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electric\13docs\13035184\"/>
    </mc:Choice>
  </mc:AlternateContent>
  <bookViews>
    <workbookView xWindow="390" yWindow="135" windowWidth="14670" windowHeight="8730"/>
  </bookViews>
  <sheets>
    <sheet name="Adjustment (Page 1)" sheetId="1" r:id="rId1"/>
    <sheet name="Weighted Rate - (Page 2)" sheetId="2" r:id="rId2"/>
    <sheet name="Fuel Expenses - % (Page 3)" sheetId="3" r:id="rId3"/>
  </sheets>
  <definedNames>
    <definedName name="_xlnm.Print_Area" localSheetId="0">'Adjustment (Page 1)'!$A$1:$E$21</definedName>
    <definedName name="_xlnm.Print_Area" localSheetId="2">'Fuel Expenses - % (Page 3)'!$A$1:$D$22</definedName>
    <definedName name="_xlnm.Print_Area" localSheetId="1">'Weighted Rate - (Page 2)'!$A$1:$E$22</definedName>
  </definedNames>
  <calcPr calcId="152511"/>
</workbook>
</file>

<file path=xl/calcChain.xml><?xml version="1.0" encoding="utf-8"?>
<calcChain xmlns="http://schemas.openxmlformats.org/spreadsheetml/2006/main">
  <c r="D13" i="3" l="1"/>
  <c r="D15" i="3" s="1"/>
  <c r="D18" i="1" s="1"/>
  <c r="D12" i="1"/>
  <c r="D13" i="1" s="1"/>
  <c r="D15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0" i="3"/>
  <c r="A11" i="3" s="1"/>
  <c r="A12" i="3" s="1"/>
  <c r="A13" i="3" s="1"/>
  <c r="A14" i="3" s="1"/>
  <c r="A15" i="3" s="1"/>
  <c r="A10" i="2"/>
  <c r="E14" i="2"/>
  <c r="D14" i="2"/>
  <c r="A11" i="2"/>
  <c r="A12" i="2" s="1"/>
  <c r="A13" i="2" s="1"/>
  <c r="A14" i="2" s="1"/>
  <c r="A15" i="2" s="1"/>
  <c r="A19" i="1" l="1"/>
  <c r="D15" i="2"/>
  <c r="D16" i="1" l="1"/>
  <c r="D17" i="1" s="1"/>
  <c r="D19" i="1" s="1"/>
</calcChain>
</file>

<file path=xl/sharedStrings.xml><?xml version="1.0" encoding="utf-8"?>
<sst xmlns="http://schemas.openxmlformats.org/spreadsheetml/2006/main" count="54" uniqueCount="46">
  <si>
    <t>Description</t>
  </si>
  <si>
    <t>General Business Revenues</t>
  </si>
  <si>
    <t>Totals</t>
  </si>
  <si>
    <t>Average Number of Customers</t>
  </si>
  <si>
    <t>Amount</t>
  </si>
  <si>
    <t>kWhs Sold</t>
  </si>
  <si>
    <t>Revenues</t>
  </si>
  <si>
    <t>Line</t>
  </si>
  <si>
    <t>Forecasted</t>
  </si>
  <si>
    <t>Reference</t>
  </si>
  <si>
    <t>Adjustment</t>
  </si>
  <si>
    <t>Meyer Direct at 7.</t>
  </si>
  <si>
    <t>Page 2, Ln 6.</t>
  </si>
  <si>
    <t>Source:</t>
  </si>
  <si>
    <t>Schedule No. 1 - Residential Service</t>
  </si>
  <si>
    <t>Normalized Usage Adjustment</t>
  </si>
  <si>
    <t>Development of Weighted Rate</t>
  </si>
  <si>
    <t>Forecasted Total Schedule No. 1 Bills</t>
  </si>
  <si>
    <t>Divide by 12 Months</t>
  </si>
  <si>
    <t>Ln 1 x Ln 4.</t>
  </si>
  <si>
    <t>Ln 5 - Ln 6.</t>
  </si>
  <si>
    <t>Ln 9 x Ln 10.</t>
  </si>
  <si>
    <t>Ln 7 x Ln 8 x 1000.</t>
  </si>
  <si>
    <t>Exhibit RMP___(SRM-3), Page 1.3.</t>
  </si>
  <si>
    <t>Exhibit RMP__(JRS-5), Page 9.</t>
  </si>
  <si>
    <t>Adjusted Normalized Usage - MWh</t>
  </si>
  <si>
    <t>RMP Proposed Normalized Usage - MWh</t>
  </si>
  <si>
    <t>Normalized Usage Adjustment - MWh</t>
  </si>
  <si>
    <t>Revenue Adjustment</t>
  </si>
  <si>
    <t xml:space="preserve">Revenue Requirement </t>
  </si>
  <si>
    <t>Acct 501 - Fuel</t>
  </si>
  <si>
    <t>Acct 547 - Other Fuel</t>
  </si>
  <si>
    <t>Acct 555 - Purchased Power</t>
  </si>
  <si>
    <t>Weighted Rate per kWh</t>
  </si>
  <si>
    <t>Net Revenue Factor</t>
  </si>
  <si>
    <t>1 - Page 3, Ln 6.</t>
  </si>
  <si>
    <t>Ln 2 / Ln 3.</t>
  </si>
  <si>
    <t>Usage Per Customer - MWh</t>
  </si>
  <si>
    <t>Next 600 kWhs - May - Sept</t>
  </si>
  <si>
    <t>All Add'l kWhs - May - Sept</t>
  </si>
  <si>
    <t>First 400 kWhs - Oct - April</t>
  </si>
  <si>
    <t>All add'l kWhs - Oct - April</t>
  </si>
  <si>
    <t>Weighted Rate Per kWh</t>
  </si>
  <si>
    <t>Fuel and Purchased Power Expenses as a Percent of Revenues</t>
  </si>
  <si>
    <t>Total Fuel and Purchased Power Expenses</t>
  </si>
  <si>
    <t xml:space="preserve">Fuel and Purchased Power Expenses as a Percent of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</si>
</sst>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00"/>
    <numFmt numFmtId="166" formatCode="_(* #,##0_);_(* \(#,##0\);_(* &quot;-&quot;??_);_(@_)"/>
    <numFmt numFmtId="167" formatCode="_(&quot;$&quot;* #,##0_);_(&quot;$&quot;* \(#,##0\);_(&quot;$&quot;* &quot;-&quot;??_);_(@_)"/>
    <numFmt numFmtId="168" formatCode="_(&quot;$&quot;* #,##0.0000_);_(&quot;$&quot;* \(#,##0.0000\);_(&quot;$&quot;* &quot;-&quot;??_);_(@_)"/>
  </numFmts>
  <fonts count="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 val="singleAccounting"/>
      <sz val="11"/>
      <color theme="1"/>
      <name val="Arial"/>
      <family val="2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 applyAlignment="1">
      <alignment vertical="center"/>
    </xf>
    <xf numFmtId="10" fontId="0" fillId="0" borderId="0" xfId="0" applyNumberFormat="1" applyAlignment="1"/>
    <xf numFmtId="0" fontId="0" fillId="0" borderId="0" xfId="0" applyAlignment="1">
      <alignment horizontal="left" indent="1"/>
    </xf>
    <xf numFmtId="43" fontId="0" fillId="0" borderId="0" xfId="1" applyFont="1"/>
    <xf numFmtId="166" fontId="0" fillId="0" borderId="0" xfId="1" applyNumberFormat="1" applyFont="1"/>
    <xf numFmtId="166" fontId="4" fillId="0" borderId="0" xfId="1" applyNumberFormat="1" applyFont="1"/>
    <xf numFmtId="167" fontId="0" fillId="0" borderId="0" xfId="2" applyNumberFormat="1" applyFont="1"/>
    <xf numFmtId="166" fontId="5" fillId="0" borderId="0" xfId="1" applyNumberFormat="1" applyFont="1"/>
    <xf numFmtId="10" fontId="2" fillId="0" borderId="0" xfId="0" applyNumberFormat="1" applyFont="1" applyAlignment="1">
      <alignment horizontal="center" vertical="center"/>
    </xf>
    <xf numFmtId="10" fontId="0" fillId="0" borderId="0" xfId="0" applyNumberFormat="1"/>
    <xf numFmtId="0" fontId="6" fillId="0" borderId="0" xfId="0" applyFont="1" applyAlignment="1"/>
    <xf numFmtId="168" fontId="5" fillId="0" borderId="0" xfId="2" applyNumberFormat="1" applyFont="1"/>
    <xf numFmtId="0" fontId="6" fillId="0" borderId="0" xfId="0" applyFont="1" applyAlignment="1">
      <alignment horizontal="center"/>
    </xf>
    <xf numFmtId="165" fontId="2" fillId="0" borderId="0" xfId="0" applyNumberFormat="1" applyFont="1" applyAlignment="1">
      <alignment horizontal="righ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209550</xdr:colOff>
      <xdr:row>18</xdr:row>
      <xdr:rowOff>0</xdr:rowOff>
    </xdr:from>
    <xdr:to>
      <xdr:col>3</xdr:col>
      <xdr:colOff>1066800</xdr:colOff>
      <xdr:row>18</xdr:row>
      <xdr:rowOff>0</xdr:rowOff>
    </xdr:to>
    <xdr:cxnSp macro="">
      <xdr:nvCxnSpPr>
        <xdr:cNvPr id="2" name="Straight Connector 1"/>
        <xdr:cNvCxnSpPr/>
      </xdr:nvCxnSpPr>
      <xdr:spPr>
        <a:xfrm>
          <a:off x="3686175" y="3914775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16</xdr:row>
      <xdr:rowOff>171450</xdr:rowOff>
    </xdr:from>
    <xdr:to>
      <xdr:col>1</xdr:col>
      <xdr:colOff>847725</xdr:colOff>
      <xdr:row>16</xdr:row>
      <xdr:rowOff>171450</xdr:rowOff>
    </xdr:to>
    <xdr:cxnSp macro="">
      <xdr:nvCxnSpPr>
        <xdr:cNvPr id="3" name="Straight Connector 2"/>
        <xdr:cNvCxnSpPr/>
      </xdr:nvCxnSpPr>
      <xdr:spPr>
        <a:xfrm>
          <a:off x="676275" y="3086100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18</xdr:row>
      <xdr:rowOff>0</xdr:rowOff>
    </xdr:from>
    <xdr:to>
      <xdr:col>1</xdr:col>
      <xdr:colOff>857250</xdr:colOff>
      <xdr:row>18</xdr:row>
      <xdr:rowOff>0</xdr:rowOff>
    </xdr:to>
    <xdr:cxnSp macro="">
      <xdr:nvCxnSpPr>
        <xdr:cNvPr id="2" name="Straight Connector 1"/>
        <xdr:cNvCxnSpPr/>
      </xdr:nvCxnSpPr>
      <xdr:spPr>
        <a:xfrm>
          <a:off x="361950" y="3524250"/>
          <a:ext cx="85725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27"/>
  <sheetViews>
    <sheetView tabSelected="1" workbookViewId="0">
      <selection activeCell="B10" sqref="B10"/>
    </sheetView>
  </sheetViews>
  <sheetFormatPr defaultRowHeight="14.25" x14ac:dyDescent="0.2"/>
  <cols>
    <col min="2" max="2" width="35.375" bestFit="1" customWidth="1"/>
    <col min="3" max="3" width="1.25" customWidth="1"/>
    <col min="4" max="4" width="14.25" customWidth="1"/>
    <col min="5" max="5" width="28.375" bestFit="1" customWidth="1"/>
  </cols>
  <sheetData>
    <row r="3" spans="1:5" ht="15.75" x14ac:dyDescent="0.25">
      <c r="A3" s="16" t="s">
        <v>15</v>
      </c>
      <c r="B3" s="16"/>
      <c r="C3" s="16"/>
      <c r="D3" s="16"/>
      <c r="E3" s="16"/>
    </row>
    <row r="5" spans="1:5" ht="15" x14ac:dyDescent="0.25">
      <c r="E5" s="2"/>
    </row>
    <row r="6" spans="1:5" ht="15" x14ac:dyDescent="0.25">
      <c r="A6" s="2" t="s">
        <v>7</v>
      </c>
      <c r="B6" s="2" t="s">
        <v>0</v>
      </c>
      <c r="C6" s="2"/>
      <c r="D6" s="2" t="s">
        <v>10</v>
      </c>
      <c r="E6" s="2" t="s">
        <v>9</v>
      </c>
    </row>
    <row r="9" spans="1:5" x14ac:dyDescent="0.2">
      <c r="A9" s="3">
        <f>+A8+1</f>
        <v>1</v>
      </c>
      <c r="B9" t="s">
        <v>37</v>
      </c>
      <c r="D9" s="7">
        <v>8.75</v>
      </c>
      <c r="E9" s="6" t="s">
        <v>11</v>
      </c>
    </row>
    <row r="10" spans="1:5" ht="20.25" customHeight="1" x14ac:dyDescent="0.2">
      <c r="A10" s="3">
        <f>+A9+1</f>
        <v>2</v>
      </c>
      <c r="B10" t="s">
        <v>17</v>
      </c>
      <c r="D10" s="8">
        <v>8511800</v>
      </c>
      <c r="E10" s="6" t="s">
        <v>24</v>
      </c>
    </row>
    <row r="11" spans="1:5" ht="16.5" x14ac:dyDescent="0.35">
      <c r="A11" s="3">
        <f t="shared" ref="A11:A18" si="0">+A10+1</f>
        <v>3</v>
      </c>
      <c r="B11" t="s">
        <v>18</v>
      </c>
      <c r="D11" s="11">
        <v>12</v>
      </c>
      <c r="E11" s="6"/>
    </row>
    <row r="12" spans="1:5" x14ac:dyDescent="0.2">
      <c r="A12" s="3">
        <f t="shared" si="0"/>
        <v>4</v>
      </c>
      <c r="B12" t="s">
        <v>3</v>
      </c>
      <c r="D12" s="8">
        <f>ROUND(D10/D11,0)</f>
        <v>709317</v>
      </c>
      <c r="E12" s="6" t="s">
        <v>36</v>
      </c>
    </row>
    <row r="13" spans="1:5" ht="21.75" customHeight="1" x14ac:dyDescent="0.2">
      <c r="A13" s="3">
        <f t="shared" si="0"/>
        <v>5</v>
      </c>
      <c r="B13" t="s">
        <v>25</v>
      </c>
      <c r="D13" s="8">
        <f>D9*D12</f>
        <v>6206523.75</v>
      </c>
      <c r="E13" s="6" t="s">
        <v>19</v>
      </c>
    </row>
    <row r="14" spans="1:5" ht="20.25" customHeight="1" x14ac:dyDescent="0.35">
      <c r="A14" s="3">
        <f t="shared" si="0"/>
        <v>6</v>
      </c>
      <c r="B14" t="s">
        <v>26</v>
      </c>
      <c r="D14" s="11">
        <v>5992207</v>
      </c>
      <c r="E14" s="6" t="s">
        <v>24</v>
      </c>
    </row>
    <row r="15" spans="1:5" ht="18" customHeight="1" x14ac:dyDescent="0.2">
      <c r="A15" s="3">
        <f t="shared" si="0"/>
        <v>7</v>
      </c>
      <c r="B15" t="s">
        <v>27</v>
      </c>
      <c r="D15" s="8">
        <f>D13-D14</f>
        <v>214316.75</v>
      </c>
      <c r="E15" s="6" t="s">
        <v>20</v>
      </c>
    </row>
    <row r="16" spans="1:5" ht="21" customHeight="1" x14ac:dyDescent="0.35">
      <c r="A16" s="3">
        <f t="shared" si="0"/>
        <v>8</v>
      </c>
      <c r="B16" t="s">
        <v>33</v>
      </c>
      <c r="D16" s="15">
        <f>'Weighted Rate - (Page 2)'!D15</f>
        <v>0.1024632237660687</v>
      </c>
      <c r="E16" s="6" t="s">
        <v>12</v>
      </c>
    </row>
    <row r="17" spans="1:5" ht="21" customHeight="1" x14ac:dyDescent="0.2">
      <c r="A17" s="3">
        <f t="shared" si="0"/>
        <v>9</v>
      </c>
      <c r="B17" t="s">
        <v>28</v>
      </c>
      <c r="D17" s="10">
        <f>D15*D16*1000</f>
        <v>21959585.112066604</v>
      </c>
      <c r="E17" s="6" t="s">
        <v>22</v>
      </c>
    </row>
    <row r="18" spans="1:5" ht="24" customHeight="1" x14ac:dyDescent="0.2">
      <c r="A18" s="3">
        <f t="shared" si="0"/>
        <v>10</v>
      </c>
      <c r="B18" t="s">
        <v>34</v>
      </c>
      <c r="D18" s="13">
        <f>1-'Fuel Expenses - % (Page 3)'!D15</f>
        <v>0.61070141995398486</v>
      </c>
      <c r="E18" s="6" t="s">
        <v>35</v>
      </c>
    </row>
    <row r="19" spans="1:5" ht="19.5" customHeight="1" x14ac:dyDescent="0.2">
      <c r="A19" s="3">
        <f>+A18+1</f>
        <v>11</v>
      </c>
      <c r="B19" t="s">
        <v>29</v>
      </c>
      <c r="D19" s="10">
        <f>D17*D18</f>
        <v>13410749.809539462</v>
      </c>
      <c r="E19" s="6" t="s">
        <v>21</v>
      </c>
    </row>
    <row r="27" spans="1:5" ht="22.5" customHeight="1" x14ac:dyDescent="0.2"/>
  </sheetData>
  <mergeCells count="1">
    <mergeCell ref="A3:E3"/>
  </mergeCells>
  <printOptions horizontalCentered="1"/>
  <pageMargins left="0.7" right="0.7" top="0.75" bottom="0.75" header="0.3" footer="0.3"/>
  <pageSetup scale="94" orientation="portrait" r:id="rId1"/>
  <headerFooter>
    <oddFooter>&amp;CPage 1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9"/>
  <sheetViews>
    <sheetView workbookViewId="0">
      <selection activeCell="B16" sqref="B16"/>
    </sheetView>
  </sheetViews>
  <sheetFormatPr defaultRowHeight="14.25" x14ac:dyDescent="0.2"/>
  <cols>
    <col min="2" max="2" width="34" bestFit="1" customWidth="1"/>
    <col min="3" max="3" width="1.625" customWidth="1"/>
    <col min="4" max="4" width="13.75" bestFit="1" customWidth="1"/>
    <col min="5" max="5" width="13.25" bestFit="1" customWidth="1"/>
  </cols>
  <sheetData>
    <row r="4" spans="1:5" ht="15.75" x14ac:dyDescent="0.25">
      <c r="A4" s="16" t="s">
        <v>16</v>
      </c>
      <c r="B4" s="16"/>
      <c r="C4" s="16"/>
      <c r="D4" s="16"/>
      <c r="E4" s="16"/>
    </row>
    <row r="7" spans="1:5" ht="15" x14ac:dyDescent="0.2">
      <c r="B7" s="6"/>
      <c r="D7" s="12" t="s">
        <v>8</v>
      </c>
      <c r="E7" s="12" t="s">
        <v>8</v>
      </c>
    </row>
    <row r="8" spans="1:5" ht="15" x14ac:dyDescent="0.25">
      <c r="A8" s="2" t="s">
        <v>7</v>
      </c>
      <c r="B8" s="2" t="s">
        <v>14</v>
      </c>
      <c r="D8" s="2" t="s">
        <v>5</v>
      </c>
      <c r="E8" s="2" t="s">
        <v>6</v>
      </c>
    </row>
    <row r="10" spans="1:5" x14ac:dyDescent="0.2">
      <c r="A10" s="3">
        <f t="shared" ref="A10:A15" si="0">+A9+1</f>
        <v>1</v>
      </c>
      <c r="B10" t="s">
        <v>38</v>
      </c>
      <c r="D10" s="8">
        <v>1040456011</v>
      </c>
      <c r="E10" s="10">
        <v>120098797</v>
      </c>
    </row>
    <row r="11" spans="1:5" x14ac:dyDescent="0.2">
      <c r="A11" s="3">
        <f t="shared" si="0"/>
        <v>2</v>
      </c>
      <c r="B11" t="s">
        <v>39</v>
      </c>
      <c r="D11" s="8">
        <v>358873906</v>
      </c>
      <c r="E11" s="8">
        <v>51860150</v>
      </c>
    </row>
    <row r="12" spans="1:5" x14ac:dyDescent="0.2">
      <c r="A12" s="3">
        <f t="shared" si="0"/>
        <v>3</v>
      </c>
      <c r="B12" t="s">
        <v>40</v>
      </c>
      <c r="D12" s="8">
        <v>1613094234</v>
      </c>
      <c r="E12" s="8">
        <v>142755614</v>
      </c>
    </row>
    <row r="13" spans="1:5" x14ac:dyDescent="0.2">
      <c r="A13" s="3">
        <f t="shared" si="0"/>
        <v>4</v>
      </c>
      <c r="B13" t="s">
        <v>41</v>
      </c>
      <c r="D13" s="9">
        <v>1704644903</v>
      </c>
      <c r="E13" s="9">
        <v>168611541</v>
      </c>
    </row>
    <row r="14" spans="1:5" x14ac:dyDescent="0.2">
      <c r="A14" s="3">
        <f t="shared" si="0"/>
        <v>5</v>
      </c>
      <c r="B14" t="s">
        <v>2</v>
      </c>
      <c r="D14" s="8">
        <f>SUM(D10:D13)</f>
        <v>4717069054</v>
      </c>
      <c r="E14" s="10">
        <f>SUM(E10:E13)</f>
        <v>483326102</v>
      </c>
    </row>
    <row r="15" spans="1:5" ht="18.75" customHeight="1" x14ac:dyDescent="0.25">
      <c r="A15" s="3">
        <f t="shared" si="0"/>
        <v>6</v>
      </c>
      <c r="B15" t="s">
        <v>42</v>
      </c>
      <c r="D15" s="17">
        <f>E14/D14</f>
        <v>0.1024632237660687</v>
      </c>
      <c r="E15" s="17"/>
    </row>
    <row r="18" spans="2:2" x14ac:dyDescent="0.2">
      <c r="B18" t="s">
        <v>13</v>
      </c>
    </row>
    <row r="19" spans="2:2" x14ac:dyDescent="0.2">
      <c r="B19" t="s">
        <v>24</v>
      </c>
    </row>
  </sheetData>
  <mergeCells count="2">
    <mergeCell ref="D15:E15"/>
    <mergeCell ref="A4:E4"/>
  </mergeCells>
  <printOptions horizontalCentered="1"/>
  <pageMargins left="0.7" right="0.7" top="0.75" bottom="0.75" header="0.3" footer="0.3"/>
  <pageSetup orientation="portrait" r:id="rId1"/>
  <headerFooter>
    <oddFooter>&amp;CPage 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20"/>
  <sheetViews>
    <sheetView workbookViewId="0">
      <selection activeCell="B16" sqref="B16"/>
    </sheetView>
  </sheetViews>
  <sheetFormatPr defaultRowHeight="14.25" x14ac:dyDescent="0.2"/>
  <cols>
    <col min="1" max="1" width="6.75" customWidth="1"/>
    <col min="2" max="2" width="46.125" bestFit="1" customWidth="1"/>
    <col min="3" max="3" width="1.625" customWidth="1"/>
    <col min="4" max="4" width="15" customWidth="1"/>
    <col min="5" max="5" width="12" customWidth="1"/>
  </cols>
  <sheetData>
    <row r="4" spans="1:5" ht="15.75" x14ac:dyDescent="0.25">
      <c r="A4" s="16" t="s">
        <v>43</v>
      </c>
      <c r="B4" s="16"/>
      <c r="C4" s="16"/>
      <c r="D4" s="16"/>
      <c r="E4" s="14"/>
    </row>
    <row r="7" spans="1:5" ht="15" x14ac:dyDescent="0.25">
      <c r="A7" s="2" t="s">
        <v>7</v>
      </c>
      <c r="B7" s="2" t="s">
        <v>0</v>
      </c>
      <c r="C7" s="2"/>
      <c r="D7" s="2" t="s">
        <v>4</v>
      </c>
      <c r="E7" s="2"/>
    </row>
    <row r="8" spans="1:5" ht="15" x14ac:dyDescent="0.25">
      <c r="B8" s="2"/>
      <c r="C8" s="2"/>
      <c r="D8" s="2"/>
    </row>
    <row r="10" spans="1:5" x14ac:dyDescent="0.2">
      <c r="A10" s="3">
        <f>+A8+1</f>
        <v>1</v>
      </c>
      <c r="B10" t="s">
        <v>30</v>
      </c>
      <c r="D10" s="10">
        <v>354813379</v>
      </c>
    </row>
    <row r="11" spans="1:5" x14ac:dyDescent="0.2">
      <c r="A11" s="3">
        <f>+A10+1</f>
        <v>2</v>
      </c>
      <c r="B11" t="s">
        <v>31</v>
      </c>
      <c r="D11" s="8">
        <v>126880472</v>
      </c>
    </row>
    <row r="12" spans="1:5" ht="16.5" x14ac:dyDescent="0.35">
      <c r="A12" s="3">
        <f>+A11+1</f>
        <v>3</v>
      </c>
      <c r="B12" t="s">
        <v>32</v>
      </c>
      <c r="D12" s="11">
        <v>251786509</v>
      </c>
    </row>
    <row r="13" spans="1:5" x14ac:dyDescent="0.2">
      <c r="A13" s="3">
        <f>+A12+1</f>
        <v>4</v>
      </c>
      <c r="B13" t="s">
        <v>44</v>
      </c>
      <c r="D13" s="10">
        <f>SUM(D10:D12)</f>
        <v>733480360</v>
      </c>
    </row>
    <row r="14" spans="1:5" ht="23.25" customHeight="1" x14ac:dyDescent="0.2">
      <c r="A14" s="3">
        <f>+A13+1</f>
        <v>5</v>
      </c>
      <c r="B14" t="s">
        <v>1</v>
      </c>
      <c r="D14" s="1">
        <v>1884107463</v>
      </c>
    </row>
    <row r="15" spans="1:5" ht="21" customHeight="1" x14ac:dyDescent="0.2">
      <c r="A15" s="3">
        <f>+A14+1</f>
        <v>6</v>
      </c>
      <c r="B15" t="s">
        <v>45</v>
      </c>
      <c r="D15" s="5">
        <f>D13/D14</f>
        <v>0.38929858004601514</v>
      </c>
    </row>
    <row r="16" spans="1:5" x14ac:dyDescent="0.2">
      <c r="A16" s="3"/>
      <c r="B16" s="6" t="s">
        <v>6</v>
      </c>
      <c r="D16" s="4"/>
    </row>
    <row r="19" spans="2:2" x14ac:dyDescent="0.2">
      <c r="B19" t="s">
        <v>13</v>
      </c>
    </row>
    <row r="20" spans="2:2" x14ac:dyDescent="0.2">
      <c r="B20" t="s">
        <v>23</v>
      </c>
    </row>
  </sheetData>
  <mergeCells count="1">
    <mergeCell ref="A4:D4"/>
  </mergeCells>
  <printOptions horizontalCentered="1"/>
  <pageMargins left="0.7" right="0.7" top="0.75" bottom="0.75" header="0.3" footer="0.3"/>
  <pageSetup orientation="portrait" r:id="rId1"/>
  <headerFooter>
    <oddFooter>&amp;CPage 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Adjustment (Page 1)</vt:lpstr>
      <vt:lpstr>Weighted Rate - (Page 2)</vt:lpstr>
      <vt:lpstr>Fuel Expenses - % (Page 3)</vt:lpstr>
      <vt:lpstr>'Adjustment (Page 1)'!Print_Area</vt:lpstr>
      <vt:lpstr>'Fuel Expenses - % (Page 3)'!Print_Area</vt:lpstr>
      <vt:lpstr>'Weighted Rate - (Page 2)'!Print_Area</vt:lpstr>
    </vt:vector>
  </TitlesOfParts>
  <Company>Brubaker &amp; Associates,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Meyer</dc:creator>
  <cp:lastModifiedBy>laurieharris</cp:lastModifiedBy>
  <cp:lastPrinted>2014-04-30T14:29:04Z</cp:lastPrinted>
  <dcterms:created xsi:type="dcterms:W3CDTF">2014-04-28T20:55:02Z</dcterms:created>
  <dcterms:modified xsi:type="dcterms:W3CDTF">2014-05-09T18:56:30Z</dcterms:modified>
</cp:coreProperties>
</file>