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360" yWindow="435" windowWidth="15570" windowHeight="9495"/>
  </bookViews>
  <sheets>
    <sheet name="FEA__(MPG-17a)-Errata" sheetId="1" r:id="rId1"/>
  </sheets>
  <definedNames>
    <definedName name="_WRK1" localSheetId="0">#REF!</definedName>
    <definedName name="_WRK1">#REF!</definedName>
    <definedName name="_WRK2" localSheetId="0">#REF!</definedName>
    <definedName name="_WRK2">#REF!</definedName>
    <definedName name="EV__LASTREFTIME__" hidden="1">39198.5712152778</definedName>
    <definedName name="NOTBALANCED" localSheetId="0">#REF!</definedName>
    <definedName name="NOTBALANCED">#REF!</definedName>
    <definedName name="NvsASD">"V1999-12-31"</definedName>
    <definedName name="NvsAutoDrillOk">"VN"</definedName>
    <definedName name="NvsElapsedTime">0.0136769675955293</definedName>
    <definedName name="NvsEndTime">36546.4462868056</definedName>
    <definedName name="NvsInstSpec">"%"</definedName>
    <definedName name="NvsLayoutType">"M3"</definedName>
    <definedName name="NvsNplSpec">"%,X,RZF..,CZF.."</definedName>
    <definedName name="NvsPanelEffdt">"V1990-01-01"</definedName>
    <definedName name="NvsPanelSetid">"VAEP"</definedName>
    <definedName name="NvsReqBU">"VX60"</definedName>
    <definedName name="NvsReqBUOnly">"VN"</definedName>
    <definedName name="NvsTransLed">"VN"</definedName>
    <definedName name="NvsTreeASD">"V2020-01-01"</definedName>
    <definedName name="NvsValTbl.CURRENCY_CD">"CURRENCY_CD_TBL"</definedName>
    <definedName name="PAGE3" localSheetId="0">#REF!</definedName>
    <definedName name="PAGE3">#REF!</definedName>
    <definedName name="PAGE4" localSheetId="0">#REF!</definedName>
    <definedName name="PAGE4">#REF!</definedName>
    <definedName name="_xlnm.Print_Area" localSheetId="0">'FEA__(MPG-17a)-Errata'!$A$1:$H$38</definedName>
    <definedName name="PRINTJE1" localSheetId="0">#REF!</definedName>
    <definedName name="PRINTJE1">#REF!</definedName>
    <definedName name="PRINTJE2" localSheetId="0">#REF!</definedName>
    <definedName name="PRINTJE2">#REF!</definedName>
    <definedName name="PRTWORK" localSheetId="0">#REF!</definedName>
    <definedName name="PRTWORK">#REF!</definedName>
    <definedName name="WORKSHEET" localSheetId="0">#REF!</definedName>
    <definedName name="WORKSHEET">#REF!</definedName>
  </definedNames>
  <calcPr calcId="152511"/>
</workbook>
</file>

<file path=xl/calcChain.xml><?xml version="1.0" encoding="utf-8"?>
<calcChain xmlns="http://schemas.openxmlformats.org/spreadsheetml/2006/main">
  <c r="H21" i="1" l="1"/>
  <c r="D18" i="1"/>
  <c r="D24" i="1" s="1"/>
  <c r="D27" i="1" s="1"/>
  <c r="D17" i="1"/>
  <c r="D22" i="1" s="1"/>
  <c r="D28" i="1" s="1"/>
  <c r="A14" i="1"/>
  <c r="A15" i="1" s="1"/>
  <c r="A16" i="1" l="1"/>
  <c r="A18" i="1" l="1"/>
  <c r="A17" i="1"/>
  <c r="A19" i="1" l="1"/>
  <c r="A20" i="1" s="1"/>
  <c r="A21" i="1" l="1"/>
  <c r="A22" i="1" s="1"/>
  <c r="A23" i="1" l="1"/>
  <c r="A24" i="1"/>
  <c r="A28" i="1" l="1"/>
  <c r="A26" i="1"/>
  <c r="A27" i="1" s="1"/>
</calcChain>
</file>

<file path=xl/sharedStrings.xml><?xml version="1.0" encoding="utf-8"?>
<sst xmlns="http://schemas.openxmlformats.org/spreadsheetml/2006/main" count="54" uniqueCount="53">
  <si>
    <t>Standard &amp; Poor's Credit Metrics</t>
  </si>
  <si>
    <t>Thousands of Dollars</t>
  </si>
  <si>
    <t>Retail</t>
  </si>
  <si>
    <t>Cost of Service</t>
  </si>
  <si>
    <r>
      <t>S&amp;P Benchmark</t>
    </r>
    <r>
      <rPr>
        <b/>
        <vertAlign val="superscript"/>
        <sz val="12"/>
        <rFont val="Arial"/>
        <family val="2"/>
      </rPr>
      <t>1/2</t>
    </r>
  </si>
  <si>
    <t>Line</t>
  </si>
  <si>
    <t>Description</t>
  </si>
  <si>
    <t>Amount</t>
  </si>
  <si>
    <t>Significant</t>
  </si>
  <si>
    <t>Aggressive</t>
  </si>
  <si>
    <t>Reference</t>
  </si>
  <si>
    <t>(1)</t>
  </si>
  <si>
    <t>(2)</t>
  </si>
  <si>
    <t>(3)</t>
  </si>
  <si>
    <t>(4)</t>
  </si>
  <si>
    <t>Rate Base (UT)</t>
  </si>
  <si>
    <t>Exhibit RMP__(SRM-3), Page 1.5</t>
  </si>
  <si>
    <t>Weighted Common Return</t>
  </si>
  <si>
    <t>Page 2, Line 3, Col. 3.</t>
  </si>
  <si>
    <t>Pre-Tax Rate of Return</t>
  </si>
  <si>
    <t>Page 2, Line 4, Col. 4.</t>
  </si>
  <si>
    <t>Income to Common</t>
  </si>
  <si>
    <t>Line 1 x Line 2.</t>
  </si>
  <si>
    <t>EBIT</t>
  </si>
  <si>
    <t>Line 1 x Line 3.</t>
  </si>
  <si>
    <t>Depreciation &amp; Amortization</t>
  </si>
  <si>
    <t>Imputed Amortization</t>
  </si>
  <si>
    <t>Page 4, Line 13, Col 1.</t>
  </si>
  <si>
    <t>Deferred Income Taxes &amp; ITC</t>
  </si>
  <si>
    <t>Funds from Operations (FFO)</t>
  </si>
  <si>
    <t>Sum of Line 4 and Lines 6 through 8.</t>
  </si>
  <si>
    <t>Imputed Interest Expense</t>
  </si>
  <si>
    <t>Page 4, Line 14, Col 1.</t>
  </si>
  <si>
    <t>EBITDA</t>
  </si>
  <si>
    <t>Sum of Lines 5 through 7 and Line 10.</t>
  </si>
  <si>
    <t>Total Debt Ratio</t>
  </si>
  <si>
    <t>45% - 50%</t>
  </si>
  <si>
    <t>50% - 60%</t>
  </si>
  <si>
    <r>
      <t xml:space="preserve">Page 3, Line </t>
    </r>
    <r>
      <rPr>
        <sz val="12"/>
        <color rgb="FFFF0000"/>
        <rFont val="Arial"/>
        <family val="2"/>
      </rPr>
      <t>4</t>
    </r>
    <r>
      <rPr>
        <sz val="12"/>
        <color theme="1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1</t>
    </r>
    <r>
      <rPr>
        <sz val="12"/>
        <color theme="1"/>
        <rFont val="Arial"/>
        <family val="2"/>
      </rPr>
      <t>, Col.</t>
    </r>
    <r>
      <rPr>
        <sz val="12"/>
        <color rgb="FFFF0000"/>
        <rFont val="Arial"/>
        <family val="2"/>
      </rPr>
      <t xml:space="preserve"> 2</t>
    </r>
    <r>
      <rPr>
        <sz val="12"/>
        <color theme="1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1</t>
    </r>
    <r>
      <rPr>
        <sz val="12"/>
        <color theme="1"/>
        <rFont val="Arial"/>
        <family val="2"/>
      </rPr>
      <t>.</t>
    </r>
  </si>
  <si>
    <t>Debt to EBITDA</t>
  </si>
  <si>
    <t>3.0x - 4.0x</t>
  </si>
  <si>
    <t>4.0x - 5.0x</t>
  </si>
  <si>
    <t>(Line 1 x Line 12) / Line 11.</t>
  </si>
  <si>
    <t>FFO to Total Debt</t>
  </si>
  <si>
    <t>20% - 30%</t>
  </si>
  <si>
    <t>12% - 20%</t>
  </si>
  <si>
    <t>Line 9 / (Line 1 x Line 12).</t>
  </si>
  <si>
    <t>Sources: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</si>
  <si>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Standard &amp; Poor's: "Criteria Methodology: Business Risk/Financial Risk Matrix Expanded," May 27, 2009.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</si>
  <si>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S&amp;P RatingsDirect: "U.S. Regulated Utilities, Strongest To Weakest," July 30, 2013.</t>
    </r>
  </si>
  <si>
    <t>Note:</t>
  </si>
  <si>
    <t>Based on the July 2013 S&amp;P report, PacifiCorp has an "Excellent" business profile and a "Significant" financial profile.</t>
  </si>
  <si>
    <t>Rocky Mountain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</si>
</sst>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\x"/>
    <numFmt numFmtId="168" formatCode="0.0000"/>
    <numFmt numFmtId="169" formatCode="0.0"/>
  </numFmts>
  <fonts count="2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u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0" fontId="15" fillId="2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8">
      <alignment horizontal="center"/>
    </xf>
    <xf numFmtId="3" fontId="16" fillId="0" borderId="0" applyFont="0" applyFill="0" applyBorder="0" applyAlignment="0" applyProtection="0"/>
    <xf numFmtId="0" fontId="16" fillId="3" borderId="0" applyNumberFormat="0" applyFon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Protection="0">
      <alignment horizontal="center"/>
    </xf>
    <xf numFmtId="0" fontId="24" fillId="5" borderId="0" applyNumberFormat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6" borderId="0" applyNumberFormat="0" applyFont="0" applyBorder="0" applyAlignment="0" applyProtection="0"/>
    <xf numFmtId="168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8" applyNumberFormat="0" applyFont="0" applyFill="0" applyAlignment="0" applyProtection="0"/>
  </cellStyleXfs>
  <cellXfs count="3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2" applyNumberFormat="1" applyFont="1" applyFill="1"/>
    <xf numFmtId="0" fontId="8" fillId="0" borderId="0" xfId="0" applyFont="1" applyFill="1" applyAlignment="1"/>
    <xf numFmtId="10" fontId="5" fillId="0" borderId="0" xfId="0" applyNumberFormat="1" applyFont="1" applyFill="1"/>
    <xf numFmtId="0" fontId="5" fillId="0" borderId="0" xfId="0" applyFont="1" applyFill="1" applyAlignment="1"/>
    <xf numFmtId="14" fontId="0" fillId="0" borderId="0" xfId="0" applyNumberFormat="1" applyFill="1"/>
    <xf numFmtId="165" fontId="5" fillId="0" borderId="0" xfId="1" applyNumberFormat="1" applyFont="1" applyFill="1"/>
    <xf numFmtId="3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6" fontId="8" fillId="0" borderId="2" xfId="4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7" fontId="8" fillId="0" borderId="5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9" fontId="8" fillId="0" borderId="7" xfId="4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/>
    <xf numFmtId="10" fontId="5" fillId="0" borderId="0" xfId="3" applyNumberFormat="1" applyFont="1" applyFill="1"/>
    <xf numFmtId="0" fontId="8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66">
    <cellStyle name="=C:\WINNT35\SYSTEM32\COMMAND.COM" xfId="6"/>
    <cellStyle name="Comma" xfId="1" builtinId="3"/>
    <cellStyle name="Comma 2" xfId="7"/>
    <cellStyle name="Comma 3" xfId="8"/>
    <cellStyle name="Comma 4" xfId="9"/>
    <cellStyle name="Currency" xfId="2" builtinId="4"/>
    <cellStyle name="Currency 10" xfId="10"/>
    <cellStyle name="Currency 11" xfId="11"/>
    <cellStyle name="Currency 2" xfId="12"/>
    <cellStyle name="Currency 3" xfId="13"/>
    <cellStyle name="Currency 4" xfId="14"/>
    <cellStyle name="Currency 5" xfId="15"/>
    <cellStyle name="Currency 6" xfId="16"/>
    <cellStyle name="Currency 7" xfId="17"/>
    <cellStyle name="Currency 8" xfId="18"/>
    <cellStyle name="HeadlineStyle" xfId="19"/>
    <cellStyle name="HeadlineStyleJustified" xfId="20"/>
    <cellStyle name="Lines" xfId="21"/>
    <cellStyle name="Normal" xfId="0" builtinId="0"/>
    <cellStyle name="Normal 2" xfId="22"/>
    <cellStyle name="Normal 2 2" xfId="5"/>
    <cellStyle name="Normal 2 3" xfId="23"/>
    <cellStyle name="Normal 2 4" xfId="24"/>
    <cellStyle name="Normal 3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Percent" xfId="3" builtinId="5"/>
    <cellStyle name="Percent 2" xfId="4"/>
    <cellStyle name="Percent 2 2" xfId="32"/>
    <cellStyle name="Percent 3" xfId="33"/>
    <cellStyle name="Percent 4" xfId="34"/>
    <cellStyle name="Percent 5" xfId="35"/>
    <cellStyle name="Percent 6" xfId="36"/>
    <cellStyle name="Percent 7" xfId="37"/>
    <cellStyle name="Percent 8" xfId="38"/>
    <cellStyle name="PSChar" xfId="39"/>
    <cellStyle name="PSDate" xfId="40"/>
    <cellStyle name="PSDec" xfId="41"/>
    <cellStyle name="PSHeading" xfId="42"/>
    <cellStyle name="PSInt" xfId="43"/>
    <cellStyle name="PSSpacer" xfId="44"/>
    <cellStyle name="Style 21" xfId="45"/>
    <cellStyle name="Style 22" xfId="46"/>
    <cellStyle name="Style 22 2" xfId="47"/>
    <cellStyle name="Style 22 3" xfId="48"/>
    <cellStyle name="Style 23" xfId="49"/>
    <cellStyle name="Style 24" xfId="50"/>
    <cellStyle name="Style 24 2" xfId="51"/>
    <cellStyle name="Style 24 3" xfId="52"/>
    <cellStyle name="Style 25" xfId="53"/>
    <cellStyle name="Style 26" xfId="54"/>
    <cellStyle name="Style 27" xfId="55"/>
    <cellStyle name="Style 28" xfId="56"/>
    <cellStyle name="Style 29" xfId="57"/>
    <cellStyle name="Style 30" xfId="58"/>
    <cellStyle name="Style 31" xfId="59"/>
    <cellStyle name="Style 32" xfId="60"/>
    <cellStyle name="Style 33" xfId="61"/>
    <cellStyle name="Style 34" xfId="62"/>
    <cellStyle name="Style 35" xfId="63"/>
    <cellStyle name="Style 36" xfId="64"/>
    <cellStyle name="Style 39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8"/>
  <sheetViews>
    <sheetView tabSelected="1" zoomScale="80" zoomScaleNormal="80" zoomScalePageLayoutView="80" workbookViewId="0">
      <selection activeCell="H13" sqref="H13"/>
    </sheetView>
  </sheetViews>
  <sheetFormatPr defaultColWidth="9" defaultRowHeight="14.25" x14ac:dyDescent="0.2"/>
  <cols>
    <col min="1" max="1" width="6.125" style="1" customWidth="1"/>
    <col min="2" max="2" width="9" style="1"/>
    <col min="3" max="3" width="19.5" style="1" customWidth="1"/>
    <col min="4" max="4" width="16.375" style="1" bestFit="1" customWidth="1"/>
    <col min="5" max="6" width="13.5" style="1" customWidth="1"/>
    <col min="7" max="7" width="4.75" style="1" customWidth="1"/>
    <col min="8" max="8" width="48" style="1" bestFit="1" customWidth="1"/>
    <col min="9" max="9" width="9" style="1"/>
    <col min="10" max="10" width="9.625" style="1" bestFit="1" customWidth="1"/>
    <col min="11" max="16384" width="9" style="1"/>
  </cols>
  <sheetData>
    <row r="1" spans="1:10" ht="30" x14ac:dyDescent="0.4">
      <c r="A1" s="31" t="s">
        <v>52</v>
      </c>
      <c r="B1" s="31"/>
      <c r="C1" s="31"/>
      <c r="D1" s="31"/>
      <c r="E1" s="31"/>
      <c r="F1" s="31"/>
      <c r="G1" s="31"/>
      <c r="H1" s="31"/>
    </row>
    <row r="5" spans="1:10" ht="23.25" x14ac:dyDescent="0.35">
      <c r="A5" s="32" t="s">
        <v>0</v>
      </c>
      <c r="B5" s="32"/>
      <c r="C5" s="32"/>
      <c r="D5" s="32"/>
      <c r="E5" s="32"/>
      <c r="F5" s="32"/>
      <c r="G5" s="32"/>
      <c r="H5" s="32"/>
    </row>
    <row r="6" spans="1:10" ht="15.75" x14ac:dyDescent="0.25">
      <c r="A6" s="33" t="s">
        <v>1</v>
      </c>
      <c r="B6" s="33"/>
      <c r="C6" s="33"/>
      <c r="D6" s="33"/>
      <c r="E6" s="33"/>
      <c r="F6" s="33"/>
      <c r="G6" s="33"/>
      <c r="H6" s="33"/>
    </row>
    <row r="9" spans="1:10" ht="15.75" x14ac:dyDescent="0.25">
      <c r="A9" s="2"/>
      <c r="B9" s="2"/>
      <c r="C9" s="2"/>
      <c r="D9" s="2" t="s">
        <v>2</v>
      </c>
      <c r="E9" s="3"/>
      <c r="F9" s="4"/>
      <c r="G9" s="2"/>
      <c r="H9" s="2"/>
    </row>
    <row r="10" spans="1:10" ht="18.75" x14ac:dyDescent="0.25">
      <c r="A10" s="2"/>
      <c r="B10" s="2"/>
      <c r="C10" s="2"/>
      <c r="D10" s="2" t="s">
        <v>3</v>
      </c>
      <c r="E10" s="34" t="s">
        <v>4</v>
      </c>
      <c r="F10" s="34"/>
      <c r="G10" s="2"/>
      <c r="H10" s="2"/>
    </row>
    <row r="11" spans="1:10" ht="15.75" x14ac:dyDescent="0.25">
      <c r="A11" s="5" t="s">
        <v>5</v>
      </c>
      <c r="B11" s="35" t="s">
        <v>6</v>
      </c>
      <c r="C11" s="35"/>
      <c r="D11" s="5" t="s">
        <v>7</v>
      </c>
      <c r="E11" s="5" t="s">
        <v>8</v>
      </c>
      <c r="F11" s="5" t="s">
        <v>9</v>
      </c>
      <c r="G11" s="5"/>
      <c r="H11" s="5" t="s">
        <v>10</v>
      </c>
    </row>
    <row r="12" spans="1:10" ht="15.75" x14ac:dyDescent="0.25">
      <c r="A12" s="3"/>
      <c r="B12" s="3"/>
      <c r="C12" s="3"/>
      <c r="D12" s="6" t="s">
        <v>11</v>
      </c>
      <c r="E12" s="6" t="s">
        <v>12</v>
      </c>
      <c r="F12" s="6" t="s">
        <v>13</v>
      </c>
      <c r="G12" s="2"/>
      <c r="H12" s="6" t="s">
        <v>14</v>
      </c>
    </row>
    <row r="13" spans="1:10" ht="15" x14ac:dyDescent="0.2">
      <c r="A13" s="3"/>
      <c r="B13" s="3"/>
      <c r="C13" s="3"/>
      <c r="D13" s="3"/>
      <c r="E13" s="3"/>
      <c r="F13" s="3"/>
      <c r="G13" s="3"/>
      <c r="H13" s="3"/>
    </row>
    <row r="14" spans="1:10" ht="18.75" customHeight="1" x14ac:dyDescent="0.2">
      <c r="A14" s="7">
        <f>MAX(A9:A13)+1</f>
        <v>1</v>
      </c>
      <c r="B14" s="3" t="s">
        <v>15</v>
      </c>
      <c r="C14" s="3"/>
      <c r="D14" s="8">
        <v>6029328450.2589397</v>
      </c>
      <c r="E14" s="3"/>
      <c r="F14" s="3"/>
      <c r="G14" s="3"/>
      <c r="H14" s="9" t="s">
        <v>16</v>
      </c>
    </row>
    <row r="15" spans="1:10" ht="23.25" customHeight="1" x14ac:dyDescent="0.2">
      <c r="A15" s="7">
        <f t="shared" ref="A15:A28" si="0">MAX(A10:A14)+1</f>
        <v>2</v>
      </c>
      <c r="B15" s="3" t="s">
        <v>17</v>
      </c>
      <c r="C15" s="3"/>
      <c r="D15" s="10">
        <v>4.8503999999999999E-2</v>
      </c>
      <c r="E15" s="3"/>
      <c r="F15" s="3"/>
      <c r="G15" s="3"/>
      <c r="H15" s="11" t="s">
        <v>18</v>
      </c>
    </row>
    <row r="16" spans="1:10" ht="23.25" customHeight="1" x14ac:dyDescent="0.2">
      <c r="A16" s="7">
        <f t="shared" si="0"/>
        <v>3</v>
      </c>
      <c r="B16" s="3" t="s">
        <v>19</v>
      </c>
      <c r="C16" s="3"/>
      <c r="D16" s="10">
        <v>0.10388497915127233</v>
      </c>
      <c r="E16" s="3"/>
      <c r="F16" s="3"/>
      <c r="G16" s="3"/>
      <c r="H16" s="11" t="s">
        <v>20</v>
      </c>
      <c r="J16" s="12"/>
    </row>
    <row r="17" spans="1:10" ht="23.25" customHeight="1" x14ac:dyDescent="0.2">
      <c r="A17" s="7">
        <f t="shared" si="0"/>
        <v>4</v>
      </c>
      <c r="B17" s="3" t="s">
        <v>21</v>
      </c>
      <c r="C17" s="3"/>
      <c r="D17" s="8">
        <f>D14*D15</f>
        <v>292446547.15135962</v>
      </c>
      <c r="E17" s="3"/>
      <c r="F17" s="3"/>
      <c r="G17" s="3"/>
      <c r="H17" s="11" t="s">
        <v>22</v>
      </c>
      <c r="J17" s="12"/>
    </row>
    <row r="18" spans="1:10" ht="23.25" customHeight="1" x14ac:dyDescent="0.2">
      <c r="A18" s="7">
        <f t="shared" si="0"/>
        <v>5</v>
      </c>
      <c r="B18" s="3" t="s">
        <v>23</v>
      </c>
      <c r="C18" s="3"/>
      <c r="D18" s="8">
        <f>D14*D16</f>
        <v>626356660.35132301</v>
      </c>
      <c r="E18" s="3"/>
      <c r="F18" s="3"/>
      <c r="G18" s="3"/>
      <c r="H18" s="11" t="s">
        <v>24</v>
      </c>
    </row>
    <row r="19" spans="1:10" ht="21" customHeight="1" x14ac:dyDescent="0.2">
      <c r="A19" s="7">
        <f t="shared" si="0"/>
        <v>6</v>
      </c>
      <c r="B19" s="3" t="s">
        <v>25</v>
      </c>
      <c r="C19" s="3"/>
      <c r="D19" s="8">
        <v>285276629.45383084</v>
      </c>
      <c r="E19" s="13"/>
      <c r="F19" s="14"/>
      <c r="G19" s="3"/>
      <c r="H19" s="9" t="s">
        <v>16</v>
      </c>
    </row>
    <row r="20" spans="1:10" ht="23.25" customHeight="1" x14ac:dyDescent="0.2">
      <c r="A20" s="7">
        <f t="shared" si="0"/>
        <v>7</v>
      </c>
      <c r="B20" s="3" t="s">
        <v>26</v>
      </c>
      <c r="C20" s="3"/>
      <c r="D20" s="8">
        <v>11285298.485003175</v>
      </c>
      <c r="E20" s="3"/>
      <c r="F20" s="15"/>
      <c r="G20" s="3"/>
      <c r="H20" s="11" t="s">
        <v>27</v>
      </c>
    </row>
    <row r="21" spans="1:10" ht="19.5" customHeight="1" x14ac:dyDescent="0.2">
      <c r="A21" s="7">
        <f t="shared" si="0"/>
        <v>8</v>
      </c>
      <c r="B21" s="3" t="s">
        <v>28</v>
      </c>
      <c r="C21" s="3"/>
      <c r="D21" s="8">
        <v>59383452.004186131</v>
      </c>
      <c r="E21" s="3"/>
      <c r="F21" s="3"/>
      <c r="G21" s="3"/>
      <c r="H21" s="9" t="str">
        <f>+H19</f>
        <v>Exhibit RMP__(SRM-3), Page 1.5</v>
      </c>
    </row>
    <row r="22" spans="1:10" ht="23.25" customHeight="1" x14ac:dyDescent="0.2">
      <c r="A22" s="7">
        <f t="shared" si="0"/>
        <v>9</v>
      </c>
      <c r="B22" s="3" t="s">
        <v>29</v>
      </c>
      <c r="C22" s="3"/>
      <c r="D22" s="8">
        <f>D17+SUM(D19:D21)</f>
        <v>648391927.09437978</v>
      </c>
      <c r="E22" s="3"/>
      <c r="F22" s="3"/>
      <c r="G22" s="3"/>
      <c r="H22" s="11" t="s">
        <v>30</v>
      </c>
    </row>
    <row r="23" spans="1:10" ht="23.25" customHeight="1" x14ac:dyDescent="0.2">
      <c r="A23" s="7">
        <f t="shared" si="0"/>
        <v>10</v>
      </c>
      <c r="B23" s="3" t="s">
        <v>31</v>
      </c>
      <c r="C23" s="3"/>
      <c r="D23" s="8">
        <v>8044865.7257147441</v>
      </c>
      <c r="E23" s="3"/>
      <c r="F23" s="3"/>
      <c r="G23" s="3"/>
      <c r="H23" s="11" t="s">
        <v>32</v>
      </c>
    </row>
    <row r="24" spans="1:10" ht="23.25" customHeight="1" x14ac:dyDescent="0.2">
      <c r="A24" s="7">
        <f t="shared" si="0"/>
        <v>11</v>
      </c>
      <c r="B24" s="3" t="s">
        <v>33</v>
      </c>
      <c r="C24" s="3"/>
      <c r="D24" s="8">
        <f>SUM(D18:D20)+D23</f>
        <v>930963454.01587188</v>
      </c>
      <c r="E24" s="3"/>
      <c r="F24" s="3"/>
      <c r="G24" s="3"/>
      <c r="H24" s="11" t="s">
        <v>34</v>
      </c>
    </row>
    <row r="25" spans="1:10" ht="9.75" customHeight="1" thickBot="1" x14ac:dyDescent="0.25">
      <c r="A25" s="7"/>
      <c r="B25" s="3"/>
      <c r="C25" s="3"/>
      <c r="D25" s="8"/>
      <c r="E25" s="3"/>
      <c r="F25" s="3"/>
      <c r="G25" s="3"/>
      <c r="H25" s="11"/>
    </row>
    <row r="26" spans="1:10" s="21" customFormat="1" ht="23.25" customHeight="1" x14ac:dyDescent="0.2">
      <c r="A26" s="16">
        <f t="shared" si="0"/>
        <v>12</v>
      </c>
      <c r="B26" s="17" t="s">
        <v>35</v>
      </c>
      <c r="C26" s="17"/>
      <c r="D26" s="18">
        <v>0.4931848612682691</v>
      </c>
      <c r="E26" s="19" t="s">
        <v>36</v>
      </c>
      <c r="F26" s="20" t="s">
        <v>37</v>
      </c>
      <c r="G26" s="17"/>
      <c r="H26" s="11" t="s">
        <v>38</v>
      </c>
    </row>
    <row r="27" spans="1:10" s="21" customFormat="1" ht="23.25" customHeight="1" x14ac:dyDescent="0.2">
      <c r="A27" s="16">
        <f t="shared" si="0"/>
        <v>13</v>
      </c>
      <c r="B27" s="17" t="s">
        <v>39</v>
      </c>
      <c r="C27" s="17"/>
      <c r="D27" s="22">
        <f>(D14*D26)/D24</f>
        <v>3.1940818970441422</v>
      </c>
      <c r="E27" s="23" t="s">
        <v>40</v>
      </c>
      <c r="F27" s="24" t="s">
        <v>41</v>
      </c>
      <c r="G27" s="17"/>
      <c r="H27" s="11" t="s">
        <v>42</v>
      </c>
    </row>
    <row r="28" spans="1:10" s="21" customFormat="1" ht="23.25" customHeight="1" thickBot="1" x14ac:dyDescent="0.25">
      <c r="A28" s="16">
        <f t="shared" si="0"/>
        <v>14</v>
      </c>
      <c r="B28" s="17" t="s">
        <v>43</v>
      </c>
      <c r="C28" s="17"/>
      <c r="D28" s="25">
        <f>D22/(D14*D26)</f>
        <v>0.21805141986978471</v>
      </c>
      <c r="E28" s="26" t="s">
        <v>44</v>
      </c>
      <c r="F28" s="27" t="s">
        <v>45</v>
      </c>
      <c r="G28" s="17"/>
      <c r="H28" s="11" t="s">
        <v>46</v>
      </c>
    </row>
    <row r="29" spans="1:10" ht="15" x14ac:dyDescent="0.2">
      <c r="A29" s="3"/>
      <c r="B29" s="3"/>
      <c r="C29" s="3"/>
      <c r="D29" s="3"/>
      <c r="E29" s="3"/>
      <c r="F29" s="3"/>
      <c r="G29" s="3"/>
      <c r="H29" s="3"/>
    </row>
    <row r="30" spans="1:10" ht="15" x14ac:dyDescent="0.2">
      <c r="A30" s="3"/>
      <c r="B30" s="3"/>
      <c r="C30" s="3"/>
      <c r="D30" s="13"/>
      <c r="E30" s="3"/>
      <c r="F30" s="3"/>
      <c r="G30" s="3"/>
      <c r="H30" s="3"/>
    </row>
    <row r="31" spans="1:10" ht="15" x14ac:dyDescent="0.2">
      <c r="A31" s="3"/>
      <c r="B31" s="28"/>
      <c r="C31" s="3"/>
      <c r="D31" s="13"/>
      <c r="E31" s="29"/>
      <c r="F31" s="3"/>
      <c r="G31" s="3"/>
      <c r="H31" s="3"/>
    </row>
    <row r="32" spans="1:10" ht="15" x14ac:dyDescent="0.2">
      <c r="A32" s="3"/>
      <c r="B32" s="3" t="s">
        <v>47</v>
      </c>
      <c r="C32" s="3"/>
      <c r="D32" s="3"/>
      <c r="E32" s="3"/>
      <c r="F32" s="3"/>
      <c r="G32" s="3"/>
      <c r="H32" s="3"/>
    </row>
    <row r="33" spans="1:8" ht="18" x14ac:dyDescent="0.2">
      <c r="A33" s="3"/>
      <c r="B33" s="30" t="s">
        <v>48</v>
      </c>
      <c r="C33" s="3"/>
      <c r="D33" s="3"/>
      <c r="E33" s="3"/>
      <c r="F33" s="3"/>
      <c r="G33" s="3"/>
      <c r="H33" s="3"/>
    </row>
    <row r="34" spans="1:8" ht="18" x14ac:dyDescent="0.2">
      <c r="A34" s="3"/>
      <c r="B34" s="3" t="s">
        <v>49</v>
      </c>
      <c r="C34" s="3"/>
      <c r="D34" s="3"/>
      <c r="E34" s="3"/>
      <c r="F34" s="3"/>
      <c r="G34" s="3"/>
      <c r="H34" s="3"/>
    </row>
    <row r="35" spans="1:8" ht="15" x14ac:dyDescent="0.2">
      <c r="A35" s="3"/>
      <c r="B35" s="3"/>
      <c r="C35" s="3"/>
      <c r="D35" s="3"/>
      <c r="E35" s="3"/>
      <c r="F35" s="3"/>
      <c r="G35" s="3"/>
      <c r="H35" s="3"/>
    </row>
    <row r="36" spans="1:8" ht="15" x14ac:dyDescent="0.2">
      <c r="A36" s="3"/>
      <c r="B36" s="28"/>
      <c r="C36" s="3"/>
      <c r="D36" s="3"/>
      <c r="E36" s="3"/>
      <c r="F36" s="3"/>
      <c r="G36" s="3"/>
      <c r="H36" s="3"/>
    </row>
    <row r="37" spans="1:8" ht="15" x14ac:dyDescent="0.2">
      <c r="A37" s="3"/>
      <c r="B37" s="3" t="s">
        <v>50</v>
      </c>
      <c r="C37" s="3"/>
      <c r="D37" s="3"/>
      <c r="E37" s="3"/>
      <c r="F37" s="3"/>
      <c r="G37" s="3"/>
      <c r="H37" s="3"/>
    </row>
    <row r="38" spans="1:8" ht="15" x14ac:dyDescent="0.2">
      <c r="A38" s="3"/>
      <c r="B38" s="3" t="s">
        <v>51</v>
      </c>
      <c r="C38" s="3"/>
      <c r="D38" s="3"/>
      <c r="E38" s="3"/>
      <c r="F38" s="3"/>
      <c r="G38" s="3"/>
      <c r="H38" s="3"/>
    </row>
  </sheetData>
  <mergeCells count="5">
    <mergeCell ref="A1:H1"/>
    <mergeCell ref="A5:H5"/>
    <mergeCell ref="A6:H6"/>
    <mergeCell ref="E10:F10"/>
    <mergeCell ref="B11:C11"/>
  </mergeCells>
  <printOptions horizontalCentered="1"/>
  <pageMargins left="0.7" right="0.7" top="1.25" bottom="0.75" header="0.5" footer="0.3"/>
  <pageSetup scale="63" orientation="portrait" r:id="rId1"/>
  <headerFooter>
    <oddHeader>&amp;R&amp;14FEA
Michael P. Gorman
Docket No. 13-035-184
Exhibit FEA___(MPG-17)
Page 1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FEA__(MPG-17a)-Errata</vt:lpstr>
      <vt:lpstr>'FEA__(MPG-17a)-Errata'!Print_Area</vt:lpstr>
    </vt:vector>
  </TitlesOfParts>
  <Company>Brubaker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Walters</dc:creator>
  <cp:lastModifiedBy>laurieharris</cp:lastModifiedBy>
  <cp:lastPrinted>2014-05-08T20:17:30Z</cp:lastPrinted>
  <dcterms:created xsi:type="dcterms:W3CDTF">2014-05-08T19:58:13Z</dcterms:created>
  <dcterms:modified xsi:type="dcterms:W3CDTF">2014-05-12T17:05:01Z</dcterms:modified>
</cp:coreProperties>
</file>