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Websites\Pscweb\utilities\electric\13docs\13035184\"/>
    </mc:Choice>
  </mc:AlternateContent>
  <bookViews>
    <workbookView xWindow="0" yWindow="0" windowWidth="11970" windowHeight="4035"/>
  </bookViews>
  <sheets>
    <sheet name="Sheet1" sheetId="1" r:id="rId1"/>
  </sheets>
  <calcPr calcId="152511" calcMode="manual"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E17" i="1" s="1"/>
  <c r="C16" i="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l="1"/>
  <c r="C47" i="1" s="1"/>
  <c r="C49" i="1" s="1"/>
  <c r="E18" i="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l="1"/>
  <c r="D47" i="1" s="1"/>
  <c r="D49" i="1" s="1"/>
  <c r="E7" i="1" l="1"/>
  <c r="F7" i="1" s="1"/>
  <c r="E3" i="1" l="1"/>
  <c r="F3" i="1" s="1"/>
</calcChain>
</file>

<file path=xl/sharedStrings.xml><?xml version="1.0" encoding="utf-8"?>
<sst xmlns="http://schemas.openxmlformats.org/spreadsheetml/2006/main" count="80" uniqueCount="54">
  <si>
    <t>averate rate $/kWh with new customer charges</t>
  </si>
  <si>
    <t>average rate $/kWh</t>
  </si>
  <si>
    <t>Revenue from annual customer charges (for Schedule 1 &amp; 3 assuming $8 per customer per month)</t>
  </si>
  <si>
    <t xml:space="preserve">Estimated Average Residential Rate with Current Customer Charges: </t>
  </si>
  <si>
    <t xml:space="preserve">Estimated Average Residential Rate with Proposed Customer Charges: </t>
  </si>
  <si>
    <t>Discount rate</t>
  </si>
  <si>
    <t>Year</t>
  </si>
  <si>
    <t>2014-15</t>
  </si>
  <si>
    <t>note:  these values are from RMP exhibit JRS-4</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</si>
  <si>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</si>
  <si>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</si>
  <si>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</si>
  <si>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</si>
  <si>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</si>
  <si>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</si>
  <si>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</si>
  <si>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</si>
  <si>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</si>
  <si>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</si>
  <si>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</si>
  <si>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</si>
  <si>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</si>
  <si>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</si>
  <si>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</si>
  <si>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</si>
  <si>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</si>
  <si>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</si>
  <si>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</si>
  <si>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</si>
  <si>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</si>
  <si>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2037-38</t>
  </si>
  <si>
    <t>2038-39</t>
  </si>
  <si>
    <t>2040-41</t>
  </si>
  <si>
    <t xml:space="preserve">Year </t>
  </si>
  <si>
    <t>Current Rate Structure</t>
  </si>
  <si>
    <t>Proposed Rate Structure</t>
  </si>
  <si>
    <r>
      <t>Forecast # of Residential Customers (Schedule 1 &amp; 3)</t>
    </r>
    <r>
      <rPr>
        <vertAlign val="superscript"/>
        <sz val="10"/>
        <color theme="1"/>
        <rFont val="Calibri"/>
        <family val="2"/>
        <scheme val="minor"/>
      </rPr>
      <t>1</t>
    </r>
  </si>
  <si>
    <r>
      <t>Forecast Residential Consumption (MWh, for Schedule 1 &amp; 3)</t>
    </r>
    <r>
      <rPr>
        <vertAlign val="superscript"/>
        <sz val="10"/>
        <color theme="1"/>
        <rFont val="Calibri"/>
        <family val="2"/>
        <scheme val="minor"/>
      </rPr>
      <t>1</t>
    </r>
  </si>
  <si>
    <r>
      <t>Present Revenues from Residential Customers (Schedule 1 &amp;3)</t>
    </r>
    <r>
      <rPr>
        <vertAlign val="superscript"/>
        <sz val="10"/>
        <color theme="1"/>
        <rFont val="Calibri"/>
        <family val="2"/>
        <scheme val="minor"/>
      </rPr>
      <t>1</t>
    </r>
  </si>
  <si>
    <r>
      <t>Proposed Revenues from Residential Customers (Schedule 1 &amp; 3)</t>
    </r>
    <r>
      <rPr>
        <vertAlign val="superscript"/>
        <sz val="10"/>
        <color theme="1"/>
        <rFont val="Calibri"/>
        <family val="2"/>
        <scheme val="minor"/>
      </rPr>
      <t>1</t>
    </r>
  </si>
  <si>
    <r>
      <t>Revenue from annual customer charges (for Schedule 1 &amp; 3 assuming $5 per customer per month)</t>
    </r>
    <r>
      <rPr>
        <vertAlign val="superscript"/>
        <sz val="10"/>
        <color theme="1"/>
        <rFont val="Calibri"/>
        <family val="2"/>
        <scheme val="minor"/>
      </rPr>
      <t>1</t>
    </r>
  </si>
  <si>
    <t xml:space="preserve">Comparision of CPR 25 Year Levelized Cost of Solar to 25 Year Estimated Levelized Average Residential Rate </t>
  </si>
  <si>
    <t>Difference</t>
  </si>
  <si>
    <t>Ave. 25 Year Levelized  Res. Rate</t>
  </si>
  <si>
    <r>
      <t>25 year Levelized Value of Solar</t>
    </r>
    <r>
      <rPr>
        <vertAlign val="superscript"/>
        <sz val="11"/>
        <color theme="1"/>
        <rFont val="Calibri"/>
        <family val="2"/>
        <scheme val="minor"/>
      </rPr>
      <t>1</t>
    </r>
  </si>
  <si>
    <t>green higlighted cells indicate calcualted fields</t>
  </si>
  <si>
    <t>Notes:  Discount rate of 6.882% was used in the IRP and in the CPR analysis</t>
  </si>
  <si>
    <t>* Schedules 1 and 3 both encompass customers who have single phase electrical service and three phase electrical service.  The number of customers who are on single phase vs. three phase service was not included in this exhibit, therefore, I assummed that all customers are single phase, this is a conservative assumption and will result in slightly higher rates.   Further, this analysis includes no minimum bill payment or NEM charge, again a conservative assumption.</t>
  </si>
  <si>
    <t>Average Residential Rate Current Rate Structure</t>
  </si>
  <si>
    <t>Average Residential Rate Proposed Rate Structure</t>
  </si>
  <si>
    <t>Levelized Rate</t>
  </si>
  <si>
    <r>
      <rPr>
        <vertAlign val="superscript"/>
        <sz val="9"/>
        <color theme="1"/>
        <rFont val="Calibri"/>
        <family val="2"/>
        <scheme val="minor"/>
      </rPr>
      <t>1</t>
    </r>
    <r>
      <rPr>
        <sz val="9"/>
        <color theme="1"/>
        <rFont val="Calibri"/>
        <family val="2"/>
        <scheme val="minor"/>
      </rPr>
      <t xml:space="preserve"> See UCE Exhibit 2.1 (DT)</t>
    </r>
  </si>
  <si>
    <t>as tracked by the Utah Public Service Commission</t>
  </si>
  <si>
    <t xml:space="preserve">Residential rates are escalated at 2% per year as calculated by UCE witness, Rick Gilliam using historic residential rate increases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</si>
</sst>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164" formatCode="_(&quot;$&quot;* #,##0_);_(&quot;$&quot;* \(#,##0\);_(&quot;$&quot;* &quot;-&quot;??_);_(@_)"/>
    <numFmt numFmtId="165" formatCode="_(&quot;$&quot;* #,##0.000_);_(&quot;$&quot;* \(#,##0.000\);_(&quot;$&quot;* &quot;-&quot;??_);_(@_)"/>
    <numFmt numFmtId="166" formatCode="&quot;$&quot;#,##0.00"/>
    <numFmt numFmtId="167" formatCode="0.0000"/>
    <numFmt numFmtId="168" formatCode="0.000%"/>
    <numFmt numFmtId="169" formatCode="&quot;$&quot;#,##0.0000_);[Red]\(&quot;$&quot;#,##0.0000\)"/>
    <numFmt numFmtId="170" formatCode="_(&quot;$&quot;* #,##0.0000_);_(&quot;$&quot;* \(#,##0.0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vertAlign val="superscript"/>
      <sz val="10"/>
      <color theme="1"/>
      <name val="Calibri"/>
      <family val="2"/>
      <scheme val="minor"/>
    </font>
    <font>
      <vertAlign val="superscript"/>
      <sz val="11"/>
      <color theme="1"/>
      <name val="Calibri"/>
      <family val="2"/>
      <scheme val="minor"/>
    </font>
    <font>
      <vertAlign val="superscript"/>
      <sz val="9"/>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0" fillId="0" borderId="0" xfId="0" applyAlignment="1">
      <alignment wrapText="1"/>
    </xf>
    <xf numFmtId="0" fontId="2" fillId="0" borderId="0" xfId="0" applyFont="1"/>
    <xf numFmtId="165" fontId="0" fillId="0" borderId="0" xfId="0" applyNumberFormat="1" applyBorder="1"/>
    <xf numFmtId="0" fontId="3" fillId="0" borderId="1" xfId="0" applyFont="1" applyBorder="1" applyAlignment="1">
      <alignment horizontal="center" wrapText="1"/>
    </xf>
    <xf numFmtId="0" fontId="0" fillId="0" borderId="1" xfId="0" applyBorder="1" applyAlignment="1">
      <alignment wrapText="1"/>
    </xf>
    <xf numFmtId="3" fontId="0" fillId="0" borderId="1" xfId="0" applyNumberFormat="1" applyBorder="1"/>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3" fontId="0" fillId="0" borderId="0" xfId="0" applyNumberFormat="1" applyBorder="1"/>
    <xf numFmtId="164" fontId="0" fillId="0" borderId="0" xfId="1" applyNumberFormat="1" applyFont="1" applyBorder="1"/>
    <xf numFmtId="168" fontId="2" fillId="0" borderId="0" xfId="2" applyNumberFormat="1" applyFont="1"/>
    <xf numFmtId="164" fontId="0" fillId="2" borderId="1" xfId="1" applyNumberFormat="1" applyFont="1" applyFill="1" applyBorder="1"/>
    <xf numFmtId="165" fontId="0" fillId="2" borderId="1" xfId="0" applyNumberFormat="1" applyFill="1" applyBorder="1"/>
    <xf numFmtId="166" fontId="0" fillId="2" borderId="1" xfId="0" applyNumberFormat="1" applyFill="1" applyBorder="1"/>
    <xf numFmtId="165" fontId="0" fillId="2" borderId="0" xfId="1" applyNumberFormat="1" applyFont="1" applyFill="1"/>
    <xf numFmtId="167" fontId="0" fillId="2" borderId="0" xfId="0" applyNumberFormat="1" applyFill="1"/>
    <xf numFmtId="169" fontId="2" fillId="2" borderId="0" xfId="0" applyNumberFormat="1" applyFont="1" applyFill="1"/>
    <xf numFmtId="0" fontId="0" fillId="0" borderId="1" xfId="0" applyBorder="1" applyAlignment="1">
      <alignment horizontal="center" wrapText="1"/>
    </xf>
    <xf numFmtId="0" fontId="2" fillId="0" borderId="1" xfId="0" applyFont="1" applyBorder="1"/>
    <xf numFmtId="170" fontId="0" fillId="0" borderId="1" xfId="1" applyNumberFormat="1" applyFont="1" applyBorder="1"/>
    <xf numFmtId="170" fontId="2" fillId="0" borderId="0" xfId="1" applyNumberFormat="1" applyFont="1"/>
    <xf numFmtId="0" fontId="2" fillId="0" borderId="1" xfId="0" applyFont="1" applyBorder="1" applyAlignment="1">
      <alignment horizontal="center" wrapText="1"/>
    </xf>
    <xf numFmtId="0" fontId="2" fillId="0" borderId="1" xfId="0" applyFont="1" applyBorder="1" applyAlignment="1">
      <alignment horizontal="center"/>
    </xf>
    <xf numFmtId="0" fontId="0" fillId="0" borderId="0" xfId="0" applyAlignment="1">
      <alignment horizontal="center"/>
    </xf>
    <xf numFmtId="0" fontId="4" fillId="0" borderId="0" xfId="0" applyFont="1"/>
    <xf numFmtId="0" fontId="4" fillId="2" borderId="0" xfId="0" applyFont="1" applyFill="1"/>
    <xf numFmtId="3" fontId="4" fillId="0" borderId="0" xfId="0" applyNumberFormat="1" applyFont="1" applyBorder="1"/>
    <xf numFmtId="0" fontId="4" fillId="0" borderId="0" xfId="0" applyFont="1" applyFill="1"/>
    <xf numFmtId="0" fontId="0" fillId="0" borderId="0" xfId="0" applyFont="1" applyFill="1"/>
    <xf numFmtId="0" fontId="0" fillId="0" borderId="0" xfId="0" applyFill="1"/>
    <xf numFmtId="0" fontId="2" fillId="0" borderId="2" xfId="0" applyFont="1" applyBorder="1" applyAlignment="1">
      <alignment horizontal="center" wrapText="1"/>
    </xf>
    <xf numFmtId="0" fontId="4" fillId="0" borderId="0" xfId="0" applyFont="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zoomScale="120" zoomScaleNormal="120" workbookViewId="0">
      <selection activeCell="H40" sqref="H40"/>
    </sheetView>
  </sheetViews>
  <sheetFormatPr defaultRowHeight="15" x14ac:dyDescent="0.25"/>
  <cols>
    <col min="1" max="1" width="6.85546875" customWidth="1"/>
    <col min="2" max="2" width="15.28515625" customWidth="1"/>
    <col min="3" max="3" width="17.140625" customWidth="1"/>
    <col min="4" max="4" width="18.5703125" customWidth="1"/>
    <col min="5" max="5" width="22.7109375" customWidth="1"/>
    <col min="6" max="6" width="19" customWidth="1"/>
    <col min="8" max="8" width="24.140625" customWidth="1"/>
    <col min="9" max="9" width="13.42578125" customWidth="1"/>
  </cols>
  <sheetData>
    <row r="1" spans="1:6" x14ac:dyDescent="0.25">
      <c r="B1" s="2" t="s">
        <v>3</v>
      </c>
      <c r="C1" s="2"/>
    </row>
    <row r="2" spans="1:6" ht="60.75" customHeight="1" x14ac:dyDescent="0.25">
      <c r="B2" s="4" t="s">
        <v>36</v>
      </c>
      <c r="C2" s="4" t="s">
        <v>37</v>
      </c>
      <c r="D2" s="4" t="s">
        <v>38</v>
      </c>
      <c r="E2" s="4" t="s">
        <v>40</v>
      </c>
      <c r="F2" s="5" t="s">
        <v>1</v>
      </c>
    </row>
    <row r="3" spans="1:6" ht="18.75" customHeight="1" x14ac:dyDescent="0.25">
      <c r="A3" s="1"/>
      <c r="B3" s="6">
        <v>740189</v>
      </c>
      <c r="C3" s="6">
        <v>6200666</v>
      </c>
      <c r="D3" s="6">
        <v>661257000</v>
      </c>
      <c r="E3" s="12">
        <f>B3*5*12</f>
        <v>44411340</v>
      </c>
      <c r="F3" s="13">
        <f>(D3-E3)/C3/1000</f>
        <v>9.9480549347441063E-2</v>
      </c>
    </row>
    <row r="4" spans="1:6" ht="18.75" customHeight="1" x14ac:dyDescent="0.25">
      <c r="A4" s="1"/>
      <c r="E4" s="10"/>
      <c r="F4" s="3"/>
    </row>
    <row r="5" spans="1:6" x14ac:dyDescent="0.25">
      <c r="B5" s="2" t="s">
        <v>4</v>
      </c>
      <c r="C5" s="2"/>
      <c r="D5" s="2"/>
      <c r="E5" s="2"/>
    </row>
    <row r="6" spans="1:6" ht="64.5" x14ac:dyDescent="0.25">
      <c r="D6" s="7" t="s">
        <v>39</v>
      </c>
      <c r="E6" s="4" t="s">
        <v>2</v>
      </c>
      <c r="F6" s="8" t="s">
        <v>0</v>
      </c>
    </row>
    <row r="7" spans="1:6" x14ac:dyDescent="0.25">
      <c r="D7" s="6">
        <v>694923000</v>
      </c>
      <c r="E7" s="14">
        <f>8*B3*12</f>
        <v>71058144</v>
      </c>
      <c r="F7" s="13">
        <f>(D7-E7)/C3/1000</f>
        <v>0.10061255613509903</v>
      </c>
    </row>
    <row r="8" spans="1:6" x14ac:dyDescent="0.25">
      <c r="B8" s="27" t="s">
        <v>8</v>
      </c>
      <c r="C8" s="9"/>
      <c r="D8" s="9"/>
    </row>
    <row r="9" spans="1:6" ht="26.25" customHeight="1" x14ac:dyDescent="0.25">
      <c r="B9" s="32" t="s">
        <v>47</v>
      </c>
      <c r="C9" s="32"/>
      <c r="D9" s="32"/>
      <c r="E9" s="32"/>
      <c r="F9" s="32"/>
    </row>
    <row r="10" spans="1:6" ht="26.25" customHeight="1" x14ac:dyDescent="0.25">
      <c r="B10" s="32"/>
      <c r="C10" s="32"/>
      <c r="D10" s="32"/>
      <c r="E10" s="32"/>
      <c r="F10" s="32"/>
    </row>
    <row r="11" spans="1:6" x14ac:dyDescent="0.25">
      <c r="B11" s="26" t="s">
        <v>45</v>
      </c>
      <c r="C11" s="26"/>
      <c r="D11" s="26"/>
    </row>
    <row r="14" spans="1:6" ht="71.25" customHeight="1" x14ac:dyDescent="0.25">
      <c r="B14" s="23" t="s">
        <v>33</v>
      </c>
      <c r="C14" s="22" t="s">
        <v>48</v>
      </c>
      <c r="D14" s="23" t="s">
        <v>6</v>
      </c>
      <c r="E14" s="22" t="s">
        <v>49</v>
      </c>
    </row>
    <row r="15" spans="1:6" x14ac:dyDescent="0.25">
      <c r="B15" s="24" t="s">
        <v>7</v>
      </c>
      <c r="C15" s="15">
        <v>9.9000000000000005E-2</v>
      </c>
      <c r="D15" s="24" t="s">
        <v>7</v>
      </c>
      <c r="E15" s="15">
        <v>0.10100000000000001</v>
      </c>
    </row>
    <row r="16" spans="1:6" x14ac:dyDescent="0.25">
      <c r="B16" s="24" t="s">
        <v>9</v>
      </c>
      <c r="C16" s="16">
        <f>C15*(1.02)</f>
        <v>0.10098</v>
      </c>
      <c r="D16" s="24" t="s">
        <v>9</v>
      </c>
      <c r="E16" s="16">
        <f>E15*(1.02)</f>
        <v>0.10302000000000001</v>
      </c>
    </row>
    <row r="17" spans="2:5" x14ac:dyDescent="0.25">
      <c r="B17" s="24" t="s">
        <v>10</v>
      </c>
      <c r="C17" s="16">
        <f t="shared" ref="C17:C39" si="0">C16*(1.02)</f>
        <v>0.1029996</v>
      </c>
      <c r="D17" s="24" t="s">
        <v>10</v>
      </c>
      <c r="E17" s="16">
        <f t="shared" ref="E17:E39" si="1">E16*(1.02)</f>
        <v>0.10508040000000002</v>
      </c>
    </row>
    <row r="18" spans="2:5" x14ac:dyDescent="0.25">
      <c r="B18" s="24" t="s">
        <v>11</v>
      </c>
      <c r="C18" s="16">
        <f t="shared" si="0"/>
        <v>0.10505959199999999</v>
      </c>
      <c r="D18" s="24" t="s">
        <v>11</v>
      </c>
      <c r="E18" s="16">
        <f t="shared" si="1"/>
        <v>0.10718200800000002</v>
      </c>
    </row>
    <row r="19" spans="2:5" x14ac:dyDescent="0.25">
      <c r="B19" s="24" t="s">
        <v>12</v>
      </c>
      <c r="C19" s="16">
        <f t="shared" si="0"/>
        <v>0.10716078384</v>
      </c>
      <c r="D19" s="24" t="s">
        <v>12</v>
      </c>
      <c r="E19" s="16">
        <f t="shared" si="1"/>
        <v>0.10932564816000002</v>
      </c>
    </row>
    <row r="20" spans="2:5" x14ac:dyDescent="0.25">
      <c r="B20" s="24" t="s">
        <v>13</v>
      </c>
      <c r="C20" s="16">
        <f t="shared" si="0"/>
        <v>0.10930399951679999</v>
      </c>
      <c r="D20" s="24" t="s">
        <v>13</v>
      </c>
      <c r="E20" s="16">
        <f t="shared" si="1"/>
        <v>0.11151216112320003</v>
      </c>
    </row>
    <row r="21" spans="2:5" x14ac:dyDescent="0.25">
      <c r="B21" s="24" t="s">
        <v>14</v>
      </c>
      <c r="C21" s="16">
        <f t="shared" si="0"/>
        <v>0.11149007950713599</v>
      </c>
      <c r="D21" s="24" t="s">
        <v>14</v>
      </c>
      <c r="E21" s="16">
        <f t="shared" si="1"/>
        <v>0.11374240434566403</v>
      </c>
    </row>
    <row r="22" spans="2:5" x14ac:dyDescent="0.25">
      <c r="B22" s="24" t="s">
        <v>15</v>
      </c>
      <c r="C22" s="16">
        <f t="shared" si="0"/>
        <v>0.11371988109727871</v>
      </c>
      <c r="D22" s="24" t="s">
        <v>15</v>
      </c>
      <c r="E22" s="16">
        <f t="shared" si="1"/>
        <v>0.11601725243257731</v>
      </c>
    </row>
    <row r="23" spans="2:5" x14ac:dyDescent="0.25">
      <c r="B23" s="24" t="s">
        <v>16</v>
      </c>
      <c r="C23" s="16">
        <f t="shared" si="0"/>
        <v>0.11599427871922428</v>
      </c>
      <c r="D23" s="24" t="s">
        <v>16</v>
      </c>
      <c r="E23" s="16">
        <f t="shared" si="1"/>
        <v>0.11833759748122885</v>
      </c>
    </row>
    <row r="24" spans="2:5" x14ac:dyDescent="0.25">
      <c r="B24" s="24" t="s">
        <v>17</v>
      </c>
      <c r="C24" s="16">
        <f t="shared" si="0"/>
        <v>0.11831416429360878</v>
      </c>
      <c r="D24" s="24" t="s">
        <v>17</v>
      </c>
      <c r="E24" s="16">
        <f t="shared" si="1"/>
        <v>0.12070434943085342</v>
      </c>
    </row>
    <row r="25" spans="2:5" x14ac:dyDescent="0.25">
      <c r="B25" s="24" t="s">
        <v>18</v>
      </c>
      <c r="C25" s="16">
        <f t="shared" si="0"/>
        <v>0.12068044757948096</v>
      </c>
      <c r="D25" s="24" t="s">
        <v>18</v>
      </c>
      <c r="E25" s="16">
        <f t="shared" si="1"/>
        <v>0.1231184364194705</v>
      </c>
    </row>
    <row r="26" spans="2:5" x14ac:dyDescent="0.25">
      <c r="B26" s="24" t="s">
        <v>19</v>
      </c>
      <c r="C26" s="16">
        <f t="shared" si="0"/>
        <v>0.12309405653107058</v>
      </c>
      <c r="D26" s="24" t="s">
        <v>19</v>
      </c>
      <c r="E26" s="16">
        <f t="shared" si="1"/>
        <v>0.12558080514785991</v>
      </c>
    </row>
    <row r="27" spans="2:5" x14ac:dyDescent="0.25">
      <c r="B27" s="24" t="s">
        <v>20</v>
      </c>
      <c r="C27" s="16">
        <f t="shared" si="0"/>
        <v>0.12555593766169199</v>
      </c>
      <c r="D27" s="24" t="s">
        <v>20</v>
      </c>
      <c r="E27" s="16">
        <f t="shared" si="1"/>
        <v>0.1280924212508171</v>
      </c>
    </row>
    <row r="28" spans="2:5" x14ac:dyDescent="0.25">
      <c r="B28" s="24" t="s">
        <v>21</v>
      </c>
      <c r="C28" s="16">
        <f t="shared" si="0"/>
        <v>0.12806705641492583</v>
      </c>
      <c r="D28" s="24" t="s">
        <v>21</v>
      </c>
      <c r="E28" s="16">
        <f t="shared" si="1"/>
        <v>0.13065426967583343</v>
      </c>
    </row>
    <row r="29" spans="2:5" x14ac:dyDescent="0.25">
      <c r="B29" s="24" t="s">
        <v>22</v>
      </c>
      <c r="C29" s="16">
        <f t="shared" si="0"/>
        <v>0.13062839754322433</v>
      </c>
      <c r="D29" s="24" t="s">
        <v>22</v>
      </c>
      <c r="E29" s="16">
        <f t="shared" si="1"/>
        <v>0.13326735506935011</v>
      </c>
    </row>
    <row r="30" spans="2:5" x14ac:dyDescent="0.25">
      <c r="B30" s="24" t="s">
        <v>23</v>
      </c>
      <c r="C30" s="16">
        <f t="shared" si="0"/>
        <v>0.13324096549408881</v>
      </c>
      <c r="D30" s="24" t="s">
        <v>23</v>
      </c>
      <c r="E30" s="16">
        <f t="shared" si="1"/>
        <v>0.13593270217073711</v>
      </c>
    </row>
    <row r="31" spans="2:5" x14ac:dyDescent="0.25">
      <c r="B31" s="24" t="s">
        <v>24</v>
      </c>
      <c r="C31" s="16">
        <f t="shared" si="0"/>
        <v>0.13590578480397059</v>
      </c>
      <c r="D31" s="24" t="s">
        <v>24</v>
      </c>
      <c r="E31" s="16">
        <f t="shared" si="1"/>
        <v>0.13865135621415184</v>
      </c>
    </row>
    <row r="32" spans="2:5" x14ac:dyDescent="0.25">
      <c r="B32" s="24" t="s">
        <v>25</v>
      </c>
      <c r="C32" s="16">
        <f t="shared" si="0"/>
        <v>0.13862390050005</v>
      </c>
      <c r="D32" s="24" t="s">
        <v>25</v>
      </c>
      <c r="E32" s="16">
        <f t="shared" si="1"/>
        <v>0.14142438333843488</v>
      </c>
    </row>
    <row r="33" spans="2:6" x14ac:dyDescent="0.25">
      <c r="B33" s="24" t="s">
        <v>26</v>
      </c>
      <c r="C33" s="16">
        <f t="shared" si="0"/>
        <v>0.14139637851005099</v>
      </c>
      <c r="D33" s="24" t="s">
        <v>26</v>
      </c>
      <c r="E33" s="16">
        <f t="shared" si="1"/>
        <v>0.14425287100520356</v>
      </c>
    </row>
    <row r="34" spans="2:6" x14ac:dyDescent="0.25">
      <c r="B34" s="24" t="s">
        <v>27</v>
      </c>
      <c r="C34" s="16">
        <f t="shared" si="0"/>
        <v>0.14422430608025202</v>
      </c>
      <c r="D34" s="24" t="s">
        <v>27</v>
      </c>
      <c r="E34" s="16">
        <f t="shared" si="1"/>
        <v>0.14713792842530765</v>
      </c>
    </row>
    <row r="35" spans="2:6" x14ac:dyDescent="0.25">
      <c r="B35" s="24" t="s">
        <v>28</v>
      </c>
      <c r="C35" s="16">
        <f t="shared" si="0"/>
        <v>0.14710879220185707</v>
      </c>
      <c r="D35" s="24" t="s">
        <v>28</v>
      </c>
      <c r="E35" s="16">
        <f t="shared" si="1"/>
        <v>0.1500806869938138</v>
      </c>
    </row>
    <row r="36" spans="2:6" x14ac:dyDescent="0.25">
      <c r="B36" s="24" t="s">
        <v>29</v>
      </c>
      <c r="C36" s="16">
        <f t="shared" si="0"/>
        <v>0.15005096804589421</v>
      </c>
      <c r="D36" s="24" t="s">
        <v>29</v>
      </c>
      <c r="E36" s="16">
        <f t="shared" si="1"/>
        <v>0.15308230073369009</v>
      </c>
    </row>
    <row r="37" spans="2:6" x14ac:dyDescent="0.25">
      <c r="B37" s="24" t="s">
        <v>30</v>
      </c>
      <c r="C37" s="16">
        <f t="shared" si="0"/>
        <v>0.15305198740681211</v>
      </c>
      <c r="D37" s="24" t="s">
        <v>30</v>
      </c>
      <c r="E37" s="16">
        <f t="shared" si="1"/>
        <v>0.15614394674836388</v>
      </c>
    </row>
    <row r="38" spans="2:6" x14ac:dyDescent="0.25">
      <c r="B38" s="24" t="s">
        <v>31</v>
      </c>
      <c r="C38" s="16">
        <f t="shared" si="0"/>
        <v>0.15611302715494835</v>
      </c>
      <c r="D38" s="24" t="s">
        <v>31</v>
      </c>
      <c r="E38" s="16">
        <f t="shared" si="1"/>
        <v>0.15926682568333117</v>
      </c>
    </row>
    <row r="39" spans="2:6" x14ac:dyDescent="0.25">
      <c r="B39" s="24" t="s">
        <v>32</v>
      </c>
      <c r="C39" s="16">
        <f t="shared" si="0"/>
        <v>0.15923528769804732</v>
      </c>
      <c r="D39" s="24" t="s">
        <v>32</v>
      </c>
      <c r="E39" s="16">
        <f t="shared" si="1"/>
        <v>0.16245216219699779</v>
      </c>
    </row>
    <row r="40" spans="2:6" x14ac:dyDescent="0.25">
      <c r="B40" s="11">
        <v>6.8820000000000006E-2</v>
      </c>
      <c r="C40" s="17">
        <f>-PMT(B40,COUNT(C15:C39),NPV(B40,C15:C39))</f>
        <v>0.11866786588931326</v>
      </c>
      <c r="D40" s="11">
        <v>6.8820000000000006E-2</v>
      </c>
      <c r="E40" s="17">
        <f>-PMT(D40,COUNT(E15:E39),NPV(D40,E15:E39))</f>
        <v>0.12106519651333986</v>
      </c>
      <c r="F40" s="2" t="s">
        <v>50</v>
      </c>
    </row>
    <row r="41" spans="2:6" x14ac:dyDescent="0.25">
      <c r="B41" s="2" t="s">
        <v>5</v>
      </c>
      <c r="D41" s="2" t="s">
        <v>5</v>
      </c>
    </row>
    <row r="42" spans="2:6" x14ac:dyDescent="0.25">
      <c r="B42" s="25" t="s">
        <v>46</v>
      </c>
    </row>
    <row r="43" spans="2:6" x14ac:dyDescent="0.25">
      <c r="B43" s="28" t="s">
        <v>53</v>
      </c>
      <c r="C43" s="29"/>
      <c r="D43" s="29"/>
      <c r="E43" s="29"/>
      <c r="F43" s="30"/>
    </row>
    <row r="44" spans="2:6" x14ac:dyDescent="0.25">
      <c r="B44" s="25" t="s">
        <v>52</v>
      </c>
    </row>
    <row r="45" spans="2:6" ht="36" customHeight="1" x14ac:dyDescent="0.25">
      <c r="B45" s="31" t="s">
        <v>41</v>
      </c>
      <c r="C45" s="31"/>
      <c r="D45" s="31"/>
    </row>
    <row r="46" spans="2:6" ht="26.25" customHeight="1" x14ac:dyDescent="0.25">
      <c r="B46" s="19"/>
      <c r="C46" s="18" t="s">
        <v>34</v>
      </c>
      <c r="D46" s="18" t="s">
        <v>35</v>
      </c>
    </row>
    <row r="47" spans="2:6" ht="27" customHeight="1" x14ac:dyDescent="0.25">
      <c r="B47" s="5" t="s">
        <v>43</v>
      </c>
      <c r="C47" s="20">
        <f>C40</f>
        <v>0.11866786588931326</v>
      </c>
      <c r="D47" s="20">
        <f>E40</f>
        <v>0.12106519651333986</v>
      </c>
    </row>
    <row r="48" spans="2:6" ht="45" customHeight="1" x14ac:dyDescent="0.25">
      <c r="B48" s="5" t="s">
        <v>44</v>
      </c>
      <c r="C48" s="20">
        <v>0.11600000000000001</v>
      </c>
      <c r="D48" s="20">
        <v>0.11600000000000001</v>
      </c>
    </row>
    <row r="49" spans="2:4" x14ac:dyDescent="0.25">
      <c r="B49" s="2" t="s">
        <v>42</v>
      </c>
      <c r="C49" s="21">
        <f>C47-C48</f>
        <v>2.6678658893132534E-3</v>
      </c>
      <c r="D49" s="21">
        <f>D47-D48</f>
        <v>5.0651965133398508E-3</v>
      </c>
    </row>
    <row r="50" spans="2:4" x14ac:dyDescent="0.25">
      <c r="B50" s="28" t="s">
        <v>51</v>
      </c>
      <c r="C50" s="30"/>
    </row>
  </sheetData>
  <mergeCells count="2">
    <mergeCell ref="B45:D45"/>
    <mergeCell ref="B9:F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Wright</dc:creator>
  <cp:lastModifiedBy>laurieharris</cp:lastModifiedBy>
  <dcterms:created xsi:type="dcterms:W3CDTF">2014-05-14T17:30:32Z</dcterms:created>
  <dcterms:modified xsi:type="dcterms:W3CDTF">2014-05-23T14:31:22Z</dcterms:modified>
</cp:coreProperties>
</file>