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0" yWindow="0" windowWidth="26775" windowHeight="19260" firstSheet="4" activeTab="7"/>
  </bookViews>
  <sheets>
    <sheet name="UAE Exhibit RR 1.1R, p.1" sheetId="32" r:id="rId1"/>
    <sheet name="UAE Exhibit RR 1.1R, p. 2" sheetId="137" r:id="rId2"/>
    <sheet name="UAE Exhibit RR 1.1R, p. 3" sheetId="139" r:id="rId3"/>
    <sheet name="UAE Exhibit RR 1.1R, p. 4" sheetId="138" r:id="rId4"/>
    <sheet name="UAE Exhibit RR 1.1R, p. 5" sheetId="142" r:id="rId5"/>
    <sheet name="UAE Exhibit RR 1.1R, p. 6" sheetId="143" r:id="rId6"/>
    <sheet name="UAE Exhibit RR 1.1R, p. 7" sheetId="144" r:id="rId7"/>
    <sheet name="UAE Exhibit RR 1.1R, p. 8" sheetId="140" r:id="rId8"/>
  </sheets>
  <externalReferences>
    <externalReference r:id="rId9"/>
    <externalReference r:id="rId10"/>
    <externalReference r:id="rId11"/>
    <externalReference r:id="rId12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4" hidden="1">[2]Inputs!#REF!</definedName>
    <definedName name="__123Graph_A" localSheetId="5" hidden="1">[2]Inputs!#REF!</definedName>
    <definedName name="__123Graph_A" localSheetId="6" hidden="1">[2]Inputs!#REF!</definedName>
    <definedName name="__123Graph_A" localSheetId="7" hidden="1">[1]Inputs!#REF!</definedName>
    <definedName name="__123Graph_A" hidden="1">[2]Inputs!#REF!</definedName>
    <definedName name="__123Graph_B" localSheetId="1" hidden="1">[1]Inputs!#REF!</definedName>
    <definedName name="__123Graph_B" localSheetId="2" hidden="1">[1]Inputs!#REF!</definedName>
    <definedName name="__123Graph_B" localSheetId="4" hidden="1">[2]Inputs!#REF!</definedName>
    <definedName name="__123Graph_B" localSheetId="5" hidden="1">[2]Inputs!#REF!</definedName>
    <definedName name="__123Graph_B" localSheetId="6" hidden="1">[2]Inputs!#REF!</definedName>
    <definedName name="__123Graph_B" localSheetId="7" hidden="1">[1]Inputs!#REF!</definedName>
    <definedName name="__123Graph_B" hidden="1">[2]Inputs!#REF!</definedName>
    <definedName name="__123Graph_D" localSheetId="1" hidden="1">[1]Inputs!#REF!</definedName>
    <definedName name="__123Graph_D" localSheetId="2" hidden="1">[1]Inputs!#REF!</definedName>
    <definedName name="__123Graph_D" localSheetId="4" hidden="1">[2]Inputs!#REF!</definedName>
    <definedName name="__123Graph_D" localSheetId="5" hidden="1">[2]Inputs!#REF!</definedName>
    <definedName name="__123Graph_D" localSheetId="6" hidden="1">[2]Inputs!#REF!</definedName>
    <definedName name="__123Graph_D" localSheetId="7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7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7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7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7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7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7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'UAE Exhibit RR 1.1R, p. 4'!$A$7:$F$221</definedName>
    <definedName name="_xlnm._FilterDatabase" localSheetId="4" hidden="1">'UAE Exhibit RR 1.1R, p. 5'!$A$7:$F$66</definedName>
    <definedName name="_xlnm._FilterDatabase" localSheetId="5" hidden="1">'UAE Exhibit RR 1.1R, p. 6'!$A$7:$F$103</definedName>
    <definedName name="_xlnm._FilterDatabase" localSheetId="6" hidden="1">'UAE Exhibit RR 1.1R, p. 7'!$A$7:$F$44</definedName>
    <definedName name="_xlnm._FilterDatabase" localSheetId="7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7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2" hidden="1">255</definedName>
    <definedName name="_Sort" localSheetId="1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a" hidden="1">'[1]DSM Output'!$J$21:$J$23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localSheetId="7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localSheetId="2" hidden="1">#REF!</definedName>
    <definedName name="DUDE" localSheetId="4" hidden="1">#REF!</definedName>
    <definedName name="DUDE" localSheetId="5" hidden="1">#REF!</definedName>
    <definedName name="DUDE" localSheetId="6" hidden="1">#REF!</definedName>
    <definedName name="DUDE" localSheetId="7" hidden="1">#REF!</definedName>
    <definedName name="DUDE" hidden="1">#REF!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7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7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Master" localSheetId="1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localSheetId="7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7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7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7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localSheetId="2" hidden="1">{#N/A,#N/A,FALSE,"Wld 2";#N/A,#N/A,FALSE,"MAFunding 2";#N/A,#N/A,FALSE,"MEC 2"}</definedName>
    <definedName name="Option3" localSheetId="7" hidden="1">{#N/A,#N/A,FALSE,"Wld 2";#N/A,#N/A,FALSE,"MAFunding 2";#N/A,#N/A,FALSE,"MEC 2"}</definedName>
    <definedName name="Option3" hidden="1">{#N/A,#N/A,FALSE,"Wld 2";#N/A,#N/A,FALSE,"MAFunding 2";#N/A,#N/A,FALSE,"MEC 2"}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7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[4]Inputs!#REF!</definedName>
    <definedName name="PricingInfo" localSheetId="2" hidden="1">[4]Inputs!#REF!</definedName>
    <definedName name="PricingInfo" localSheetId="4" hidden="1">[4]Inputs!#REF!</definedName>
    <definedName name="PricingInfo" localSheetId="5" hidden="1">[4]Inputs!#REF!</definedName>
    <definedName name="PricingInfo" localSheetId="6" hidden="1">[4]Inputs!#REF!</definedName>
    <definedName name="PricingInfo" localSheetId="7" hidden="1">[4]Inputs!#REF!</definedName>
    <definedName name="PricingInfo" hidden="1">[4]Inputs!#REF!</definedName>
    <definedName name="retail" localSheetId="1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localSheetId="7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wbID" localSheetId="2" hidden="1">"45E0HSXTFNPZNJBTUASVO6FBF"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1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localSheetId="7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1" hidden="1">{"YTD-Total",#N/A,FALSE,"Provision"}</definedName>
    <definedName name="standard1" localSheetId="2" hidden="1">{"YTD-Total",#N/A,FALSE,"Provision"}</definedName>
    <definedName name="standard1" localSheetId="7" hidden="1">{"YTD-Total",#N/A,FALSE,"Provision"}</definedName>
    <definedName name="standard1" hidden="1">{"YTD-Total",#N/A,FALSE,"Provision"}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7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localSheetId="7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7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7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7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2" hidden="1">{#N/A,#N/A,FALSE,"cover";#N/A,#N/A,FALSE,"lead sheet";#N/A,#N/A,FALSE,"Adj backup";#N/A,#N/A,FALSE,"t Accounts"}</definedName>
    <definedName name="wrn.All._.Pages." localSheetId="7" hidden="1">{#N/A,#N/A,FALSE,"cover";#N/A,#N/A,FALSE,"lead sheet";#N/A,#N/A,FALSE,"Adj backup";#N/A,#N/A,FALSE,"t Accounts"}</definedName>
    <definedName name="wrn.All._.Pages." hidden="1">{#N/A,#N/A,FALSE,"Cover";#N/A,#N/A,FALSE,"Lead Sheet";#N/A,#N/A,FALSE,"T-Accounts";#N/A,#N/A,FALSE,"Ins &amp; Prem ActualEstimates"}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7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7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localSheetId="7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" hidden="1">{"FullView",#N/A,FALSE,"Consltd-For contngcy"}</definedName>
    <definedName name="wrn.Full._.View." localSheetId="2" hidden="1">{"FullView",#N/A,FALSE,"Consltd-For contngcy"}</definedName>
    <definedName name="wrn.Full._.View." localSheetId="7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7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" hidden="1">{"Open issues Only",#N/A,FALSE,"TIMELINE"}</definedName>
    <definedName name="wrn.Open._.Issues._.Only." localSheetId="2" hidden="1">{"Open issues Only",#N/A,FALSE,"TIMELINE"}</definedName>
    <definedName name="wrn.Open._.Issues._.Only." localSheetId="7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localSheetId="7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2" hidden="1">{"PFS recon view",#N/A,FALSE,"Hyperion Proof"}</definedName>
    <definedName name="wrn.PFSreconview." localSheetId="7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2" hidden="1">{"PGHC recon view",#N/A,FALSE,"Hyperion Proof"}</definedName>
    <definedName name="wrn.PGHCreconview." localSheetId="7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localSheetId="7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2" hidden="1">{#N/A,#N/A,FALSE,"PHI"}</definedName>
    <definedName name="wrn.PHI._.only." localSheetId="7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localSheetId="7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2" hidden="1">{"PPM Co Code View",#N/A,FALSE,"Comp Codes"}</definedName>
    <definedName name="wrn.PPMCoCodeView." localSheetId="7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2" hidden="1">{"PPM Recon View",#N/A,FALSE,"Hyperion Proof"}</definedName>
    <definedName name="wrn.PPMreconview." localSheetId="7" hidden="1">{"PPM Recon View",#N/A,FALSE,"Hyperion Proof"}</definedName>
    <definedName name="wrn.PPMreconview." hidden="1">{"PPM Recon View",#N/A,FALSE,"Hyperion Proof"}</definedName>
    <definedName name="wrn.Print." localSheetId="2" hidden="1">{"FC",#N/A,FALSE,"CALENDAR";"P",#N/A,FALSE,"CALENDAR"}</definedName>
    <definedName name="wrn.Print." localSheetId="7" hidden="1">{"FC",#N/A,FALSE,"CALENDAR";"P",#N/A,FALSE,"CALENDAR"}</definedName>
    <definedName name="wrn.Print." hidden="1">{"FC",#N/A,FALSE,"CALENDAR";"P",#N/A,FALSE,"CALENDAR"}</definedName>
    <definedName name="wrn.Print._.Option._.1." localSheetId="2" hidden="1">{#N/A,#N/A,FALSE,"Wld 1";#N/A,#N/A,FALSE,"MAFunding 1";#N/A,#N/A,FALSE,"MEC 1"}</definedName>
    <definedName name="wrn.Print._.Option._.1." localSheetId="7" hidden="1">{#N/A,#N/A,FALSE,"Wld 1";#N/A,#N/A,FALSE,"MAFunding 1";#N/A,#N/A,FALSE,"MEC 1"}</definedName>
    <definedName name="wrn.Print._.Option._.1." hidden="1">{#N/A,#N/A,FALSE,"Wld 1";#N/A,#N/A,FALSE,"MAFunding 1";#N/A,#N/A,FALSE,"MEC 1"}</definedName>
    <definedName name="wrn.Print._.Option._.2." localSheetId="2" hidden="1">{#N/A,#N/A,FALSE,"Wld 2";#N/A,#N/A,FALSE,"MAFunding 2";#N/A,#N/A,FALSE,"MEC 2"}</definedName>
    <definedName name="wrn.Print._.Option._.2." localSheetId="7" hidden="1">{#N/A,#N/A,FALSE,"Wld 2";#N/A,#N/A,FALSE,"MAFunding 2";#N/A,#N/A,FALSE,"MEC 2"}</definedName>
    <definedName name="wrn.Print._.Option._.2." hidden="1">{#N/A,#N/A,FALSE,"Wld 2";#N/A,#N/A,FALSE,"MAFunding 2";#N/A,#N/A,FALSE,"MEC 2"}</definedName>
    <definedName name="wrn.ProofElectricOnly." localSheetId="1" hidden="1">{"Electric Only",#N/A,FALSE,"Hyperion Proof"}</definedName>
    <definedName name="wrn.ProofElectricOnly." localSheetId="2" hidden="1">{"Electric Only",#N/A,FALSE,"Hyperion Proof"}</definedName>
    <definedName name="wrn.ProofElectricOnly." localSheetId="7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2" hidden="1">{"Proof Total",#N/A,FALSE,"Hyperion Proof"}</definedName>
    <definedName name="wrn.ProofTotal." localSheetId="7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2" hidden="1">{#N/A,#N/A,FALSE,"Dec 1999 mapping"}</definedName>
    <definedName name="wrn.Reformat._.only." localSheetId="7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" hidden="1">{"YTD-Total",#N/A,FALSE,"Provision"}</definedName>
    <definedName name="wrn.Standard." localSheetId="2" hidden="1">{"YTD-Total",#N/A,FALSE,"Provision"}</definedName>
    <definedName name="wrn.Standard." localSheetId="7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localSheetId="7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2" hidden="1">{"YTD-Utility",#N/A,FALSE,"Prov Utility"}</definedName>
    <definedName name="wrn.Standard._.Utility._.Only." localSheetId="7" hidden="1">{"YTD-Utility",#N/A,FALSE,"Prov Utility"}</definedName>
    <definedName name="wrn.Standard._.Utility._.Only." hidden="1">{"YTD-Utility",#N/A,FALSE,"Prov Utility"}</definedName>
    <definedName name="wrn.Summary._.View." localSheetId="1" hidden="1">{#N/A,#N/A,FALSE,"Consltd-For contngcy"}</definedName>
    <definedName name="wrn.Summary._.View." localSheetId="2" hidden="1">{#N/A,#N/A,FALSE,"Consltd-For contngcy"}</definedName>
    <definedName name="wrn.Summary._.View." localSheetId="7" hidden="1">{#N/A,#N/A,FALSE,"Consltd-For contngcy"}</definedName>
    <definedName name="wrn.Summary._.View." hidden="1">{#N/A,#N/A,FALSE,"Consltd-For contngcy"}</definedName>
    <definedName name="wrn.UK._.Conversion._.Only." localSheetId="1" hidden="1">{#N/A,#N/A,FALSE,"Dec 1999 UK Continuing Ops"}</definedName>
    <definedName name="wrn.UK._.Conversion._.Only." localSheetId="2" hidden="1">{#N/A,#N/A,FALSE,"Dec 1999 UK Continuing Ops"}</definedName>
    <definedName name="wrn.UK._.Conversion._.Only." localSheetId="7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1" hidden="1">#REF!</definedName>
    <definedName name="Z_01844156_6462_4A28_9785_1A86F4D0C834_.wvu.PrintTitles" localSheetId="2" hidden="1">#REF!</definedName>
    <definedName name="Z_01844156_6462_4A28_9785_1A86F4D0C834_.wvu.PrintTitles" localSheetId="4" hidden="1">#REF!</definedName>
    <definedName name="Z_01844156_6462_4A28_9785_1A86F4D0C834_.wvu.PrintTitles" localSheetId="5" hidden="1">#REF!</definedName>
    <definedName name="Z_01844156_6462_4A28_9785_1A86F4D0C834_.wvu.PrintTitles" localSheetId="6" hidden="1">#REF!</definedName>
    <definedName name="Z_01844156_6462_4A28_9785_1A86F4D0C834_.wvu.PrintTitles" localSheetId="7" hidden="1">#REF!</definedName>
    <definedName name="Z_01844156_6462_4A28_9785_1A86F4D0C834_.wvu.PrintTitles" hidden="1">#REF!</definedName>
  </definedNames>
  <calcPr calcId="15251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37" l="1"/>
  <c r="E10" i="140"/>
  <c r="E8" i="140"/>
  <c r="E74" i="139"/>
  <c r="E78" i="139"/>
  <c r="E80" i="139"/>
  <c r="E72" i="139"/>
  <c r="E82" i="139"/>
  <c r="C54" i="139"/>
  <c r="C48" i="139"/>
  <c r="C34" i="139"/>
  <c r="C50" i="139"/>
  <c r="C26" i="139"/>
  <c r="C19" i="139"/>
  <c r="C9" i="139"/>
  <c r="C16" i="139"/>
  <c r="C28" i="139"/>
  <c r="E11" i="140"/>
  <c r="D11" i="137"/>
  <c r="G11" i="137"/>
  <c r="E84" i="139"/>
  <c r="E86" i="139"/>
  <c r="D9" i="137"/>
  <c r="C56" i="139"/>
  <c r="C60" i="139"/>
  <c r="C72" i="139"/>
</calcChain>
</file>

<file path=xl/sharedStrings.xml><?xml version="1.0" encoding="utf-8"?>
<sst xmlns="http://schemas.openxmlformats.org/spreadsheetml/2006/main" count="430" uniqueCount="393">
  <si>
    <t>Description</t>
  </si>
  <si>
    <t>Rocky Mountain Power</t>
  </si>
  <si>
    <t>Line No.</t>
  </si>
  <si>
    <t>(A)</t>
  </si>
  <si>
    <t>(B)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</si>
  <si>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</si>
  <si>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</si>
  <si>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</si>
  <si>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</si>
  <si>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</si>
  <si>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</si>
  <si>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</si>
  <si>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</si>
  <si>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</si>
  <si>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</si>
  <si>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</si>
  <si>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</si>
  <si>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</si>
  <si>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</si>
  <si>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</si>
  <si>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</si>
  <si>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</si>
  <si>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</si>
  <si>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</si>
  <si>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</si>
  <si>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</si>
  <si>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</si>
  <si>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</si>
  <si>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</si>
  <si>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</si>
  <si>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</si>
  <si>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</si>
  <si>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</si>
  <si>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</si>
  <si>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</si>
  <si>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</si>
  <si>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</si>
  <si>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</si>
  <si>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</si>
  <si>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</si>
  <si>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</si>
  <si>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</si>
  <si>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</si>
  <si>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</si>
  <si>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</si>
  <si>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</si>
  <si>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</si>
  <si>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</si>
  <si>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</si>
  <si>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</si>
  <si>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</si>
  <si>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</si>
  <si>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</si>
  <si>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</si>
  <si>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</si>
  <si>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</si>
  <si>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Utah Retail Operations</t>
  </si>
  <si>
    <t>Utah Allocated</t>
  </si>
  <si>
    <t>UTAH REV. REQ'T CHANGE</t>
  </si>
  <si>
    <t>Utah Revenue Requirement Impact:</t>
  </si>
  <si>
    <t>Utah Association of Energy Users (UAE)</t>
  </si>
  <si>
    <t>TOTAL</t>
  </si>
  <si>
    <t>ACCOUNT</t>
  </si>
  <si>
    <t>COMPANY</t>
  </si>
  <si>
    <t>FACTOR</t>
  </si>
  <si>
    <t>FACTOR %</t>
  </si>
  <si>
    <t>ALLOCATED</t>
  </si>
  <si>
    <t>SG</t>
  </si>
  <si>
    <t xml:space="preserve"> </t>
  </si>
  <si>
    <t>Adjustment to Expense:</t>
  </si>
  <si>
    <t>500-935</t>
  </si>
  <si>
    <t>Multiple</t>
  </si>
  <si>
    <t>UTAH</t>
  </si>
  <si>
    <t>Utah General Rate Case - June 2015</t>
  </si>
  <si>
    <t>Twelve Months Ending June 30, 2015</t>
  </si>
  <si>
    <t>Actual</t>
  </si>
  <si>
    <t>Indicator</t>
  </si>
  <si>
    <t>Actual
12 Months Ended
June 2013</t>
  </si>
  <si>
    <t>% Of Total</t>
  </si>
  <si>
    <t>Utah Allocation %</t>
  </si>
  <si>
    <t>Pro Forma
Adjustment Utah Allocated</t>
  </si>
  <si>
    <t>500SG</t>
  </si>
  <si>
    <t>501SE</t>
  </si>
  <si>
    <t>502SG</t>
  </si>
  <si>
    <t>505SG</t>
  </si>
  <si>
    <t>506SG</t>
  </si>
  <si>
    <t>510SG</t>
  </si>
  <si>
    <t>511SG</t>
  </si>
  <si>
    <t>512SG</t>
  </si>
  <si>
    <t>513SG</t>
  </si>
  <si>
    <t>514SG</t>
  </si>
  <si>
    <t>535SG-P</t>
  </si>
  <si>
    <t>535SG-U</t>
  </si>
  <si>
    <t>536SG-P</t>
  </si>
  <si>
    <t>537SG-P</t>
  </si>
  <si>
    <t>537SG-U</t>
  </si>
  <si>
    <t>539SG-P</t>
  </si>
  <si>
    <t>539SG-U</t>
  </si>
  <si>
    <t>540SG-P</t>
  </si>
  <si>
    <t>542SG-P</t>
  </si>
  <si>
    <t>542SG-U</t>
  </si>
  <si>
    <t>543SG-P</t>
  </si>
  <si>
    <t>543SG-U</t>
  </si>
  <si>
    <t>544SG-P</t>
  </si>
  <si>
    <t>544SG-U</t>
  </si>
  <si>
    <t>545SG-P</t>
  </si>
  <si>
    <t>545SG-U</t>
  </si>
  <si>
    <t>548SG</t>
  </si>
  <si>
    <t>549OR</t>
  </si>
  <si>
    <t>549SG</t>
  </si>
  <si>
    <t>552SG</t>
  </si>
  <si>
    <t>553SG</t>
  </si>
  <si>
    <t>554SG</t>
  </si>
  <si>
    <t>556SG</t>
  </si>
  <si>
    <t>557SE</t>
  </si>
  <si>
    <t>557SG</t>
  </si>
  <si>
    <t>560SG</t>
  </si>
  <si>
    <t>561SG</t>
  </si>
  <si>
    <t>562SG</t>
  </si>
  <si>
    <t>563SG</t>
  </si>
  <si>
    <t>566SG</t>
  </si>
  <si>
    <t>567SG</t>
  </si>
  <si>
    <t>568SG</t>
  </si>
  <si>
    <t>569SG</t>
  </si>
  <si>
    <t>570SG</t>
  </si>
  <si>
    <t>571SG</t>
  </si>
  <si>
    <t>572SG</t>
  </si>
  <si>
    <t>573SG</t>
  </si>
  <si>
    <t>580CA</t>
  </si>
  <si>
    <t>580ID</t>
  </si>
  <si>
    <t>580OR</t>
  </si>
  <si>
    <t>580SNPD</t>
  </si>
  <si>
    <t>580UT</t>
  </si>
  <si>
    <t>580WA</t>
  </si>
  <si>
    <t>580WYP</t>
  </si>
  <si>
    <t>580WYU</t>
  </si>
  <si>
    <t>581OR</t>
  </si>
  <si>
    <t>581SNPD</t>
  </si>
  <si>
    <t>582CA</t>
  </si>
  <si>
    <t>582ID</t>
  </si>
  <si>
    <t>582OR</t>
  </si>
  <si>
    <t>582SNPD</t>
  </si>
  <si>
    <t>582UT</t>
  </si>
  <si>
    <t>582WA</t>
  </si>
  <si>
    <t>582WYP</t>
  </si>
  <si>
    <t>583CA</t>
  </si>
  <si>
    <t>583ID</t>
  </si>
  <si>
    <t>583OR</t>
  </si>
  <si>
    <t>583SNPD</t>
  </si>
  <si>
    <t>583UT</t>
  </si>
  <si>
    <t>583WA</t>
  </si>
  <si>
    <t>583WYP</t>
  </si>
  <si>
    <t>583WYU</t>
  </si>
  <si>
    <t>585SNPD</t>
  </si>
  <si>
    <t>586CA</t>
  </si>
  <si>
    <t>586ID</t>
  </si>
  <si>
    <t>586OR</t>
  </si>
  <si>
    <t>586SNPD</t>
  </si>
  <si>
    <t>586UT</t>
  </si>
  <si>
    <t>586WA</t>
  </si>
  <si>
    <t>586WYP</t>
  </si>
  <si>
    <t>586WYU</t>
  </si>
  <si>
    <t>587CA</t>
  </si>
  <si>
    <t>587ID</t>
  </si>
  <si>
    <t>587OR</t>
  </si>
  <si>
    <t>587UT</t>
  </si>
  <si>
    <t>587WA</t>
  </si>
  <si>
    <t>587WYP</t>
  </si>
  <si>
    <t>587WYU</t>
  </si>
  <si>
    <t>588CA</t>
  </si>
  <si>
    <t>588ID</t>
  </si>
  <si>
    <t>588OR</t>
  </si>
  <si>
    <t>588SNPD</t>
  </si>
  <si>
    <t>588UT</t>
  </si>
  <si>
    <t>588WA</t>
  </si>
  <si>
    <t>588WYP</t>
  </si>
  <si>
    <t>588WYU</t>
  </si>
  <si>
    <t>589CA</t>
  </si>
  <si>
    <t>589ID</t>
  </si>
  <si>
    <t>589OR</t>
  </si>
  <si>
    <t>589UT</t>
  </si>
  <si>
    <t>589WA</t>
  </si>
  <si>
    <t>589WYP</t>
  </si>
  <si>
    <t>589WYU</t>
  </si>
  <si>
    <t>590CA</t>
  </si>
  <si>
    <t>590ID</t>
  </si>
  <si>
    <t>590OR</t>
  </si>
  <si>
    <t>590SNPD</t>
  </si>
  <si>
    <t>590UT</t>
  </si>
  <si>
    <t>590WA</t>
  </si>
  <si>
    <t>590WYP</t>
  </si>
  <si>
    <t>592CA</t>
  </si>
  <si>
    <t>592ID</t>
  </si>
  <si>
    <t>592MT</t>
  </si>
  <si>
    <t>592OR</t>
  </si>
  <si>
    <t>592SNPD</t>
  </si>
  <si>
    <t>592UT</t>
  </si>
  <si>
    <t>592WA</t>
  </si>
  <si>
    <t>592WYP</t>
  </si>
  <si>
    <t>592WYU</t>
  </si>
  <si>
    <t>593CA</t>
  </si>
  <si>
    <t>593ID</t>
  </si>
  <si>
    <t>593OR</t>
  </si>
  <si>
    <t>593SNPD</t>
  </si>
  <si>
    <t>593UT</t>
  </si>
  <si>
    <t>593WA</t>
  </si>
  <si>
    <t>593WYP</t>
  </si>
  <si>
    <t>593WYU</t>
  </si>
  <si>
    <t>594CA</t>
  </si>
  <si>
    <t>594ID</t>
  </si>
  <si>
    <t>594OR</t>
  </si>
  <si>
    <t>594SNPD</t>
  </si>
  <si>
    <t>594UT</t>
  </si>
  <si>
    <t>594WA</t>
  </si>
  <si>
    <t>594WYP</t>
  </si>
  <si>
    <t>594WYU</t>
  </si>
  <si>
    <t>595OR</t>
  </si>
  <si>
    <t>595SNPD</t>
  </si>
  <si>
    <t>595WYP</t>
  </si>
  <si>
    <t>596CA</t>
  </si>
  <si>
    <t>596ID</t>
  </si>
  <si>
    <t>596OR</t>
  </si>
  <si>
    <t>596UT</t>
  </si>
  <si>
    <t>596WA</t>
  </si>
  <si>
    <t>596WYP</t>
  </si>
  <si>
    <t>596WYU</t>
  </si>
  <si>
    <t>597CA</t>
  </si>
  <si>
    <t>597ID</t>
  </si>
  <si>
    <t>597OR</t>
  </si>
  <si>
    <t>597SNPD</t>
  </si>
  <si>
    <t>597UT</t>
  </si>
  <si>
    <t>597WA</t>
  </si>
  <si>
    <t>597WYP</t>
  </si>
  <si>
    <t>597WYU</t>
  </si>
  <si>
    <t>598CA</t>
  </si>
  <si>
    <t>598OR</t>
  </si>
  <si>
    <t>598SNPD</t>
  </si>
  <si>
    <t>598UT</t>
  </si>
  <si>
    <t>598WA</t>
  </si>
  <si>
    <t>598WYU</t>
  </si>
  <si>
    <t>901CN</t>
  </si>
  <si>
    <t>901OR</t>
  </si>
  <si>
    <t>902CA</t>
  </si>
  <si>
    <t>902CN</t>
  </si>
  <si>
    <t>902ID</t>
  </si>
  <si>
    <t>902OR</t>
  </si>
  <si>
    <t>902UT</t>
  </si>
  <si>
    <t>902WA</t>
  </si>
  <si>
    <t>902WYP</t>
  </si>
  <si>
    <t>902WYU</t>
  </si>
  <si>
    <t>903CA</t>
  </si>
  <si>
    <t>903CN</t>
  </si>
  <si>
    <t>903ID</t>
  </si>
  <si>
    <t>903OR</t>
  </si>
  <si>
    <t>903UT</t>
  </si>
  <si>
    <t>903WA</t>
  </si>
  <si>
    <t>903WYP</t>
  </si>
  <si>
    <t>903WYU</t>
  </si>
  <si>
    <t>905CN</t>
  </si>
  <si>
    <t>905OR</t>
  </si>
  <si>
    <t>907CN</t>
  </si>
  <si>
    <t>907OR</t>
  </si>
  <si>
    <t>908CA</t>
  </si>
  <si>
    <t>908CN</t>
  </si>
  <si>
    <t>908ID</t>
  </si>
  <si>
    <t>908OR</t>
  </si>
  <si>
    <t>908OTHER</t>
  </si>
  <si>
    <t>908UT</t>
  </si>
  <si>
    <t>908WA</t>
  </si>
  <si>
    <t>908WYP</t>
  </si>
  <si>
    <t>909CN</t>
  </si>
  <si>
    <t>909UT</t>
  </si>
  <si>
    <t>909WA</t>
  </si>
  <si>
    <t>910CN</t>
  </si>
  <si>
    <t>920CA</t>
  </si>
  <si>
    <t>920OR</t>
  </si>
  <si>
    <t>920SO</t>
  </si>
  <si>
    <t>920UT</t>
  </si>
  <si>
    <t>920WA</t>
  </si>
  <si>
    <t>921SO</t>
  </si>
  <si>
    <t>922SO</t>
  </si>
  <si>
    <t>928CA</t>
  </si>
  <si>
    <t>928ID</t>
  </si>
  <si>
    <t>928OR</t>
  </si>
  <si>
    <t>928SO</t>
  </si>
  <si>
    <t>928UT</t>
  </si>
  <si>
    <t>928WA</t>
  </si>
  <si>
    <t>928WYP</t>
  </si>
  <si>
    <t>929SO</t>
  </si>
  <si>
    <t>935CA</t>
  </si>
  <si>
    <t>935ID</t>
  </si>
  <si>
    <t>935OR</t>
  </si>
  <si>
    <t>935SO</t>
  </si>
  <si>
    <t>935WA</t>
  </si>
  <si>
    <t>935WYU</t>
  </si>
  <si>
    <t>Utility Labor</t>
  </si>
  <si>
    <t>Capital/Non Utility</t>
  </si>
  <si>
    <t>Total Labor</t>
  </si>
  <si>
    <t>Update Non-Carbon Employee Count</t>
  </si>
  <si>
    <t>Update Carbon Employee Count</t>
  </si>
  <si>
    <t>Wage &amp;
Benefit
Expense</t>
  </si>
  <si>
    <t xml:space="preserve">Test Year Total Projected Carbon Payroll Expense (RMP) </t>
  </si>
  <si>
    <t xml:space="preserve">Data Source: RMP Response to UAE 6.1. </t>
  </si>
  <si>
    <t>Pro Forma</t>
  </si>
  <si>
    <t>Account</t>
  </si>
  <si>
    <t>12 Months Ended
June 2013</t>
  </si>
  <si>
    <t>12 Months Ended June 2015</t>
  </si>
  <si>
    <t>5001XX</t>
  </si>
  <si>
    <t>Regular Ordinary Time</t>
  </si>
  <si>
    <t>5002XX</t>
  </si>
  <si>
    <t>Overtime</t>
  </si>
  <si>
    <t>5003XX</t>
  </si>
  <si>
    <t>Premium Pay</t>
  </si>
  <si>
    <t>Subtotal for Escalation</t>
  </si>
  <si>
    <t>5005XX</t>
  </si>
  <si>
    <t>Unused Leave Accrual</t>
  </si>
  <si>
    <t>Temporary/Contract Labor</t>
  </si>
  <si>
    <t>Severance/Redundancy (1)</t>
  </si>
  <si>
    <t>Other Salary/Labor Costs</t>
  </si>
  <si>
    <t>50109X</t>
  </si>
  <si>
    <t>Joint Owner Cutbacks</t>
  </si>
  <si>
    <t>Subtotal Bare Labor</t>
  </si>
  <si>
    <t>Annual Incentive Plan</t>
  </si>
  <si>
    <t>Total Incentive</t>
  </si>
  <si>
    <t>Overtime Meals</t>
  </si>
  <si>
    <t>Bonus and Awards</t>
  </si>
  <si>
    <t>Physical Exam</t>
  </si>
  <si>
    <t>Education Assistance</t>
  </si>
  <si>
    <t>Mining Salary/Benefit Credit</t>
  </si>
  <si>
    <t>Total Other Labor</t>
  </si>
  <si>
    <t>Subtotal Labor and Incentive</t>
  </si>
  <si>
    <t>50110X</t>
  </si>
  <si>
    <t>Pensions (2)</t>
  </si>
  <si>
    <t>SERP Plan</t>
  </si>
  <si>
    <t>50115X</t>
  </si>
  <si>
    <t>Post Retirement Benefits (2)</t>
  </si>
  <si>
    <t xml:space="preserve">Post Employment Benefits </t>
  </si>
  <si>
    <t>Total Pensions</t>
  </si>
  <si>
    <t>Pension Administration</t>
  </si>
  <si>
    <t>50112X</t>
  </si>
  <si>
    <t xml:space="preserve">Medical </t>
  </si>
  <si>
    <t>Dental</t>
  </si>
  <si>
    <t xml:space="preserve">Vision </t>
  </si>
  <si>
    <t>50122X</t>
  </si>
  <si>
    <t>Life</t>
  </si>
  <si>
    <t>401(k)</t>
  </si>
  <si>
    <t>401(k) Administration</t>
  </si>
  <si>
    <t>401(k) Fixed</t>
  </si>
  <si>
    <t>Accidental Death &amp; Disability</t>
  </si>
  <si>
    <t>Long-Term Disability</t>
  </si>
  <si>
    <t>5016XX</t>
  </si>
  <si>
    <t>Worker's Compensation</t>
  </si>
  <si>
    <t>Other Salary Overhead</t>
  </si>
  <si>
    <t>Total Benefits</t>
  </si>
  <si>
    <t>Subtotal Pensions and Benefits</t>
  </si>
  <si>
    <t>Payroll Tax Expense</t>
  </si>
  <si>
    <t>Payroll Tax Expense-Unemployment</t>
  </si>
  <si>
    <t>Total Payroll Taxes</t>
  </si>
  <si>
    <t>Non-Utility and Capitalized Labor</t>
  </si>
  <si>
    <t>Total Utility Labor</t>
  </si>
  <si>
    <t>(1) MEHC Transition severance amortization effects are not included.</t>
  </si>
  <si>
    <t>(2) Pension Curtailment Gain and Pension, Post Retirement Measurement Date Change effects are not included.</t>
  </si>
  <si>
    <t xml:space="preserve">(3) Data Source: RMP's Response to UAE 14.1. </t>
  </si>
  <si>
    <t xml:space="preserve">(4) Data Source: RMP Response to R746-700-20.C.3.a </t>
  </si>
  <si>
    <t xml:space="preserve">(5) Data Source: RMP Response to UAE 6.1 (47 full time employess as of January 2014 compared to 56 as of June 2013). </t>
  </si>
  <si>
    <t xml:space="preserve">Average Cost per FTE </t>
  </si>
  <si>
    <r>
      <t>FTE as of Jan-14</t>
    </r>
    <r>
      <rPr>
        <vertAlign val="superscript"/>
        <sz val="10"/>
        <color theme="1"/>
        <rFont val="Times New Roman"/>
        <family val="1"/>
      </rPr>
      <t>3</t>
    </r>
  </si>
  <si>
    <r>
      <t>FTE employee reduction related to Carbon Plant</t>
    </r>
    <r>
      <rPr>
        <vertAlign val="superscript"/>
        <sz val="10"/>
        <color theme="1"/>
        <rFont val="Times New Roman"/>
        <family val="1"/>
      </rPr>
      <t>5</t>
    </r>
  </si>
  <si>
    <t xml:space="preserve">FTE reduction Non-Carbon, Non-Little Mt. </t>
  </si>
  <si>
    <t xml:space="preserve">Reduction in Labor </t>
  </si>
  <si>
    <t xml:space="preserve">UAE Utility Labor Adjustment </t>
  </si>
  <si>
    <t>Carbon Plant Full Time Employee Count as of Jan. 2014</t>
  </si>
  <si>
    <t>Reduction in Carbon Plant Full Time Employees</t>
  </si>
  <si>
    <t>Av. Cost per Full Time Carbon Employee</t>
  </si>
  <si>
    <t xml:space="preserve">UAE Pension and PBOP Expense Adjustments </t>
  </si>
  <si>
    <t>RMP Adjustments</t>
  </si>
  <si>
    <t>Total Adjustments</t>
  </si>
  <si>
    <r>
      <t>Little Mountain FTE employee reduction from RMP Adj. 5.3</t>
    </r>
    <r>
      <rPr>
        <vertAlign val="superscript"/>
        <sz val="10"/>
        <color theme="1"/>
        <rFont val="Times New Roman"/>
        <family val="1"/>
      </rPr>
      <t>4</t>
    </r>
  </si>
  <si>
    <t>Rebuttal Wage &amp; Benefit Expense Adjustment</t>
  </si>
  <si>
    <t>Pro Forma
Adjustment</t>
  </si>
  <si>
    <t>Rebuttal Wage &amp; Benefit Expense Adjustment (Non-Carbon)</t>
  </si>
  <si>
    <t>Average Base Period FTE Count</t>
  </si>
  <si>
    <t>Rebuttal Wage &amp; Benefit Expense Adjustment (Carbon)</t>
  </si>
  <si>
    <t>Carbon Plant Full Time Employee Count assumed by RMP</t>
  </si>
  <si>
    <t>FERC Acct. Adjustment Detail Page 1 of 4</t>
  </si>
  <si>
    <t>FERC Acct. Adjustment Detail Page 2 of 4</t>
  </si>
  <si>
    <t>FERC Acct. Adjustment Detail Page 3 of 4</t>
  </si>
  <si>
    <t>FERC Acct. Adjustment Detail Page 4 of 4</t>
  </si>
  <si>
    <t>Carbon Plant Employee Count Reduction Adjustment</t>
  </si>
  <si>
    <t>UAE Carbon Payroll Adjustment for Updated Employee Count (Acct. 512)</t>
  </si>
  <si>
    <t>UAE Rebuttal Wage &amp; Benefit Expense Adjustment</t>
  </si>
  <si>
    <t>Taken in the sequence of adjustments shown in Table KCH-1 Updated, the revenue requirement impact of reflecting UAE's Rebuttal Wage &amp; Benefit Expense Adjustment (rate base portion) is:
          =  rate base adj. x RMP rate of return x tax gross-up factor
          =  ($51,326) x 7.716% x 1.6147
          ≈  ($6,395)
Taken in the sequence of adjustments shown in Table KCH-1 Updated, the revenue requirement impact of reflecting UAE's Rebuttal Wage &amp; Benefit Expense Adjustment (income statement portion) is:
          =  -Operating rev. for return adj. x tax gross-up factor
          =  ($3,129,983) x 1.6147
          ≈  ($5,053,837)</t>
  </si>
  <si>
    <t xml:space="preserve">Rebuttal Wage &amp; Benefit Expense 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</si>
</sst>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"/>
    <numFmt numFmtId="167" formatCode="0.0000"/>
    <numFmt numFmtId="168" formatCode="0.000%"/>
    <numFmt numFmtId="169" formatCode="0.0000%"/>
    <numFmt numFmtId="170" formatCode="_(* #,##0.0000_);_(* \(#,##0.0000\);_(* &quot;-&quot;??_);_(@_)"/>
    <numFmt numFmtId="171" formatCode="0.00000%"/>
    <numFmt numFmtId="172" formatCode="&quot;$&quot;#,##0"/>
    <numFmt numFmtId="173" formatCode="_-* #,##0\ &quot;F&quot;_-;\-* #,##0\ &quot;F&quot;_-;_-* &quot;-&quot;\ &quot;F&quot;_-;_-@_-"/>
    <numFmt numFmtId="174" formatCode="&quot;$&quot;###0;[Red]\(&quot;$&quot;###0\)"/>
    <numFmt numFmtId="175" formatCode="&quot;$&quot;#,##0\ ;\(&quot;$&quot;#,##0\)"/>
    <numFmt numFmtId="176" formatCode="#,##0.000;[Red]\-#,##0.000"/>
    <numFmt numFmtId="177" formatCode="mmm\ dd\,\ yyyy"/>
    <numFmt numFmtId="178" formatCode="########\-###\-###"/>
    <numFmt numFmtId="179" formatCode="#,##0.0000"/>
    <numFmt numFmtId="180" formatCode="General_)"/>
    <numFmt numFmtId="181" formatCode="#,##0.0_);\(#,##0.0\)"/>
    <numFmt numFmtId="182" formatCode="mmmm\ d\,\ yyyy"/>
    <numFmt numFmtId="183" formatCode="_([$€-2]* #,##0.00_);_([$€-2]* \(#,##0.00\);_([$€-2]* &quot;-&quot;??_)"/>
    <numFmt numFmtId="184" formatCode="m/d/yyyy;@"/>
    <numFmt numFmtId="185" formatCode="0.000"/>
    <numFmt numFmtId="186" formatCode="#,##0.0_);\(#,##0.0\);\-\ ;"/>
    <numFmt numFmtId="187" formatCode="0.0000000000000000000000000000000000000"/>
    <numFmt numFmtId="188" formatCode="#,##0.000000000000_);\(#,##0.000000000000\)"/>
    <numFmt numFmtId="189" formatCode="#,##0.0000_);\(#,##0.0000\)"/>
    <numFmt numFmtId="190" formatCode="#,##0.00000000000_);\(#,##0.00000000000\)"/>
  </numFmts>
  <fonts count="89"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u/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indexed="24"/>
      <name val="Courier New"/>
      <family val="3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TimesNewRomanPS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7"/>
      <name val="Arial"/>
      <family val="2"/>
    </font>
    <font>
      <sz val="10"/>
      <color indexed="11"/>
      <name val="Geneva"/>
    </font>
    <font>
      <sz val="12"/>
      <name val="Arial MT"/>
    </font>
    <font>
      <sz val="10"/>
      <name val="LinePrinter"/>
      <family val="3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name val="Helv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b/>
      <sz val="14"/>
      <name val="Helv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2"/>
      <color indexed="12"/>
      <name val="Times New Roman"/>
      <family val="1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sz val="8"/>
      <color theme="1"/>
      <name val="Arial"/>
      <family val="2"/>
    </font>
    <font>
      <sz val="24"/>
      <color indexed="13"/>
      <name val="Helv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indexed="10"/>
      <name val="Times New Roman"/>
      <family val="1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12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57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9" fontId="5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43" fontId="10" fillId="0" borderId="0" applyFont="0" applyFill="0" applyBorder="0" applyAlignment="0" applyProtection="0"/>
    <xf numFmtId="0" fontId="1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4" fillId="0" borderId="0"/>
    <xf numFmtId="0" fontId="10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41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74" fontId="23" fillId="0" borderId="0" applyFont="0" applyFill="0" applyBorder="0" applyProtection="0">
      <alignment horizontal="right"/>
    </xf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38" fontId="24" fillId="3" borderId="0" applyNumberFormat="0" applyBorder="0" applyAlignment="0" applyProtection="0"/>
    <xf numFmtId="0" fontId="25" fillId="0" borderId="0"/>
    <xf numFmtId="0" fontId="26" fillId="0" borderId="5" applyNumberFormat="0" applyAlignment="0" applyProtection="0">
      <alignment horizontal="left" vertical="center"/>
    </xf>
    <xf numFmtId="0" fontId="26" fillId="0" borderId="2">
      <alignment horizontal="left" vertical="center"/>
    </xf>
    <xf numFmtId="10" fontId="24" fillId="4" borderId="7" applyNumberFormat="0" applyBorder="0" applyAlignment="0" applyProtection="0"/>
    <xf numFmtId="166" fontId="27" fillId="0" borderId="0" applyNumberFormat="0" applyFill="0" applyBorder="0" applyAlignment="0" applyProtection="0"/>
    <xf numFmtId="37" fontId="28" fillId="0" borderId="0" applyNumberFormat="0" applyFill="0" applyBorder="0"/>
    <xf numFmtId="0" fontId="24" fillId="0" borderId="10" applyNumberFormat="0" applyBorder="0" applyAlignment="0"/>
    <xf numFmtId="176" fontId="5" fillId="0" borderId="0"/>
    <xf numFmtId="0" fontId="5" fillId="0" borderId="0"/>
    <xf numFmtId="0" fontId="5" fillId="0" borderId="0"/>
    <xf numFmtId="0" fontId="21" fillId="0" borderId="0"/>
    <xf numFmtId="0" fontId="29" fillId="0" borderId="0"/>
    <xf numFmtId="12" fontId="26" fillId="5" borderId="8">
      <alignment horizontal="left"/>
    </xf>
    <xf numFmtId="10" fontId="5" fillId="0" borderId="0" applyFont="0" applyFill="0" applyBorder="0" applyAlignment="0" applyProtection="0"/>
    <xf numFmtId="4" fontId="30" fillId="6" borderId="11" applyNumberFormat="0" applyProtection="0">
      <alignment vertical="center"/>
    </xf>
    <xf numFmtId="4" fontId="31" fillId="7" borderId="11" applyNumberFormat="0" applyProtection="0">
      <alignment vertical="center"/>
    </xf>
    <xf numFmtId="4" fontId="30" fillId="7" borderId="11" applyNumberFormat="0" applyProtection="0">
      <alignment vertical="center"/>
    </xf>
    <xf numFmtId="4" fontId="30" fillId="7" borderId="11" applyNumberFormat="0" applyProtection="0">
      <alignment horizontal="left" vertical="center" indent="1"/>
    </xf>
    <xf numFmtId="4" fontId="30" fillId="7" borderId="11" applyNumberFormat="0" applyProtection="0">
      <alignment horizontal="left" vertical="center" indent="1"/>
    </xf>
    <xf numFmtId="4" fontId="30" fillId="7" borderId="11" applyNumberFormat="0" applyProtection="0">
      <alignment horizontal="left" vertical="center" indent="1"/>
    </xf>
    <xf numFmtId="4" fontId="30" fillId="7" borderId="11" applyNumberFormat="0" applyProtection="0">
      <alignment horizontal="left" vertical="center" indent="1"/>
    </xf>
    <xf numFmtId="4" fontId="30" fillId="7" borderId="11" applyNumberFormat="0" applyProtection="0">
      <alignment horizontal="left" vertical="center" indent="1"/>
    </xf>
    <xf numFmtId="4" fontId="30" fillId="7" borderId="11" applyNumberFormat="0" applyProtection="0">
      <alignment horizontal="left" vertical="center" indent="1"/>
    </xf>
    <xf numFmtId="0" fontId="30" fillId="7" borderId="11" applyNumberFormat="0" applyProtection="0">
      <alignment horizontal="left" vertical="top" indent="1"/>
    </xf>
    <xf numFmtId="4" fontId="30" fillId="8" borderId="9" applyNumberFormat="0" applyProtection="0">
      <alignment vertical="center"/>
    </xf>
    <xf numFmtId="4" fontId="30" fillId="8" borderId="11" applyNumberFormat="0" applyProtection="0"/>
    <xf numFmtId="4" fontId="30" fillId="8" borderId="11" applyNumberFormat="0" applyProtection="0"/>
    <xf numFmtId="4" fontId="30" fillId="8" borderId="11" applyNumberFormat="0" applyProtection="0"/>
    <xf numFmtId="4" fontId="30" fillId="8" borderId="11" applyNumberFormat="0" applyProtection="0"/>
    <xf numFmtId="4" fontId="30" fillId="8" borderId="11" applyNumberFormat="0" applyProtection="0"/>
    <xf numFmtId="4" fontId="30" fillId="8" borderId="11" applyNumberFormat="0" applyProtection="0"/>
    <xf numFmtId="4" fontId="32" fillId="9" borderId="11" applyNumberFormat="0" applyProtection="0">
      <alignment horizontal="right" vertical="center"/>
    </xf>
    <xf numFmtId="4" fontId="32" fillId="10" borderId="11" applyNumberFormat="0" applyProtection="0">
      <alignment horizontal="right" vertical="center"/>
    </xf>
    <xf numFmtId="4" fontId="32" fillId="11" borderId="11" applyNumberFormat="0" applyProtection="0">
      <alignment horizontal="right" vertical="center"/>
    </xf>
    <xf numFmtId="4" fontId="32" fillId="12" borderId="11" applyNumberFormat="0" applyProtection="0">
      <alignment horizontal="right" vertical="center"/>
    </xf>
    <xf numFmtId="4" fontId="32" fillId="13" borderId="11" applyNumberFormat="0" applyProtection="0">
      <alignment horizontal="right" vertical="center"/>
    </xf>
    <xf numFmtId="4" fontId="32" fillId="14" borderId="11" applyNumberFormat="0" applyProtection="0">
      <alignment horizontal="right" vertical="center"/>
    </xf>
    <xf numFmtId="4" fontId="32" fillId="15" borderId="11" applyNumberFormat="0" applyProtection="0">
      <alignment horizontal="right" vertical="center"/>
    </xf>
    <xf numFmtId="4" fontId="32" fillId="16" borderId="11" applyNumberFormat="0" applyProtection="0">
      <alignment horizontal="right" vertical="center"/>
    </xf>
    <xf numFmtId="4" fontId="32" fillId="17" borderId="11" applyNumberFormat="0" applyProtection="0">
      <alignment horizontal="right" vertical="center"/>
    </xf>
    <xf numFmtId="4" fontId="30" fillId="18" borderId="12" applyNumberFormat="0" applyProtection="0">
      <alignment horizontal="left" vertical="center" indent="1"/>
    </xf>
    <xf numFmtId="4" fontId="32" fillId="19" borderId="0" applyNumberFormat="0" applyProtection="0">
      <alignment horizontal="left" vertical="center" indent="1"/>
    </xf>
    <xf numFmtId="4" fontId="32" fillId="19" borderId="0" applyNumberFormat="0" applyProtection="0">
      <alignment horizontal="left" indent="1"/>
    </xf>
    <xf numFmtId="4" fontId="32" fillId="19" borderId="0" applyNumberFormat="0" applyProtection="0">
      <alignment horizontal="left" indent="1"/>
    </xf>
    <xf numFmtId="4" fontId="32" fillId="19" borderId="0" applyNumberFormat="0" applyProtection="0">
      <alignment horizontal="left" indent="1"/>
    </xf>
    <xf numFmtId="4" fontId="32" fillId="19" borderId="0" applyNumberFormat="0" applyProtection="0">
      <alignment horizontal="left" indent="1"/>
    </xf>
    <xf numFmtId="4" fontId="32" fillId="19" borderId="0" applyNumberFormat="0" applyProtection="0">
      <alignment horizontal="left" indent="1"/>
    </xf>
    <xf numFmtId="4" fontId="32" fillId="19" borderId="0" applyNumberFormat="0" applyProtection="0">
      <alignment horizontal="left" indent="1"/>
    </xf>
    <xf numFmtId="4" fontId="33" fillId="20" borderId="0" applyNumberFormat="0" applyProtection="0">
      <alignment horizontal="left" vertical="center" indent="1"/>
    </xf>
    <xf numFmtId="4" fontId="33" fillId="20" borderId="0" applyNumberFormat="0" applyProtection="0">
      <alignment horizontal="left" vertical="center" indent="1"/>
    </xf>
    <xf numFmtId="4" fontId="33" fillId="20" borderId="0" applyNumberFormat="0" applyProtection="0">
      <alignment horizontal="left" vertical="center" indent="1"/>
    </xf>
    <xf numFmtId="4" fontId="33" fillId="20" borderId="0" applyNumberFormat="0" applyProtection="0">
      <alignment horizontal="left" vertical="center" indent="1"/>
    </xf>
    <xf numFmtId="4" fontId="33" fillId="20" borderId="0" applyNumberFormat="0" applyProtection="0">
      <alignment horizontal="left" vertical="center" indent="1"/>
    </xf>
    <xf numFmtId="4" fontId="32" fillId="21" borderId="11" applyNumberFormat="0" applyProtection="0">
      <alignment horizontal="right" vertical="center"/>
    </xf>
    <xf numFmtId="4" fontId="34" fillId="0" borderId="0" applyNumberFormat="0" applyProtection="0">
      <alignment horizontal="left" vertical="center" indent="1"/>
    </xf>
    <xf numFmtId="4" fontId="35" fillId="22" borderId="0" applyNumberFormat="0" applyProtection="0">
      <alignment horizontal="left" indent="1"/>
    </xf>
    <xf numFmtId="4" fontId="35" fillId="22" borderId="0" applyNumberFormat="0" applyProtection="0">
      <alignment horizontal="left" indent="1"/>
    </xf>
    <xf numFmtId="4" fontId="35" fillId="22" borderId="0" applyNumberFormat="0" applyProtection="0">
      <alignment horizontal="left" indent="1"/>
    </xf>
    <xf numFmtId="4" fontId="35" fillId="22" borderId="0" applyNumberFormat="0" applyProtection="0">
      <alignment horizontal="left" indent="1"/>
    </xf>
    <xf numFmtId="4" fontId="35" fillId="22" borderId="0" applyNumberFormat="0" applyProtection="0">
      <alignment horizontal="left" indent="1"/>
    </xf>
    <xf numFmtId="4" fontId="35" fillId="22" borderId="0" applyNumberFormat="0" applyProtection="0">
      <alignment horizontal="left" indent="1"/>
    </xf>
    <xf numFmtId="4" fontId="35" fillId="22" borderId="0" applyNumberFormat="0" applyProtection="0">
      <alignment horizontal="left" indent="1"/>
    </xf>
    <xf numFmtId="4" fontId="36" fillId="0" borderId="0" applyNumberFormat="0" applyProtection="0">
      <alignment horizontal="left" vertical="center" indent="1"/>
    </xf>
    <xf numFmtId="4" fontId="36" fillId="23" borderId="0" applyNumberFormat="0" applyProtection="0"/>
    <xf numFmtId="4" fontId="36" fillId="23" borderId="0" applyNumberFormat="0" applyProtection="0"/>
    <xf numFmtId="4" fontId="36" fillId="23" borderId="0" applyNumberFormat="0" applyProtection="0"/>
    <xf numFmtId="4" fontId="36" fillId="23" borderId="0" applyNumberFormat="0" applyProtection="0"/>
    <xf numFmtId="4" fontId="36" fillId="23" borderId="0" applyNumberFormat="0" applyProtection="0"/>
    <xf numFmtId="4" fontId="36" fillId="23" borderId="0" applyNumberFormat="0" applyProtection="0"/>
    <xf numFmtId="4" fontId="36" fillId="23" borderId="0" applyNumberFormat="0" applyProtection="0"/>
    <xf numFmtId="0" fontId="5" fillId="20" borderId="11" applyNumberFormat="0" applyProtection="0">
      <alignment horizontal="left" vertical="center" indent="1"/>
    </xf>
    <xf numFmtId="0" fontId="5" fillId="20" borderId="11" applyNumberFormat="0" applyProtection="0">
      <alignment horizontal="left" vertical="center" indent="1"/>
    </xf>
    <xf numFmtId="0" fontId="5" fillId="20" borderId="11" applyNumberFormat="0" applyProtection="0">
      <alignment horizontal="left" vertical="center" indent="1"/>
    </xf>
    <xf numFmtId="0" fontId="5" fillId="20" borderId="11" applyNumberFormat="0" applyProtection="0">
      <alignment horizontal="left" vertical="center" indent="1"/>
    </xf>
    <xf numFmtId="0" fontId="5" fillId="20" borderId="11" applyNumberFormat="0" applyProtection="0">
      <alignment horizontal="left" vertical="center" indent="1"/>
    </xf>
    <xf numFmtId="0" fontId="5" fillId="20" borderId="11" applyNumberFormat="0" applyProtection="0">
      <alignment horizontal="left" vertical="top" indent="1"/>
    </xf>
    <xf numFmtId="0" fontId="5" fillId="20" borderId="11" applyNumberFormat="0" applyProtection="0">
      <alignment horizontal="left" vertical="top" indent="1"/>
    </xf>
    <xf numFmtId="0" fontId="5" fillId="20" borderId="11" applyNumberFormat="0" applyProtection="0">
      <alignment horizontal="left" vertical="top" indent="1"/>
    </xf>
    <xf numFmtId="0" fontId="5" fillId="20" borderId="11" applyNumberFormat="0" applyProtection="0">
      <alignment horizontal="left" vertical="top" indent="1"/>
    </xf>
    <xf numFmtId="0" fontId="5" fillId="20" borderId="11" applyNumberFormat="0" applyProtection="0">
      <alignment horizontal="left" vertical="top" indent="1"/>
    </xf>
    <xf numFmtId="0" fontId="5" fillId="8" borderId="11" applyNumberFormat="0" applyProtection="0">
      <alignment horizontal="left" vertical="center" indent="1"/>
    </xf>
    <xf numFmtId="0" fontId="5" fillId="8" borderId="11" applyNumberFormat="0" applyProtection="0">
      <alignment horizontal="left" vertical="center" indent="1"/>
    </xf>
    <xf numFmtId="0" fontId="5" fillId="8" borderId="11" applyNumberFormat="0" applyProtection="0">
      <alignment horizontal="left" vertical="center" indent="1"/>
    </xf>
    <xf numFmtId="0" fontId="5" fillId="8" borderId="11" applyNumberFormat="0" applyProtection="0">
      <alignment horizontal="left" vertical="center" indent="1"/>
    </xf>
    <xf numFmtId="0" fontId="5" fillId="8" borderId="11" applyNumberFormat="0" applyProtection="0">
      <alignment horizontal="left" vertical="center" indent="1"/>
    </xf>
    <xf numFmtId="0" fontId="5" fillId="8" borderId="11" applyNumberFormat="0" applyProtection="0">
      <alignment horizontal="left" vertical="top" indent="1"/>
    </xf>
    <xf numFmtId="0" fontId="5" fillId="8" borderId="11" applyNumberFormat="0" applyProtection="0">
      <alignment horizontal="left" vertical="top" indent="1"/>
    </xf>
    <xf numFmtId="0" fontId="5" fillId="8" borderId="11" applyNumberFormat="0" applyProtection="0">
      <alignment horizontal="left" vertical="top" indent="1"/>
    </xf>
    <xf numFmtId="0" fontId="5" fillId="8" borderId="11" applyNumberFormat="0" applyProtection="0">
      <alignment horizontal="left" vertical="top" indent="1"/>
    </xf>
    <xf numFmtId="0" fontId="5" fillId="8" borderId="11" applyNumberFormat="0" applyProtection="0">
      <alignment horizontal="left" vertical="top" indent="1"/>
    </xf>
    <xf numFmtId="0" fontId="5" fillId="24" borderId="11" applyNumberFormat="0" applyProtection="0">
      <alignment horizontal="left" vertical="center" indent="1"/>
    </xf>
    <xf numFmtId="0" fontId="5" fillId="24" borderId="11" applyNumberFormat="0" applyProtection="0">
      <alignment horizontal="left" vertical="center" indent="1"/>
    </xf>
    <xf numFmtId="0" fontId="5" fillId="24" borderId="11" applyNumberFormat="0" applyProtection="0">
      <alignment horizontal="left" vertical="center" indent="1"/>
    </xf>
    <xf numFmtId="0" fontId="5" fillId="24" borderId="11" applyNumberFormat="0" applyProtection="0">
      <alignment horizontal="left" vertical="center" indent="1"/>
    </xf>
    <xf numFmtId="0" fontId="5" fillId="24" borderId="11" applyNumberFormat="0" applyProtection="0">
      <alignment horizontal="left" vertical="center" indent="1"/>
    </xf>
    <xf numFmtId="0" fontId="5" fillId="24" borderId="11" applyNumberFormat="0" applyProtection="0">
      <alignment horizontal="left" vertical="top" indent="1"/>
    </xf>
    <xf numFmtId="0" fontId="5" fillId="24" borderId="11" applyNumberFormat="0" applyProtection="0">
      <alignment horizontal="left" vertical="top" indent="1"/>
    </xf>
    <xf numFmtId="0" fontId="5" fillId="24" borderId="11" applyNumberFormat="0" applyProtection="0">
      <alignment horizontal="left" vertical="top" indent="1"/>
    </xf>
    <xf numFmtId="0" fontId="5" fillId="24" borderId="11" applyNumberFormat="0" applyProtection="0">
      <alignment horizontal="left" vertical="top" indent="1"/>
    </xf>
    <xf numFmtId="0" fontId="5" fillId="24" borderId="11" applyNumberFormat="0" applyProtection="0">
      <alignment horizontal="left" vertical="top" indent="1"/>
    </xf>
    <xf numFmtId="0" fontId="5" fillId="25" borderId="11" applyNumberFormat="0" applyProtection="0">
      <alignment horizontal="left" vertical="center" indent="1"/>
    </xf>
    <xf numFmtId="0" fontId="5" fillId="25" borderId="11" applyNumberFormat="0" applyProtection="0">
      <alignment horizontal="left" vertical="center" indent="1"/>
    </xf>
    <xf numFmtId="0" fontId="5" fillId="25" borderId="11" applyNumberFormat="0" applyProtection="0">
      <alignment horizontal="left" vertical="center" indent="1"/>
    </xf>
    <xf numFmtId="0" fontId="5" fillId="25" borderId="11" applyNumberFormat="0" applyProtection="0">
      <alignment horizontal="left" vertical="center" indent="1"/>
    </xf>
    <xf numFmtId="0" fontId="5" fillId="25" borderId="11" applyNumberFormat="0" applyProtection="0">
      <alignment horizontal="left" vertical="center" indent="1"/>
    </xf>
    <xf numFmtId="0" fontId="5" fillId="25" borderId="11" applyNumberFormat="0" applyProtection="0">
      <alignment horizontal="left" vertical="top" indent="1"/>
    </xf>
    <xf numFmtId="0" fontId="5" fillId="25" borderId="11" applyNumberFormat="0" applyProtection="0">
      <alignment horizontal="left" vertical="top" indent="1"/>
    </xf>
    <xf numFmtId="0" fontId="5" fillId="25" borderId="11" applyNumberFormat="0" applyProtection="0">
      <alignment horizontal="left" vertical="top" indent="1"/>
    </xf>
    <xf numFmtId="0" fontId="5" fillId="25" borderId="11" applyNumberFormat="0" applyProtection="0">
      <alignment horizontal="left" vertical="top" indent="1"/>
    </xf>
    <xf numFmtId="0" fontId="5" fillId="25" borderId="11" applyNumberFormat="0" applyProtection="0">
      <alignment horizontal="left" vertical="top" indent="1"/>
    </xf>
    <xf numFmtId="4" fontId="32" fillId="4" borderId="11" applyNumberFormat="0" applyProtection="0">
      <alignment vertical="center"/>
    </xf>
    <xf numFmtId="4" fontId="37" fillId="4" borderId="11" applyNumberFormat="0" applyProtection="0">
      <alignment vertical="center"/>
    </xf>
    <xf numFmtId="4" fontId="32" fillId="4" borderId="11" applyNumberFormat="0" applyProtection="0">
      <alignment horizontal="left" vertical="center" indent="1"/>
    </xf>
    <xf numFmtId="0" fontId="32" fillId="4" borderId="11" applyNumberFormat="0" applyProtection="0">
      <alignment horizontal="left" vertical="top" indent="1"/>
    </xf>
    <xf numFmtId="4" fontId="32" fillId="26" borderId="13" applyNumberFormat="0" applyProtection="0">
      <alignment horizontal="right" vertical="center"/>
    </xf>
    <xf numFmtId="4" fontId="32" fillId="0" borderId="11" applyNumberFormat="0" applyProtection="0">
      <alignment horizontal="right" vertical="center"/>
    </xf>
    <xf numFmtId="4" fontId="32" fillId="0" borderId="11" applyNumberFormat="0" applyProtection="0">
      <alignment horizontal="right" vertical="center"/>
    </xf>
    <xf numFmtId="4" fontId="32" fillId="0" borderId="11" applyNumberFormat="0" applyProtection="0">
      <alignment horizontal="right" vertical="center"/>
    </xf>
    <xf numFmtId="4" fontId="32" fillId="0" borderId="11" applyNumberFormat="0" applyProtection="0">
      <alignment horizontal="right" vertical="center"/>
    </xf>
    <xf numFmtId="4" fontId="32" fillId="0" borderId="11" applyNumberFormat="0" applyProtection="0">
      <alignment horizontal="right" vertical="center"/>
    </xf>
    <xf numFmtId="4" fontId="32" fillId="0" borderId="11" applyNumberFormat="0" applyProtection="0">
      <alignment horizontal="right" vertical="center"/>
    </xf>
    <xf numFmtId="4" fontId="37" fillId="19" borderId="11" applyNumberFormat="0" applyProtection="0">
      <alignment horizontal="right" vertical="center"/>
    </xf>
    <xf numFmtId="4" fontId="32" fillId="26" borderId="11" applyNumberFormat="0" applyProtection="0">
      <alignment horizontal="left" vertical="center" indent="1"/>
    </xf>
    <xf numFmtId="4" fontId="32" fillId="0" borderId="11" applyNumberFormat="0" applyProtection="0">
      <alignment horizontal="left" vertical="center" indent="1"/>
    </xf>
    <xf numFmtId="4" fontId="32" fillId="0" borderId="11" applyNumberFormat="0" applyProtection="0">
      <alignment horizontal="left" vertical="center" indent="1"/>
    </xf>
    <xf numFmtId="4" fontId="32" fillId="0" borderId="11" applyNumberFormat="0" applyProtection="0">
      <alignment horizontal="left" vertical="center" indent="1"/>
    </xf>
    <xf numFmtId="4" fontId="32" fillId="0" borderId="11" applyNumberFormat="0" applyProtection="0">
      <alignment horizontal="left" vertical="center" indent="1"/>
    </xf>
    <xf numFmtId="4" fontId="32" fillId="0" borderId="11" applyNumberFormat="0" applyProtection="0">
      <alignment horizontal="left" vertical="center" indent="1"/>
    </xf>
    <xf numFmtId="4" fontId="32" fillId="0" borderId="11" applyNumberFormat="0" applyProtection="0">
      <alignment horizontal="left" vertical="center" indent="1"/>
    </xf>
    <xf numFmtId="0" fontId="32" fillId="8" borderId="11" applyNumberFormat="0" applyProtection="0">
      <alignment horizontal="center" vertical="top"/>
    </xf>
    <xf numFmtId="0" fontId="32" fillId="8" borderId="11" applyNumberFormat="0" applyProtection="0">
      <alignment horizontal="left" vertical="top"/>
    </xf>
    <xf numFmtId="0" fontId="32" fillId="8" borderId="11" applyNumberFormat="0" applyProtection="0">
      <alignment horizontal="left" vertical="top"/>
    </xf>
    <xf numFmtId="0" fontId="32" fillId="8" borderId="11" applyNumberFormat="0" applyProtection="0">
      <alignment horizontal="left" vertical="top"/>
    </xf>
    <xf numFmtId="0" fontId="32" fillId="8" borderId="11" applyNumberFormat="0" applyProtection="0">
      <alignment horizontal="left" vertical="top"/>
    </xf>
    <xf numFmtId="0" fontId="32" fillId="8" borderId="11" applyNumberFormat="0" applyProtection="0">
      <alignment horizontal="left" vertical="top"/>
    </xf>
    <xf numFmtId="0" fontId="32" fillId="8" borderId="11" applyNumberFormat="0" applyProtection="0">
      <alignment horizontal="left" vertical="top"/>
    </xf>
    <xf numFmtId="4" fontId="38" fillId="0" borderId="0" applyNumberFormat="0" applyProtection="0">
      <alignment horizontal="left" vertical="center"/>
    </xf>
    <xf numFmtId="4" fontId="39" fillId="27" borderId="0" applyNumberFormat="0" applyProtection="0">
      <alignment horizontal="left"/>
    </xf>
    <xf numFmtId="4" fontId="39" fillId="27" borderId="0" applyNumberFormat="0" applyProtection="0">
      <alignment horizontal="left"/>
    </xf>
    <xf numFmtId="4" fontId="39" fillId="27" borderId="0" applyNumberFormat="0" applyProtection="0">
      <alignment horizontal="left"/>
    </xf>
    <xf numFmtId="4" fontId="39" fillId="27" borderId="0" applyNumberFormat="0" applyProtection="0">
      <alignment horizontal="left"/>
    </xf>
    <xf numFmtId="4" fontId="39" fillId="27" borderId="0" applyNumberFormat="0" applyProtection="0">
      <alignment horizontal="left"/>
    </xf>
    <xf numFmtId="4" fontId="39" fillId="27" borderId="0" applyNumberFormat="0" applyProtection="0">
      <alignment horizontal="left"/>
    </xf>
    <xf numFmtId="4" fontId="39" fillId="27" borderId="0" applyNumberFormat="0" applyProtection="0">
      <alignment horizontal="left"/>
    </xf>
    <xf numFmtId="4" fontId="40" fillId="19" borderId="11" applyNumberFormat="0" applyProtection="0">
      <alignment horizontal="right" vertical="center"/>
    </xf>
    <xf numFmtId="177" fontId="5" fillId="0" borderId="0" applyFill="0" applyBorder="0" applyAlignment="0" applyProtection="0">
      <alignment wrapText="1"/>
    </xf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12" fillId="0" borderId="7">
      <alignment horizontal="center" vertical="center" wrapText="1"/>
    </xf>
    <xf numFmtId="37" fontId="24" fillId="7" borderId="0" applyNumberFormat="0" applyBorder="0" applyAlignment="0" applyProtection="0"/>
    <xf numFmtId="37" fontId="24" fillId="0" borderId="0"/>
    <xf numFmtId="3" fontId="41" fillId="28" borderId="14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/>
    <xf numFmtId="1" fontId="43" fillId="0" borderId="0"/>
    <xf numFmtId="0" fontId="44" fillId="0" borderId="0"/>
    <xf numFmtId="0" fontId="44" fillId="0" borderId="0"/>
    <xf numFmtId="3" fontId="22" fillId="0" borderId="0" applyFont="0" applyFill="0" applyBorder="0" applyAlignment="0" applyProtection="0"/>
    <xf numFmtId="0" fontId="44" fillId="0" borderId="0"/>
    <xf numFmtId="5" fontId="44" fillId="0" borderId="0"/>
    <xf numFmtId="0" fontId="44" fillId="0" borderId="0"/>
    <xf numFmtId="0" fontId="2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left"/>
    </xf>
    <xf numFmtId="38" fontId="24" fillId="3" borderId="0" applyNumberFormat="0" applyBorder="0" applyAlignment="0" applyProtection="0"/>
    <xf numFmtId="0" fontId="26" fillId="0" borderId="0" applyNumberFormat="0" applyFill="0" applyBorder="0" applyAlignment="0" applyProtection="0"/>
    <xf numFmtId="10" fontId="24" fillId="4" borderId="7" applyNumberFormat="0" applyBorder="0" applyAlignment="0" applyProtection="0"/>
    <xf numFmtId="178" fontId="5" fillId="0" borderId="0"/>
    <xf numFmtId="37" fontId="44" fillId="0" borderId="0"/>
    <xf numFmtId="0" fontId="44" fillId="0" borderId="0"/>
    <xf numFmtId="0" fontId="44" fillId="0" borderId="0"/>
    <xf numFmtId="9" fontId="46" fillId="0" borderId="0"/>
    <xf numFmtId="4" fontId="40" fillId="19" borderId="11" applyNumberFormat="0" applyProtection="0">
      <alignment horizontal="right" vertical="center"/>
    </xf>
    <xf numFmtId="37" fontId="47" fillId="29" borderId="0" applyNumberFormat="0" applyFont="0" applyBorder="0" applyAlignment="0" applyProtection="0"/>
    <xf numFmtId="179" fontId="5" fillId="0" borderId="15">
      <alignment horizontal="justify" vertical="top" wrapText="1"/>
    </xf>
    <xf numFmtId="0" fontId="12" fillId="0" borderId="7">
      <alignment horizontal="center" vertical="center" wrapText="1"/>
    </xf>
    <xf numFmtId="0" fontId="44" fillId="0" borderId="16"/>
    <xf numFmtId="180" fontId="48" fillId="0" borderId="0">
      <alignment horizontal="left"/>
    </xf>
    <xf numFmtId="0" fontId="44" fillId="0" borderId="17"/>
    <xf numFmtId="0" fontId="2" fillId="0" borderId="0"/>
    <xf numFmtId="43" fontId="2" fillId="0" borderId="0" applyFont="0" applyFill="0" applyBorder="0" applyAlignment="0" applyProtection="0"/>
    <xf numFmtId="0" fontId="21" fillId="38" borderId="0" applyNumberFormat="0" applyBorder="0" applyAlignment="0" applyProtection="0"/>
    <xf numFmtId="0" fontId="29" fillId="38" borderId="0" applyNumberFormat="0" applyBorder="0" applyAlignment="0" applyProtection="0"/>
    <xf numFmtId="0" fontId="21" fillId="42" borderId="0" applyNumberFormat="0" applyBorder="0" applyAlignment="0" applyProtection="0"/>
    <xf numFmtId="0" fontId="29" fillId="42" borderId="0" applyNumberFormat="0" applyBorder="0" applyAlignment="0" applyProtection="0"/>
    <xf numFmtId="0" fontId="21" fillId="46" borderId="0" applyNumberFormat="0" applyBorder="0" applyAlignment="0" applyProtection="0"/>
    <xf numFmtId="0" fontId="29" fillId="46" borderId="0" applyNumberFormat="0" applyBorder="0" applyAlignment="0" applyProtection="0"/>
    <xf numFmtId="0" fontId="21" fillId="50" borderId="0" applyNumberFormat="0" applyBorder="0" applyAlignment="0" applyProtection="0"/>
    <xf numFmtId="0" fontId="29" fillId="50" borderId="0" applyNumberFormat="0" applyBorder="0" applyAlignment="0" applyProtection="0"/>
    <xf numFmtId="0" fontId="21" fillId="54" borderId="0" applyNumberFormat="0" applyBorder="0" applyAlignment="0" applyProtection="0"/>
    <xf numFmtId="0" fontId="29" fillId="54" borderId="0" applyNumberFormat="0" applyBorder="0" applyAlignment="0" applyProtection="0"/>
    <xf numFmtId="0" fontId="21" fillId="58" borderId="0" applyNumberFormat="0" applyBorder="0" applyAlignment="0" applyProtection="0"/>
    <xf numFmtId="0" fontId="29" fillId="58" borderId="0" applyNumberFormat="0" applyBorder="0" applyAlignment="0" applyProtection="0"/>
    <xf numFmtId="0" fontId="21" fillId="39" borderId="0" applyNumberFormat="0" applyBorder="0" applyAlignment="0" applyProtection="0"/>
    <xf numFmtId="0" fontId="29" fillId="39" borderId="0" applyNumberFormat="0" applyBorder="0" applyAlignment="0" applyProtection="0"/>
    <xf numFmtId="0" fontId="21" fillId="43" borderId="0" applyNumberFormat="0" applyBorder="0" applyAlignment="0" applyProtection="0"/>
    <xf numFmtId="0" fontId="29" fillId="43" borderId="0" applyNumberFormat="0" applyBorder="0" applyAlignment="0" applyProtection="0"/>
    <xf numFmtId="0" fontId="21" fillId="47" borderId="0" applyNumberFormat="0" applyBorder="0" applyAlignment="0" applyProtection="0"/>
    <xf numFmtId="0" fontId="29" fillId="47" borderId="0" applyNumberFormat="0" applyBorder="0" applyAlignment="0" applyProtection="0"/>
    <xf numFmtId="0" fontId="21" fillId="51" borderId="0" applyNumberFormat="0" applyBorder="0" applyAlignment="0" applyProtection="0"/>
    <xf numFmtId="0" fontId="29" fillId="51" borderId="0" applyNumberFormat="0" applyBorder="0" applyAlignment="0" applyProtection="0"/>
    <xf numFmtId="0" fontId="21" fillId="55" borderId="0" applyNumberFormat="0" applyBorder="0" applyAlignment="0" applyProtection="0"/>
    <xf numFmtId="0" fontId="29" fillId="55" borderId="0" applyNumberFormat="0" applyBorder="0" applyAlignment="0" applyProtection="0"/>
    <xf numFmtId="0" fontId="21" fillId="59" borderId="0" applyNumberFormat="0" applyBorder="0" applyAlignment="0" applyProtection="0"/>
    <xf numFmtId="0" fontId="29" fillId="59" borderId="0" applyNumberFormat="0" applyBorder="0" applyAlignment="0" applyProtection="0"/>
    <xf numFmtId="0" fontId="50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60" borderId="0" applyNumberFormat="0" applyBorder="0" applyAlignment="0" applyProtection="0"/>
    <xf numFmtId="0" fontId="51" fillId="60" borderId="0" applyNumberFormat="0" applyBorder="0" applyAlignment="0" applyProtection="0"/>
    <xf numFmtId="0" fontId="50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45" borderId="0" applyNumberFormat="0" applyBorder="0" applyAlignment="0" applyProtection="0"/>
    <xf numFmtId="0" fontId="51" fillId="45" borderId="0" applyNumberFormat="0" applyBorder="0" applyAlignment="0" applyProtection="0"/>
    <xf numFmtId="0" fontId="50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57" borderId="0" applyNumberFormat="0" applyBorder="0" applyAlignment="0" applyProtection="0"/>
    <xf numFmtId="0" fontId="51" fillId="57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4" fillId="34" borderId="20" applyNumberFormat="0" applyAlignment="0" applyProtection="0"/>
    <xf numFmtId="0" fontId="55" fillId="34" borderId="20" applyNumberFormat="0" applyAlignment="0" applyProtection="0"/>
    <xf numFmtId="0" fontId="56" fillId="35" borderId="23" applyNumberFormat="0" applyAlignment="0" applyProtection="0"/>
    <xf numFmtId="0" fontId="57" fillId="35" borderId="23" applyNumberFormat="0" applyAlignment="0" applyProtection="0"/>
    <xf numFmtId="0" fontId="42" fillId="0" borderId="0"/>
    <xf numFmtId="0" fontId="42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0" fontId="58" fillId="0" borderId="0"/>
    <xf numFmtId="0" fontId="58" fillId="0" borderId="28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3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4" fontId="21" fillId="0" borderId="0">
      <alignment horizontal="right"/>
    </xf>
    <xf numFmtId="37" fontId="21" fillId="0" borderId="25" applyFill="0" applyAlignment="0" applyProtection="0"/>
    <xf numFmtId="37" fontId="21" fillId="0" borderId="0"/>
    <xf numFmtId="0" fontId="56" fillId="37" borderId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0" fontId="21" fillId="0" borderId="0"/>
    <xf numFmtId="185" fontId="21" fillId="0" borderId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33" borderId="20" applyNumberFormat="0" applyAlignment="0" applyProtection="0"/>
    <xf numFmtId="0" fontId="67" fillId="33" borderId="20" applyNumberFormat="0" applyAlignment="0" applyProtection="0"/>
    <xf numFmtId="0" fontId="68" fillId="61" borderId="28"/>
    <xf numFmtId="0" fontId="69" fillId="0" borderId="22" applyNumberFormat="0" applyFill="0" applyAlignment="0" applyProtection="0"/>
    <xf numFmtId="0" fontId="70" fillId="0" borderId="22" applyNumberFormat="0" applyFill="0" applyAlignment="0" applyProtection="0"/>
    <xf numFmtId="178" fontId="5" fillId="0" borderId="0"/>
    <xf numFmtId="178" fontId="5" fillId="0" borderId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  <xf numFmtId="165" fontId="73" fillId="0" borderId="0" applyFont="0" applyAlignment="0" applyProtection="0"/>
    <xf numFmtId="0" fontId="24" fillId="0" borderId="10" applyNumberFormat="0" applyBorder="0" applyAlignment="0"/>
    <xf numFmtId="176" fontId="5" fillId="0" borderId="0"/>
    <xf numFmtId="176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0" fillId="0" borderId="0"/>
    <xf numFmtId="0" fontId="10" fillId="0" borderId="0"/>
    <xf numFmtId="0" fontId="2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1" fillId="0" borderId="0"/>
    <xf numFmtId="0" fontId="21" fillId="36" borderId="24" applyNumberFormat="0" applyFont="0" applyAlignment="0" applyProtection="0"/>
    <xf numFmtId="0" fontId="5" fillId="62" borderId="29" applyNumberFormat="0" applyFont="0" applyAlignment="0" applyProtection="0"/>
    <xf numFmtId="186" fontId="11" fillId="0" borderId="0" applyFont="0" applyFill="0" applyBorder="0" applyProtection="0"/>
    <xf numFmtId="186" fontId="11" fillId="0" borderId="0" applyFont="0" applyFill="0" applyBorder="0" applyProtection="0"/>
    <xf numFmtId="186" fontId="11" fillId="0" borderId="0" applyFont="0" applyFill="0" applyBorder="0" applyProtection="0"/>
    <xf numFmtId="0" fontId="74" fillId="34" borderId="21" applyNumberFormat="0" applyAlignment="0" applyProtection="0"/>
    <xf numFmtId="0" fontId="75" fillId="34" borderId="21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8" fillId="0" borderId="0"/>
    <xf numFmtId="4" fontId="35" fillId="22" borderId="0" applyNumberFormat="0" applyProtection="0">
      <alignment horizontal="left" indent="1"/>
    </xf>
    <xf numFmtId="4" fontId="35" fillId="22" borderId="0" applyNumberFormat="0" applyProtection="0">
      <alignment horizontal="left" indent="1"/>
    </xf>
    <xf numFmtId="4" fontId="36" fillId="23" borderId="0" applyNumberFormat="0" applyProtection="0"/>
    <xf numFmtId="4" fontId="36" fillId="23" borderId="0" applyNumberFormat="0" applyProtection="0"/>
    <xf numFmtId="0" fontId="5" fillId="20" borderId="11" applyNumberFormat="0" applyProtection="0">
      <alignment horizontal="left" vertical="center" indent="1"/>
    </xf>
    <xf numFmtId="0" fontId="5" fillId="20" borderId="11" applyNumberFormat="0" applyProtection="0">
      <alignment horizontal="left" vertical="top" indent="1"/>
    </xf>
    <xf numFmtId="0" fontId="5" fillId="8" borderId="11" applyNumberFormat="0" applyProtection="0">
      <alignment horizontal="left" vertical="center" indent="1"/>
    </xf>
    <xf numFmtId="0" fontId="5" fillId="8" borderId="11" applyNumberFormat="0" applyProtection="0">
      <alignment horizontal="left" vertical="top" indent="1"/>
    </xf>
    <xf numFmtId="0" fontId="5" fillId="24" borderId="11" applyNumberFormat="0" applyProtection="0">
      <alignment horizontal="left" vertical="center" indent="1"/>
    </xf>
    <xf numFmtId="0" fontId="5" fillId="24" borderId="11" applyNumberFormat="0" applyProtection="0">
      <alignment horizontal="left" vertical="top" indent="1"/>
    </xf>
    <xf numFmtId="0" fontId="5" fillId="25" borderId="11" applyNumberFormat="0" applyProtection="0">
      <alignment horizontal="left" vertical="center" indent="1"/>
    </xf>
    <xf numFmtId="0" fontId="5" fillId="25" borderId="11" applyNumberFormat="0" applyProtection="0">
      <alignment horizontal="left" vertical="top" indent="1"/>
    </xf>
    <xf numFmtId="4" fontId="39" fillId="27" borderId="0" applyNumberFormat="0" applyProtection="0">
      <alignment horizontal="left"/>
    </xf>
    <xf numFmtId="4" fontId="39" fillId="27" borderId="0" applyNumberFormat="0" applyProtection="0">
      <alignment horizontal="left"/>
    </xf>
    <xf numFmtId="179" fontId="5" fillId="0" borderId="15">
      <alignment horizontal="justify" vertical="top" wrapText="1"/>
    </xf>
    <xf numFmtId="179" fontId="5" fillId="0" borderId="15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8" fillId="0" borderId="28"/>
    <xf numFmtId="0" fontId="77" fillId="63" borderId="0"/>
    <xf numFmtId="0" fontId="49" fillId="0" borderId="0" applyNumberFormat="0" applyFill="0" applyBorder="0" applyAlignment="0" applyProtection="0"/>
    <xf numFmtId="0" fontId="12" fillId="0" borderId="7">
      <alignment horizontal="center" vertical="center" wrapText="1"/>
    </xf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68" fillId="0" borderId="30"/>
    <xf numFmtId="0" fontId="68" fillId="0" borderId="28"/>
    <xf numFmtId="37" fontId="24" fillId="7" borderId="0" applyNumberFormat="0" applyBorder="0" applyAlignment="0" applyProtection="0"/>
    <xf numFmtId="37" fontId="24" fillId="0" borderId="0"/>
    <xf numFmtId="37" fontId="24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280">
    <xf numFmtId="0" fontId="0" fillId="0" borderId="0" xfId="0"/>
    <xf numFmtId="0" fontId="7" fillId="0" borderId="0" xfId="2" applyFont="1"/>
    <xf numFmtId="166" fontId="7" fillId="0" borderId="0" xfId="2" applyNumberFormat="1" applyFont="1" applyAlignment="1">
      <alignment horizontal="center" wrapText="1"/>
    </xf>
    <xf numFmtId="37" fontId="7" fillId="0" borderId="0" xfId="2" applyNumberFormat="1" applyFont="1"/>
    <xf numFmtId="0" fontId="7" fillId="0" borderId="0" xfId="6" applyFont="1"/>
    <xf numFmtId="0" fontId="7" fillId="0" borderId="0" xfId="6" applyFont="1" applyFill="1" applyBorder="1"/>
    <xf numFmtId="0" fontId="7" fillId="0" borderId="0" xfId="6" applyFont="1" applyBorder="1"/>
    <xf numFmtId="37" fontId="7" fillId="2" borderId="0" xfId="2" applyNumberFormat="1" applyFont="1" applyFill="1"/>
    <xf numFmtId="0" fontId="7" fillId="2" borderId="0" xfId="2" applyFont="1" applyFill="1"/>
    <xf numFmtId="0" fontId="7" fillId="2" borderId="0" xfId="2" applyFont="1" applyFill="1" applyBorder="1" applyAlignment="1">
      <alignment horizontal="center" wrapText="1"/>
    </xf>
    <xf numFmtId="37" fontId="7" fillId="2" borderId="0" xfId="2" applyNumberFormat="1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165" fontId="7" fillId="2" borderId="0" xfId="3" applyNumberFormat="1" applyFont="1" applyFill="1" applyAlignment="1" applyProtection="1">
      <alignment vertical="center"/>
    </xf>
    <xf numFmtId="165" fontId="7" fillId="2" borderId="2" xfId="3" applyNumberFormat="1" applyFont="1" applyFill="1" applyBorder="1" applyAlignment="1" applyProtection="1">
      <alignment vertical="center"/>
    </xf>
    <xf numFmtId="165" fontId="7" fillId="2" borderId="1" xfId="3" applyNumberFormat="1" applyFont="1" applyFill="1" applyBorder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vertical="center"/>
    </xf>
    <xf numFmtId="165" fontId="7" fillId="2" borderId="3" xfId="3" applyNumberFormat="1" applyFont="1" applyFill="1" applyBorder="1" applyAlignment="1" applyProtection="1">
      <alignment vertic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Protection="1"/>
    <xf numFmtId="0" fontId="8" fillId="2" borderId="0" xfId="2" applyFont="1" applyFill="1"/>
    <xf numFmtId="0" fontId="7" fillId="2" borderId="0" xfId="2" applyFont="1" applyFill="1" applyAlignment="1">
      <alignment vertical="center" wrapText="1"/>
    </xf>
    <xf numFmtId="10" fontId="9" fillId="2" borderId="0" xfId="2" applyNumberFormat="1" applyFont="1" applyFill="1"/>
    <xf numFmtId="164" fontId="8" fillId="2" borderId="0" xfId="2" applyNumberFormat="1" applyFont="1" applyFill="1" applyAlignment="1" applyProtection="1">
      <alignment horizontal="left"/>
    </xf>
    <xf numFmtId="165" fontId="7" fillId="2" borderId="0" xfId="3" applyNumberFormat="1" applyFont="1" applyFill="1" applyAlignment="1">
      <alignment vertical="center"/>
    </xf>
    <xf numFmtId="0" fontId="7" fillId="2" borderId="1" xfId="2" applyFont="1" applyFill="1" applyBorder="1" applyAlignment="1">
      <alignment horizontal="center" wrapText="1"/>
    </xf>
    <xf numFmtId="0" fontId="7" fillId="2" borderId="1" xfId="2" applyFont="1" applyFill="1" applyBorder="1"/>
    <xf numFmtId="0" fontId="8" fillId="2" borderId="0" xfId="15" applyFont="1" applyFill="1"/>
    <xf numFmtId="0" fontId="7" fillId="2" borderId="0" xfId="6" applyFont="1" applyFill="1" applyAlignment="1">
      <alignment horizontal="center"/>
    </xf>
    <xf numFmtId="0" fontId="7" fillId="2" borderId="0" xfId="6" applyFont="1" applyFill="1" applyBorder="1"/>
    <xf numFmtId="0" fontId="7" fillId="2" borderId="0" xfId="6" applyFont="1" applyFill="1" applyBorder="1" applyAlignment="1">
      <alignment horizontal="center"/>
    </xf>
    <xf numFmtId="41" fontId="7" fillId="2" borderId="0" xfId="6" applyNumberFormat="1" applyFont="1" applyFill="1" applyBorder="1" applyAlignment="1">
      <alignment horizontal="center"/>
    </xf>
    <xf numFmtId="0" fontId="7" fillId="2" borderId="0" xfId="25" applyFont="1" applyFill="1" applyBorder="1"/>
    <xf numFmtId="0" fontId="7" fillId="2" borderId="0" xfId="25" applyFont="1" applyFill="1" applyBorder="1" applyAlignment="1">
      <alignment horizontal="center"/>
    </xf>
    <xf numFmtId="165" fontId="7" fillId="2" borderId="0" xfId="3" applyNumberFormat="1" applyFont="1" applyFill="1" applyBorder="1" applyAlignment="1" applyProtection="1">
      <alignment horizontal="center"/>
      <protection locked="0"/>
    </xf>
    <xf numFmtId="168" fontId="7" fillId="2" borderId="0" xfId="10" applyNumberFormat="1" applyFont="1" applyFill="1" applyBorder="1" applyAlignment="1" applyProtection="1">
      <alignment horizontal="center"/>
      <protection locked="0"/>
    </xf>
    <xf numFmtId="0" fontId="7" fillId="2" borderId="0" xfId="24" applyFont="1" applyFill="1" applyBorder="1"/>
    <xf numFmtId="0" fontId="7" fillId="2" borderId="0" xfId="24" applyFont="1" applyFill="1" applyBorder="1" applyAlignment="1">
      <alignment horizontal="center"/>
    </xf>
    <xf numFmtId="41" fontId="7" fillId="2" borderId="0" xfId="3" applyNumberFormat="1" applyFont="1" applyFill="1" applyBorder="1" applyAlignment="1" applyProtection="1">
      <alignment horizontal="center"/>
      <protection locked="0"/>
    </xf>
    <xf numFmtId="41" fontId="7" fillId="2" borderId="0" xfId="3" applyNumberFormat="1" applyFont="1" applyFill="1" applyBorder="1" applyAlignment="1">
      <alignment horizontal="center"/>
    </xf>
    <xf numFmtId="0" fontId="7" fillId="2" borderId="0" xfId="13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wrapText="1"/>
    </xf>
    <xf numFmtId="41" fontId="7" fillId="2" borderId="0" xfId="6" applyNumberFormat="1" applyFont="1" applyFill="1" applyBorder="1"/>
    <xf numFmtId="0" fontId="14" fillId="2" borderId="0" xfId="31" applyFont="1" applyFill="1"/>
    <xf numFmtId="0" fontId="14" fillId="0" borderId="0" xfId="35" applyFont="1"/>
    <xf numFmtId="165" fontId="7" fillId="2" borderId="0" xfId="3" applyNumberFormat="1" applyFont="1" applyFill="1" applyProtection="1">
      <protection locked="0"/>
    </xf>
    <xf numFmtId="0" fontId="7" fillId="2" borderId="0" xfId="6" applyFont="1" applyFill="1" applyBorder="1" applyAlignment="1"/>
    <xf numFmtId="172" fontId="7" fillId="2" borderId="0" xfId="3" applyNumberFormat="1" applyFont="1" applyFill="1" applyBorder="1" applyAlignment="1" applyProtection="1">
      <alignment horizontal="right"/>
      <protection locked="0"/>
    </xf>
    <xf numFmtId="5" fontId="7" fillId="2" borderId="0" xfId="3" applyNumberFormat="1" applyFont="1" applyFill="1" applyBorder="1" applyAlignment="1" applyProtection="1">
      <alignment horizontal="right"/>
      <protection locked="0"/>
    </xf>
    <xf numFmtId="43" fontId="8" fillId="0" borderId="0" xfId="4" applyFont="1" applyFill="1" applyBorder="1" applyAlignment="1">
      <alignment wrapText="1"/>
    </xf>
    <xf numFmtId="41" fontId="7" fillId="2" borderId="0" xfId="6" applyNumberFormat="1" applyFont="1" applyFill="1" applyBorder="1" applyAlignment="1">
      <alignment horizontal="right"/>
    </xf>
    <xf numFmtId="0" fontId="7" fillId="2" borderId="0" xfId="6" applyFont="1" applyFill="1" applyBorder="1" applyProtection="1">
      <protection locked="0"/>
    </xf>
    <xf numFmtId="41" fontId="7" fillId="2" borderId="0" xfId="6" applyNumberFormat="1" applyFont="1" applyFill="1" applyBorder="1" applyProtection="1">
      <protection locked="0"/>
    </xf>
    <xf numFmtId="43" fontId="8" fillId="2" borderId="1" xfId="4" applyFont="1" applyFill="1" applyBorder="1" applyAlignment="1">
      <alignment horizontal="left" vertical="center" wrapText="1"/>
    </xf>
    <xf numFmtId="43" fontId="8" fillId="2" borderId="1" xfId="4" applyFont="1" applyFill="1" applyBorder="1" applyAlignment="1">
      <alignment horizontal="center" vertical="center" wrapText="1"/>
    </xf>
    <xf numFmtId="43" fontId="8" fillId="2" borderId="31" xfId="4" applyFont="1" applyFill="1" applyBorder="1" applyAlignment="1">
      <alignment horizontal="center" vertical="center" wrapText="1"/>
    </xf>
    <xf numFmtId="165" fontId="7" fillId="2" borderId="27" xfId="4" applyNumberFormat="1" applyFont="1" applyFill="1" applyBorder="1" applyAlignment="1">
      <alignment wrapText="1"/>
    </xf>
    <xf numFmtId="165" fontId="8" fillId="2" borderId="32" xfId="4" applyNumberFormat="1" applyFont="1" applyFill="1" applyBorder="1" applyAlignment="1">
      <alignment wrapText="1"/>
    </xf>
    <xf numFmtId="165" fontId="7" fillId="2" borderId="27" xfId="4" quotePrefix="1" applyNumberFormat="1" applyFont="1" applyFill="1" applyBorder="1" applyAlignment="1">
      <alignment wrapText="1"/>
    </xf>
    <xf numFmtId="165" fontId="8" fillId="2" borderId="27" xfId="4" applyNumberFormat="1" applyFont="1" applyFill="1" applyBorder="1" applyAlignment="1">
      <alignment wrapText="1"/>
    </xf>
    <xf numFmtId="165" fontId="8" fillId="2" borderId="0" xfId="4" applyNumberFormat="1" applyFont="1" applyFill="1" applyBorder="1" applyAlignment="1">
      <alignment wrapText="1"/>
    </xf>
    <xf numFmtId="165" fontId="8" fillId="2" borderId="33" xfId="4" applyNumberFormat="1" applyFont="1" applyFill="1" applyBorder="1" applyAlignment="1">
      <alignment wrapText="1"/>
    </xf>
    <xf numFmtId="10" fontId="15" fillId="2" borderId="0" xfId="9" applyNumberFormat="1" applyFont="1" applyFill="1" applyAlignment="1">
      <alignment wrapText="1"/>
    </xf>
    <xf numFmtId="10" fontId="7" fillId="2" borderId="0" xfId="9" applyNumberFormat="1" applyFont="1" applyFill="1" applyAlignment="1">
      <alignment wrapText="1"/>
    </xf>
    <xf numFmtId="37" fontId="15" fillId="2" borderId="0" xfId="9" applyNumberFormat="1" applyFont="1" applyFill="1" applyAlignment="1">
      <alignment wrapText="1"/>
    </xf>
    <xf numFmtId="39" fontId="14" fillId="2" borderId="0" xfId="4" applyNumberFormat="1" applyFont="1" applyFill="1" applyBorder="1" applyAlignment="1">
      <alignment horizontal="right" wrapText="1"/>
    </xf>
    <xf numFmtId="181" fontId="14" fillId="2" borderId="0" xfId="4" applyNumberFormat="1" applyFont="1" applyFill="1" applyBorder="1" applyAlignment="1">
      <alignment wrapText="1"/>
    </xf>
    <xf numFmtId="39" fontId="14" fillId="2" borderId="0" xfId="4" applyNumberFormat="1" applyFont="1" applyFill="1" applyBorder="1" applyAlignment="1">
      <alignment wrapText="1"/>
    </xf>
    <xf numFmtId="0" fontId="7" fillId="0" borderId="0" xfId="384" applyFont="1"/>
    <xf numFmtId="165" fontId="7" fillId="0" borderId="0" xfId="310" applyNumberFormat="1" applyFont="1"/>
    <xf numFmtId="169" fontId="7" fillId="0" borderId="0" xfId="449" applyNumberFormat="1" applyFont="1"/>
    <xf numFmtId="168" fontId="7" fillId="0" borderId="0" xfId="449" applyNumberFormat="1" applyFont="1"/>
    <xf numFmtId="0" fontId="15" fillId="0" borderId="0" xfId="384" applyFont="1"/>
    <xf numFmtId="165" fontId="15" fillId="0" borderId="0" xfId="384" applyNumberFormat="1" applyFont="1"/>
    <xf numFmtId="0" fontId="7" fillId="0" borderId="0" xfId="384" applyFont="1" applyBorder="1"/>
    <xf numFmtId="165" fontId="7" fillId="0" borderId="0" xfId="310" applyNumberFormat="1" applyFont="1" applyBorder="1"/>
    <xf numFmtId="0" fontId="7" fillId="2" borderId="0" xfId="384" applyFont="1" applyFill="1"/>
    <xf numFmtId="165" fontId="7" fillId="2" borderId="0" xfId="310" applyNumberFormat="1" applyFont="1" applyFill="1"/>
    <xf numFmtId="0" fontId="8" fillId="2" borderId="0" xfId="384" applyFont="1" applyFill="1" applyBorder="1" applyAlignment="1">
      <alignment horizontal="center"/>
    </xf>
    <xf numFmtId="165" fontId="8" fillId="2" borderId="0" xfId="310" applyNumberFormat="1" applyFont="1" applyFill="1" applyBorder="1" applyAlignment="1">
      <alignment horizontal="center"/>
    </xf>
    <xf numFmtId="0" fontId="8" fillId="2" borderId="1" xfId="384" applyFont="1" applyFill="1" applyBorder="1" applyAlignment="1">
      <alignment wrapText="1"/>
    </xf>
    <xf numFmtId="17" fontId="8" fillId="2" borderId="1" xfId="384" applyNumberFormat="1" applyFont="1" applyFill="1" applyBorder="1" applyAlignment="1">
      <alignment horizontal="center" wrapText="1"/>
    </xf>
    <xf numFmtId="0" fontId="8" fillId="2" borderId="1" xfId="384" applyFont="1" applyFill="1" applyBorder="1" applyAlignment="1">
      <alignment horizontal="center"/>
    </xf>
    <xf numFmtId="165" fontId="8" fillId="2" borderId="1" xfId="310" applyNumberFormat="1" applyFont="1" applyFill="1" applyBorder="1" applyAlignment="1">
      <alignment horizontal="center" wrapText="1"/>
    </xf>
    <xf numFmtId="0" fontId="8" fillId="2" borderId="1" xfId="384" applyFont="1" applyFill="1" applyBorder="1" applyAlignment="1">
      <alignment horizontal="center" wrapText="1"/>
    </xf>
    <xf numFmtId="171" fontId="7" fillId="2" borderId="0" xfId="407" applyNumberFormat="1" applyFont="1" applyFill="1"/>
    <xf numFmtId="10" fontId="7" fillId="2" borderId="0" xfId="407" applyNumberFormat="1" applyFont="1" applyFill="1"/>
    <xf numFmtId="168" fontId="7" fillId="2" borderId="0" xfId="407" applyNumberFormat="1" applyFont="1" applyFill="1"/>
    <xf numFmtId="0" fontId="15" fillId="2" borderId="0" xfId="384" applyFont="1" applyFill="1"/>
    <xf numFmtId="0" fontId="8" fillId="2" borderId="2" xfId="384" applyFont="1" applyFill="1" applyBorder="1"/>
    <xf numFmtId="165" fontId="8" fillId="2" borderId="2" xfId="384" applyNumberFormat="1" applyFont="1" applyFill="1" applyBorder="1"/>
    <xf numFmtId="10" fontId="8" fillId="2" borderId="2" xfId="407" applyNumberFormat="1" applyFont="1" applyFill="1" applyBorder="1"/>
    <xf numFmtId="168" fontId="15" fillId="2" borderId="0" xfId="384" applyNumberFormat="1" applyFont="1" applyFill="1"/>
    <xf numFmtId="0" fontId="8" fillId="2" borderId="0" xfId="384" applyFont="1" applyFill="1" applyAlignment="1">
      <alignment horizontal="right"/>
    </xf>
    <xf numFmtId="165" fontId="8" fillId="2" borderId="2" xfId="310" applyNumberFormat="1" applyFont="1" applyFill="1" applyBorder="1"/>
    <xf numFmtId="165" fontId="8" fillId="2" borderId="0" xfId="310" applyNumberFormat="1" applyFont="1" applyFill="1" applyAlignment="1">
      <alignment horizontal="center"/>
    </xf>
    <xf numFmtId="0" fontId="7" fillId="0" borderId="0" xfId="24" applyFont="1" applyFill="1" applyBorder="1"/>
    <xf numFmtId="0" fontId="7" fillId="0" borderId="0" xfId="25" applyFont="1" applyFill="1" applyBorder="1"/>
    <xf numFmtId="165" fontId="7" fillId="0" borderId="0" xfId="3" applyNumberFormat="1" applyFont="1" applyFill="1" applyBorder="1" applyAlignment="1" applyProtection="1">
      <alignment horizontal="center"/>
      <protection locked="0"/>
    </xf>
    <xf numFmtId="165" fontId="7" fillId="2" borderId="0" xfId="4" applyNumberFormat="1" applyFont="1" applyFill="1" applyBorder="1" applyAlignment="1">
      <alignment wrapText="1"/>
    </xf>
    <xf numFmtId="165" fontId="7" fillId="2" borderId="0" xfId="4" quotePrefix="1" applyNumberFormat="1" applyFont="1" applyFill="1" applyBorder="1" applyAlignment="1">
      <alignment wrapText="1"/>
    </xf>
    <xf numFmtId="43" fontId="8" fillId="2" borderId="0" xfId="4" applyFont="1" applyFill="1" applyBorder="1" applyAlignment="1">
      <alignment horizontal="center" vertical="center" wrapText="1"/>
    </xf>
    <xf numFmtId="10" fontId="15" fillId="2" borderId="0" xfId="9" applyNumberFormat="1" applyFont="1" applyFill="1" applyBorder="1" applyAlignment="1">
      <alignment wrapText="1"/>
    </xf>
    <xf numFmtId="10" fontId="7" fillId="2" borderId="0" xfId="9" applyNumberFormat="1" applyFont="1" applyFill="1" applyBorder="1" applyAlignment="1">
      <alignment wrapText="1"/>
    </xf>
    <xf numFmtId="37" fontId="15" fillId="2" borderId="0" xfId="9" applyNumberFormat="1" applyFont="1" applyFill="1" applyBorder="1" applyAlignment="1">
      <alignment wrapText="1"/>
    </xf>
    <xf numFmtId="165" fontId="7" fillId="2" borderId="0" xfId="9" applyNumberFormat="1" applyFont="1" applyFill="1" applyAlignment="1">
      <alignment wrapText="1"/>
    </xf>
    <xf numFmtId="0" fontId="8" fillId="2" borderId="0" xfId="451" applyFont="1" applyFill="1" applyAlignment="1">
      <alignment horizontal="left"/>
    </xf>
    <xf numFmtId="0" fontId="7" fillId="2" borderId="0" xfId="451" applyFont="1" applyFill="1"/>
    <xf numFmtId="41" fontId="7" fillId="2" borderId="0" xfId="6" applyNumberFormat="1" applyFont="1" applyFill="1"/>
    <xf numFmtId="0" fontId="7" fillId="2" borderId="0" xfId="6" applyFont="1" applyFill="1"/>
    <xf numFmtId="165" fontId="7" fillId="2" borderId="0" xfId="6" applyNumberFormat="1" applyFont="1" applyFill="1" applyAlignment="1">
      <alignment horizontal="right"/>
    </xf>
    <xf numFmtId="0" fontId="7" fillId="0" borderId="0" xfId="6" applyFont="1" applyFill="1" applyAlignment="1" applyProtection="1">
      <alignment horizontal="center"/>
      <protection locked="0"/>
    </xf>
    <xf numFmtId="165" fontId="7" fillId="2" borderId="0" xfId="6" applyNumberFormat="1" applyFont="1" applyFill="1"/>
    <xf numFmtId="165" fontId="7" fillId="0" borderId="0" xfId="3" applyNumberFormat="1" applyFont="1" applyFill="1" applyAlignment="1">
      <alignment horizontal="center"/>
    </xf>
    <xf numFmtId="0" fontId="8" fillId="2" borderId="0" xfId="451" applyFont="1" applyFill="1"/>
    <xf numFmtId="41" fontId="7" fillId="2" borderId="0" xfId="6" applyNumberFormat="1" applyFont="1" applyFill="1" applyAlignment="1">
      <alignment horizontal="center"/>
    </xf>
    <xf numFmtId="165" fontId="7" fillId="2" borderId="0" xfId="6" applyNumberFormat="1" applyFont="1" applyFill="1" applyAlignment="1">
      <alignment horizontal="center"/>
    </xf>
    <xf numFmtId="0" fontId="7" fillId="0" borderId="0" xfId="6" applyFont="1" applyFill="1" applyAlignment="1">
      <alignment horizontal="center"/>
    </xf>
    <xf numFmtId="0" fontId="13" fillId="2" borderId="0" xfId="6" applyFont="1" applyFill="1" applyAlignment="1">
      <alignment horizontal="center"/>
    </xf>
    <xf numFmtId="41" fontId="13" fillId="2" borderId="0" xfId="6" applyNumberFormat="1" applyFont="1" applyFill="1" applyAlignment="1">
      <alignment horizontal="center"/>
    </xf>
    <xf numFmtId="0" fontId="13" fillId="2" borderId="0" xfId="6" quotePrefix="1" applyFont="1" applyFill="1" applyAlignment="1">
      <alignment horizontal="center"/>
    </xf>
    <xf numFmtId="165" fontId="13" fillId="2" borderId="0" xfId="6" applyNumberFormat="1" applyFont="1" applyFill="1" applyAlignment="1">
      <alignment horizontal="center"/>
    </xf>
    <xf numFmtId="0" fontId="13" fillId="0" borderId="0" xfId="6" applyFont="1" applyFill="1" applyAlignment="1">
      <alignment horizontal="center"/>
    </xf>
    <xf numFmtId="0" fontId="8" fillId="2" borderId="0" xfId="6" applyFont="1" applyFill="1" applyBorder="1" applyProtection="1">
      <protection locked="0"/>
    </xf>
    <xf numFmtId="0" fontId="7" fillId="2" borderId="0" xfId="6" applyFont="1" applyFill="1" applyBorder="1" applyAlignment="1" applyProtection="1">
      <alignment horizontal="center"/>
      <protection locked="0"/>
    </xf>
    <xf numFmtId="0" fontId="7" fillId="2" borderId="0" xfId="6" applyFont="1" applyFill="1" applyProtection="1">
      <protection locked="0"/>
    </xf>
    <xf numFmtId="0" fontId="7" fillId="2" borderId="0" xfId="6" applyFont="1" applyFill="1" applyAlignment="1">
      <alignment horizontal="left" indent="1"/>
    </xf>
    <xf numFmtId="0" fontId="7" fillId="0" borderId="0" xfId="3" applyNumberFormat="1" applyFont="1" applyFill="1" applyBorder="1" applyAlignment="1" applyProtection="1">
      <alignment horizontal="center"/>
      <protection locked="0"/>
    </xf>
    <xf numFmtId="0" fontId="7" fillId="2" borderId="0" xfId="25" quotePrefix="1" applyFont="1" applyFill="1" applyBorder="1" applyAlignment="1">
      <alignment horizontal="center"/>
    </xf>
    <xf numFmtId="168" fontId="7" fillId="2" borderId="0" xfId="10" quotePrefix="1" applyNumberFormat="1" applyFont="1" applyFill="1" applyBorder="1" applyAlignment="1" applyProtection="1">
      <alignment horizontal="center"/>
      <protection locked="0"/>
    </xf>
    <xf numFmtId="0" fontId="7" fillId="0" borderId="0" xfId="6" applyFont="1" applyFill="1" applyBorder="1" applyAlignment="1" applyProtection="1">
      <alignment horizontal="center"/>
      <protection locked="0"/>
    </xf>
    <xf numFmtId="10" fontId="7" fillId="2" borderId="0" xfId="24" applyNumberFormat="1" applyFont="1" applyFill="1" applyBorder="1" applyAlignment="1">
      <alignment horizontal="center"/>
    </xf>
    <xf numFmtId="0" fontId="7" fillId="0" borderId="0" xfId="384" applyFont="1" applyFill="1"/>
    <xf numFmtId="165" fontId="7" fillId="0" borderId="0" xfId="310" applyNumberFormat="1" applyFont="1" applyFill="1"/>
    <xf numFmtId="0" fontId="14" fillId="0" borderId="0" xfId="31" applyFont="1"/>
    <xf numFmtId="171" fontId="7" fillId="0" borderId="0" xfId="407" applyNumberFormat="1" applyFont="1"/>
    <xf numFmtId="168" fontId="7" fillId="0" borderId="0" xfId="407" applyNumberFormat="1" applyFont="1"/>
    <xf numFmtId="0" fontId="14" fillId="0" borderId="0" xfId="31" applyFont="1" applyFill="1"/>
    <xf numFmtId="171" fontId="7" fillId="0" borderId="0" xfId="407" applyNumberFormat="1" applyFont="1" applyFill="1"/>
    <xf numFmtId="0" fontId="7" fillId="2" borderId="0" xfId="452" applyFont="1" applyFill="1" applyBorder="1" applyAlignment="1">
      <alignment wrapText="1"/>
    </xf>
    <xf numFmtId="0" fontId="7" fillId="2" borderId="0" xfId="452" applyFont="1" applyFill="1" applyAlignment="1">
      <alignment wrapText="1"/>
    </xf>
    <xf numFmtId="0" fontId="7" fillId="0" borderId="0" xfId="452" applyFont="1" applyFill="1" applyBorder="1" applyAlignment="1">
      <alignment wrapText="1"/>
    </xf>
    <xf numFmtId="0" fontId="8" fillId="2" borderId="0" xfId="452" applyFont="1" applyFill="1" applyAlignment="1">
      <alignment horizontal="left" wrapText="1"/>
    </xf>
    <xf numFmtId="0" fontId="8" fillId="2" borderId="0" xfId="452" applyFont="1" applyFill="1" applyBorder="1" applyAlignment="1">
      <alignment horizontal="left" wrapText="1"/>
    </xf>
    <xf numFmtId="0" fontId="7" fillId="2" borderId="0" xfId="452" applyFont="1" applyFill="1" applyAlignment="1">
      <alignment horizontal="left" wrapText="1"/>
    </xf>
    <xf numFmtId="0" fontId="8" fillId="2" borderId="26" xfId="452" applyFont="1" applyFill="1" applyBorder="1" applyAlignment="1">
      <alignment horizontal="centerContinuous" wrapText="1"/>
    </xf>
    <xf numFmtId="0" fontId="8" fillId="2" borderId="26" xfId="452" applyFont="1" applyFill="1" applyBorder="1" applyAlignment="1">
      <alignment horizontal="center" wrapText="1"/>
    </xf>
    <xf numFmtId="0" fontId="8" fillId="2" borderId="0" xfId="452" applyFont="1" applyFill="1" applyBorder="1" applyAlignment="1">
      <alignment horizontal="center" wrapText="1"/>
    </xf>
    <xf numFmtId="165" fontId="7" fillId="0" borderId="0" xfId="452" applyNumberFormat="1" applyFont="1" applyFill="1" applyBorder="1" applyAlignment="1">
      <alignment wrapText="1"/>
    </xf>
    <xf numFmtId="0" fontId="8" fillId="2" borderId="2" xfId="452" applyFont="1" applyFill="1" applyBorder="1" applyAlignment="1">
      <alignment horizontal="left" wrapText="1"/>
    </xf>
    <xf numFmtId="0" fontId="8" fillId="2" borderId="2" xfId="452" applyFont="1" applyFill="1" applyBorder="1" applyAlignment="1">
      <alignment wrapText="1"/>
    </xf>
    <xf numFmtId="0" fontId="8" fillId="2" borderId="0" xfId="452" applyFont="1" applyFill="1" applyBorder="1" applyAlignment="1">
      <alignment wrapText="1"/>
    </xf>
    <xf numFmtId="0" fontId="7" fillId="2" borderId="27" xfId="452" applyFont="1" applyFill="1" applyBorder="1" applyAlignment="1">
      <alignment wrapText="1"/>
    </xf>
    <xf numFmtId="165" fontId="7" fillId="2" borderId="0" xfId="452" applyNumberFormat="1" applyFont="1" applyFill="1" applyBorder="1" applyAlignment="1">
      <alignment wrapText="1"/>
    </xf>
    <xf numFmtId="187" fontId="7" fillId="2" borderId="27" xfId="452" applyNumberFormat="1" applyFont="1" applyFill="1" applyBorder="1" applyAlignment="1">
      <alignment wrapText="1"/>
    </xf>
    <xf numFmtId="165" fontId="7" fillId="2" borderId="27" xfId="452" applyNumberFormat="1" applyFont="1" applyFill="1" applyBorder="1" applyAlignment="1">
      <alignment wrapText="1"/>
    </xf>
    <xf numFmtId="0" fontId="82" fillId="2" borderId="0" xfId="452" applyFont="1" applyFill="1" applyBorder="1" applyAlignment="1">
      <alignment wrapText="1"/>
    </xf>
    <xf numFmtId="0" fontId="8" fillId="2" borderId="2" xfId="452" applyFont="1" applyFill="1" applyBorder="1" applyAlignment="1">
      <alignment horizontal="left"/>
    </xf>
    <xf numFmtId="0" fontId="8" fillId="0" borderId="0" xfId="452" applyFont="1" applyFill="1" applyBorder="1" applyAlignment="1">
      <alignment wrapText="1"/>
    </xf>
    <xf numFmtId="0" fontId="7" fillId="2" borderId="0" xfId="452" applyFont="1" applyFill="1" applyAlignment="1">
      <alignment horizontal="left"/>
    </xf>
    <xf numFmtId="0" fontId="7" fillId="2" borderId="31" xfId="452" applyFont="1" applyFill="1" applyBorder="1" applyAlignment="1">
      <alignment wrapText="1"/>
    </xf>
    <xf numFmtId="0" fontId="8" fillId="2" borderId="0" xfId="452" applyFont="1" applyFill="1" applyAlignment="1">
      <alignment horizontal="right" wrapText="1"/>
    </xf>
    <xf numFmtId="0" fontId="15" fillId="2" borderId="0" xfId="452" applyFont="1" applyFill="1" applyBorder="1" applyAlignment="1">
      <alignment wrapText="1"/>
    </xf>
    <xf numFmtId="165" fontId="7" fillId="2" borderId="0" xfId="452" applyNumberFormat="1" applyFont="1" applyFill="1" applyAlignment="1">
      <alignment wrapText="1"/>
    </xf>
    <xf numFmtId="0" fontId="82" fillId="2" borderId="0" xfId="452" applyFont="1" applyFill="1" applyAlignment="1">
      <alignment wrapText="1"/>
    </xf>
    <xf numFmtId="0" fontId="83" fillId="2" borderId="0" xfId="452" applyFont="1" applyFill="1"/>
    <xf numFmtId="0" fontId="82" fillId="2" borderId="0" xfId="452" applyFont="1" applyFill="1" applyAlignment="1">
      <alignment horizontal="left"/>
    </xf>
    <xf numFmtId="37" fontId="7" fillId="2" borderId="0" xfId="452" applyNumberFormat="1" applyFont="1" applyFill="1" applyBorder="1" applyAlignment="1">
      <alignment wrapText="1"/>
    </xf>
    <xf numFmtId="168" fontId="7" fillId="2" borderId="0" xfId="452" applyNumberFormat="1" applyFont="1" applyFill="1" applyAlignment="1">
      <alignment wrapText="1"/>
    </xf>
    <xf numFmtId="0" fontId="7" fillId="2" borderId="9" xfId="452" applyFont="1" applyFill="1" applyBorder="1" applyAlignment="1">
      <alignment horizontal="left" wrapText="1"/>
    </xf>
    <xf numFmtId="181" fontId="7" fillId="2" borderId="34" xfId="452" applyNumberFormat="1" applyFont="1" applyFill="1" applyBorder="1" applyAlignment="1">
      <alignment wrapText="1"/>
    </xf>
    <xf numFmtId="39" fontId="7" fillId="2" borderId="34" xfId="452" applyNumberFormat="1" applyFont="1" applyFill="1" applyBorder="1" applyAlignment="1">
      <alignment wrapText="1"/>
    </xf>
    <xf numFmtId="181" fontId="7" fillId="2" borderId="37" xfId="452" applyNumberFormat="1" applyFont="1" applyFill="1" applyBorder="1" applyAlignment="1">
      <alignment wrapText="1"/>
    </xf>
    <xf numFmtId="181" fontId="7" fillId="2" borderId="0" xfId="452" applyNumberFormat="1" applyFont="1" applyFill="1" applyBorder="1" applyAlignment="1">
      <alignment wrapText="1"/>
    </xf>
    <xf numFmtId="0" fontId="14" fillId="2" borderId="0" xfId="452" applyFont="1" applyFill="1" applyAlignment="1">
      <alignment horizontal="left" wrapText="1"/>
    </xf>
    <xf numFmtId="0" fontId="14" fillId="2" borderId="38" xfId="452" applyFont="1" applyFill="1" applyBorder="1" applyAlignment="1">
      <alignment horizontal="right" wrapText="1"/>
    </xf>
    <xf numFmtId="39" fontId="14" fillId="2" borderId="0" xfId="452" applyNumberFormat="1" applyFont="1" applyFill="1" applyBorder="1" applyAlignment="1">
      <alignment horizontal="centerContinuous" wrapText="1"/>
    </xf>
    <xf numFmtId="39" fontId="14" fillId="2" borderId="35" xfId="452" applyNumberFormat="1" applyFont="1" applyFill="1" applyBorder="1" applyAlignment="1">
      <alignment wrapText="1"/>
    </xf>
    <xf numFmtId="39" fontId="14" fillId="2" borderId="0" xfId="452" applyNumberFormat="1" applyFont="1" applyFill="1" applyBorder="1" applyAlignment="1">
      <alignment wrapText="1"/>
    </xf>
    <xf numFmtId="0" fontId="14" fillId="2" borderId="0" xfId="452" applyFont="1" applyFill="1" applyBorder="1" applyAlignment="1">
      <alignment wrapText="1"/>
    </xf>
    <xf numFmtId="0" fontId="14" fillId="2" borderId="38" xfId="452" applyFont="1" applyFill="1" applyBorder="1" applyAlignment="1">
      <alignment horizontal="left" wrapText="1"/>
    </xf>
    <xf numFmtId="172" fontId="14" fillId="2" borderId="0" xfId="452" applyNumberFormat="1" applyFont="1" applyFill="1" applyBorder="1" applyAlignment="1">
      <alignment wrapText="1"/>
    </xf>
    <xf numFmtId="172" fontId="14" fillId="2" borderId="0" xfId="452" applyNumberFormat="1" applyFont="1" applyFill="1" applyBorder="1" applyAlignment="1">
      <alignment horizontal="centerContinuous" wrapText="1"/>
    </xf>
    <xf numFmtId="172" fontId="14" fillId="2" borderId="35" xfId="452" applyNumberFormat="1" applyFont="1" applyFill="1" applyBorder="1" applyAlignment="1">
      <alignment wrapText="1"/>
    </xf>
    <xf numFmtId="0" fontId="14" fillId="2" borderId="0" xfId="452" applyFont="1" applyFill="1" applyAlignment="1">
      <alignment wrapText="1"/>
    </xf>
    <xf numFmtId="181" fontId="14" fillId="2" borderId="0" xfId="452" applyNumberFormat="1" applyFont="1" applyFill="1" applyBorder="1" applyAlignment="1">
      <alignment horizontal="centerContinuous" wrapText="1"/>
    </xf>
    <xf numFmtId="181" fontId="14" fillId="2" borderId="35" xfId="452" applyNumberFormat="1" applyFont="1" applyFill="1" applyBorder="1" applyAlignment="1">
      <alignment wrapText="1"/>
    </xf>
    <xf numFmtId="181" fontId="14" fillId="2" borderId="0" xfId="452" applyNumberFormat="1" applyFont="1" applyFill="1" applyBorder="1" applyAlignment="1">
      <alignment wrapText="1"/>
    </xf>
    <xf numFmtId="0" fontId="14" fillId="2" borderId="38" xfId="452" applyFont="1" applyFill="1" applyBorder="1" applyAlignment="1">
      <alignment horizontal="left"/>
    </xf>
    <xf numFmtId="37" fontId="14" fillId="2" borderId="35" xfId="452" applyNumberFormat="1" applyFont="1" applyFill="1" applyBorder="1" applyAlignment="1">
      <alignment wrapText="1"/>
    </xf>
    <xf numFmtId="37" fontId="14" fillId="2" borderId="0" xfId="452" applyNumberFormat="1" applyFont="1" applyFill="1" applyBorder="1" applyAlignment="1">
      <alignment wrapText="1"/>
    </xf>
    <xf numFmtId="5" fontId="14" fillId="2" borderId="35" xfId="453" applyNumberFormat="1" applyFont="1" applyFill="1" applyBorder="1" applyAlignment="1">
      <alignment wrapText="1"/>
    </xf>
    <xf numFmtId="5" fontId="14" fillId="2" borderId="0" xfId="453" applyNumberFormat="1" applyFont="1" applyFill="1" applyBorder="1" applyAlignment="1">
      <alignment wrapText="1"/>
    </xf>
    <xf numFmtId="39" fontId="14" fillId="2" borderId="0" xfId="452" applyNumberFormat="1" applyFont="1" applyFill="1" applyBorder="1" applyAlignment="1">
      <alignment horizontal="right" wrapText="1"/>
    </xf>
    <xf numFmtId="5" fontId="14" fillId="2" borderId="35" xfId="452" applyNumberFormat="1" applyFont="1" applyFill="1" applyBorder="1" applyAlignment="1">
      <alignment wrapText="1"/>
    </xf>
    <xf numFmtId="5" fontId="14" fillId="2" borderId="0" xfId="452" applyNumberFormat="1" applyFont="1" applyFill="1" applyBorder="1" applyAlignment="1">
      <alignment wrapText="1"/>
    </xf>
    <xf numFmtId="0" fontId="14" fillId="2" borderId="39" xfId="452" applyFont="1" applyFill="1" applyBorder="1" applyAlignment="1">
      <alignment horizontal="left" wrapText="1"/>
    </xf>
    <xf numFmtId="39" fontId="14" fillId="2" borderId="1" xfId="452" applyNumberFormat="1" applyFont="1" applyFill="1" applyBorder="1" applyAlignment="1">
      <alignment horizontal="right" wrapText="1"/>
    </xf>
    <xf numFmtId="39" fontId="14" fillId="2" borderId="1" xfId="452" applyNumberFormat="1" applyFont="1" applyFill="1" applyBorder="1" applyAlignment="1">
      <alignment wrapText="1"/>
    </xf>
    <xf numFmtId="5" fontId="14" fillId="2" borderId="36" xfId="452" applyNumberFormat="1" applyFont="1" applyFill="1" applyBorder="1" applyAlignment="1">
      <alignment wrapText="1"/>
    </xf>
    <xf numFmtId="0" fontId="14" fillId="0" borderId="0" xfId="452" applyFont="1" applyAlignment="1">
      <alignment horizontal="left" wrapText="1"/>
    </xf>
    <xf numFmtId="0" fontId="14" fillId="0" borderId="0" xfId="452" applyFont="1" applyBorder="1" applyAlignment="1">
      <alignment horizontal="right" wrapText="1"/>
    </xf>
    <xf numFmtId="39" fontId="14" fillId="0" borderId="0" xfId="452" applyNumberFormat="1" applyFont="1" applyBorder="1" applyAlignment="1">
      <alignment horizontal="right" wrapText="1"/>
    </xf>
    <xf numFmtId="39" fontId="14" fillId="0" borderId="0" xfId="452" applyNumberFormat="1" applyFont="1" applyFill="1" applyBorder="1" applyAlignment="1">
      <alignment wrapText="1"/>
    </xf>
    <xf numFmtId="39" fontId="14" fillId="0" borderId="0" xfId="452" applyNumberFormat="1" applyFont="1" applyBorder="1" applyAlignment="1">
      <alignment wrapText="1"/>
    </xf>
    <xf numFmtId="0" fontId="14" fillId="0" borderId="0" xfId="452" applyFont="1" applyBorder="1" applyAlignment="1">
      <alignment wrapText="1"/>
    </xf>
    <xf numFmtId="0" fontId="7" fillId="0" borderId="0" xfId="452" applyFont="1" applyAlignment="1">
      <alignment horizontal="left" wrapText="1"/>
    </xf>
    <xf numFmtId="0" fontId="7" fillId="0" borderId="0" xfId="452" applyFont="1" applyAlignment="1">
      <alignment wrapText="1"/>
    </xf>
    <xf numFmtId="0" fontId="7" fillId="0" borderId="0" xfId="452" applyFont="1" applyBorder="1" applyAlignment="1">
      <alignment wrapText="1"/>
    </xf>
    <xf numFmtId="0" fontId="14" fillId="0" borderId="0" xfId="452" applyFont="1" applyFill="1" applyBorder="1" applyAlignment="1">
      <alignment wrapText="1"/>
    </xf>
    <xf numFmtId="3" fontId="14" fillId="0" borderId="0" xfId="452" applyNumberFormat="1" applyFont="1" applyBorder="1" applyAlignment="1">
      <alignment wrapText="1"/>
    </xf>
    <xf numFmtId="0" fontId="7" fillId="0" borderId="0" xfId="452" applyFont="1" applyBorder="1" applyAlignment="1">
      <alignment horizontal="right" wrapText="1"/>
    </xf>
    <xf numFmtId="0" fontId="7" fillId="0" borderId="0" xfId="452" applyFont="1" applyFill="1" applyBorder="1" applyAlignment="1">
      <alignment horizontal="right" wrapText="1"/>
    </xf>
    <xf numFmtId="0" fontId="7" fillId="0" borderId="0" xfId="452" applyFont="1" applyFill="1" applyBorder="1" applyAlignment="1">
      <alignment horizontal="center" wrapText="1"/>
    </xf>
    <xf numFmtId="0" fontId="1" fillId="0" borderId="0" xfId="455" applyBorder="1"/>
    <xf numFmtId="188" fontId="14" fillId="2" borderId="0" xfId="452" applyNumberFormat="1" applyFont="1" applyFill="1" applyBorder="1" applyAlignment="1">
      <alignment wrapText="1"/>
    </xf>
    <xf numFmtId="189" fontId="14" fillId="2" borderId="0" xfId="452" applyNumberFormat="1" applyFont="1" applyFill="1" applyBorder="1" applyAlignment="1">
      <alignment wrapText="1"/>
    </xf>
    <xf numFmtId="0" fontId="7" fillId="0" borderId="0" xfId="2" applyFont="1" applyFill="1"/>
    <xf numFmtId="165" fontId="7" fillId="0" borderId="0" xfId="2" applyNumberFormat="1" applyFont="1" applyFill="1"/>
    <xf numFmtId="0" fontId="15" fillId="0" borderId="0" xfId="2" applyFont="1" applyFill="1" applyAlignment="1">
      <alignment horizontal="right"/>
    </xf>
    <xf numFmtId="168" fontId="7" fillId="0" borderId="0" xfId="2" applyNumberFormat="1" applyFont="1" applyFill="1"/>
    <xf numFmtId="170" fontId="7" fillId="0" borderId="0" xfId="1" applyNumberFormat="1" applyFont="1" applyFill="1"/>
    <xf numFmtId="167" fontId="7" fillId="0" borderId="0" xfId="2" applyNumberFormat="1" applyFont="1" applyFill="1"/>
    <xf numFmtId="165" fontId="7" fillId="0" borderId="0" xfId="1" applyNumberFormat="1" applyFont="1" applyFill="1"/>
    <xf numFmtId="165" fontId="7" fillId="0" borderId="0" xfId="3" applyNumberFormat="1" applyFont="1" applyFill="1"/>
    <xf numFmtId="170" fontId="7" fillId="0" borderId="0" xfId="2" applyNumberFormat="1" applyFont="1" applyFill="1"/>
    <xf numFmtId="165" fontId="8" fillId="0" borderId="0" xfId="384" applyNumberFormat="1" applyFont="1" applyFill="1" applyBorder="1"/>
    <xf numFmtId="10" fontId="8" fillId="0" borderId="0" xfId="407" applyNumberFormat="1" applyFont="1" applyFill="1" applyBorder="1"/>
    <xf numFmtId="0" fontId="7" fillId="0" borderId="0" xfId="384" applyFont="1" applyFill="1" applyBorder="1"/>
    <xf numFmtId="165" fontId="7" fillId="0" borderId="0" xfId="310" applyNumberFormat="1" applyFont="1" applyFill="1" applyBorder="1"/>
    <xf numFmtId="165" fontId="8" fillId="0" borderId="0" xfId="310" applyNumberFormat="1" applyFont="1" applyFill="1" applyBorder="1"/>
    <xf numFmtId="165" fontId="8" fillId="0" borderId="0" xfId="310" applyNumberFormat="1" applyFont="1" applyFill="1" applyBorder="1" applyAlignment="1">
      <alignment horizontal="center"/>
    </xf>
    <xf numFmtId="169" fontId="7" fillId="0" borderId="0" xfId="449" applyNumberFormat="1" applyFont="1" applyFill="1"/>
    <xf numFmtId="168" fontId="7" fillId="0" borderId="0" xfId="449" applyNumberFormat="1" applyFont="1" applyFill="1"/>
    <xf numFmtId="0" fontId="15" fillId="0" borderId="0" xfId="384" applyFont="1" applyFill="1"/>
    <xf numFmtId="169" fontId="7" fillId="0" borderId="0" xfId="449" applyNumberFormat="1" applyFont="1" applyFill="1" applyBorder="1"/>
    <xf numFmtId="168" fontId="7" fillId="0" borderId="0" xfId="449" applyNumberFormat="1" applyFont="1" applyFill="1" applyBorder="1"/>
    <xf numFmtId="0" fontId="15" fillId="0" borderId="0" xfId="384" applyFont="1" applyFill="1" applyBorder="1"/>
    <xf numFmtId="165" fontId="15" fillId="0" borderId="0" xfId="384" applyNumberFormat="1" applyFont="1" applyFill="1" applyBorder="1"/>
    <xf numFmtId="168" fontId="7" fillId="0" borderId="0" xfId="407" applyNumberFormat="1" applyFont="1" applyFill="1"/>
    <xf numFmtId="0" fontId="14" fillId="0" borderId="0" xfId="31" applyFont="1" applyFill="1" applyBorder="1"/>
    <xf numFmtId="171" fontId="7" fillId="0" borderId="0" xfId="407" applyNumberFormat="1" applyFont="1" applyFill="1" applyBorder="1"/>
    <xf numFmtId="10" fontId="7" fillId="0" borderId="0" xfId="407" applyNumberFormat="1" applyFont="1" applyFill="1" applyBorder="1"/>
    <xf numFmtId="168" fontId="7" fillId="0" borderId="0" xfId="407" applyNumberFormat="1" applyFont="1" applyFill="1" applyBorder="1"/>
    <xf numFmtId="0" fontId="8" fillId="0" borderId="0" xfId="384" applyFont="1" applyFill="1" applyBorder="1"/>
    <xf numFmtId="168" fontId="15" fillId="0" borderId="0" xfId="384" applyNumberFormat="1" applyFont="1" applyFill="1" applyBorder="1"/>
    <xf numFmtId="0" fontId="8" fillId="0" borderId="0" xfId="384" applyFont="1" applyFill="1" applyBorder="1" applyAlignment="1">
      <alignment horizontal="right"/>
    </xf>
    <xf numFmtId="169" fontId="8" fillId="0" borderId="0" xfId="407" applyNumberFormat="1" applyFont="1" applyFill="1" applyBorder="1"/>
    <xf numFmtId="0" fontId="14" fillId="0" borderId="0" xfId="35" applyFont="1" applyFill="1" applyBorder="1"/>
    <xf numFmtId="0" fontId="14" fillId="0" borderId="0" xfId="35" applyFont="1" applyFill="1"/>
    <xf numFmtId="0" fontId="84" fillId="2" borderId="0" xfId="451" applyFont="1" applyFill="1" applyAlignment="1">
      <alignment horizontal="left"/>
    </xf>
    <xf numFmtId="0" fontId="85" fillId="2" borderId="0" xfId="451" applyFont="1" applyFill="1"/>
    <xf numFmtId="0" fontId="84" fillId="2" borderId="0" xfId="15" applyFont="1" applyFill="1"/>
    <xf numFmtId="0" fontId="84" fillId="2" borderId="0" xfId="451" applyFont="1" applyFill="1"/>
    <xf numFmtId="0" fontId="7" fillId="0" borderId="0" xfId="6" applyFont="1" applyFill="1"/>
    <xf numFmtId="0" fontId="1" fillId="0" borderId="0" xfId="455" applyFill="1" applyBorder="1"/>
    <xf numFmtId="0" fontId="8" fillId="2" borderId="1" xfId="6" applyFont="1" applyFill="1" applyBorder="1"/>
    <xf numFmtId="41" fontId="8" fillId="2" borderId="1" xfId="6" applyNumberFormat="1" applyFont="1" applyFill="1" applyBorder="1"/>
    <xf numFmtId="0" fontId="86" fillId="2" borderId="0" xfId="454" applyFont="1" applyFill="1" applyBorder="1"/>
    <xf numFmtId="0" fontId="86" fillId="2" borderId="0" xfId="6" applyFont="1" applyFill="1" applyBorder="1"/>
    <xf numFmtId="41" fontId="87" fillId="2" borderId="0" xfId="6" applyNumberFormat="1" applyFont="1" applyFill="1" applyBorder="1"/>
    <xf numFmtId="0" fontId="87" fillId="2" borderId="0" xfId="6" applyFont="1" applyFill="1" applyBorder="1"/>
    <xf numFmtId="0" fontId="88" fillId="2" borderId="0" xfId="451" applyFont="1" applyFill="1"/>
    <xf numFmtId="0" fontId="87" fillId="2" borderId="0" xfId="451" applyFont="1" applyFill="1"/>
    <xf numFmtId="43" fontId="7" fillId="2" borderId="0" xfId="6" applyNumberFormat="1" applyFont="1" applyFill="1"/>
    <xf numFmtId="0" fontId="14" fillId="0" borderId="0" xfId="452" applyFont="1" applyBorder="1" applyAlignment="1">
      <alignment wrapText="1"/>
    </xf>
    <xf numFmtId="43" fontId="7" fillId="0" borderId="0" xfId="2" applyNumberFormat="1" applyFont="1"/>
    <xf numFmtId="9" fontId="7" fillId="0" borderId="0" xfId="456" applyNumberFormat="1" applyFont="1" applyFill="1" applyBorder="1" applyAlignment="1">
      <alignment wrapText="1"/>
    </xf>
    <xf numFmtId="190" fontId="14" fillId="0" borderId="0" xfId="452" applyNumberFormat="1" applyFont="1" applyBorder="1" applyAlignment="1">
      <alignment wrapText="1"/>
    </xf>
    <xf numFmtId="43" fontId="7" fillId="0" borderId="0" xfId="452" applyNumberFormat="1" applyFont="1" applyBorder="1" applyAlignment="1">
      <alignment wrapText="1"/>
    </xf>
    <xf numFmtId="43" fontId="14" fillId="0" borderId="0" xfId="1" applyFont="1" applyBorder="1" applyAlignment="1">
      <alignment wrapText="1"/>
    </xf>
    <xf numFmtId="165" fontId="7" fillId="0" borderId="0" xfId="6" applyNumberFormat="1" applyFont="1"/>
    <xf numFmtId="168" fontId="8" fillId="2" borderId="0" xfId="407" applyNumberFormat="1" applyFont="1" applyFill="1"/>
    <xf numFmtId="169" fontId="7" fillId="2" borderId="0" xfId="407" applyNumberFormat="1" applyFont="1" applyFill="1"/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164" fontId="7" fillId="2" borderId="0" xfId="2" applyNumberFormat="1" applyFont="1" applyFill="1" applyAlignment="1" applyProtection="1">
      <alignment horizontal="center"/>
    </xf>
    <xf numFmtId="10" fontId="7" fillId="2" borderId="4" xfId="2" applyNumberFormat="1" applyFont="1" applyFill="1" applyBorder="1" applyAlignment="1">
      <alignment horizontal="left" vertical="center" wrapText="1" indent="1"/>
    </xf>
    <xf numFmtId="10" fontId="7" fillId="2" borderId="5" xfId="2" applyNumberFormat="1" applyFont="1" applyFill="1" applyBorder="1" applyAlignment="1">
      <alignment horizontal="left" vertical="center" wrapText="1" indent="1"/>
    </xf>
    <xf numFmtId="10" fontId="7" fillId="2" borderId="6" xfId="2" applyNumberFormat="1" applyFont="1" applyFill="1" applyBorder="1" applyAlignment="1">
      <alignment horizontal="left" vertical="center" wrapText="1" indent="1"/>
    </xf>
  </cellXfs>
  <cellStyles count="457">
    <cellStyle name="20% - Accent1 2" xfId="235"/>
    <cellStyle name="20% - Accent1 3" xfId="236"/>
    <cellStyle name="20% - Accent2 2" xfId="237"/>
    <cellStyle name="20% - Accent2 3" xfId="238"/>
    <cellStyle name="20% - Accent3 2" xfId="239"/>
    <cellStyle name="20% - Accent3 3" xfId="240"/>
    <cellStyle name="20% - Accent4 2" xfId="241"/>
    <cellStyle name="20% - Accent4 3" xfId="242"/>
    <cellStyle name="20% - Accent5 2" xfId="243"/>
    <cellStyle name="20% - Accent5 3" xfId="244"/>
    <cellStyle name="20% - Accent6 2" xfId="245"/>
    <cellStyle name="20% - Accent6 3" xfId="246"/>
    <cellStyle name="40% - Accent1 2" xfId="247"/>
    <cellStyle name="40% - Accent1 3" xfId="248"/>
    <cellStyle name="40% - Accent2 2" xfId="249"/>
    <cellStyle name="40% - Accent2 3" xfId="250"/>
    <cellStyle name="40% - Accent3 2" xfId="251"/>
    <cellStyle name="40% - Accent3 3" xfId="252"/>
    <cellStyle name="40% - Accent4 2" xfId="253"/>
    <cellStyle name="40% - Accent4 3" xfId="254"/>
    <cellStyle name="40% - Accent5 2" xfId="255"/>
    <cellStyle name="40% - Accent5 3" xfId="256"/>
    <cellStyle name="40% - Accent6 2" xfId="257"/>
    <cellStyle name="40% - Accent6 3" xfId="258"/>
    <cellStyle name="60% - Accent1 2" xfId="259"/>
    <cellStyle name="60% - Accent1 3" xfId="260"/>
    <cellStyle name="60% - Accent2 2" xfId="261"/>
    <cellStyle name="60% - Accent2 3" xfId="262"/>
    <cellStyle name="60% - Accent3 2" xfId="263"/>
    <cellStyle name="60% - Accent3 3" xfId="264"/>
    <cellStyle name="60% - Accent4 2" xfId="265"/>
    <cellStyle name="60% - Accent4 3" xfId="266"/>
    <cellStyle name="60% - Accent5 2" xfId="267"/>
    <cellStyle name="60% - Accent5 3" xfId="268"/>
    <cellStyle name="60% - Accent6 2" xfId="269"/>
    <cellStyle name="60% - Accent6 3" xfId="270"/>
    <cellStyle name="Accent1 2" xfId="271"/>
    <cellStyle name="Accent1 3" xfId="272"/>
    <cellStyle name="Accent2 2" xfId="273"/>
    <cellStyle name="Accent2 3" xfId="274"/>
    <cellStyle name="Accent3 2" xfId="275"/>
    <cellStyle name="Accent3 3" xfId="276"/>
    <cellStyle name="Accent4 2" xfId="277"/>
    <cellStyle name="Accent4 3" xfId="278"/>
    <cellStyle name="Accent5 2" xfId="279"/>
    <cellStyle name="Accent5 3" xfId="280"/>
    <cellStyle name="Accent6 2" xfId="281"/>
    <cellStyle name="Accent6 3" xfId="282"/>
    <cellStyle name="Bad 2" xfId="283"/>
    <cellStyle name="Bad 3" xfId="284"/>
    <cellStyle name="Calculation 2" xfId="285"/>
    <cellStyle name="Calculation 3" xfId="286"/>
    <cellStyle name="Check Cell 2" xfId="287"/>
    <cellStyle name="Check Cell 3" xfId="288"/>
    <cellStyle name="Column total in dollars" xfId="208"/>
    <cellStyle name="Column total in dollars 2" xfId="289"/>
    <cellStyle name="Column total in dollars 3" xfId="290"/>
    <cellStyle name="Comma" xfId="1" builtinId="3"/>
    <cellStyle name="Comma  - Style1" xfId="38"/>
    <cellStyle name="Comma  - Style1 2" xfId="291"/>
    <cellStyle name="Comma  - Style1 3" xfId="292"/>
    <cellStyle name="Comma  - Style2" xfId="39"/>
    <cellStyle name="Comma  - Style2 2" xfId="293"/>
    <cellStyle name="Comma  - Style2 3" xfId="294"/>
    <cellStyle name="Comma  - Style3" xfId="40"/>
    <cellStyle name="Comma  - Style3 2" xfId="295"/>
    <cellStyle name="Comma  - Style3 3" xfId="296"/>
    <cellStyle name="Comma  - Style4" xfId="41"/>
    <cellStyle name="Comma  - Style4 2" xfId="297"/>
    <cellStyle name="Comma  - Style4 3" xfId="298"/>
    <cellStyle name="Comma  - Style5" xfId="42"/>
    <cellStyle name="Comma  - Style5 2" xfId="299"/>
    <cellStyle name="Comma  - Style5 3" xfId="300"/>
    <cellStyle name="Comma  - Style6" xfId="43"/>
    <cellStyle name="Comma  - Style6 2" xfId="301"/>
    <cellStyle name="Comma  - Style6 3" xfId="302"/>
    <cellStyle name="Comma  - Style7" xfId="44"/>
    <cellStyle name="Comma  - Style7 2" xfId="303"/>
    <cellStyle name="Comma  - Style7 3" xfId="304"/>
    <cellStyle name="Comma  - Style8" xfId="45"/>
    <cellStyle name="Comma  - Style8 2" xfId="305"/>
    <cellStyle name="Comma  - Style8 3" xfId="306"/>
    <cellStyle name="Comma (0)" xfId="209"/>
    <cellStyle name="Comma [0] 2" xfId="46"/>
    <cellStyle name="Comma 10" xfId="307"/>
    <cellStyle name="Comma 10 2" xfId="14"/>
    <cellStyle name="Comma 11" xfId="308"/>
    <cellStyle name="Comma 12" xfId="309"/>
    <cellStyle name="Comma 13" xfId="310"/>
    <cellStyle name="Comma 13 2 15" xfId="33"/>
    <cellStyle name="Comma 2" xfId="4"/>
    <cellStyle name="Comma 2 2" xfId="3"/>
    <cellStyle name="Comma 2 2 2" xfId="206"/>
    <cellStyle name="Comma 2 3" xfId="311"/>
    <cellStyle name="Comma 3" xfId="47"/>
    <cellStyle name="Comma 3 2" xfId="5"/>
    <cellStyle name="Comma 3 2 2" xfId="17"/>
    <cellStyle name="Comma 3 3" xfId="312"/>
    <cellStyle name="Comma 4" xfId="234"/>
    <cellStyle name="Comma 4 2" xfId="313"/>
    <cellStyle name="Comma 4 3" xfId="314"/>
    <cellStyle name="Comma 4 3 2" xfId="315"/>
    <cellStyle name="Comma 4 4" xfId="316"/>
    <cellStyle name="Comma 4 5" xfId="453"/>
    <cellStyle name="Comma 5" xfId="317"/>
    <cellStyle name="Comma 5 2" xfId="318"/>
    <cellStyle name="Comma 5 3" xfId="20"/>
    <cellStyle name="Comma 6" xfId="319"/>
    <cellStyle name="Comma 6 4 2" xfId="30"/>
    <cellStyle name="Comma 7" xfId="320"/>
    <cellStyle name="Comma 7 2" xfId="321"/>
    <cellStyle name="Comma 7 3" xfId="322"/>
    <cellStyle name="Comma 8" xfId="323"/>
    <cellStyle name="Comma 8 2" xfId="324"/>
    <cellStyle name="Comma 8 2 2" xfId="325"/>
    <cellStyle name="Comma 9" xfId="326"/>
    <cellStyle name="Comma0" xfId="48"/>
    <cellStyle name="Comma0 - Style3" xfId="210"/>
    <cellStyle name="Comma0 - Style4" xfId="211"/>
    <cellStyle name="Comma0 2" xfId="327"/>
    <cellStyle name="Comma0 3" xfId="328"/>
    <cellStyle name="Comma0_3.7 Revenue Correcting - Dec09" xfId="212"/>
    <cellStyle name="Comma1 - Style1" xfId="213"/>
    <cellStyle name="Currency 2" xfId="329"/>
    <cellStyle name="Currency 2 2" xfId="330"/>
    <cellStyle name="Currency 3" xfId="331"/>
    <cellStyle name="Currency 3 2" xfId="332"/>
    <cellStyle name="Currency 3 3" xfId="333"/>
    <cellStyle name="Currency 4" xfId="334"/>
    <cellStyle name="Currency No Comma" xfId="49"/>
    <cellStyle name="Currency(0)" xfId="214"/>
    <cellStyle name="Currency0" xfId="50"/>
    <cellStyle name="Currency0 2" xfId="335"/>
    <cellStyle name="Currency0 3" xfId="336"/>
    <cellStyle name="Custom - Style8" xfId="337"/>
    <cellStyle name="Data   - Style2" xfId="338"/>
    <cellStyle name="Date" xfId="51"/>
    <cellStyle name="Date - Style3" xfId="215"/>
    <cellStyle name="Date 2" xfId="339"/>
    <cellStyle name="Date 3" xfId="340"/>
    <cellStyle name="Date_3.7 Revenue Correcting - Dec09" xfId="216"/>
    <cellStyle name="Euro" xfId="341"/>
    <cellStyle name="Explanatory Text 2" xfId="342"/>
    <cellStyle name="Explanatory Text 3" xfId="343"/>
    <cellStyle name="fabcd" xfId="344"/>
    <cellStyle name="fCurHigh" xfId="345"/>
    <cellStyle name="fCurrency" xfId="346"/>
    <cellStyle name="fheader" xfId="347"/>
    <cellStyle name="Fixed" xfId="52"/>
    <cellStyle name="Fixed 2" xfId="348"/>
    <cellStyle name="Fixed 3" xfId="349"/>
    <cellStyle name="fPercent" xfId="350"/>
    <cellStyle name="fThreeDec" xfId="351"/>
    <cellStyle name="General" xfId="217"/>
    <cellStyle name="Good 2" xfId="352"/>
    <cellStyle name="Good 3" xfId="353"/>
    <cellStyle name="Grey" xfId="53"/>
    <cellStyle name="Grey 2" xfId="218"/>
    <cellStyle name="header" xfId="54"/>
    <cellStyle name="Header1" xfId="55"/>
    <cellStyle name="Header2" xfId="56"/>
    <cellStyle name="Heading 1 2" xfId="354"/>
    <cellStyle name="Heading 1 3" xfId="355"/>
    <cellStyle name="Heading 2 2" xfId="219"/>
    <cellStyle name="Heading 2 3" xfId="356"/>
    <cellStyle name="Heading 3 2" xfId="357"/>
    <cellStyle name="Heading 4 2" xfId="358"/>
    <cellStyle name="Heading 4 2 2" xfId="359"/>
    <cellStyle name="Hyperlink 2" xfId="360"/>
    <cellStyle name="Input [yellow]" xfId="57"/>
    <cellStyle name="Input [yellow] 2" xfId="220"/>
    <cellStyle name="Input 2" xfId="361"/>
    <cellStyle name="Input 3" xfId="362"/>
    <cellStyle name="Labels - Style3" xfId="363"/>
    <cellStyle name="Linked Cell 2" xfId="364"/>
    <cellStyle name="Linked Cell 3" xfId="365"/>
    <cellStyle name="Marathon" xfId="221"/>
    <cellStyle name="Marathon 2" xfId="366"/>
    <cellStyle name="Marathon 3" xfId="367"/>
    <cellStyle name="MCP" xfId="58"/>
    <cellStyle name="Neutral 2" xfId="368"/>
    <cellStyle name="Neutral 3" xfId="369"/>
    <cellStyle name="nONE" xfId="59"/>
    <cellStyle name="nONE 2" xfId="370"/>
    <cellStyle name="noninput" xfId="60"/>
    <cellStyle name="noninput 2" xfId="371"/>
    <cellStyle name="Normal" xfId="0" builtinId="0"/>
    <cellStyle name="Normal - Style1" xfId="61"/>
    <cellStyle name="Normal - Style1 2" xfId="372"/>
    <cellStyle name="Normal - Style1 3" xfId="373"/>
    <cellStyle name="Normal 10" xfId="374"/>
    <cellStyle name="Normal 10 2" xfId="6"/>
    <cellStyle name="Normal 10 2 16" xfId="29"/>
    <cellStyle name="Normal 11" xfId="375"/>
    <cellStyle name="Normal 12" xfId="376"/>
    <cellStyle name="Normal 12 2" xfId="377"/>
    <cellStyle name="Normal 13" xfId="378"/>
    <cellStyle name="Normal 14" xfId="379"/>
    <cellStyle name="Normal 14 18" xfId="35"/>
    <cellStyle name="Normal 15" xfId="380"/>
    <cellStyle name="Normal 16" xfId="381"/>
    <cellStyle name="Normal 17" xfId="382"/>
    <cellStyle name="Normal 18" xfId="383"/>
    <cellStyle name="Normal 19" xfId="384"/>
    <cellStyle name="Normal 19 17" xfId="32"/>
    <cellStyle name="Normal 2" xfId="28"/>
    <cellStyle name="Normal 2 2" xfId="2"/>
    <cellStyle name="Normal 2 2 2" xfId="36"/>
    <cellStyle name="Normal 2 2 2 2" xfId="452"/>
    <cellStyle name="Normal 2 3" xfId="385"/>
    <cellStyle name="Normal 2 3 2" xfId="15"/>
    <cellStyle name="Normal 2 4" xfId="386"/>
    <cellStyle name="Normal 20" xfId="450"/>
    <cellStyle name="Normal 20 2" xfId="455"/>
    <cellStyle name="Normal 25" xfId="387"/>
    <cellStyle name="Normal 3" xfId="62"/>
    <cellStyle name="Normal 3 2" xfId="7"/>
    <cellStyle name="Normal 3 2 2" xfId="388"/>
    <cellStyle name="Normal 3 2 3" xfId="389"/>
    <cellStyle name="Normal 3 3" xfId="390"/>
    <cellStyle name="Normal 3 4" xfId="391"/>
    <cellStyle name="Normal 3 5" xfId="392"/>
    <cellStyle name="Normal 3 5 2" xfId="393"/>
    <cellStyle name="Normal 3 5 2 2" xfId="394"/>
    <cellStyle name="Normal 30" xfId="23"/>
    <cellStyle name="Normal 30 2" xfId="451"/>
    <cellStyle name="Normal 31" xfId="27"/>
    <cellStyle name="Normal 4" xfId="8"/>
    <cellStyle name="Normal 4 2" xfId="63"/>
    <cellStyle name="Normal 5" xfId="64"/>
    <cellStyle name="Normal 5 2" xfId="395"/>
    <cellStyle name="Normal 5 3" xfId="31"/>
    <cellStyle name="Normal 6" xfId="65"/>
    <cellStyle name="Normal 7" xfId="37"/>
    <cellStyle name="Normal 7 3" xfId="19"/>
    <cellStyle name="Normal 8" xfId="233"/>
    <cellStyle name="Normal 8 2" xfId="396"/>
    <cellStyle name="Normal 9" xfId="397"/>
    <cellStyle name="Normal(0)" xfId="222"/>
    <cellStyle name="Normal_4.2 Misc General Expenses" xfId="25"/>
    <cellStyle name="Normal_Copy of File50007" xfId="13"/>
    <cellStyle name="Normal_Reduction to Generation Plant Additions Adjustment WY GRC Dec2010" xfId="454"/>
    <cellStyle name="Normal_Remove Idaho Tax Payment Surcharge" xfId="24"/>
    <cellStyle name="Note 2" xfId="398"/>
    <cellStyle name="Note 3" xfId="399"/>
    <cellStyle name="Number" xfId="400"/>
    <cellStyle name="Number 2" xfId="401"/>
    <cellStyle name="Number 3" xfId="402"/>
    <cellStyle name="Output 2" xfId="403"/>
    <cellStyle name="Output 3" xfId="404"/>
    <cellStyle name="Password" xfId="66"/>
    <cellStyle name="Percen - Style1" xfId="223"/>
    <cellStyle name="Percen - Style2" xfId="224"/>
    <cellStyle name="Percent" xfId="456" builtinId="5"/>
    <cellStyle name="Percent [2]" xfId="67"/>
    <cellStyle name="Percent [2] 2" xfId="405"/>
    <cellStyle name="Percent [2] 3" xfId="406"/>
    <cellStyle name="Percent 10" xfId="26"/>
    <cellStyle name="Percent 11" xfId="407"/>
    <cellStyle name="Percent 11 2" xfId="34"/>
    <cellStyle name="Percent 12" xfId="449"/>
    <cellStyle name="Percent 2" xfId="9"/>
    <cellStyle name="Percent 2 2" xfId="408"/>
    <cellStyle name="Percent 2 2 2" xfId="207"/>
    <cellStyle name="Percent 2 3" xfId="409"/>
    <cellStyle name="Percent 2 4" xfId="16"/>
    <cellStyle name="Percent 2 5" xfId="18"/>
    <cellStyle name="Percent 3" xfId="10"/>
    <cellStyle name="Percent 3 10" xfId="21"/>
    <cellStyle name="Percent 3 11" xfId="22"/>
    <cellStyle name="Percent 3 2" xfId="11"/>
    <cellStyle name="Percent 4" xfId="410"/>
    <cellStyle name="Percent 4 2" xfId="12"/>
    <cellStyle name="Percent 5" xfId="411"/>
    <cellStyle name="Percent 6" xfId="412"/>
    <cellStyle name="Percent 7" xfId="413"/>
    <cellStyle name="Percent 8" xfId="414"/>
    <cellStyle name="Percent 9" xfId="415"/>
    <cellStyle name="Percent(0)" xfId="225"/>
    <cellStyle name="Reset  - Style7" xfId="416"/>
    <cellStyle name="SAPBEXaggData" xfId="68"/>
    <cellStyle name="SAPBEXaggDataEmph" xfId="69"/>
    <cellStyle name="SAPBEXaggItem" xfId="70"/>
    <cellStyle name="SAPBEXaggItem 2" xfId="71"/>
    <cellStyle name="SAPBEXaggItem 3" xfId="72"/>
    <cellStyle name="SAPBEXaggItem 4" xfId="73"/>
    <cellStyle name="SAPBEXaggItem 5" xfId="74"/>
    <cellStyle name="SAPBEXaggItem 6" xfId="75"/>
    <cellStyle name="SAPBEXaggItem_Copy of xSAPtemp5457" xfId="76"/>
    <cellStyle name="SAPBEXaggItemX" xfId="77"/>
    <cellStyle name="SAPBEXchaText" xfId="78"/>
    <cellStyle name="SAPBEXchaText 2" xfId="79"/>
    <cellStyle name="SAPBEXchaText 3" xfId="80"/>
    <cellStyle name="SAPBEXchaText 4" xfId="81"/>
    <cellStyle name="SAPBEXchaText 5" xfId="82"/>
    <cellStyle name="SAPBEXchaText 6" xfId="83"/>
    <cellStyle name="SAPBEXchaText_Copy of xSAPtemp5457" xfId="84"/>
    <cellStyle name="SAPBEXexcBad7" xfId="85"/>
    <cellStyle name="SAPBEXexcBad8" xfId="86"/>
    <cellStyle name="SAPBEXexcBad9" xfId="87"/>
    <cellStyle name="SAPBEXexcCritical4" xfId="88"/>
    <cellStyle name="SAPBEXexcCritical5" xfId="89"/>
    <cellStyle name="SAPBEXexcCritical6" xfId="90"/>
    <cellStyle name="SAPBEXexcGood1" xfId="91"/>
    <cellStyle name="SAPBEXexcGood2" xfId="92"/>
    <cellStyle name="SAPBEXexcGood3" xfId="93"/>
    <cellStyle name="SAPBEXfilterDrill" xfId="94"/>
    <cellStyle name="SAPBEXfilterItem" xfId="95"/>
    <cellStyle name="SAPBEXfilterItem 2" xfId="96"/>
    <cellStyle name="SAPBEXfilterItem 3" xfId="97"/>
    <cellStyle name="SAPBEXfilterItem 4" xfId="98"/>
    <cellStyle name="SAPBEXfilterItem 5" xfId="99"/>
    <cellStyle name="SAPBEXfilterItem 6" xfId="100"/>
    <cellStyle name="SAPBEXfilterItem_Copy of xSAPtemp5457" xfId="101"/>
    <cellStyle name="SAPBEXfilterText" xfId="102"/>
    <cellStyle name="SAPBEXfilterText 2" xfId="103"/>
    <cellStyle name="SAPBEXfilterText 3" xfId="104"/>
    <cellStyle name="SAPBEXfilterText 4" xfId="105"/>
    <cellStyle name="SAPBEXfilterText 5" xfId="106"/>
    <cellStyle name="SAPBEXformats" xfId="107"/>
    <cellStyle name="SAPBEXheaderItem" xfId="108"/>
    <cellStyle name="SAPBEXheaderItem 2" xfId="109"/>
    <cellStyle name="SAPBEXheaderItem 3" xfId="110"/>
    <cellStyle name="SAPBEXheaderItem 4" xfId="111"/>
    <cellStyle name="SAPBEXheaderItem 5" xfId="112"/>
    <cellStyle name="SAPBEXheaderItem 6" xfId="113"/>
    <cellStyle name="SAPBEXheaderItem 7" xfId="114"/>
    <cellStyle name="SAPBEXheaderItem 8" xfId="417"/>
    <cellStyle name="SAPBEXheaderItem 9" xfId="418"/>
    <cellStyle name="SAPBEXheaderItem_Copy of xSAPtemp5457" xfId="115"/>
    <cellStyle name="SAPBEXheaderText" xfId="116"/>
    <cellStyle name="SAPBEXheaderText 2" xfId="117"/>
    <cellStyle name="SAPBEXheaderText 3" xfId="118"/>
    <cellStyle name="SAPBEXheaderText 4" xfId="119"/>
    <cellStyle name="SAPBEXheaderText 5" xfId="120"/>
    <cellStyle name="SAPBEXheaderText 6" xfId="121"/>
    <cellStyle name="SAPBEXheaderText 7" xfId="122"/>
    <cellStyle name="SAPBEXheaderText 8" xfId="419"/>
    <cellStyle name="SAPBEXheaderText 9" xfId="420"/>
    <cellStyle name="SAPBEXheaderText_Copy of xSAPtemp5457" xfId="123"/>
    <cellStyle name="SAPBEXHLevel0" xfId="124"/>
    <cellStyle name="SAPBEXHLevel0 2" xfId="125"/>
    <cellStyle name="SAPBEXHLevel0 3" xfId="126"/>
    <cellStyle name="SAPBEXHLevel0 4" xfId="127"/>
    <cellStyle name="SAPBEXHLevel0 5" xfId="128"/>
    <cellStyle name="SAPBEXHLevel0 6" xfId="421"/>
    <cellStyle name="SAPBEXHLevel0X" xfId="129"/>
    <cellStyle name="SAPBEXHLevel0X 2" xfId="130"/>
    <cellStyle name="SAPBEXHLevel0X 3" xfId="131"/>
    <cellStyle name="SAPBEXHLevel0X 4" xfId="132"/>
    <cellStyle name="SAPBEXHLevel0X 5" xfId="133"/>
    <cellStyle name="SAPBEXHLevel0X 6" xfId="422"/>
    <cellStyle name="SAPBEXHLevel1" xfId="134"/>
    <cellStyle name="SAPBEXHLevel1 2" xfId="135"/>
    <cellStyle name="SAPBEXHLevel1 3" xfId="136"/>
    <cellStyle name="SAPBEXHLevel1 4" xfId="137"/>
    <cellStyle name="SAPBEXHLevel1 5" xfId="138"/>
    <cellStyle name="SAPBEXHLevel1 6" xfId="423"/>
    <cellStyle name="SAPBEXHLevel1X" xfId="139"/>
    <cellStyle name="SAPBEXHLevel1X 2" xfId="140"/>
    <cellStyle name="SAPBEXHLevel1X 3" xfId="141"/>
    <cellStyle name="SAPBEXHLevel1X 4" xfId="142"/>
    <cellStyle name="SAPBEXHLevel1X 5" xfId="143"/>
    <cellStyle name="SAPBEXHLevel1X 6" xfId="424"/>
    <cellStyle name="SAPBEXHLevel2" xfId="144"/>
    <cellStyle name="SAPBEXHLevel2 2" xfId="145"/>
    <cellStyle name="SAPBEXHLevel2 3" xfId="146"/>
    <cellStyle name="SAPBEXHLevel2 4" xfId="147"/>
    <cellStyle name="SAPBEXHLevel2 5" xfId="148"/>
    <cellStyle name="SAPBEXHLevel2 6" xfId="425"/>
    <cellStyle name="SAPBEXHLevel2X" xfId="149"/>
    <cellStyle name="SAPBEXHLevel2X 2" xfId="150"/>
    <cellStyle name="SAPBEXHLevel2X 3" xfId="151"/>
    <cellStyle name="SAPBEXHLevel2X 4" xfId="152"/>
    <cellStyle name="SAPBEXHLevel2X 5" xfId="153"/>
    <cellStyle name="SAPBEXHLevel2X 6" xfId="426"/>
    <cellStyle name="SAPBEXHLevel3" xfId="154"/>
    <cellStyle name="SAPBEXHLevel3 2" xfId="155"/>
    <cellStyle name="SAPBEXHLevel3 3" xfId="156"/>
    <cellStyle name="SAPBEXHLevel3 4" xfId="157"/>
    <cellStyle name="SAPBEXHLevel3 5" xfId="158"/>
    <cellStyle name="SAPBEXHLevel3 6" xfId="427"/>
    <cellStyle name="SAPBEXHLevel3X" xfId="159"/>
    <cellStyle name="SAPBEXHLevel3X 2" xfId="160"/>
    <cellStyle name="SAPBEXHLevel3X 3" xfId="161"/>
    <cellStyle name="SAPBEXHLevel3X 4" xfId="162"/>
    <cellStyle name="SAPBEXHLevel3X 5" xfId="163"/>
    <cellStyle name="SAPBEXHLevel3X 6" xfId="428"/>
    <cellStyle name="SAPBEXresData" xfId="164"/>
    <cellStyle name="SAPBEXresDataEmph" xfId="165"/>
    <cellStyle name="SAPBEXresItem" xfId="166"/>
    <cellStyle name="SAPBEXresItemX" xfId="167"/>
    <cellStyle name="SAPBEXstdData" xfId="168"/>
    <cellStyle name="SAPBEXstdData 2" xfId="169"/>
    <cellStyle name="SAPBEXstdData 3" xfId="170"/>
    <cellStyle name="SAPBEXstdData 4" xfId="171"/>
    <cellStyle name="SAPBEXstdData 5" xfId="172"/>
    <cellStyle name="SAPBEXstdData 6" xfId="173"/>
    <cellStyle name="SAPBEXstdData_Copy of xSAPtemp5457" xfId="174"/>
    <cellStyle name="SAPBEXstdDataEmph" xfId="175"/>
    <cellStyle name="SAPBEXstdItem" xfId="176"/>
    <cellStyle name="SAPBEXstdItem 2" xfId="177"/>
    <cellStyle name="SAPBEXstdItem 3" xfId="178"/>
    <cellStyle name="SAPBEXstdItem 4" xfId="179"/>
    <cellStyle name="SAPBEXstdItem 5" xfId="180"/>
    <cellStyle name="SAPBEXstdItem 6" xfId="181"/>
    <cellStyle name="SAPBEXstdItem_Copy of xSAPtemp5457" xfId="182"/>
    <cellStyle name="SAPBEXstdItemX" xfId="183"/>
    <cellStyle name="SAPBEXstdItemX 2" xfId="184"/>
    <cellStyle name="SAPBEXstdItemX 3" xfId="185"/>
    <cellStyle name="SAPBEXstdItemX 4" xfId="186"/>
    <cellStyle name="SAPBEXstdItemX 5" xfId="187"/>
    <cellStyle name="SAPBEXstdItemX 6" xfId="188"/>
    <cellStyle name="SAPBEXstdItemX_Copy of xSAPtemp5457" xfId="189"/>
    <cellStyle name="SAPBEXtitle" xfId="190"/>
    <cellStyle name="SAPBEXtitle 2" xfId="191"/>
    <cellStyle name="SAPBEXtitle 3" xfId="192"/>
    <cellStyle name="SAPBEXtitle 4" xfId="193"/>
    <cellStyle name="SAPBEXtitle 5" xfId="194"/>
    <cellStyle name="SAPBEXtitle 6" xfId="195"/>
    <cellStyle name="SAPBEXtitle 7" xfId="196"/>
    <cellStyle name="SAPBEXtitle 8" xfId="429"/>
    <cellStyle name="SAPBEXtitle 9" xfId="430"/>
    <cellStyle name="SAPBEXtitle_Copy of xSAPtemp5457" xfId="197"/>
    <cellStyle name="SAPBEXundefined" xfId="198"/>
    <cellStyle name="SAPBEXundefined 2" xfId="226"/>
    <cellStyle name="Shade" xfId="227"/>
    <cellStyle name="Special" xfId="228"/>
    <cellStyle name="Special 2" xfId="431"/>
    <cellStyle name="Special 3" xfId="432"/>
    <cellStyle name="Style 1" xfId="433"/>
    <cellStyle name="Style 1 2" xfId="434"/>
    <cellStyle name="Style 1 3" xfId="435"/>
    <cellStyle name="Style 27" xfId="199"/>
    <cellStyle name="Style 35" xfId="200"/>
    <cellStyle name="Style 36" xfId="201"/>
    <cellStyle name="Table  - Style6" xfId="436"/>
    <cellStyle name="Title  - Style1" xfId="437"/>
    <cellStyle name="Title 2" xfId="438"/>
    <cellStyle name="Titles" xfId="202"/>
    <cellStyle name="Titles 2" xfId="229"/>
    <cellStyle name="Titles 3" xfId="439"/>
    <cellStyle name="Total 2" xfId="440"/>
    <cellStyle name="Total 3" xfId="441"/>
    <cellStyle name="Total2 - Style2" xfId="230"/>
    <cellStyle name="TotCol - Style5" xfId="442"/>
    <cellStyle name="TotRow - Style4" xfId="443"/>
    <cellStyle name="TRANSMISSION RELIABILITY PORTION OF PROJECT" xfId="231"/>
    <cellStyle name="Underl - Style4" xfId="232"/>
    <cellStyle name="Unprot" xfId="203"/>
    <cellStyle name="Unprot 2" xfId="444"/>
    <cellStyle name="Unprot$" xfId="204"/>
    <cellStyle name="Unprot$ 2" xfId="445"/>
    <cellStyle name="Unprot$ 3" xfId="446"/>
    <cellStyle name="Unprotect" xfId="205"/>
    <cellStyle name="Warning Text 2" xfId="447"/>
    <cellStyle name="Warning Text 3" xfId="448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>
      <selection activeCell="L16" sqref="L16"/>
    </sheetView>
  </sheetViews>
  <sheetFormatPr defaultColWidth="8.83203125" defaultRowHeight="12.75"/>
  <cols>
    <col min="1" max="1" width="2.6640625" style="1" customWidth="1"/>
    <col min="2" max="3" width="8.83203125" style="1"/>
    <col min="4" max="4" width="6.6640625" style="1" customWidth="1"/>
    <col min="5" max="5" width="42.1640625" style="1" customWidth="1"/>
    <col min="6" max="6" width="2.6640625" style="1" customWidth="1"/>
    <col min="7" max="7" width="13.6640625" style="1" customWidth="1"/>
    <col min="8" max="8" width="6.6640625" style="1" customWidth="1"/>
    <col min="9" max="9" width="10.6640625" style="1" customWidth="1"/>
    <col min="10" max="10" width="8.83203125" style="1"/>
    <col min="11" max="11" width="2.6640625" style="1" customWidth="1"/>
    <col min="12" max="12" width="8.83203125" style="1"/>
    <col min="13" max="13" width="10.5" style="1" bestFit="1" customWidth="1"/>
    <col min="14" max="16384" width="8.83203125" style="1"/>
  </cols>
  <sheetData>
    <row r="1" spans="1:11" ht="15.75">
      <c r="A1" s="8"/>
      <c r="B1" s="274" t="s">
        <v>1</v>
      </c>
      <c r="C1" s="274"/>
      <c r="D1" s="274"/>
      <c r="E1" s="274"/>
      <c r="F1" s="274"/>
      <c r="G1" s="274"/>
      <c r="H1" s="274"/>
      <c r="I1" s="274"/>
      <c r="J1" s="274"/>
      <c r="K1" s="8"/>
    </row>
    <row r="2" spans="1:11">
      <c r="A2" s="8"/>
      <c r="B2" s="275" t="s">
        <v>56</v>
      </c>
      <c r="C2" s="275"/>
      <c r="D2" s="275"/>
      <c r="E2" s="275"/>
      <c r="F2" s="275"/>
      <c r="G2" s="275"/>
      <c r="H2" s="275"/>
      <c r="I2" s="275"/>
      <c r="J2" s="275"/>
      <c r="K2" s="8"/>
    </row>
    <row r="3" spans="1:11">
      <c r="A3" s="8"/>
      <c r="B3" s="275" t="s">
        <v>390</v>
      </c>
      <c r="C3" s="275"/>
      <c r="D3" s="275"/>
      <c r="E3" s="275"/>
      <c r="F3" s="275"/>
      <c r="G3" s="275"/>
      <c r="H3" s="275"/>
      <c r="I3" s="275"/>
      <c r="J3" s="275"/>
      <c r="K3" s="8"/>
    </row>
    <row r="4" spans="1:11">
      <c r="A4" s="8"/>
      <c r="B4" s="276" t="s">
        <v>74</v>
      </c>
      <c r="C4" s="276"/>
      <c r="D4" s="276"/>
      <c r="E4" s="276"/>
      <c r="F4" s="276"/>
      <c r="G4" s="276"/>
      <c r="H4" s="276"/>
      <c r="I4" s="276"/>
      <c r="J4" s="276"/>
      <c r="K4" s="8"/>
    </row>
    <row r="5" spans="1:11">
      <c r="A5" s="8"/>
      <c r="B5" s="8"/>
      <c r="C5" s="8"/>
      <c r="D5" s="23"/>
      <c r="E5" s="24"/>
      <c r="F5" s="24"/>
      <c r="G5" s="8"/>
      <c r="H5" s="8"/>
      <c r="I5" s="8"/>
      <c r="J5" s="8"/>
      <c r="K5" s="8"/>
    </row>
    <row r="6" spans="1:11" ht="25.5">
      <c r="A6" s="8"/>
      <c r="B6" s="8"/>
      <c r="C6" s="8"/>
      <c r="D6" s="8"/>
      <c r="E6" s="24"/>
      <c r="F6" s="24"/>
      <c r="G6" s="2" t="s">
        <v>57</v>
      </c>
      <c r="H6" s="8"/>
      <c r="I6" s="8"/>
      <c r="J6" s="8"/>
      <c r="K6" s="8"/>
    </row>
    <row r="7" spans="1:11" ht="51" customHeight="1">
      <c r="A7" s="8"/>
      <c r="B7" s="8"/>
      <c r="C7" s="8"/>
      <c r="D7" s="25" t="s">
        <v>2</v>
      </c>
      <c r="E7" s="26"/>
      <c r="F7" s="26"/>
      <c r="G7" s="41" t="s">
        <v>300</v>
      </c>
      <c r="H7" s="8"/>
      <c r="I7" s="8"/>
      <c r="J7" s="8"/>
      <c r="K7" s="8"/>
    </row>
    <row r="8" spans="1:11">
      <c r="A8" s="8"/>
      <c r="B8" s="8"/>
      <c r="C8" s="8"/>
      <c r="D8" s="9"/>
      <c r="E8" s="10" t="s">
        <v>3</v>
      </c>
      <c r="F8" s="10"/>
      <c r="G8" s="10" t="s">
        <v>4</v>
      </c>
      <c r="H8" s="8"/>
      <c r="I8" s="8"/>
      <c r="J8" s="8"/>
      <c r="K8" s="8"/>
    </row>
    <row r="9" spans="1:11">
      <c r="A9" s="8"/>
      <c r="B9" s="8"/>
      <c r="C9" s="8"/>
      <c r="D9" s="11">
        <v>1</v>
      </c>
      <c r="E9" s="12" t="s">
        <v>5</v>
      </c>
      <c r="F9" s="12"/>
      <c r="G9" s="8"/>
      <c r="H9" s="8"/>
      <c r="I9" s="8"/>
      <c r="J9" s="8"/>
      <c r="K9" s="8"/>
    </row>
    <row r="10" spans="1:11">
      <c r="A10" s="8"/>
      <c r="B10" s="8"/>
      <c r="C10" s="8"/>
      <c r="D10" s="11">
        <v>2</v>
      </c>
      <c r="E10" s="12" t="s">
        <v>6</v>
      </c>
      <c r="F10" s="12"/>
      <c r="G10" s="13">
        <v>0</v>
      </c>
      <c r="H10" s="8"/>
      <c r="I10" s="8"/>
      <c r="J10" s="8"/>
      <c r="K10" s="8"/>
    </row>
    <row r="11" spans="1:11">
      <c r="A11" s="8"/>
      <c r="B11" s="8"/>
      <c r="C11" s="8"/>
      <c r="D11" s="11">
        <v>3</v>
      </c>
      <c r="E11" s="12" t="s">
        <v>7</v>
      </c>
      <c r="F11" s="12"/>
      <c r="G11" s="13">
        <v>0</v>
      </c>
      <c r="H11" s="8"/>
      <c r="I11" s="8"/>
      <c r="J11" s="8"/>
      <c r="K11" s="8"/>
    </row>
    <row r="12" spans="1:11">
      <c r="A12" s="8"/>
      <c r="B12" s="8"/>
      <c r="C12" s="8"/>
      <c r="D12" s="11">
        <v>4</v>
      </c>
      <c r="E12" s="12" t="s">
        <v>8</v>
      </c>
      <c r="F12" s="12"/>
      <c r="G12" s="13">
        <v>0</v>
      </c>
      <c r="H12" s="8"/>
      <c r="I12" s="8"/>
      <c r="J12" s="8"/>
      <c r="K12" s="8"/>
    </row>
    <row r="13" spans="1:11">
      <c r="A13" s="8"/>
      <c r="B13" s="8"/>
      <c r="C13" s="8"/>
      <c r="D13" s="11">
        <v>5</v>
      </c>
      <c r="E13" s="12" t="s">
        <v>9</v>
      </c>
      <c r="F13" s="12"/>
      <c r="G13" s="13">
        <v>0</v>
      </c>
      <c r="H13" s="8"/>
      <c r="I13" s="8"/>
      <c r="J13" s="8"/>
      <c r="K13" s="8"/>
    </row>
    <row r="14" spans="1:11">
      <c r="A14" s="8"/>
      <c r="B14" s="8"/>
      <c r="C14" s="8"/>
      <c r="D14" s="11">
        <v>6</v>
      </c>
      <c r="E14" s="12" t="s">
        <v>10</v>
      </c>
      <c r="F14" s="12"/>
      <c r="G14" s="14">
        <v>0</v>
      </c>
      <c r="H14" s="8"/>
      <c r="I14" s="8"/>
      <c r="J14" s="8"/>
      <c r="K14" s="8"/>
    </row>
    <row r="15" spans="1:11">
      <c r="A15" s="8"/>
      <c r="B15" s="8"/>
      <c r="C15" s="8"/>
      <c r="D15" s="11">
        <v>7</v>
      </c>
      <c r="E15" s="12"/>
      <c r="F15" s="12"/>
      <c r="G15" s="13"/>
      <c r="H15" s="8"/>
      <c r="I15" s="8"/>
      <c r="J15" s="8"/>
      <c r="K15" s="8"/>
    </row>
    <row r="16" spans="1:11">
      <c r="A16" s="8"/>
      <c r="B16" s="8"/>
      <c r="C16" s="8"/>
      <c r="D16" s="11">
        <v>8</v>
      </c>
      <c r="E16" s="12" t="s">
        <v>11</v>
      </c>
      <c r="F16" s="12"/>
      <c r="G16" s="13"/>
      <c r="H16" s="8"/>
      <c r="I16" s="8"/>
      <c r="J16" s="8"/>
      <c r="K16" s="8"/>
    </row>
    <row r="17" spans="1:11">
      <c r="A17" s="8"/>
      <c r="B17" s="8"/>
      <c r="C17" s="8"/>
      <c r="D17" s="11">
        <v>9</v>
      </c>
      <c r="E17" s="12" t="s">
        <v>12</v>
      </c>
      <c r="F17" s="12"/>
      <c r="G17" s="13">
        <v>-1656916.4990408421</v>
      </c>
      <c r="H17" s="8"/>
      <c r="I17" s="8"/>
      <c r="J17" s="8"/>
      <c r="K17" s="8"/>
    </row>
    <row r="18" spans="1:11">
      <c r="A18" s="8"/>
      <c r="B18" s="8"/>
      <c r="C18" s="8"/>
      <c r="D18" s="11">
        <v>10</v>
      </c>
      <c r="E18" s="12" t="s">
        <v>13</v>
      </c>
      <c r="F18" s="12"/>
      <c r="G18" s="13">
        <v>0</v>
      </c>
      <c r="H18" s="8"/>
      <c r="I18" s="8"/>
      <c r="J18" s="8"/>
      <c r="K18" s="8"/>
    </row>
    <row r="19" spans="1:11">
      <c r="A19" s="8"/>
      <c r="B19" s="8"/>
      <c r="C19" s="8"/>
      <c r="D19" s="11">
        <v>11</v>
      </c>
      <c r="E19" s="12" t="s">
        <v>14</v>
      </c>
      <c r="F19" s="12"/>
      <c r="G19" s="13">
        <v>-173141.65989090875</v>
      </c>
      <c r="H19" s="8"/>
      <c r="I19" s="8"/>
      <c r="J19" s="8"/>
      <c r="K19" s="8"/>
    </row>
    <row r="20" spans="1:11">
      <c r="A20" s="8"/>
      <c r="B20" s="8"/>
      <c r="C20" s="8"/>
      <c r="D20" s="11">
        <v>12</v>
      </c>
      <c r="E20" s="12" t="s">
        <v>15</v>
      </c>
      <c r="F20" s="12"/>
      <c r="G20" s="13">
        <v>-435866.29014462233</v>
      </c>
      <c r="H20" s="8"/>
      <c r="I20" s="8"/>
      <c r="J20" s="8"/>
      <c r="K20" s="8"/>
    </row>
    <row r="21" spans="1:11">
      <c r="A21" s="8"/>
      <c r="B21" s="8"/>
      <c r="C21" s="8"/>
      <c r="D21" s="11">
        <v>13</v>
      </c>
      <c r="E21" s="12" t="s">
        <v>16</v>
      </c>
      <c r="F21" s="12"/>
      <c r="G21" s="13">
        <v>-226176.36953859031</v>
      </c>
      <c r="H21" s="8"/>
      <c r="I21" s="8"/>
      <c r="J21" s="8"/>
      <c r="K21" s="8"/>
    </row>
    <row r="22" spans="1:11">
      <c r="A22" s="8"/>
      <c r="B22" s="8"/>
      <c r="C22" s="8"/>
      <c r="D22" s="11">
        <v>14</v>
      </c>
      <c r="E22" s="12" t="s">
        <v>17</v>
      </c>
      <c r="F22" s="12"/>
      <c r="G22" s="13">
        <v>-1036814.3738200516</v>
      </c>
      <c r="H22" s="8"/>
      <c r="I22" s="8"/>
      <c r="J22" s="8"/>
      <c r="K22" s="8"/>
    </row>
    <row r="23" spans="1:11">
      <c r="A23" s="8"/>
      <c r="B23" s="8"/>
      <c r="C23" s="8"/>
      <c r="D23" s="11">
        <v>15</v>
      </c>
      <c r="E23" s="12" t="s">
        <v>18</v>
      </c>
      <c r="F23" s="12"/>
      <c r="G23" s="13">
        <v>-483311.81685123593</v>
      </c>
      <c r="H23" s="8"/>
      <c r="I23" s="8"/>
      <c r="J23" s="8"/>
      <c r="K23" s="8"/>
    </row>
    <row r="24" spans="1:11">
      <c r="A24" s="8"/>
      <c r="B24" s="8"/>
      <c r="C24" s="8"/>
      <c r="D24" s="11">
        <v>16</v>
      </c>
      <c r="E24" s="12" t="s">
        <v>19</v>
      </c>
      <c r="F24" s="12"/>
      <c r="G24" s="13">
        <v>-80247.569084754214</v>
      </c>
      <c r="H24" s="8"/>
      <c r="I24" s="8"/>
      <c r="J24" s="8"/>
      <c r="K24" s="8"/>
    </row>
    <row r="25" spans="1:11">
      <c r="A25" s="8"/>
      <c r="B25" s="8"/>
      <c r="C25" s="8"/>
      <c r="D25" s="11">
        <v>17</v>
      </c>
      <c r="E25" s="12" t="s">
        <v>20</v>
      </c>
      <c r="F25" s="12"/>
      <c r="G25" s="13">
        <v>0</v>
      </c>
      <c r="H25" s="8"/>
      <c r="I25" s="8"/>
      <c r="J25" s="8"/>
      <c r="K25" s="8"/>
    </row>
    <row r="26" spans="1:11">
      <c r="A26" s="8"/>
      <c r="B26" s="8"/>
      <c r="C26" s="8"/>
      <c r="D26" s="11">
        <v>18</v>
      </c>
      <c r="E26" s="12" t="s">
        <v>21</v>
      </c>
      <c r="F26" s="12"/>
      <c r="G26" s="15">
        <v>-952700.76461133361</v>
      </c>
      <c r="H26" s="8"/>
      <c r="I26" s="8"/>
      <c r="J26" s="8"/>
      <c r="K26" s="8"/>
    </row>
    <row r="27" spans="1:11">
      <c r="A27" s="8"/>
      <c r="B27" s="8"/>
      <c r="C27" s="8"/>
      <c r="D27" s="11">
        <v>19</v>
      </c>
      <c r="E27" s="12" t="s">
        <v>22</v>
      </c>
      <c r="F27" s="12"/>
      <c r="G27" s="13">
        <v>-5045175.3429825306</v>
      </c>
      <c r="H27" s="8"/>
      <c r="I27" s="8"/>
      <c r="J27" s="8"/>
      <c r="K27" s="8"/>
    </row>
    <row r="28" spans="1:11">
      <c r="A28" s="8"/>
      <c r="B28" s="8"/>
      <c r="C28" s="8"/>
      <c r="D28" s="11">
        <v>20</v>
      </c>
      <c r="E28" s="12" t="s">
        <v>23</v>
      </c>
      <c r="F28" s="12"/>
      <c r="G28" s="13">
        <v>0</v>
      </c>
      <c r="H28" s="8"/>
      <c r="I28" s="8"/>
      <c r="J28" s="8"/>
      <c r="K28" s="8"/>
    </row>
    <row r="29" spans="1:11">
      <c r="A29" s="8"/>
      <c r="B29" s="8"/>
      <c r="C29" s="8"/>
      <c r="D29" s="11">
        <v>21</v>
      </c>
      <c r="E29" s="12" t="s">
        <v>24</v>
      </c>
      <c r="F29" s="12"/>
      <c r="G29" s="13">
        <v>0</v>
      </c>
      <c r="H29" s="8"/>
      <c r="I29" s="8"/>
      <c r="J29" s="8"/>
      <c r="K29" s="8"/>
    </row>
    <row r="30" spans="1:11">
      <c r="A30" s="8"/>
      <c r="B30" s="8"/>
      <c r="C30" s="8"/>
      <c r="D30" s="11">
        <v>22</v>
      </c>
      <c r="E30" s="12" t="s">
        <v>25</v>
      </c>
      <c r="F30" s="12"/>
      <c r="G30" s="13">
        <v>0</v>
      </c>
      <c r="H30" s="8"/>
      <c r="I30" s="8"/>
      <c r="J30" s="8"/>
      <c r="K30" s="8"/>
    </row>
    <row r="31" spans="1:11">
      <c r="A31" s="8"/>
      <c r="B31" s="8"/>
      <c r="C31" s="8"/>
      <c r="D31" s="11">
        <v>23</v>
      </c>
      <c r="E31" s="12" t="s">
        <v>26</v>
      </c>
      <c r="F31" s="12"/>
      <c r="G31" s="13">
        <v>1686081.6907918602</v>
      </c>
      <c r="H31" s="8"/>
      <c r="I31" s="8"/>
      <c r="J31" s="8"/>
      <c r="K31" s="8"/>
    </row>
    <row r="32" spans="1:11">
      <c r="A32" s="8"/>
      <c r="B32" s="8"/>
      <c r="C32" s="8"/>
      <c r="D32" s="11">
        <v>24</v>
      </c>
      <c r="E32" s="12" t="s">
        <v>27</v>
      </c>
      <c r="F32" s="12"/>
      <c r="G32" s="13">
        <v>229110.49882359244</v>
      </c>
      <c r="H32" s="8"/>
      <c r="I32" s="8"/>
      <c r="J32" s="8"/>
      <c r="K32" s="8"/>
    </row>
    <row r="33" spans="1:11">
      <c r="A33" s="8"/>
      <c r="B33" s="8"/>
      <c r="C33" s="8"/>
      <c r="D33" s="11">
        <v>25</v>
      </c>
      <c r="E33" s="12" t="s">
        <v>28</v>
      </c>
      <c r="F33" s="12"/>
      <c r="G33" s="13">
        <v>0</v>
      </c>
      <c r="H33" s="8"/>
      <c r="I33" s="8"/>
      <c r="J33" s="8"/>
      <c r="K33" s="8"/>
    </row>
    <row r="34" spans="1:11">
      <c r="A34" s="8"/>
      <c r="B34" s="8"/>
      <c r="C34" s="8"/>
      <c r="D34" s="11">
        <v>26</v>
      </c>
      <c r="E34" s="12" t="s">
        <v>29</v>
      </c>
      <c r="F34" s="12"/>
      <c r="G34" s="13">
        <v>0</v>
      </c>
      <c r="H34" s="8"/>
      <c r="I34" s="8"/>
      <c r="J34" s="8"/>
      <c r="K34" s="8"/>
    </row>
    <row r="35" spans="1:11">
      <c r="A35" s="8"/>
      <c r="B35" s="8"/>
      <c r="C35" s="8"/>
      <c r="D35" s="11">
        <v>27</v>
      </c>
      <c r="E35" s="12" t="s">
        <v>30</v>
      </c>
      <c r="F35" s="12"/>
      <c r="G35" s="15">
        <v>0</v>
      </c>
      <c r="H35" s="8"/>
      <c r="I35" s="8"/>
      <c r="J35" s="8"/>
      <c r="K35" s="8"/>
    </row>
    <row r="36" spans="1:11">
      <c r="A36" s="8"/>
      <c r="B36" s="8"/>
      <c r="C36" s="8"/>
      <c r="D36" s="11">
        <v>28</v>
      </c>
      <c r="E36" s="12" t="s">
        <v>31</v>
      </c>
      <c r="F36" s="12"/>
      <c r="G36" s="16">
        <v>-3129983.1533670425</v>
      </c>
      <c r="H36" s="8"/>
      <c r="I36" s="8"/>
      <c r="J36" s="8"/>
      <c r="K36" s="8"/>
    </row>
    <row r="37" spans="1:11">
      <c r="A37" s="8"/>
      <c r="B37" s="8"/>
      <c r="C37" s="8"/>
      <c r="D37" s="11">
        <v>29</v>
      </c>
      <c r="E37" s="12"/>
      <c r="F37" s="12"/>
      <c r="G37" s="13"/>
      <c r="H37" s="8"/>
      <c r="I37" s="8"/>
      <c r="J37" s="8"/>
      <c r="K37" s="8"/>
    </row>
    <row r="38" spans="1:11" ht="13.5" thickBot="1">
      <c r="A38" s="8"/>
      <c r="B38" s="8"/>
      <c r="C38" s="8"/>
      <c r="D38" s="11">
        <v>30</v>
      </c>
      <c r="E38" s="12" t="s">
        <v>32</v>
      </c>
      <c r="F38" s="12"/>
      <c r="G38" s="17">
        <v>3129983.1533670425</v>
      </c>
      <c r="H38" s="8"/>
      <c r="I38" s="8"/>
      <c r="J38" s="8"/>
      <c r="K38" s="8"/>
    </row>
    <row r="39" spans="1:11" ht="13.5" thickTop="1">
      <c r="A39" s="8"/>
      <c r="B39" s="8"/>
      <c r="C39" s="8"/>
      <c r="D39" s="11">
        <v>31</v>
      </c>
      <c r="E39" s="12"/>
      <c r="F39" s="12"/>
      <c r="G39" s="13"/>
      <c r="H39" s="8"/>
      <c r="I39" s="8"/>
      <c r="J39" s="8"/>
      <c r="K39" s="8"/>
    </row>
    <row r="40" spans="1:11">
      <c r="A40" s="8"/>
      <c r="B40" s="8"/>
      <c r="C40" s="8"/>
      <c r="D40" s="11">
        <v>32</v>
      </c>
      <c r="E40" s="12" t="s">
        <v>33</v>
      </c>
      <c r="F40" s="12"/>
      <c r="G40" s="13"/>
      <c r="H40" s="8"/>
      <c r="I40" s="8"/>
      <c r="J40" s="8"/>
      <c r="K40" s="8"/>
    </row>
    <row r="41" spans="1:11">
      <c r="A41" s="8"/>
      <c r="B41" s="8"/>
      <c r="C41" s="8"/>
      <c r="D41" s="11">
        <v>33</v>
      </c>
      <c r="E41" s="12" t="s">
        <v>34</v>
      </c>
      <c r="F41" s="12"/>
      <c r="G41" s="13">
        <v>0</v>
      </c>
      <c r="H41" s="8"/>
      <c r="I41" s="8"/>
      <c r="J41" s="8"/>
      <c r="K41" s="8"/>
    </row>
    <row r="42" spans="1:11">
      <c r="A42" s="8"/>
      <c r="B42" s="8"/>
      <c r="C42" s="8"/>
      <c r="D42" s="11">
        <v>34</v>
      </c>
      <c r="E42" s="12" t="s">
        <v>35</v>
      </c>
      <c r="F42" s="12"/>
      <c r="G42" s="13">
        <v>0</v>
      </c>
      <c r="H42" s="8"/>
      <c r="I42" s="8"/>
      <c r="J42" s="8"/>
      <c r="K42" s="8"/>
    </row>
    <row r="43" spans="1:11">
      <c r="A43" s="8"/>
      <c r="B43" s="8"/>
      <c r="C43" s="8"/>
      <c r="D43" s="11">
        <v>35</v>
      </c>
      <c r="E43" s="12" t="s">
        <v>36</v>
      </c>
      <c r="F43" s="12"/>
      <c r="G43" s="13">
        <v>0</v>
      </c>
      <c r="H43" s="8"/>
      <c r="I43" s="8"/>
      <c r="J43" s="8"/>
      <c r="K43" s="8"/>
    </row>
    <row r="44" spans="1:11">
      <c r="A44" s="8"/>
      <c r="B44" s="8"/>
      <c r="C44" s="8"/>
      <c r="D44" s="11">
        <v>36</v>
      </c>
      <c r="E44" s="12" t="s">
        <v>37</v>
      </c>
      <c r="F44" s="12"/>
      <c r="G44" s="13">
        <v>0</v>
      </c>
      <c r="H44" s="8"/>
      <c r="I44" s="8"/>
      <c r="J44" s="8"/>
      <c r="K44" s="8"/>
    </row>
    <row r="45" spans="1:11">
      <c r="A45" s="8"/>
      <c r="B45" s="8"/>
      <c r="C45" s="8"/>
      <c r="D45" s="11">
        <v>37</v>
      </c>
      <c r="E45" s="12" t="s">
        <v>38</v>
      </c>
      <c r="F45" s="12"/>
      <c r="G45" s="13">
        <v>0</v>
      </c>
      <c r="H45" s="8"/>
      <c r="I45" s="8"/>
      <c r="J45" s="8"/>
      <c r="K45" s="8"/>
    </row>
    <row r="46" spans="1:11">
      <c r="A46" s="8"/>
      <c r="B46" s="8"/>
      <c r="C46" s="8"/>
      <c r="D46" s="11">
        <v>38</v>
      </c>
      <c r="E46" s="12" t="s">
        <v>39</v>
      </c>
      <c r="F46" s="12"/>
      <c r="G46" s="13">
        <v>0</v>
      </c>
      <c r="H46" s="8"/>
      <c r="I46" s="8"/>
      <c r="J46" s="8"/>
      <c r="K46" s="8"/>
    </row>
    <row r="47" spans="1:11">
      <c r="A47" s="8"/>
      <c r="B47" s="8"/>
      <c r="C47" s="8"/>
      <c r="D47" s="11">
        <v>39</v>
      </c>
      <c r="E47" s="12" t="s">
        <v>40</v>
      </c>
      <c r="F47" s="12"/>
      <c r="G47" s="13">
        <v>0</v>
      </c>
      <c r="H47" s="8"/>
      <c r="I47" s="8"/>
      <c r="J47" s="8"/>
      <c r="K47" s="8"/>
    </row>
    <row r="48" spans="1:11">
      <c r="A48" s="8"/>
      <c r="B48" s="8"/>
      <c r="C48" s="8"/>
      <c r="D48" s="11">
        <v>40</v>
      </c>
      <c r="E48" s="12" t="s">
        <v>41</v>
      </c>
      <c r="F48" s="12"/>
      <c r="G48" s="13">
        <v>0</v>
      </c>
      <c r="H48" s="8"/>
      <c r="I48" s="8"/>
      <c r="J48" s="8"/>
      <c r="K48" s="8"/>
    </row>
    <row r="49" spans="1:11">
      <c r="A49" s="8"/>
      <c r="B49" s="8"/>
      <c r="C49" s="8"/>
      <c r="D49" s="11">
        <v>41</v>
      </c>
      <c r="E49" s="12" t="s">
        <v>42</v>
      </c>
      <c r="F49" s="12"/>
      <c r="G49" s="13">
        <v>-51326.3337797001</v>
      </c>
      <c r="H49" s="8"/>
      <c r="I49" s="8"/>
      <c r="J49" s="8"/>
      <c r="K49" s="8"/>
    </row>
    <row r="50" spans="1:11">
      <c r="A50" s="8"/>
      <c r="B50" s="8"/>
      <c r="C50" s="8"/>
      <c r="D50" s="11">
        <v>42</v>
      </c>
      <c r="E50" s="12" t="s">
        <v>43</v>
      </c>
      <c r="F50" s="12"/>
      <c r="G50" s="13">
        <v>0</v>
      </c>
      <c r="H50" s="8"/>
      <c r="I50" s="8"/>
      <c r="J50" s="8"/>
      <c r="K50" s="8"/>
    </row>
    <row r="51" spans="1:11">
      <c r="A51" s="8"/>
      <c r="B51" s="8"/>
      <c r="C51" s="8"/>
      <c r="D51" s="11">
        <v>43</v>
      </c>
      <c r="E51" s="12" t="s">
        <v>44</v>
      </c>
      <c r="F51" s="12"/>
      <c r="G51" s="15">
        <v>0</v>
      </c>
      <c r="H51" s="8"/>
      <c r="I51" s="8"/>
      <c r="J51" s="8"/>
      <c r="K51" s="8"/>
    </row>
    <row r="52" spans="1:11">
      <c r="A52" s="8"/>
      <c r="B52" s="8"/>
      <c r="C52" s="8"/>
      <c r="D52" s="11">
        <v>44</v>
      </c>
      <c r="E52" s="12" t="s">
        <v>45</v>
      </c>
      <c r="F52" s="12"/>
      <c r="G52" s="16">
        <v>-51326.3337797001</v>
      </c>
      <c r="H52" s="8"/>
      <c r="I52" s="8"/>
      <c r="J52" s="8"/>
      <c r="K52" s="8"/>
    </row>
    <row r="53" spans="1:11">
      <c r="A53" s="8"/>
      <c r="B53" s="8"/>
      <c r="C53" s="8"/>
      <c r="D53" s="11">
        <v>45</v>
      </c>
      <c r="E53" s="12"/>
      <c r="F53" s="12"/>
      <c r="G53" s="13"/>
      <c r="H53" s="8"/>
      <c r="I53" s="8"/>
      <c r="J53" s="8"/>
      <c r="K53" s="8"/>
    </row>
    <row r="54" spans="1:11">
      <c r="A54" s="8"/>
      <c r="B54" s="8"/>
      <c r="C54" s="8"/>
      <c r="D54" s="11">
        <v>46</v>
      </c>
      <c r="E54" s="12" t="s">
        <v>46</v>
      </c>
      <c r="F54" s="12"/>
      <c r="G54" s="13"/>
      <c r="H54" s="8"/>
      <c r="I54" s="8"/>
      <c r="J54" s="8"/>
      <c r="K54" s="8"/>
    </row>
    <row r="55" spans="1:11">
      <c r="A55" s="8"/>
      <c r="B55" s="8"/>
      <c r="C55" s="8"/>
      <c r="D55" s="11">
        <v>47</v>
      </c>
      <c r="E55" s="12" t="s">
        <v>47</v>
      </c>
      <c r="F55" s="12"/>
      <c r="G55" s="13">
        <v>0</v>
      </c>
      <c r="H55" s="8"/>
      <c r="I55" s="8"/>
      <c r="J55" s="8"/>
      <c r="K55" s="8"/>
    </row>
    <row r="56" spans="1:11">
      <c r="A56" s="8"/>
      <c r="B56" s="8"/>
      <c r="C56" s="8"/>
      <c r="D56" s="11">
        <v>48</v>
      </c>
      <c r="E56" s="12" t="s">
        <v>48</v>
      </c>
      <c r="F56" s="12"/>
      <c r="G56" s="13">
        <v>0</v>
      </c>
      <c r="H56" s="8"/>
      <c r="I56" s="8"/>
      <c r="J56" s="8"/>
      <c r="K56" s="8"/>
    </row>
    <row r="57" spans="1:11">
      <c r="A57" s="8"/>
      <c r="B57" s="8"/>
      <c r="C57" s="8"/>
      <c r="D57" s="11">
        <v>49</v>
      </c>
      <c r="E57" s="12" t="s">
        <v>49</v>
      </c>
      <c r="F57" s="12"/>
      <c r="G57" s="13">
        <v>0</v>
      </c>
      <c r="H57" s="8"/>
      <c r="I57" s="8"/>
      <c r="J57" s="8"/>
      <c r="K57" s="8"/>
    </row>
    <row r="58" spans="1:11">
      <c r="A58" s="8"/>
      <c r="B58" s="8"/>
      <c r="C58" s="8"/>
      <c r="D58" s="11">
        <v>50</v>
      </c>
      <c r="E58" s="12" t="s">
        <v>50</v>
      </c>
      <c r="F58" s="12"/>
      <c r="G58" s="13">
        <v>0</v>
      </c>
      <c r="H58" s="8"/>
      <c r="I58" s="8"/>
      <c r="J58" s="8"/>
      <c r="K58" s="8"/>
    </row>
    <row r="59" spans="1:11">
      <c r="A59" s="8"/>
      <c r="B59" s="8"/>
      <c r="C59" s="8"/>
      <c r="D59" s="11">
        <v>51</v>
      </c>
      <c r="E59" s="12" t="s">
        <v>51</v>
      </c>
      <c r="F59" s="12"/>
      <c r="G59" s="13">
        <v>0</v>
      </c>
      <c r="H59" s="8"/>
      <c r="I59" s="8"/>
      <c r="J59" s="8"/>
      <c r="K59" s="8"/>
    </row>
    <row r="60" spans="1:11">
      <c r="A60" s="8"/>
      <c r="B60" s="8"/>
      <c r="C60" s="8"/>
      <c r="D60" s="11">
        <v>52</v>
      </c>
      <c r="E60" s="12" t="s">
        <v>52</v>
      </c>
      <c r="F60" s="12"/>
      <c r="G60" s="13">
        <v>0</v>
      </c>
      <c r="H60" s="8"/>
      <c r="I60" s="8"/>
      <c r="J60" s="8"/>
      <c r="K60" s="8"/>
    </row>
    <row r="61" spans="1:11">
      <c r="A61" s="8"/>
      <c r="B61" s="8"/>
      <c r="C61" s="8"/>
      <c r="D61" s="11">
        <v>53</v>
      </c>
      <c r="E61" s="12" t="s">
        <v>53</v>
      </c>
      <c r="F61" s="12"/>
      <c r="G61" s="15">
        <v>0</v>
      </c>
      <c r="H61" s="8"/>
      <c r="I61" s="8"/>
      <c r="J61" s="8"/>
      <c r="K61" s="8"/>
    </row>
    <row r="62" spans="1:11">
      <c r="A62" s="8"/>
      <c r="B62" s="8"/>
      <c r="C62" s="8"/>
      <c r="D62" s="11">
        <v>54</v>
      </c>
      <c r="E62" s="12" t="s">
        <v>54</v>
      </c>
      <c r="F62" s="12"/>
      <c r="G62" s="16">
        <v>0</v>
      </c>
      <c r="H62" s="8"/>
      <c r="I62" s="8"/>
      <c r="J62" s="8"/>
      <c r="K62" s="8"/>
    </row>
    <row r="63" spans="1:11">
      <c r="A63" s="8"/>
      <c r="B63" s="8"/>
      <c r="C63" s="8"/>
      <c r="D63" s="11">
        <v>55</v>
      </c>
      <c r="E63" s="12"/>
      <c r="F63" s="12"/>
      <c r="G63" s="13"/>
      <c r="H63" s="8"/>
      <c r="I63" s="8"/>
      <c r="J63" s="8"/>
      <c r="K63" s="8"/>
    </row>
    <row r="64" spans="1:11" ht="13.5" thickBot="1">
      <c r="A64" s="8"/>
      <c r="B64" s="8"/>
      <c r="C64" s="8"/>
      <c r="D64" s="11">
        <v>56</v>
      </c>
      <c r="E64" s="12" t="s">
        <v>55</v>
      </c>
      <c r="F64" s="12"/>
      <c r="G64" s="17">
        <v>-51326.3337797001</v>
      </c>
      <c r="H64" s="8"/>
      <c r="I64" s="8"/>
      <c r="J64" s="8"/>
      <c r="K64" s="8"/>
    </row>
    <row r="65" spans="1:13" ht="13.5" thickTop="1">
      <c r="A65" s="8"/>
      <c r="B65" s="8"/>
      <c r="C65" s="8"/>
      <c r="D65" s="18"/>
      <c r="E65" s="8"/>
      <c r="F65" s="8"/>
      <c r="G65" s="19"/>
      <c r="H65" s="8"/>
      <c r="I65" s="8"/>
      <c r="J65" s="8"/>
      <c r="K65" s="8"/>
    </row>
    <row r="66" spans="1:13">
      <c r="A66" s="8"/>
      <c r="B66" s="8"/>
      <c r="C66" s="8"/>
      <c r="D66" s="20"/>
      <c r="E66" s="8" t="s">
        <v>58</v>
      </c>
      <c r="F66" s="21"/>
      <c r="G66" s="13">
        <v>-5060231.7596085221</v>
      </c>
      <c r="H66" s="8"/>
      <c r="I66" s="8"/>
      <c r="J66" s="8"/>
      <c r="K66" s="8"/>
      <c r="M66" s="266"/>
    </row>
    <row r="67" spans="1:1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3" s="3" customFormat="1" ht="13.5" thickBot="1">
      <c r="A68" s="7"/>
      <c r="B68" s="22" t="s">
        <v>59</v>
      </c>
      <c r="C68" s="7"/>
      <c r="D68" s="7"/>
      <c r="E68" s="7"/>
      <c r="F68" s="7"/>
      <c r="G68" s="7"/>
      <c r="H68" s="7"/>
      <c r="I68" s="7"/>
      <c r="J68" s="7"/>
      <c r="K68" s="7"/>
    </row>
    <row r="69" spans="1:13" s="3" customFormat="1" ht="145.5" customHeight="1" thickBot="1">
      <c r="A69" s="7"/>
      <c r="B69" s="277" t="s">
        <v>391</v>
      </c>
      <c r="C69" s="278"/>
      <c r="D69" s="278"/>
      <c r="E69" s="278"/>
      <c r="F69" s="278"/>
      <c r="G69" s="278"/>
      <c r="H69" s="278"/>
      <c r="I69" s="278"/>
      <c r="J69" s="279"/>
      <c r="K69" s="7"/>
    </row>
    <row r="71" spans="1:13">
      <c r="C71" s="217"/>
      <c r="D71" s="217"/>
      <c r="E71" s="217"/>
      <c r="F71" s="217"/>
      <c r="G71" s="218"/>
      <c r="H71" s="217"/>
      <c r="I71" s="217"/>
      <c r="J71" s="217"/>
    </row>
    <row r="72" spans="1:13">
      <c r="C72" s="217"/>
      <c r="D72" s="217"/>
      <c r="E72" s="219"/>
      <c r="F72" s="217"/>
      <c r="G72" s="218"/>
      <c r="H72" s="217"/>
      <c r="I72" s="218"/>
      <c r="J72" s="217"/>
    </row>
    <row r="73" spans="1:13">
      <c r="C73" s="217"/>
      <c r="D73" s="217"/>
      <c r="E73" s="217"/>
      <c r="F73" s="217"/>
      <c r="G73" s="220"/>
      <c r="H73" s="217"/>
      <c r="I73" s="217"/>
      <c r="J73" s="217"/>
    </row>
    <row r="74" spans="1:13">
      <c r="C74" s="217"/>
      <c r="D74" s="217"/>
      <c r="E74" s="217"/>
      <c r="F74" s="217"/>
      <c r="G74" s="221"/>
      <c r="H74" s="217"/>
      <c r="I74" s="222"/>
      <c r="J74" s="217"/>
    </row>
    <row r="75" spans="1:13">
      <c r="C75" s="217"/>
      <c r="D75" s="217"/>
      <c r="E75" s="217"/>
      <c r="F75" s="217"/>
      <c r="G75" s="223"/>
      <c r="H75" s="217"/>
      <c r="I75" s="224"/>
      <c r="J75" s="217"/>
    </row>
    <row r="76" spans="1:13">
      <c r="C76" s="217"/>
      <c r="D76" s="217"/>
      <c r="E76" s="217"/>
      <c r="F76" s="217"/>
      <c r="G76" s="223"/>
      <c r="H76" s="217"/>
      <c r="I76" s="218"/>
      <c r="J76" s="217"/>
    </row>
    <row r="77" spans="1:13">
      <c r="C77" s="217"/>
      <c r="D77" s="217"/>
      <c r="E77" s="217"/>
      <c r="F77" s="217"/>
      <c r="G77" s="218"/>
      <c r="H77" s="217"/>
      <c r="I77" s="217"/>
      <c r="J77" s="217"/>
    </row>
    <row r="78" spans="1:13">
      <c r="C78" s="217"/>
      <c r="D78" s="217"/>
      <c r="E78" s="217"/>
      <c r="F78" s="217"/>
      <c r="G78" s="225"/>
      <c r="H78" s="217"/>
      <c r="I78" s="217"/>
      <c r="J78" s="217"/>
    </row>
    <row r="79" spans="1:13">
      <c r="C79" s="217"/>
      <c r="D79" s="217"/>
      <c r="E79" s="217"/>
      <c r="F79" s="217"/>
      <c r="G79" s="223"/>
      <c r="H79" s="217"/>
      <c r="I79" s="217"/>
      <c r="J79" s="217"/>
    </row>
    <row r="80" spans="1:13">
      <c r="C80" s="217"/>
      <c r="D80" s="217"/>
      <c r="E80" s="217"/>
      <c r="F80" s="217"/>
      <c r="G80" s="223"/>
      <c r="H80" s="217"/>
      <c r="I80" s="217"/>
      <c r="J80" s="217"/>
    </row>
    <row r="81" spans="3:10">
      <c r="C81" s="217"/>
      <c r="D81" s="217"/>
      <c r="E81" s="217"/>
      <c r="F81" s="217"/>
      <c r="G81" s="218"/>
      <c r="H81" s="217"/>
      <c r="I81" s="217"/>
      <c r="J81" s="217"/>
    </row>
    <row r="82" spans="3:10">
      <c r="C82" s="217"/>
      <c r="D82" s="217"/>
      <c r="E82" s="217"/>
      <c r="F82" s="217"/>
      <c r="G82" s="223"/>
      <c r="H82" s="217"/>
      <c r="I82" s="217"/>
      <c r="J82" s="217"/>
    </row>
    <row r="83" spans="3:10">
      <c r="C83" s="217"/>
      <c r="D83" s="217"/>
      <c r="E83" s="217"/>
      <c r="F83" s="217"/>
      <c r="G83" s="217"/>
      <c r="H83" s="217"/>
      <c r="I83" s="217"/>
      <c r="J83" s="217"/>
    </row>
    <row r="84" spans="3:10">
      <c r="C84" s="217"/>
      <c r="D84" s="217"/>
      <c r="E84" s="217"/>
      <c r="F84" s="217"/>
      <c r="G84" s="217"/>
      <c r="H84" s="217"/>
      <c r="I84" s="217"/>
      <c r="J84" s="217"/>
    </row>
  </sheetData>
  <mergeCells count="5">
    <mergeCell ref="B1:J1"/>
    <mergeCell ref="B2:J2"/>
    <mergeCell ref="B3:J3"/>
    <mergeCell ref="B4:J4"/>
    <mergeCell ref="B69:J69"/>
  </mergeCells>
  <phoneticPr fontId="87" type="noConversion"/>
  <printOptions horizontalCentered="1"/>
  <pageMargins left="1" right="1" top="1.504375" bottom="1" header="0.75" footer="0.5"/>
  <pageSetup scale="60" orientation="portrait"/>
  <headerFooter scaleWithDoc="0">
    <oddHeader>&amp;R&amp;"Times New Roman,Bold"&amp;8Utah Association of Energy Users 
UAE Exhibit RR 1.1R
Docket No. 13-035-184
Witness:  Kevin C. Higgins
Page 1 of 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A3" sqref="A3"/>
    </sheetView>
  </sheetViews>
  <sheetFormatPr defaultColWidth="8.83203125" defaultRowHeight="12.75"/>
  <cols>
    <col min="1" max="1" width="3.33203125" style="4" customWidth="1"/>
    <col min="2" max="2" width="34" style="4" customWidth="1"/>
    <col min="3" max="3" width="13.1640625" style="4" customWidth="1"/>
    <col min="4" max="5" width="15.33203125" style="4" customWidth="1"/>
    <col min="6" max="6" width="14.6640625" style="4" customWidth="1"/>
    <col min="7" max="7" width="14.1640625" style="4" customWidth="1"/>
    <col min="8" max="9" width="8.83203125" style="4"/>
    <col min="10" max="10" width="12.1640625" style="4" bestFit="1" customWidth="1"/>
    <col min="11" max="16384" width="8.83203125" style="4"/>
  </cols>
  <sheetData>
    <row r="1" spans="1:10">
      <c r="A1" s="106" t="s">
        <v>60</v>
      </c>
      <c r="B1" s="107"/>
      <c r="C1" s="28"/>
      <c r="D1" s="108"/>
      <c r="E1" s="28"/>
      <c r="F1" s="109"/>
      <c r="G1" s="110"/>
      <c r="H1" s="111"/>
    </row>
    <row r="2" spans="1:10">
      <c r="A2" s="27" t="s">
        <v>73</v>
      </c>
      <c r="B2" s="107"/>
      <c r="C2" s="28"/>
      <c r="D2" s="108"/>
      <c r="E2" s="28"/>
      <c r="F2" s="109"/>
      <c r="G2" s="112"/>
      <c r="H2" s="113"/>
    </row>
    <row r="3" spans="1:10">
      <c r="A3" s="114" t="s">
        <v>378</v>
      </c>
      <c r="B3" s="107"/>
      <c r="C3" s="28"/>
      <c r="D3" s="108"/>
      <c r="E3" s="28"/>
      <c r="F3" s="109"/>
      <c r="G3" s="112"/>
      <c r="H3" s="113"/>
    </row>
    <row r="4" spans="1:10">
      <c r="A4" s="109"/>
      <c r="B4" s="109"/>
      <c r="C4" s="28"/>
      <c r="D4" s="108"/>
      <c r="E4" s="28"/>
      <c r="F4" s="109"/>
      <c r="G4" s="112"/>
      <c r="H4" s="113"/>
    </row>
    <row r="5" spans="1:10">
      <c r="A5" s="109"/>
      <c r="B5" s="109"/>
      <c r="C5" s="28"/>
      <c r="D5" s="108"/>
      <c r="E5" s="28"/>
      <c r="F5" s="109"/>
      <c r="G5" s="112"/>
      <c r="H5" s="113"/>
    </row>
    <row r="6" spans="1:10">
      <c r="A6" s="109"/>
      <c r="B6" s="109"/>
      <c r="C6" s="28"/>
      <c r="D6" s="115" t="s">
        <v>61</v>
      </c>
      <c r="E6" s="28"/>
      <c r="F6" s="28"/>
      <c r="G6" s="116" t="s">
        <v>72</v>
      </c>
      <c r="H6" s="117"/>
    </row>
    <row r="7" spans="1:10">
      <c r="A7" s="109"/>
      <c r="B7" s="109"/>
      <c r="C7" s="118" t="s">
        <v>62</v>
      </c>
      <c r="D7" s="119" t="s">
        <v>63</v>
      </c>
      <c r="E7" s="118" t="s">
        <v>64</v>
      </c>
      <c r="F7" s="120" t="s">
        <v>65</v>
      </c>
      <c r="G7" s="121" t="s">
        <v>66</v>
      </c>
      <c r="H7" s="122"/>
    </row>
    <row r="8" spans="1:10">
      <c r="A8" s="123" t="s">
        <v>69</v>
      </c>
      <c r="B8" s="51"/>
      <c r="C8" s="124"/>
      <c r="D8" s="52"/>
      <c r="E8" s="124"/>
      <c r="F8" s="125"/>
      <c r="G8" s="45"/>
      <c r="H8" s="111"/>
    </row>
    <row r="9" spans="1:10" ht="13.5" customHeight="1">
      <c r="A9" s="126" t="s">
        <v>298</v>
      </c>
      <c r="B9" s="126"/>
      <c r="C9" s="40" t="s">
        <v>70</v>
      </c>
      <c r="D9" s="34">
        <f>'UAE Exhibit RR 1.1R, p. 3'!E86</f>
        <v>-10769249.191476423</v>
      </c>
      <c r="E9" s="39" t="s">
        <v>71</v>
      </c>
      <c r="F9" s="37" t="s">
        <v>71</v>
      </c>
      <c r="G9" s="34">
        <f>'UAE Exhibit RR 1.1R, p. 7'!F46</f>
        <v>-4569850.3137827329</v>
      </c>
      <c r="H9" s="127"/>
    </row>
    <row r="10" spans="1:10">
      <c r="A10" s="36"/>
      <c r="B10" s="32"/>
      <c r="C10" s="33"/>
      <c r="D10" s="38"/>
      <c r="E10" s="128"/>
      <c r="F10" s="129"/>
      <c r="G10" s="34"/>
      <c r="H10" s="130"/>
    </row>
    <row r="11" spans="1:10">
      <c r="A11" s="126" t="s">
        <v>299</v>
      </c>
      <c r="C11" s="40">
        <v>512</v>
      </c>
      <c r="D11" s="34">
        <f>'UAE Exhibit RR 1.1R, p. 8'!E11</f>
        <v>-1115035.7142857143</v>
      </c>
      <c r="E11" s="39" t="s">
        <v>67</v>
      </c>
      <c r="F11" s="131">
        <v>0.4262831716003761</v>
      </c>
      <c r="G11" s="34">
        <f>D11*F11</f>
        <v>-475320.96073340508</v>
      </c>
      <c r="H11" s="127"/>
    </row>
    <row r="12" spans="1:10">
      <c r="A12" s="36"/>
      <c r="B12" s="32"/>
      <c r="C12" s="33"/>
      <c r="D12" s="38"/>
      <c r="E12" s="33"/>
      <c r="F12" s="35"/>
      <c r="G12" s="34"/>
      <c r="H12" s="127"/>
    </row>
    <row r="13" spans="1:10">
      <c r="A13" s="36"/>
      <c r="B13" s="32"/>
      <c r="C13" s="33"/>
      <c r="D13" s="34"/>
      <c r="E13" s="33"/>
      <c r="F13" s="35"/>
      <c r="G13" s="34"/>
      <c r="H13" s="130"/>
    </row>
    <row r="14" spans="1:10">
      <c r="A14" s="36"/>
      <c r="B14" s="32"/>
      <c r="C14" s="33"/>
      <c r="D14" s="34"/>
      <c r="E14" s="33"/>
      <c r="F14" s="35"/>
      <c r="G14" s="34"/>
      <c r="H14" s="127"/>
    </row>
    <row r="15" spans="1:10">
      <c r="A15" s="36"/>
      <c r="B15" s="32"/>
      <c r="C15" s="33"/>
      <c r="D15" s="34"/>
      <c r="E15" s="33"/>
      <c r="F15" s="35"/>
      <c r="G15" s="34"/>
      <c r="H15" s="130"/>
    </row>
    <row r="16" spans="1:10">
      <c r="A16" s="36"/>
      <c r="B16" s="32"/>
      <c r="C16" s="33"/>
      <c r="D16" s="34"/>
      <c r="E16" s="33"/>
      <c r="F16" s="35"/>
      <c r="G16" s="34"/>
      <c r="H16" s="127"/>
      <c r="J16" s="271"/>
    </row>
    <row r="17" spans="1:8">
      <c r="A17" s="36"/>
      <c r="B17" s="32"/>
      <c r="C17" s="33"/>
      <c r="D17" s="34"/>
      <c r="E17" s="33"/>
      <c r="F17" s="35"/>
      <c r="G17" s="34"/>
      <c r="H17" s="130"/>
    </row>
    <row r="18" spans="1:8">
      <c r="A18" s="109"/>
      <c r="B18" s="109"/>
      <c r="C18" s="109"/>
      <c r="D18" s="264"/>
      <c r="E18" s="109"/>
      <c r="F18" s="109"/>
      <c r="G18" s="109"/>
    </row>
    <row r="19" spans="1:8">
      <c r="A19" s="109"/>
      <c r="B19" s="109"/>
      <c r="C19" s="109"/>
      <c r="D19" s="109"/>
      <c r="E19" s="109"/>
      <c r="F19" s="109"/>
      <c r="G19" s="109"/>
    </row>
    <row r="20" spans="1:8">
      <c r="A20" s="109"/>
      <c r="B20" s="109"/>
      <c r="C20" s="109"/>
      <c r="D20" s="109"/>
      <c r="E20" s="109"/>
      <c r="F20" s="109"/>
      <c r="G20" s="109"/>
    </row>
    <row r="21" spans="1:8">
      <c r="A21" s="109"/>
      <c r="B21" s="109"/>
      <c r="C21" s="109"/>
      <c r="D21" s="109"/>
      <c r="E21" s="109"/>
      <c r="F21" s="109"/>
      <c r="G21" s="109"/>
    </row>
    <row r="22" spans="1:8">
      <c r="A22" s="109"/>
      <c r="B22" s="109"/>
      <c r="C22" s="109"/>
      <c r="D22" s="109"/>
      <c r="E22" s="109"/>
      <c r="F22" s="109"/>
      <c r="G22" s="109"/>
    </row>
    <row r="23" spans="1:8">
      <c r="A23" s="109"/>
      <c r="B23" s="109"/>
      <c r="C23" s="109"/>
      <c r="D23" s="109"/>
      <c r="E23" s="109"/>
      <c r="F23" s="109"/>
      <c r="G23" s="109"/>
    </row>
    <row r="24" spans="1:8">
      <c r="A24" s="109"/>
      <c r="B24" s="109"/>
      <c r="C24" s="109"/>
      <c r="D24" s="109"/>
      <c r="E24" s="109"/>
      <c r="F24" s="109"/>
      <c r="G24" s="109"/>
    </row>
    <row r="25" spans="1:8">
      <c r="A25" s="109"/>
      <c r="B25" s="109"/>
      <c r="C25" s="109"/>
      <c r="D25" s="109"/>
      <c r="E25" s="109"/>
      <c r="F25" s="109"/>
      <c r="G25" s="109"/>
    </row>
    <row r="26" spans="1:8">
      <c r="A26" s="109"/>
      <c r="B26" s="109"/>
      <c r="C26" s="109"/>
      <c r="D26" s="109"/>
      <c r="E26" s="109"/>
      <c r="F26" s="109"/>
      <c r="G26" s="109"/>
    </row>
    <row r="27" spans="1:8">
      <c r="A27" s="109"/>
      <c r="B27" s="109"/>
      <c r="C27" s="109"/>
      <c r="D27" s="109"/>
      <c r="E27" s="109"/>
      <c r="F27" s="109"/>
      <c r="G27" s="109"/>
    </row>
    <row r="28" spans="1:8">
      <c r="A28" s="109"/>
      <c r="B28" s="109"/>
      <c r="C28" s="109"/>
      <c r="D28" s="109"/>
      <c r="E28" s="109"/>
      <c r="F28" s="109"/>
      <c r="G28" s="109"/>
    </row>
    <row r="29" spans="1:8">
      <c r="A29" s="109"/>
      <c r="B29" s="109"/>
      <c r="C29" s="109"/>
      <c r="D29" s="109"/>
      <c r="E29" s="109"/>
      <c r="F29" s="109"/>
      <c r="G29" s="109"/>
    </row>
    <row r="30" spans="1:8">
      <c r="A30" s="109"/>
      <c r="B30" s="109"/>
      <c r="C30" s="109"/>
      <c r="D30" s="109"/>
      <c r="E30" s="109"/>
      <c r="F30" s="109"/>
      <c r="G30" s="109"/>
    </row>
    <row r="31" spans="1:8">
      <c r="A31" s="109"/>
      <c r="B31" s="109"/>
      <c r="C31" s="109"/>
      <c r="D31" s="109"/>
      <c r="E31" s="109"/>
      <c r="F31" s="109"/>
      <c r="G31" s="109"/>
    </row>
    <row r="32" spans="1:8">
      <c r="A32" s="109"/>
      <c r="B32" s="109"/>
      <c r="C32" s="109"/>
      <c r="D32" s="109"/>
      <c r="E32" s="109"/>
      <c r="F32" s="109"/>
      <c r="G32" s="109"/>
    </row>
    <row r="33" spans="1:7">
      <c r="A33" s="109"/>
      <c r="B33" s="109"/>
      <c r="C33" s="109"/>
      <c r="D33" s="109"/>
      <c r="E33" s="109"/>
      <c r="F33" s="109"/>
      <c r="G33" s="109"/>
    </row>
    <row r="34" spans="1:7">
      <c r="A34" s="109"/>
      <c r="B34" s="109"/>
      <c r="C34" s="109"/>
      <c r="D34" s="109"/>
      <c r="E34" s="109"/>
      <c r="F34" s="109"/>
      <c r="G34" s="109"/>
    </row>
    <row r="35" spans="1:7">
      <c r="A35" s="109"/>
      <c r="B35" s="109"/>
      <c r="C35" s="109"/>
      <c r="D35" s="109"/>
      <c r="E35" s="109"/>
      <c r="F35" s="109"/>
      <c r="G35" s="109"/>
    </row>
    <row r="36" spans="1:7">
      <c r="A36" s="109"/>
      <c r="B36" s="109"/>
      <c r="C36" s="109"/>
      <c r="D36" s="109"/>
      <c r="E36" s="109"/>
      <c r="F36" s="109"/>
      <c r="G36" s="109"/>
    </row>
    <row r="37" spans="1:7">
      <c r="A37" s="109"/>
      <c r="B37" s="109"/>
      <c r="C37" s="109"/>
      <c r="D37" s="109"/>
      <c r="E37" s="109"/>
      <c r="F37" s="109"/>
      <c r="G37" s="109"/>
    </row>
    <row r="38" spans="1:7">
      <c r="A38" s="109"/>
      <c r="B38" s="109"/>
      <c r="C38" s="109"/>
      <c r="D38" s="109"/>
      <c r="E38" s="109"/>
      <c r="F38" s="109"/>
      <c r="G38" s="109"/>
    </row>
    <row r="39" spans="1:7">
      <c r="A39" s="109"/>
      <c r="B39" s="109"/>
      <c r="C39" s="109"/>
      <c r="D39" s="109"/>
      <c r="E39" s="109"/>
      <c r="F39" s="109"/>
      <c r="G39" s="109"/>
    </row>
    <row r="40" spans="1:7">
      <c r="A40" s="109"/>
      <c r="B40" s="109"/>
      <c r="C40" s="109"/>
      <c r="D40" s="109"/>
      <c r="E40" s="109"/>
      <c r="F40" s="109"/>
      <c r="G40" s="109"/>
    </row>
    <row r="41" spans="1:7">
      <c r="A41" s="109"/>
      <c r="B41" s="109"/>
      <c r="C41" s="109"/>
      <c r="D41" s="109"/>
      <c r="E41" s="109"/>
      <c r="F41" s="109"/>
      <c r="G41" s="109"/>
    </row>
    <row r="42" spans="1:7">
      <c r="A42" s="109"/>
      <c r="B42" s="109"/>
      <c r="C42" s="109"/>
      <c r="D42" s="109"/>
      <c r="E42" s="109"/>
      <c r="F42" s="109"/>
      <c r="G42" s="109"/>
    </row>
    <row r="43" spans="1:7">
      <c r="A43" s="109"/>
      <c r="B43" s="109"/>
      <c r="C43" s="109"/>
      <c r="D43" s="109"/>
      <c r="E43" s="109"/>
      <c r="F43" s="109"/>
      <c r="G43" s="109"/>
    </row>
    <row r="44" spans="1:7">
      <c r="A44" s="109"/>
      <c r="B44" s="109"/>
      <c r="C44" s="109"/>
      <c r="D44" s="109"/>
      <c r="E44" s="109"/>
      <c r="F44" s="109"/>
      <c r="G44" s="109"/>
    </row>
    <row r="45" spans="1:7">
      <c r="A45" s="109"/>
      <c r="B45" s="109"/>
      <c r="C45" s="109"/>
      <c r="D45" s="109"/>
      <c r="E45" s="109"/>
      <c r="F45" s="109"/>
      <c r="G45" s="109"/>
    </row>
    <row r="46" spans="1:7">
      <c r="A46" s="109"/>
      <c r="B46" s="109"/>
      <c r="C46" s="109"/>
      <c r="D46" s="109"/>
      <c r="E46" s="109"/>
      <c r="F46" s="109"/>
      <c r="G46" s="109"/>
    </row>
    <row r="47" spans="1:7">
      <c r="A47" s="109"/>
      <c r="B47" s="109"/>
      <c r="C47" s="109"/>
      <c r="D47" s="109"/>
      <c r="E47" s="109"/>
      <c r="F47" s="109"/>
      <c r="G47" s="109"/>
    </row>
    <row r="48" spans="1:7">
      <c r="A48" s="109"/>
      <c r="B48" s="109"/>
      <c r="C48" s="109"/>
      <c r="D48" s="109"/>
      <c r="E48" s="109"/>
      <c r="F48" s="109"/>
      <c r="G48" s="109"/>
    </row>
    <row r="49" spans="1:7">
      <c r="A49" s="109"/>
      <c r="B49" s="109"/>
      <c r="C49" s="109"/>
      <c r="D49" s="109"/>
      <c r="E49" s="109"/>
      <c r="F49" s="109"/>
      <c r="G49" s="109"/>
    </row>
    <row r="50" spans="1:7">
      <c r="A50" s="109"/>
      <c r="B50" s="109"/>
      <c r="C50" s="109"/>
      <c r="D50" s="109"/>
      <c r="E50" s="109"/>
      <c r="F50" s="109"/>
      <c r="G50" s="109"/>
    </row>
    <row r="51" spans="1:7">
      <c r="A51" s="109"/>
      <c r="B51" s="109"/>
      <c r="C51" s="109"/>
      <c r="D51" s="109"/>
      <c r="E51" s="109"/>
      <c r="F51" s="109"/>
      <c r="G51" s="109"/>
    </row>
  </sheetData>
  <phoneticPr fontId="87" type="noConversion"/>
  <conditionalFormatting sqref="A10 A12">
    <cfRule type="cellIs" dxfId="1" priority="1" stopIfTrue="1" operator="equal">
      <formula>"Title"</formula>
    </cfRule>
  </conditionalFormatting>
  <printOptions horizontalCentered="1"/>
  <pageMargins left="1" right="1" top="1.5018750000000001" bottom="1" header="0.75093750000000004" footer="0.5"/>
  <pageSetup scale="70" orientation="portrait"/>
  <headerFooter scaleWithDoc="0">
    <oddHeader>&amp;R&amp;"Times New Roman,Bold"&amp;8Utah Association of Energy Users
UAE Exhibit RR 1.1R
Docket No. 13-035-184
Witness: Kevin C. Higgins
Page 2 of 8</oddHeader>
  </headerFooter>
  <ignoredErrors>
    <ignoredError sqref="D9:D11 G9:G1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zoomScaleSheetLayoutView="80" workbookViewId="0">
      <selection activeCell="A3" sqref="A3"/>
    </sheetView>
  </sheetViews>
  <sheetFormatPr defaultColWidth="11.83203125" defaultRowHeight="12.75"/>
  <cols>
    <col min="1" max="1" width="13.1640625" style="206" customWidth="1"/>
    <col min="2" max="2" width="48.33203125" style="207" customWidth="1"/>
    <col min="3" max="3" width="22.1640625" style="207" customWidth="1"/>
    <col min="4" max="4" width="2.83203125" style="141" customWidth="1"/>
    <col min="5" max="5" width="22.33203125" style="207" customWidth="1"/>
    <col min="6" max="6" width="5" style="208" customWidth="1"/>
    <col min="7" max="9" width="19.1640625" style="207" bestFit="1" customWidth="1"/>
    <col min="10" max="11" width="12.33203125" style="141" bestFit="1" customWidth="1"/>
    <col min="12" max="16384" width="11.83203125" style="141"/>
  </cols>
  <sheetData>
    <row r="1" spans="1:11" ht="15">
      <c r="A1" s="250" t="s">
        <v>60</v>
      </c>
      <c r="B1" s="251"/>
      <c r="C1" s="28"/>
      <c r="D1" s="139"/>
      <c r="E1" s="140"/>
      <c r="F1" s="139"/>
      <c r="G1" s="140"/>
      <c r="H1" s="140"/>
      <c r="I1" s="140"/>
    </row>
    <row r="2" spans="1:11" ht="15">
      <c r="A2" s="252" t="s">
        <v>73</v>
      </c>
      <c r="B2" s="251"/>
      <c r="C2" s="28"/>
      <c r="D2" s="139"/>
      <c r="E2" s="142"/>
      <c r="F2" s="143"/>
      <c r="G2" s="142"/>
      <c r="H2" s="142"/>
      <c r="I2" s="142"/>
    </row>
    <row r="3" spans="1:11" ht="15.75" thickBot="1">
      <c r="A3" s="253" t="s">
        <v>392</v>
      </c>
      <c r="B3" s="251"/>
      <c r="C3" s="28"/>
      <c r="D3" s="139"/>
      <c r="E3" s="140"/>
      <c r="F3" s="139"/>
      <c r="G3" s="144"/>
      <c r="H3" s="144"/>
      <c r="I3" s="144"/>
    </row>
    <row r="4" spans="1:11">
      <c r="A4" s="144"/>
      <c r="B4" s="140"/>
      <c r="C4" s="145" t="s">
        <v>75</v>
      </c>
      <c r="D4" s="139"/>
      <c r="E4" s="146" t="s">
        <v>303</v>
      </c>
      <c r="F4" s="147"/>
      <c r="G4" s="145"/>
      <c r="H4" s="145"/>
      <c r="I4" s="145"/>
    </row>
    <row r="5" spans="1:11" s="49" customFormat="1" ht="37.5" customHeight="1">
      <c r="A5" s="53" t="s">
        <v>304</v>
      </c>
      <c r="B5" s="54" t="s">
        <v>0</v>
      </c>
      <c r="C5" s="55" t="s">
        <v>305</v>
      </c>
      <c r="D5" s="54"/>
      <c r="E5" s="55" t="s">
        <v>306</v>
      </c>
      <c r="F5" s="101"/>
      <c r="G5" s="55" t="s">
        <v>376</v>
      </c>
      <c r="H5" s="55" t="s">
        <v>375</v>
      </c>
      <c r="I5" s="55" t="s">
        <v>374</v>
      </c>
    </row>
    <row r="6" spans="1:11">
      <c r="A6" s="144" t="s">
        <v>307</v>
      </c>
      <c r="B6" s="140" t="s">
        <v>308</v>
      </c>
      <c r="C6" s="56">
        <v>419336824.45999998</v>
      </c>
      <c r="D6" s="139"/>
      <c r="E6" s="56">
        <v>438567173.65480453</v>
      </c>
      <c r="F6" s="99"/>
      <c r="G6" s="56">
        <v>19230349.194804549</v>
      </c>
      <c r="H6" s="56">
        <v>19230349.194804549</v>
      </c>
      <c r="I6" s="56">
        <v>0</v>
      </c>
      <c r="K6" s="148"/>
    </row>
    <row r="7" spans="1:11">
      <c r="A7" s="144" t="s">
        <v>309</v>
      </c>
      <c r="B7" s="140" t="s">
        <v>310</v>
      </c>
      <c r="C7" s="56">
        <v>45431749.480000004</v>
      </c>
      <c r="D7" s="139"/>
      <c r="E7" s="56">
        <v>47515202.103452139</v>
      </c>
      <c r="F7" s="99"/>
      <c r="G7" s="56">
        <v>2083452.6234521344</v>
      </c>
      <c r="H7" s="56">
        <v>2083452.6234521344</v>
      </c>
      <c r="I7" s="56">
        <v>0</v>
      </c>
      <c r="K7" s="148"/>
    </row>
    <row r="8" spans="1:11">
      <c r="A8" s="144" t="s">
        <v>311</v>
      </c>
      <c r="B8" s="140" t="s">
        <v>312</v>
      </c>
      <c r="C8" s="56">
        <v>5928978.8699999992</v>
      </c>
      <c r="D8" s="139"/>
      <c r="E8" s="56">
        <v>6200875.6541318065</v>
      </c>
      <c r="F8" s="99"/>
      <c r="G8" s="56">
        <v>271896.78413180728</v>
      </c>
      <c r="H8" s="56">
        <v>271896.78413180728</v>
      </c>
      <c r="I8" s="56">
        <v>0</v>
      </c>
      <c r="K8" s="148"/>
    </row>
    <row r="9" spans="1:11">
      <c r="A9" s="149"/>
      <c r="B9" s="150" t="s">
        <v>313</v>
      </c>
      <c r="C9" s="57">
        <f>SUBTOTAL(9,C6:C8)</f>
        <v>470697552.81</v>
      </c>
      <c r="D9" s="151"/>
      <c r="E9" s="57">
        <v>492283251.4123885</v>
      </c>
      <c r="F9" s="60"/>
      <c r="G9" s="57">
        <v>21585698.60238849</v>
      </c>
      <c r="H9" s="57">
        <v>21585698.60238849</v>
      </c>
      <c r="I9" s="57">
        <v>0</v>
      </c>
      <c r="K9" s="148"/>
    </row>
    <row r="10" spans="1:11">
      <c r="A10" s="144"/>
      <c r="B10" s="140"/>
      <c r="C10" s="152"/>
      <c r="D10" s="139"/>
      <c r="E10" s="152"/>
      <c r="F10" s="139"/>
      <c r="G10" s="152"/>
      <c r="H10" s="152"/>
      <c r="I10" s="152"/>
      <c r="K10" s="148"/>
    </row>
    <row r="11" spans="1:11">
      <c r="A11" s="144" t="s">
        <v>314</v>
      </c>
      <c r="B11" s="140" t="s">
        <v>315</v>
      </c>
      <c r="C11" s="56">
        <v>1394181.0099999995</v>
      </c>
      <c r="D11" s="139"/>
      <c r="E11" s="58">
        <v>1458116.6963008402</v>
      </c>
      <c r="F11" s="100"/>
      <c r="G11" s="56">
        <v>63935.686300840694</v>
      </c>
      <c r="H11" s="56">
        <v>63935.686300840694</v>
      </c>
      <c r="I11" s="56">
        <v>0</v>
      </c>
      <c r="K11" s="148"/>
    </row>
    <row r="12" spans="1:11">
      <c r="A12" s="144">
        <v>500600</v>
      </c>
      <c r="B12" s="140" t="s">
        <v>316</v>
      </c>
      <c r="C12" s="56">
        <v>940.38000000000011</v>
      </c>
      <c r="D12" s="139"/>
      <c r="E12" s="58">
        <v>940.38000000000011</v>
      </c>
      <c r="F12" s="153"/>
      <c r="G12" s="56">
        <v>0</v>
      </c>
      <c r="H12" s="56">
        <v>0</v>
      </c>
      <c r="I12" s="56">
        <v>0</v>
      </c>
      <c r="K12" s="148"/>
    </row>
    <row r="13" spans="1:11" ht="13.5" customHeight="1">
      <c r="A13" s="144">
        <v>500700</v>
      </c>
      <c r="B13" s="140" t="s">
        <v>317</v>
      </c>
      <c r="C13" s="56">
        <v>337749.56</v>
      </c>
      <c r="D13" s="139"/>
      <c r="E13" s="58">
        <v>337749.56</v>
      </c>
      <c r="F13" s="153"/>
      <c r="G13" s="56">
        <v>0</v>
      </c>
      <c r="H13" s="56">
        <v>0</v>
      </c>
      <c r="I13" s="56">
        <v>0</v>
      </c>
      <c r="K13" s="148"/>
    </row>
    <row r="14" spans="1:11">
      <c r="A14" s="144">
        <v>500850</v>
      </c>
      <c r="B14" s="140" t="s">
        <v>318</v>
      </c>
      <c r="C14" s="56">
        <v>4455321.53</v>
      </c>
      <c r="D14" s="139"/>
      <c r="E14" s="58">
        <v>4455321.53</v>
      </c>
      <c r="F14" s="99"/>
      <c r="G14" s="56">
        <v>0</v>
      </c>
      <c r="H14" s="56">
        <v>0</v>
      </c>
      <c r="I14" s="56">
        <v>0</v>
      </c>
      <c r="K14" s="148"/>
    </row>
    <row r="15" spans="1:11">
      <c r="A15" s="144" t="s">
        <v>319</v>
      </c>
      <c r="B15" s="140" t="s">
        <v>320</v>
      </c>
      <c r="C15" s="56">
        <v>-1109848.8000000003</v>
      </c>
      <c r="D15" s="139"/>
      <c r="E15" s="58">
        <v>-1160745.3078488372</v>
      </c>
      <c r="F15" s="99"/>
      <c r="G15" s="56">
        <v>-50896.507848836947</v>
      </c>
      <c r="H15" s="56">
        <v>-50896.507848836947</v>
      </c>
      <c r="I15" s="56">
        <v>0</v>
      </c>
      <c r="K15" s="148"/>
    </row>
    <row r="16" spans="1:11">
      <c r="A16" s="149"/>
      <c r="B16" s="150" t="s">
        <v>321</v>
      </c>
      <c r="C16" s="57">
        <f>SUBTOTAL(9,C11:C15,C6:C9)</f>
        <v>475775896.49000001</v>
      </c>
      <c r="D16" s="151"/>
      <c r="E16" s="57">
        <v>497374634.27084053</v>
      </c>
      <c r="F16" s="60"/>
      <c r="G16" s="57">
        <v>21598737.780840494</v>
      </c>
      <c r="H16" s="57">
        <v>21598737.780840494</v>
      </c>
      <c r="I16" s="57">
        <v>0</v>
      </c>
      <c r="K16" s="148"/>
    </row>
    <row r="17" spans="1:11">
      <c r="A17" s="144"/>
      <c r="B17" s="140"/>
      <c r="C17" s="152"/>
      <c r="D17" s="139"/>
      <c r="E17" s="152"/>
      <c r="F17" s="139"/>
      <c r="G17" s="154"/>
      <c r="H17" s="154"/>
      <c r="I17" s="154"/>
      <c r="K17" s="148"/>
    </row>
    <row r="18" spans="1:11">
      <c r="A18" s="144">
        <v>500410</v>
      </c>
      <c r="B18" s="140" t="s">
        <v>322</v>
      </c>
      <c r="C18" s="56">
        <v>30591411.609999999</v>
      </c>
      <c r="D18" s="139"/>
      <c r="E18" s="56">
        <v>31386067.028653514</v>
      </c>
      <c r="F18" s="99"/>
      <c r="G18" s="56">
        <v>794655.41865351424</v>
      </c>
      <c r="H18" s="56">
        <v>794655.41865351424</v>
      </c>
      <c r="I18" s="56">
        <v>0</v>
      </c>
      <c r="K18" s="148"/>
    </row>
    <row r="19" spans="1:11">
      <c r="A19" s="149"/>
      <c r="B19" s="150" t="s">
        <v>323</v>
      </c>
      <c r="C19" s="57">
        <f>SUBTOTAL(9,C18:C18)</f>
        <v>30591411.609999999</v>
      </c>
      <c r="D19" s="151"/>
      <c r="E19" s="57">
        <v>31386067.028653514</v>
      </c>
      <c r="F19" s="60"/>
      <c r="G19" s="57">
        <v>794655.41865351424</v>
      </c>
      <c r="H19" s="57">
        <v>794655.41865351424</v>
      </c>
      <c r="I19" s="57">
        <v>0</v>
      </c>
      <c r="K19" s="148"/>
    </row>
    <row r="20" spans="1:11">
      <c r="A20" s="144"/>
      <c r="B20" s="140"/>
      <c r="C20" s="152"/>
      <c r="D20" s="139"/>
      <c r="E20" s="152"/>
      <c r="F20" s="139"/>
      <c r="G20" s="152"/>
      <c r="H20" s="152"/>
      <c r="I20" s="152"/>
      <c r="K20" s="148"/>
    </row>
    <row r="21" spans="1:11">
      <c r="A21" s="144">
        <v>500250</v>
      </c>
      <c r="B21" s="140" t="s">
        <v>324</v>
      </c>
      <c r="C21" s="56">
        <v>876583.55</v>
      </c>
      <c r="D21" s="139"/>
      <c r="E21" s="155">
        <v>876583.55</v>
      </c>
      <c r="F21" s="153"/>
      <c r="G21" s="56">
        <v>0</v>
      </c>
      <c r="H21" s="56">
        <v>0</v>
      </c>
      <c r="I21" s="56">
        <v>0</v>
      </c>
      <c r="K21" s="148"/>
    </row>
    <row r="22" spans="1:11">
      <c r="A22" s="144">
        <v>500400</v>
      </c>
      <c r="B22" s="140" t="s">
        <v>325</v>
      </c>
      <c r="C22" s="56">
        <v>2145201.5</v>
      </c>
      <c r="D22" s="139"/>
      <c r="E22" s="155">
        <v>2145201.5</v>
      </c>
      <c r="F22" s="153"/>
      <c r="G22" s="56">
        <v>0</v>
      </c>
      <c r="H22" s="56">
        <v>0</v>
      </c>
      <c r="I22" s="56">
        <v>0</v>
      </c>
      <c r="K22" s="148"/>
    </row>
    <row r="23" spans="1:11">
      <c r="A23" s="144">
        <v>501325</v>
      </c>
      <c r="B23" s="140" t="s">
        <v>326</v>
      </c>
      <c r="C23" s="56">
        <v>18643.27</v>
      </c>
      <c r="D23" s="139"/>
      <c r="E23" s="155">
        <v>18643.27</v>
      </c>
      <c r="F23" s="153"/>
      <c r="G23" s="56">
        <v>0</v>
      </c>
      <c r="H23" s="56">
        <v>0</v>
      </c>
      <c r="I23" s="56">
        <v>0</v>
      </c>
      <c r="K23" s="148"/>
    </row>
    <row r="24" spans="1:11">
      <c r="A24" s="144">
        <v>502300</v>
      </c>
      <c r="B24" s="140" t="s">
        <v>327</v>
      </c>
      <c r="C24" s="56">
        <v>174895.44</v>
      </c>
      <c r="D24" s="139"/>
      <c r="E24" s="155">
        <v>174895.44</v>
      </c>
      <c r="F24" s="153"/>
      <c r="G24" s="56">
        <v>0</v>
      </c>
      <c r="H24" s="56">
        <v>0</v>
      </c>
      <c r="I24" s="56">
        <v>0</v>
      </c>
      <c r="K24" s="148"/>
    </row>
    <row r="25" spans="1:11">
      <c r="A25" s="144">
        <v>580899</v>
      </c>
      <c r="B25" s="140" t="s">
        <v>328</v>
      </c>
      <c r="C25" s="56">
        <v>-273382.71000000002</v>
      </c>
      <c r="D25" s="139"/>
      <c r="E25" s="155">
        <v>-273382.71000000002</v>
      </c>
      <c r="F25" s="153"/>
      <c r="G25" s="56">
        <v>0</v>
      </c>
      <c r="H25" s="56">
        <v>0</v>
      </c>
      <c r="I25" s="56">
        <v>0</v>
      </c>
      <c r="K25" s="148"/>
    </row>
    <row r="26" spans="1:11">
      <c r="A26" s="149"/>
      <c r="B26" s="150" t="s">
        <v>329</v>
      </c>
      <c r="C26" s="57">
        <f>SUBTOTAL(9,C21:C25)</f>
        <v>2941941.05</v>
      </c>
      <c r="D26" s="151"/>
      <c r="E26" s="57">
        <v>2941941.05</v>
      </c>
      <c r="F26" s="60"/>
      <c r="G26" s="57">
        <v>0</v>
      </c>
      <c r="H26" s="57">
        <v>0</v>
      </c>
      <c r="I26" s="57">
        <v>0</v>
      </c>
      <c r="K26" s="148"/>
    </row>
    <row r="27" spans="1:11">
      <c r="A27" s="143"/>
      <c r="B27" s="151"/>
      <c r="C27" s="59"/>
      <c r="D27" s="151"/>
      <c r="E27" s="59"/>
      <c r="F27" s="60"/>
      <c r="G27" s="59"/>
      <c r="H27" s="59"/>
      <c r="I27" s="59"/>
      <c r="K27" s="148"/>
    </row>
    <row r="28" spans="1:11">
      <c r="A28" s="149"/>
      <c r="B28" s="150" t="s">
        <v>330</v>
      </c>
      <c r="C28" s="57">
        <f>SUBTOTAL(9,C21:C26,C18:C19,C11:C16,C6:C9)</f>
        <v>509309249.15000004</v>
      </c>
      <c r="D28" s="151"/>
      <c r="E28" s="57">
        <v>531702642.34949404</v>
      </c>
      <c r="F28" s="60"/>
      <c r="G28" s="57">
        <v>22393393.199494008</v>
      </c>
      <c r="H28" s="57">
        <v>22393393.199494008</v>
      </c>
      <c r="I28" s="57">
        <v>0</v>
      </c>
      <c r="K28" s="148"/>
    </row>
    <row r="29" spans="1:11">
      <c r="A29" s="144"/>
      <c r="B29" s="140"/>
      <c r="C29" s="152"/>
      <c r="D29" s="139"/>
      <c r="E29" s="152"/>
      <c r="F29" s="139"/>
      <c r="G29" s="152"/>
      <c r="H29" s="152"/>
      <c r="I29" s="152"/>
      <c r="K29" s="148"/>
    </row>
    <row r="30" spans="1:11">
      <c r="A30" s="144" t="s">
        <v>331</v>
      </c>
      <c r="B30" s="140" t="s">
        <v>332</v>
      </c>
      <c r="C30" s="56">
        <v>37952472.169999994</v>
      </c>
      <c r="D30" s="139"/>
      <c r="E30" s="56">
        <v>21069307.468823135</v>
      </c>
      <c r="F30" s="99"/>
      <c r="G30" s="56">
        <v>-16883164.701176859</v>
      </c>
      <c r="H30" s="56">
        <v>-16173971.708679393</v>
      </c>
      <c r="I30" s="56">
        <v>-709192.99249746464</v>
      </c>
      <c r="J30" s="148"/>
      <c r="K30" s="148"/>
    </row>
    <row r="31" spans="1:11">
      <c r="A31" s="144">
        <v>501115</v>
      </c>
      <c r="B31" s="140" t="s">
        <v>333</v>
      </c>
      <c r="C31" s="56">
        <v>3341186.1000000006</v>
      </c>
      <c r="D31" s="139"/>
      <c r="E31" s="56">
        <v>3202000</v>
      </c>
      <c r="F31" s="99"/>
      <c r="G31" s="56">
        <v>-139186.10000000056</v>
      </c>
      <c r="H31" s="56">
        <v>-139186.10000000056</v>
      </c>
      <c r="I31" s="56">
        <v>0</v>
      </c>
      <c r="K31" s="148"/>
    </row>
    <row r="32" spans="1:11">
      <c r="A32" s="144" t="s">
        <v>334</v>
      </c>
      <c r="B32" s="140" t="s">
        <v>335</v>
      </c>
      <c r="C32" s="56">
        <v>2146324.0500000003</v>
      </c>
      <c r="D32" s="139"/>
      <c r="E32" s="56">
        <v>-1314897.0878488361</v>
      </c>
      <c r="F32" s="99"/>
      <c r="G32" s="56">
        <v>-3461221.1378488364</v>
      </c>
      <c r="H32" s="56">
        <v>-3053486.2691609785</v>
      </c>
      <c r="I32" s="56">
        <v>-407734.86868785799</v>
      </c>
      <c r="K32" s="267"/>
    </row>
    <row r="33" spans="1:11">
      <c r="A33" s="144">
        <v>501160</v>
      </c>
      <c r="B33" s="140" t="s">
        <v>336</v>
      </c>
      <c r="C33" s="56">
        <v>6795791.3900000006</v>
      </c>
      <c r="D33" s="139"/>
      <c r="E33" s="56">
        <v>7107439.291786436</v>
      </c>
      <c r="F33" s="99"/>
      <c r="G33" s="56">
        <v>311647.9017864354</v>
      </c>
      <c r="H33" s="56">
        <v>311647.9017864354</v>
      </c>
      <c r="I33" s="56">
        <v>0</v>
      </c>
      <c r="J33" s="148"/>
      <c r="K33" s="148"/>
    </row>
    <row r="34" spans="1:11">
      <c r="A34" s="149"/>
      <c r="B34" s="150" t="s">
        <v>337</v>
      </c>
      <c r="C34" s="57">
        <f>SUBTOTAL(9,C30:C33)</f>
        <v>50235773.709999993</v>
      </c>
      <c r="D34" s="151"/>
      <c r="E34" s="57">
        <v>30063849.672760736</v>
      </c>
      <c r="F34" s="60"/>
      <c r="G34" s="57">
        <v>-20171924.037239261</v>
      </c>
      <c r="H34" s="57">
        <v>-19054996.176053938</v>
      </c>
      <c r="I34" s="57">
        <v>-1116927.8611853225</v>
      </c>
      <c r="K34" s="148"/>
    </row>
    <row r="35" spans="1:11">
      <c r="A35" s="144"/>
      <c r="B35" s="140"/>
      <c r="C35" s="56"/>
      <c r="D35" s="139"/>
      <c r="E35" s="152"/>
      <c r="F35" s="139"/>
      <c r="G35" s="152"/>
      <c r="H35" s="152"/>
      <c r="I35" s="152"/>
      <c r="K35" s="148"/>
    </row>
    <row r="36" spans="1:11">
      <c r="A36" s="144">
        <v>501102</v>
      </c>
      <c r="B36" s="140" t="s">
        <v>338</v>
      </c>
      <c r="C36" s="56">
        <v>649834.78</v>
      </c>
      <c r="D36" s="139"/>
      <c r="E36" s="56">
        <v>411051.49333333335</v>
      </c>
      <c r="F36" s="99"/>
      <c r="G36" s="56">
        <v>-238783.28666666668</v>
      </c>
      <c r="H36" s="56">
        <v>-238783.28666666668</v>
      </c>
      <c r="I36" s="56">
        <v>0</v>
      </c>
      <c r="K36" s="148"/>
    </row>
    <row r="37" spans="1:11">
      <c r="A37" s="144" t="s">
        <v>339</v>
      </c>
      <c r="B37" s="140" t="s">
        <v>340</v>
      </c>
      <c r="C37" s="56">
        <v>55085216.049999997</v>
      </c>
      <c r="D37" s="139"/>
      <c r="E37" s="56">
        <v>58894184.858439088</v>
      </c>
      <c r="F37" s="99"/>
      <c r="G37" s="56">
        <v>3808968.8084390908</v>
      </c>
      <c r="H37" s="56">
        <v>3808968.8084390908</v>
      </c>
      <c r="I37" s="56">
        <v>0</v>
      </c>
      <c r="K37" s="148"/>
    </row>
    <row r="38" spans="1:11">
      <c r="A38" s="144">
        <v>501175</v>
      </c>
      <c r="B38" s="140" t="s">
        <v>341</v>
      </c>
      <c r="C38" s="56">
        <v>3487708.09</v>
      </c>
      <c r="D38" s="139"/>
      <c r="E38" s="56">
        <v>3920582.6245054509</v>
      </c>
      <c r="F38" s="99"/>
      <c r="G38" s="56">
        <v>432874.5345054511</v>
      </c>
      <c r="H38" s="56">
        <v>432874.5345054511</v>
      </c>
      <c r="I38" s="56">
        <v>0</v>
      </c>
      <c r="K38" s="148"/>
    </row>
    <row r="39" spans="1:11">
      <c r="A39" s="144">
        <v>501200</v>
      </c>
      <c r="B39" s="140" t="s">
        <v>342</v>
      </c>
      <c r="C39" s="56">
        <v>444566.49000000005</v>
      </c>
      <c r="D39" s="139"/>
      <c r="E39" s="56">
        <v>485781.79908838146</v>
      </c>
      <c r="F39" s="99"/>
      <c r="G39" s="56">
        <v>41215.309088381415</v>
      </c>
      <c r="H39" s="56">
        <v>41215.309088381415</v>
      </c>
      <c r="I39" s="56">
        <v>0</v>
      </c>
      <c r="K39" s="148"/>
    </row>
    <row r="40" spans="1:11">
      <c r="A40" s="144" t="s">
        <v>343</v>
      </c>
      <c r="B40" s="140" t="s">
        <v>344</v>
      </c>
      <c r="C40" s="56">
        <v>874586.66999999981</v>
      </c>
      <c r="D40" s="139"/>
      <c r="E40" s="56">
        <v>914694.30206136615</v>
      </c>
      <c r="F40" s="99"/>
      <c r="G40" s="56">
        <v>40107.632061366341</v>
      </c>
      <c r="H40" s="56">
        <v>40107.632061366341</v>
      </c>
      <c r="I40" s="56">
        <v>0</v>
      </c>
      <c r="K40" s="148"/>
    </row>
    <row r="41" spans="1:11">
      <c r="A41" s="144">
        <v>501250</v>
      </c>
      <c r="B41" s="140" t="s">
        <v>345</v>
      </c>
      <c r="C41" s="56">
        <v>19175114.219999999</v>
      </c>
      <c r="D41" s="139"/>
      <c r="E41" s="56">
        <v>20012641.185561351</v>
      </c>
      <c r="F41" s="99"/>
      <c r="G41" s="56">
        <v>837526.96556135267</v>
      </c>
      <c r="H41" s="56">
        <v>837526.96556135267</v>
      </c>
      <c r="I41" s="56">
        <v>0</v>
      </c>
      <c r="K41" s="148"/>
    </row>
    <row r="42" spans="1:11">
      <c r="A42" s="144">
        <v>501251</v>
      </c>
      <c r="B42" s="140" t="s">
        <v>346</v>
      </c>
      <c r="C42" s="56">
        <v>504846.04999999987</v>
      </c>
      <c r="D42" s="139"/>
      <c r="E42" s="56">
        <v>504846.04999999987</v>
      </c>
      <c r="F42" s="99"/>
      <c r="G42" s="56">
        <v>0</v>
      </c>
      <c r="H42" s="56">
        <v>0</v>
      </c>
      <c r="I42" s="56">
        <v>0</v>
      </c>
      <c r="K42" s="148"/>
    </row>
    <row r="43" spans="1:11">
      <c r="A43" s="144">
        <v>501252</v>
      </c>
      <c r="B43" s="140" t="s">
        <v>347</v>
      </c>
      <c r="C43" s="56">
        <v>13900402.989999998</v>
      </c>
      <c r="D43" s="139"/>
      <c r="E43" s="56">
        <v>14537860.966151955</v>
      </c>
      <c r="F43" s="99"/>
      <c r="G43" s="56">
        <v>637457.97615195625</v>
      </c>
      <c r="H43" s="56">
        <v>637457.97615195625</v>
      </c>
      <c r="I43" s="56">
        <v>0</v>
      </c>
      <c r="K43" s="148"/>
    </row>
    <row r="44" spans="1:11">
      <c r="A44" s="144">
        <v>501275</v>
      </c>
      <c r="B44" s="140" t="s">
        <v>348</v>
      </c>
      <c r="C44" s="56">
        <v>23944.02</v>
      </c>
      <c r="D44" s="139"/>
      <c r="E44" s="56">
        <v>31138.704054439531</v>
      </c>
      <c r="F44" s="99"/>
      <c r="G44" s="56">
        <v>7194.6840544395309</v>
      </c>
      <c r="H44" s="56">
        <v>7194.6840544395309</v>
      </c>
      <c r="I44" s="56">
        <v>0</v>
      </c>
      <c r="K44" s="148"/>
    </row>
    <row r="45" spans="1:11">
      <c r="A45" s="144">
        <v>501300</v>
      </c>
      <c r="B45" s="140" t="s">
        <v>349</v>
      </c>
      <c r="C45" s="56">
        <v>3189098.11</v>
      </c>
      <c r="D45" s="139"/>
      <c r="E45" s="56">
        <v>3335346.8215238811</v>
      </c>
      <c r="F45" s="99"/>
      <c r="G45" s="56">
        <v>146248.71152388118</v>
      </c>
      <c r="H45" s="56">
        <v>146248.71152388118</v>
      </c>
      <c r="I45" s="56">
        <v>0</v>
      </c>
      <c r="K45" s="148"/>
    </row>
    <row r="46" spans="1:11">
      <c r="A46" s="144" t="s">
        <v>350</v>
      </c>
      <c r="B46" s="140" t="s">
        <v>351</v>
      </c>
      <c r="C46" s="56">
        <v>1340855.5499999998</v>
      </c>
      <c r="D46" s="139"/>
      <c r="E46" s="56">
        <v>1402345.7863499739</v>
      </c>
      <c r="F46" s="99"/>
      <c r="G46" s="56">
        <v>61490.23634997406</v>
      </c>
      <c r="H46" s="56">
        <v>61490.23634997406</v>
      </c>
      <c r="I46" s="56">
        <v>0</v>
      </c>
      <c r="K46" s="148"/>
    </row>
    <row r="47" spans="1:11" ht="15" customHeight="1">
      <c r="A47" s="144">
        <v>502900</v>
      </c>
      <c r="B47" s="140" t="s">
        <v>352</v>
      </c>
      <c r="C47" s="56">
        <v>1714114.9</v>
      </c>
      <c r="D47" s="156"/>
      <c r="E47" s="56">
        <v>1714114.9</v>
      </c>
      <c r="F47" s="99"/>
      <c r="G47" s="56">
        <v>0</v>
      </c>
      <c r="H47" s="56">
        <v>0</v>
      </c>
      <c r="I47" s="56">
        <v>0</v>
      </c>
      <c r="K47" s="148"/>
    </row>
    <row r="48" spans="1:11">
      <c r="A48" s="149"/>
      <c r="B48" s="150" t="s">
        <v>353</v>
      </c>
      <c r="C48" s="57">
        <f>SUBTOTAL(9,C36:C47)</f>
        <v>100390287.92</v>
      </c>
      <c r="D48" s="151"/>
      <c r="E48" s="57">
        <v>106164589.49106921</v>
      </c>
      <c r="F48" s="60"/>
      <c r="G48" s="57">
        <v>5774301.5710692275</v>
      </c>
      <c r="H48" s="57">
        <v>5774301.5710692275</v>
      </c>
      <c r="I48" s="57">
        <v>0</v>
      </c>
      <c r="K48" s="148"/>
    </row>
    <row r="49" spans="1:12">
      <c r="A49" s="143"/>
      <c r="B49" s="151"/>
      <c r="C49" s="59"/>
      <c r="D49" s="151"/>
      <c r="E49" s="59"/>
      <c r="F49" s="60"/>
      <c r="G49" s="59"/>
      <c r="H49" s="59"/>
      <c r="I49" s="59"/>
      <c r="K49" s="148"/>
    </row>
    <row r="50" spans="1:12">
      <c r="A50" s="149"/>
      <c r="B50" s="150" t="s">
        <v>354</v>
      </c>
      <c r="C50" s="57">
        <f>SUBTOTAL(9,C36:C48,C30:C34)</f>
        <v>150626061.63</v>
      </c>
      <c r="D50" s="151"/>
      <c r="E50" s="57">
        <v>136228439.16382995</v>
      </c>
      <c r="F50" s="60"/>
      <c r="G50" s="57">
        <v>-14397622.466170032</v>
      </c>
      <c r="H50" s="57">
        <v>-13280694.604984708</v>
      </c>
      <c r="I50" s="57">
        <v>-1116927.8611853225</v>
      </c>
      <c r="J50" s="148"/>
      <c r="K50" s="148"/>
    </row>
    <row r="51" spans="1:12">
      <c r="A51" s="144"/>
      <c r="B51" s="140"/>
      <c r="C51" s="152"/>
      <c r="D51" s="139"/>
      <c r="E51" s="152"/>
      <c r="F51" s="139"/>
      <c r="G51" s="152"/>
      <c r="H51" s="152"/>
      <c r="I51" s="152"/>
      <c r="K51" s="148"/>
    </row>
    <row r="52" spans="1:12">
      <c r="A52" s="144">
        <v>580500</v>
      </c>
      <c r="B52" s="140" t="s">
        <v>355</v>
      </c>
      <c r="C52" s="56">
        <v>35428050.740000002</v>
      </c>
      <c r="D52" s="139"/>
      <c r="E52" s="56">
        <v>37049906.388739839</v>
      </c>
      <c r="F52" s="99"/>
      <c r="G52" s="56">
        <v>1621855.6487398394</v>
      </c>
      <c r="H52" s="56">
        <v>1621855.6487398394</v>
      </c>
      <c r="I52" s="56">
        <v>0</v>
      </c>
      <c r="K52" s="148"/>
    </row>
    <row r="53" spans="1:12">
      <c r="A53" s="144">
        <v>580700</v>
      </c>
      <c r="B53" s="140" t="s">
        <v>356</v>
      </c>
      <c r="C53" s="56">
        <v>3788934.34</v>
      </c>
      <c r="D53" s="139"/>
      <c r="E53" s="56">
        <v>3788934.34</v>
      </c>
      <c r="F53" s="99"/>
      <c r="G53" s="56"/>
      <c r="H53" s="56"/>
      <c r="I53" s="56">
        <v>0</v>
      </c>
      <c r="K53" s="148"/>
    </row>
    <row r="54" spans="1:12">
      <c r="A54" s="149"/>
      <c r="B54" s="150" t="s">
        <v>357</v>
      </c>
      <c r="C54" s="57">
        <f>SUBTOTAL(9,C52:C53)</f>
        <v>39216985.079999998</v>
      </c>
      <c r="D54" s="151"/>
      <c r="E54" s="57">
        <v>40838840.728739843</v>
      </c>
      <c r="F54" s="60"/>
      <c r="G54" s="57">
        <v>1621855.6487398394</v>
      </c>
      <c r="H54" s="57">
        <v>1621855.6487398394</v>
      </c>
      <c r="I54" s="57">
        <v>0</v>
      </c>
      <c r="K54" s="148"/>
    </row>
    <row r="55" spans="1:12">
      <c r="A55" s="144"/>
      <c r="B55" s="140"/>
      <c r="C55" s="152"/>
      <c r="D55" s="139"/>
      <c r="E55" s="152"/>
      <c r="F55" s="139"/>
      <c r="G55" s="152"/>
      <c r="H55" s="152"/>
      <c r="I55" s="152"/>
      <c r="K55" s="148"/>
    </row>
    <row r="56" spans="1:12" s="158" customFormat="1">
      <c r="A56" s="157" t="s">
        <v>297</v>
      </c>
      <c r="B56" s="150"/>
      <c r="C56" s="57">
        <f>SUBTOTAL(9,C6:C55)</f>
        <v>699152295.85999978</v>
      </c>
      <c r="D56" s="151"/>
      <c r="E56" s="57">
        <v>708769922.24206376</v>
      </c>
      <c r="F56" s="60"/>
      <c r="G56" s="57">
        <v>9617626.3820638116</v>
      </c>
      <c r="H56" s="57">
        <v>10734554.243249137</v>
      </c>
      <c r="I56" s="57">
        <v>-1116927.8611853225</v>
      </c>
      <c r="K56" s="148"/>
      <c r="L56" s="141"/>
    </row>
    <row r="57" spans="1:12">
      <c r="A57" s="144"/>
      <c r="B57" s="140"/>
      <c r="C57" s="152"/>
      <c r="D57" s="139"/>
      <c r="E57" s="152"/>
      <c r="F57" s="139"/>
      <c r="G57" s="152"/>
      <c r="H57" s="152"/>
      <c r="I57" s="152"/>
      <c r="K57" s="148"/>
    </row>
    <row r="58" spans="1:12">
      <c r="A58" s="159" t="s">
        <v>358</v>
      </c>
      <c r="B58" s="140"/>
      <c r="C58" s="56">
        <v>202652222.04234427</v>
      </c>
      <c r="D58" s="139"/>
      <c r="E58" s="56">
        <v>205439931.34207684</v>
      </c>
      <c r="F58" s="99"/>
      <c r="G58" s="56">
        <v>2787709.2997325766</v>
      </c>
      <c r="H58" s="56">
        <v>3111455.5196484923</v>
      </c>
      <c r="I58" s="56">
        <v>-323746.21991591557</v>
      </c>
      <c r="K58" s="148"/>
    </row>
    <row r="59" spans="1:12">
      <c r="A59" s="144"/>
      <c r="B59" s="140"/>
      <c r="C59" s="152"/>
      <c r="D59" s="139"/>
      <c r="E59" s="152"/>
      <c r="F59" s="139"/>
      <c r="G59" s="160"/>
      <c r="H59" s="160"/>
      <c r="I59" s="160"/>
      <c r="K59" s="148"/>
    </row>
    <row r="60" spans="1:12" s="158" customFormat="1" ht="13.5" thickBot="1">
      <c r="A60" s="157" t="s">
        <v>359</v>
      </c>
      <c r="B60" s="150"/>
      <c r="C60" s="61">
        <f>C56-C58</f>
        <v>496500073.8176555</v>
      </c>
      <c r="D60" s="151"/>
      <c r="E60" s="61">
        <v>503329990.89998692</v>
      </c>
      <c r="F60" s="60"/>
      <c r="G60" s="61">
        <v>6829917.0823312346</v>
      </c>
      <c r="H60" s="61">
        <v>7623098.7236006446</v>
      </c>
      <c r="I60" s="61">
        <v>-793181.641269407</v>
      </c>
      <c r="K60" s="148"/>
      <c r="L60" s="141"/>
    </row>
    <row r="61" spans="1:12">
      <c r="A61" s="144"/>
      <c r="B61" s="140"/>
      <c r="C61" s="140"/>
      <c r="D61" s="139"/>
      <c r="E61" s="140"/>
      <c r="F61" s="139"/>
      <c r="G61" s="161"/>
      <c r="H61" s="161"/>
      <c r="I61" s="161"/>
      <c r="K61" s="148"/>
    </row>
    <row r="62" spans="1:12">
      <c r="A62" s="144"/>
      <c r="B62" s="140"/>
      <c r="C62" s="62" t="s">
        <v>68</v>
      </c>
      <c r="D62" s="162"/>
      <c r="E62" s="62" t="s">
        <v>68</v>
      </c>
      <c r="F62" s="102"/>
      <c r="G62" s="63"/>
      <c r="H62" s="63"/>
      <c r="I62" s="63"/>
    </row>
    <row r="63" spans="1:12">
      <c r="A63" s="144"/>
      <c r="B63" s="140"/>
      <c r="C63" s="63"/>
      <c r="D63" s="140"/>
      <c r="E63" s="105"/>
      <c r="F63" s="103"/>
      <c r="G63" s="63"/>
      <c r="H63" s="63"/>
      <c r="I63" s="63"/>
    </row>
    <row r="64" spans="1:12">
      <c r="A64" s="159" t="s">
        <v>360</v>
      </c>
      <c r="B64" s="140"/>
      <c r="C64" s="140"/>
      <c r="D64" s="139"/>
      <c r="E64" s="163"/>
      <c r="F64" s="153"/>
      <c r="G64" s="140"/>
      <c r="H64" s="140"/>
      <c r="I64" s="140"/>
    </row>
    <row r="65" spans="1:9" ht="14.25" customHeight="1">
      <c r="A65" s="159" t="s">
        <v>361</v>
      </c>
      <c r="B65" s="164"/>
      <c r="C65" s="164"/>
      <c r="D65" s="156"/>
      <c r="E65" s="140"/>
      <c r="F65" s="139"/>
      <c r="G65" s="140"/>
      <c r="H65" s="140"/>
      <c r="I65" s="140"/>
    </row>
    <row r="66" spans="1:9">
      <c r="A66" s="165" t="s">
        <v>362</v>
      </c>
      <c r="B66" s="140"/>
      <c r="C66" s="140"/>
      <c r="D66" s="139"/>
      <c r="E66" s="140"/>
      <c r="F66" s="139"/>
      <c r="G66" s="140"/>
      <c r="H66" s="140"/>
      <c r="I66" s="140"/>
    </row>
    <row r="67" spans="1:9" ht="15" customHeight="1">
      <c r="A67" s="165" t="s">
        <v>363</v>
      </c>
      <c r="B67" s="140"/>
      <c r="C67" s="140"/>
      <c r="D67" s="139"/>
      <c r="E67" s="140"/>
      <c r="F67" s="139"/>
      <c r="G67" s="140"/>
      <c r="H67" s="140"/>
      <c r="I67" s="140"/>
    </row>
    <row r="68" spans="1:9" ht="15" customHeight="1">
      <c r="A68" s="165" t="s">
        <v>364</v>
      </c>
      <c r="B68" s="140"/>
      <c r="C68" s="140"/>
      <c r="D68" s="139"/>
      <c r="E68" s="140"/>
      <c r="F68" s="139"/>
      <c r="G68" s="140"/>
      <c r="H68" s="140"/>
      <c r="I68" s="140"/>
    </row>
    <row r="69" spans="1:9">
      <c r="A69" s="166"/>
      <c r="B69" s="144"/>
      <c r="C69" s="64"/>
      <c r="D69" s="167"/>
      <c r="E69" s="64"/>
      <c r="F69" s="104"/>
      <c r="G69" s="168"/>
      <c r="H69" s="168"/>
      <c r="I69" s="168"/>
    </row>
    <row r="70" spans="1:9">
      <c r="A70" s="144"/>
      <c r="B70" s="169" t="s">
        <v>381</v>
      </c>
      <c r="C70" s="170">
        <v>5464.416666666667</v>
      </c>
      <c r="D70" s="171"/>
      <c r="E70" s="172">
        <v>5464.416666666667</v>
      </c>
      <c r="F70" s="173"/>
      <c r="G70" s="140"/>
      <c r="H70" s="140"/>
      <c r="I70" s="140"/>
    </row>
    <row r="71" spans="1:9">
      <c r="A71" s="174"/>
      <c r="B71" s="175"/>
      <c r="C71" s="65"/>
      <c r="D71" s="176"/>
      <c r="E71" s="177"/>
      <c r="F71" s="178"/>
      <c r="G71" s="179"/>
      <c r="H71" s="179"/>
      <c r="I71" s="179"/>
    </row>
    <row r="72" spans="1:9">
      <c r="A72" s="174"/>
      <c r="B72" s="180" t="s">
        <v>365</v>
      </c>
      <c r="C72" s="181">
        <f>C56/C70</f>
        <v>127946.37351226872</v>
      </c>
      <c r="D72" s="182"/>
      <c r="E72" s="183">
        <f>E56/E70</f>
        <v>129706.41982073056</v>
      </c>
      <c r="F72" s="181"/>
      <c r="G72" s="184"/>
      <c r="H72" s="184"/>
      <c r="I72" s="184"/>
    </row>
    <row r="73" spans="1:9">
      <c r="A73" s="174"/>
      <c r="B73" s="180"/>
      <c r="C73" s="181"/>
      <c r="D73" s="182"/>
      <c r="E73" s="183"/>
      <c r="F73" s="181"/>
      <c r="G73" s="184"/>
      <c r="H73" s="184"/>
      <c r="I73" s="184"/>
    </row>
    <row r="74" spans="1:9" ht="15.75">
      <c r="A74" s="174"/>
      <c r="B74" s="180" t="s">
        <v>366</v>
      </c>
      <c r="C74" s="66">
        <v>5334.5</v>
      </c>
      <c r="D74" s="185"/>
      <c r="E74" s="186">
        <f>C74</f>
        <v>5334.5</v>
      </c>
      <c r="F74" s="187"/>
      <c r="G74" s="187"/>
      <c r="H74" s="187"/>
      <c r="I74" s="187"/>
    </row>
    <row r="75" spans="1:9">
      <c r="A75" s="174"/>
      <c r="B75" s="175"/>
      <c r="C75" s="65"/>
      <c r="D75" s="176"/>
      <c r="E75" s="177"/>
      <c r="F75" s="178"/>
      <c r="G75" s="179"/>
      <c r="H75" s="179"/>
      <c r="I75" s="179"/>
    </row>
    <row r="76" spans="1:9" ht="15.75" customHeight="1">
      <c r="A76" s="174"/>
      <c r="B76" s="188" t="s">
        <v>377</v>
      </c>
      <c r="C76" s="67"/>
      <c r="D76" s="178"/>
      <c r="E76" s="189">
        <v>4</v>
      </c>
      <c r="F76" s="190"/>
      <c r="G76" s="187"/>
      <c r="H76" s="187"/>
      <c r="I76" s="187"/>
    </row>
    <row r="77" spans="1:9">
      <c r="A77" s="174"/>
      <c r="B77" s="175"/>
      <c r="C77" s="67"/>
      <c r="D77" s="178"/>
      <c r="E77" s="177"/>
      <c r="F77" s="178"/>
      <c r="G77" s="187"/>
      <c r="H77" s="187"/>
      <c r="I77" s="187"/>
    </row>
    <row r="78" spans="1:9" ht="15" customHeight="1">
      <c r="A78" s="174"/>
      <c r="B78" s="180" t="s">
        <v>367</v>
      </c>
      <c r="C78" s="67"/>
      <c r="D78" s="178"/>
      <c r="E78" s="189">
        <f>56-47</f>
        <v>9</v>
      </c>
      <c r="F78" s="190"/>
      <c r="G78" s="179"/>
      <c r="H78" s="179"/>
      <c r="I78" s="179"/>
    </row>
    <row r="79" spans="1:9">
      <c r="A79" s="174"/>
      <c r="B79" s="175"/>
      <c r="C79" s="67"/>
      <c r="D79" s="178"/>
      <c r="E79" s="177"/>
      <c r="F79" s="178"/>
      <c r="G79" s="215"/>
      <c r="H79" s="179"/>
      <c r="I79" s="179"/>
    </row>
    <row r="80" spans="1:9" ht="12" customHeight="1">
      <c r="A80" s="174"/>
      <c r="B80" s="180" t="s">
        <v>368</v>
      </c>
      <c r="C80" s="67"/>
      <c r="D80" s="178"/>
      <c r="E80" s="186">
        <f>E70-E74-E76-E78</f>
        <v>116.91666666666697</v>
      </c>
      <c r="F80" s="190"/>
      <c r="G80" s="187"/>
      <c r="H80" s="179"/>
      <c r="I80" s="179"/>
    </row>
    <row r="81" spans="1:9">
      <c r="A81" s="174"/>
      <c r="B81" s="175"/>
      <c r="C81" s="67"/>
      <c r="D81" s="178"/>
      <c r="E81" s="177"/>
      <c r="F81" s="178"/>
      <c r="G81" s="216"/>
      <c r="H81" s="179"/>
      <c r="I81" s="179"/>
    </row>
    <row r="82" spans="1:9">
      <c r="A82" s="174"/>
      <c r="B82" s="180" t="s">
        <v>369</v>
      </c>
      <c r="C82" s="178"/>
      <c r="D82" s="178"/>
      <c r="E82" s="191">
        <f>-E80*E72</f>
        <v>-15164842.25070712</v>
      </c>
      <c r="F82" s="192"/>
      <c r="G82" s="215"/>
      <c r="H82" s="179"/>
      <c r="I82" s="179"/>
    </row>
    <row r="83" spans="1:9">
      <c r="A83" s="174"/>
      <c r="B83" s="175"/>
      <c r="C83" s="193"/>
      <c r="D83" s="178"/>
      <c r="E83" s="194"/>
      <c r="F83" s="195"/>
      <c r="G83" s="179"/>
      <c r="H83" s="179"/>
      <c r="I83" s="179"/>
    </row>
    <row r="84" spans="1:9">
      <c r="A84" s="174"/>
      <c r="B84" s="180" t="s">
        <v>358</v>
      </c>
      <c r="C84" s="193"/>
      <c r="D84" s="178"/>
      <c r="E84" s="191">
        <f>-E82*(E58/E56)</f>
        <v>4395593.0592306973</v>
      </c>
      <c r="F84" s="192"/>
      <c r="G84" s="179"/>
      <c r="H84" s="179"/>
      <c r="I84" s="179"/>
    </row>
    <row r="85" spans="1:9">
      <c r="A85" s="174"/>
      <c r="B85" s="175"/>
      <c r="C85" s="193"/>
      <c r="D85" s="178"/>
      <c r="E85" s="194"/>
      <c r="F85" s="195"/>
      <c r="G85" s="179"/>
      <c r="H85" s="179"/>
      <c r="I85" s="179"/>
    </row>
    <row r="86" spans="1:9">
      <c r="A86" s="174"/>
      <c r="B86" s="196" t="s">
        <v>370</v>
      </c>
      <c r="C86" s="197"/>
      <c r="D86" s="198"/>
      <c r="E86" s="199">
        <f>E82+E84</f>
        <v>-10769249.191476423</v>
      </c>
      <c r="F86" s="195"/>
      <c r="G86" s="179"/>
      <c r="H86" s="179"/>
      <c r="I86" s="179"/>
    </row>
    <row r="87" spans="1:9">
      <c r="A87" s="200"/>
      <c r="B87" s="201"/>
      <c r="C87" s="202"/>
      <c r="D87" s="203"/>
      <c r="E87" s="204"/>
      <c r="F87" s="204"/>
      <c r="G87" s="205"/>
      <c r="H87" s="205"/>
      <c r="I87" s="205"/>
    </row>
    <row r="88" spans="1:9" ht="15.75" customHeight="1"/>
    <row r="89" spans="1:9">
      <c r="A89" s="200"/>
      <c r="B89" s="201"/>
      <c r="C89" s="201"/>
      <c r="D89" s="209"/>
      <c r="E89" s="210"/>
      <c r="F89" s="210"/>
      <c r="G89" s="205"/>
      <c r="H89" s="205"/>
      <c r="I89" s="205"/>
    </row>
    <row r="90" spans="1:9">
      <c r="A90" s="200"/>
      <c r="B90" s="201"/>
      <c r="C90" s="201"/>
      <c r="D90" s="209"/>
      <c r="E90" s="268"/>
      <c r="F90" s="205"/>
      <c r="G90" s="205"/>
      <c r="H90" s="205"/>
      <c r="I90" s="205"/>
    </row>
    <row r="91" spans="1:9">
      <c r="A91" s="200"/>
      <c r="B91" s="201"/>
      <c r="C91" s="201"/>
      <c r="D91" s="209"/>
      <c r="E91" s="268"/>
      <c r="F91" s="265"/>
      <c r="G91" s="265"/>
      <c r="H91" s="205"/>
      <c r="I91" s="141"/>
    </row>
    <row r="92" spans="1:9">
      <c r="A92" s="200"/>
      <c r="B92" s="201"/>
      <c r="C92" s="201"/>
      <c r="D92" s="209"/>
      <c r="E92" s="270"/>
      <c r="F92" s="205"/>
      <c r="G92" s="205"/>
      <c r="H92" s="205"/>
      <c r="I92" s="205"/>
    </row>
    <row r="93" spans="1:9">
      <c r="A93" s="200"/>
      <c r="B93" s="201"/>
      <c r="C93" s="201"/>
      <c r="D93" s="209"/>
      <c r="E93" s="205"/>
      <c r="F93" s="205"/>
      <c r="G93" s="205"/>
      <c r="H93" s="205"/>
      <c r="I93" s="205"/>
    </row>
    <row r="94" spans="1:9">
      <c r="B94" s="211"/>
      <c r="C94" s="211"/>
      <c r="E94" s="269"/>
      <c r="G94" s="208"/>
      <c r="H94" s="208"/>
      <c r="I94" s="208"/>
    </row>
    <row r="95" spans="1:9">
      <c r="B95" s="211"/>
      <c r="C95" s="211"/>
      <c r="E95" s="208"/>
      <c r="G95" s="208"/>
      <c r="H95" s="208"/>
      <c r="I95" s="208"/>
    </row>
    <row r="96" spans="1:9">
      <c r="B96" s="211"/>
      <c r="C96" s="211"/>
      <c r="E96" s="208"/>
      <c r="G96" s="208"/>
      <c r="H96" s="208"/>
      <c r="I96" s="208"/>
    </row>
    <row r="97" spans="1:9">
      <c r="B97" s="211"/>
      <c r="C97" s="211"/>
      <c r="E97" s="208"/>
      <c r="G97" s="208"/>
      <c r="H97" s="208"/>
      <c r="I97" s="208"/>
    </row>
    <row r="98" spans="1:9">
      <c r="B98" s="212"/>
      <c r="C98" s="212"/>
      <c r="E98" s="208"/>
      <c r="G98" s="208"/>
      <c r="H98" s="208"/>
      <c r="I98" s="208"/>
    </row>
    <row r="99" spans="1:9">
      <c r="B99" s="212"/>
      <c r="C99" s="212"/>
      <c r="E99" s="208"/>
      <c r="G99" s="208"/>
      <c r="H99" s="208"/>
      <c r="I99" s="208"/>
    </row>
    <row r="100" spans="1:9">
      <c r="B100" s="212"/>
      <c r="C100" s="212"/>
      <c r="E100" s="208"/>
      <c r="G100" s="208"/>
      <c r="H100" s="208"/>
      <c r="I100" s="208"/>
    </row>
    <row r="101" spans="1:9" s="213" customFormat="1">
      <c r="A101" s="206"/>
      <c r="B101" s="212"/>
      <c r="C101" s="212"/>
      <c r="D101" s="141"/>
      <c r="E101" s="208"/>
      <c r="F101" s="208"/>
      <c r="G101" s="208"/>
      <c r="H101" s="208"/>
      <c r="I101" s="208"/>
    </row>
    <row r="102" spans="1:9" s="213" customFormat="1">
      <c r="A102" s="206"/>
      <c r="B102" s="212"/>
      <c r="C102" s="212"/>
      <c r="D102" s="141"/>
      <c r="E102" s="208"/>
      <c r="F102" s="208"/>
      <c r="G102" s="208"/>
      <c r="H102" s="208"/>
      <c r="I102" s="208"/>
    </row>
    <row r="103" spans="1:9" s="213" customFormat="1">
      <c r="A103" s="206"/>
      <c r="B103" s="212"/>
      <c r="C103" s="212"/>
      <c r="D103" s="141"/>
      <c r="E103" s="208"/>
      <c r="F103" s="208"/>
      <c r="G103" s="208"/>
      <c r="H103" s="208"/>
      <c r="I103" s="208"/>
    </row>
    <row r="104" spans="1:9" s="213" customFormat="1">
      <c r="A104" s="206"/>
      <c r="B104" s="141"/>
      <c r="C104" s="212"/>
      <c r="D104" s="141"/>
      <c r="E104" s="208"/>
      <c r="F104" s="208"/>
      <c r="G104" s="208"/>
      <c r="H104" s="208"/>
      <c r="I104" s="208"/>
    </row>
    <row r="105" spans="1:9" s="213" customFormat="1">
      <c r="A105" s="206"/>
      <c r="B105" s="212"/>
      <c r="C105" s="212"/>
      <c r="D105" s="141"/>
      <c r="E105" s="208"/>
      <c r="F105" s="208"/>
      <c r="G105" s="208"/>
      <c r="H105" s="208"/>
      <c r="I105" s="208"/>
    </row>
    <row r="106" spans="1:9" s="213" customFormat="1">
      <c r="A106" s="206"/>
      <c r="B106" s="208"/>
      <c r="C106" s="211"/>
      <c r="D106" s="141"/>
      <c r="E106" s="208"/>
      <c r="F106" s="208"/>
      <c r="G106" s="208"/>
      <c r="H106" s="208"/>
      <c r="I106" s="208"/>
    </row>
    <row r="107" spans="1:9" s="213" customFormat="1">
      <c r="A107" s="206"/>
      <c r="B107" s="208"/>
      <c r="C107" s="208"/>
      <c r="D107" s="141"/>
      <c r="E107" s="208"/>
      <c r="F107" s="208"/>
      <c r="G107" s="208"/>
      <c r="H107" s="208"/>
      <c r="I107" s="208"/>
    </row>
    <row r="108" spans="1:9" s="213" customFormat="1">
      <c r="A108" s="206"/>
      <c r="B108" s="208"/>
      <c r="C108" s="208"/>
      <c r="D108" s="141"/>
      <c r="E108" s="208"/>
      <c r="F108" s="208"/>
      <c r="G108" s="208"/>
      <c r="H108" s="208"/>
      <c r="I108" s="208"/>
    </row>
  </sheetData>
  <phoneticPr fontId="87" type="noConversion"/>
  <printOptions horizontalCentered="1"/>
  <pageMargins left="1" right="1" top="1.4998950131233599" bottom="1" header="0.75" footer="0.5"/>
  <pageSetup scale="45" orientation="portrait"/>
  <headerFooter scaleWithDoc="0">
    <oddHeader>&amp;R&amp;"Times New Roman,Bold"&amp;8Utah Association of Energy Users
UAE Exhibit RR 1.1R
Docket No. 13-035-184
Witness: Kevin C. Higgins
Page 3 of 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6"/>
  <sheetViews>
    <sheetView zoomScaleSheetLayoutView="80" workbookViewId="0">
      <selection activeCell="F33" sqref="F33"/>
    </sheetView>
  </sheetViews>
  <sheetFormatPr defaultColWidth="8.83203125" defaultRowHeight="12.75"/>
  <cols>
    <col min="1" max="1" width="20.6640625" style="76" customWidth="1"/>
    <col min="2" max="2" width="21.1640625" style="76" customWidth="1"/>
    <col min="3" max="3" width="18.33203125" style="76" customWidth="1"/>
    <col min="4" max="4" width="21.1640625" style="77" customWidth="1"/>
    <col min="5" max="5" width="18.33203125" style="76" customWidth="1"/>
    <col min="6" max="6" width="21.1640625" style="76" customWidth="1"/>
    <col min="7" max="7" width="14.33203125" style="132" bestFit="1" customWidth="1"/>
    <col min="8" max="12" width="8.83203125" style="132"/>
    <col min="13" max="16384" width="8.83203125" style="76"/>
  </cols>
  <sheetData>
    <row r="1" spans="1:11">
      <c r="A1" s="106" t="s">
        <v>60</v>
      </c>
      <c r="B1" s="107"/>
      <c r="C1" s="30"/>
    </row>
    <row r="2" spans="1:11">
      <c r="A2" s="27" t="s">
        <v>73</v>
      </c>
      <c r="B2" s="107"/>
      <c r="C2" s="30"/>
    </row>
    <row r="3" spans="1:11">
      <c r="A3" s="114" t="s">
        <v>380</v>
      </c>
      <c r="B3" s="107"/>
      <c r="C3" s="28"/>
    </row>
    <row r="4" spans="1:11">
      <c r="A4" s="114" t="s">
        <v>384</v>
      </c>
      <c r="B4" s="107"/>
    </row>
    <row r="5" spans="1:11">
      <c r="B5" s="78"/>
    </row>
    <row r="6" spans="1:11">
      <c r="B6" s="78"/>
      <c r="D6" s="79"/>
    </row>
    <row r="7" spans="1:11" ht="67.5" customHeight="1">
      <c r="A7" s="80" t="s">
        <v>76</v>
      </c>
      <c r="B7" s="81" t="s">
        <v>77</v>
      </c>
      <c r="C7" s="82" t="s">
        <v>78</v>
      </c>
      <c r="D7" s="83" t="s">
        <v>379</v>
      </c>
      <c r="E7" s="84" t="s">
        <v>79</v>
      </c>
      <c r="F7" s="83" t="s">
        <v>80</v>
      </c>
    </row>
    <row r="8" spans="1:11">
      <c r="A8" s="43" t="s">
        <v>81</v>
      </c>
      <c r="B8" s="77">
        <v>14912207.639310576</v>
      </c>
      <c r="C8" s="85">
        <v>2.1328983295360066E-2</v>
      </c>
      <c r="D8" s="77">
        <v>-323450.66704210272</v>
      </c>
      <c r="E8" s="87">
        <v>0.4262831716003761</v>
      </c>
      <c r="F8" s="77">
        <v>-137881.57620296479</v>
      </c>
      <c r="G8" s="232"/>
      <c r="K8" s="233"/>
    </row>
    <row r="9" spans="1:11">
      <c r="A9" s="43" t="s">
        <v>82</v>
      </c>
      <c r="B9" s="77">
        <v>2097545.332222919</v>
      </c>
      <c r="C9" s="85">
        <v>3.0001265026853847E-3</v>
      </c>
      <c r="D9" s="77">
        <v>-45496.445145389509</v>
      </c>
      <c r="E9" s="87">
        <v>0.41971722672390366</v>
      </c>
      <c r="F9" s="77">
        <v>-19095.641782219096</v>
      </c>
      <c r="G9" s="232"/>
      <c r="K9" s="233"/>
    </row>
    <row r="10" spans="1:11">
      <c r="A10" s="43" t="s">
        <v>83</v>
      </c>
      <c r="B10" s="77">
        <v>16681131.907011839</v>
      </c>
      <c r="C10" s="85">
        <v>2.3859081927912473E-2</v>
      </c>
      <c r="D10" s="77">
        <v>-361819.21368348977</v>
      </c>
      <c r="E10" s="87">
        <v>0.4262831716003761</v>
      </c>
      <c r="F10" s="77">
        <v>-154237.44195495223</v>
      </c>
      <c r="G10" s="232"/>
      <c r="K10" s="233"/>
    </row>
    <row r="11" spans="1:11">
      <c r="A11" s="43" t="s">
        <v>84</v>
      </c>
      <c r="B11" s="77">
        <v>1564074.194429175</v>
      </c>
      <c r="C11" s="85">
        <v>2.2371008486860057E-3</v>
      </c>
      <c r="D11" s="77">
        <v>-33925.281469246293</v>
      </c>
      <c r="E11" s="87">
        <v>0.4262831716003761</v>
      </c>
      <c r="F11" s="77">
        <v>-14461.776582145776</v>
      </c>
      <c r="G11" s="232"/>
      <c r="K11" s="233"/>
    </row>
    <row r="12" spans="1:11">
      <c r="A12" s="43" t="s">
        <v>85</v>
      </c>
      <c r="B12" s="77">
        <v>43610687.827908158</v>
      </c>
      <c r="C12" s="85">
        <v>6.2376520947076852E-2</v>
      </c>
      <c r="D12" s="77">
        <v>-945930.10031034867</v>
      </c>
      <c r="E12" s="87">
        <v>0.4262831716003761</v>
      </c>
      <c r="F12" s="77">
        <v>-403234.08327255736</v>
      </c>
      <c r="G12" s="232"/>
      <c r="K12" s="233"/>
    </row>
    <row r="13" spans="1:11">
      <c r="A13" s="43" t="s">
        <v>86</v>
      </c>
      <c r="B13" s="77">
        <v>2351906.8592348313</v>
      </c>
      <c r="C13" s="85">
        <v>3.3639406938395914E-3</v>
      </c>
      <c r="D13" s="77">
        <v>-51013.629962811661</v>
      </c>
      <c r="E13" s="87">
        <v>0.4262831716003761</v>
      </c>
      <c r="F13" s="77">
        <v>-21746.251975395331</v>
      </c>
      <c r="G13" s="232"/>
      <c r="K13" s="233"/>
    </row>
    <row r="14" spans="1:11">
      <c r="A14" s="43" t="s">
        <v>87</v>
      </c>
      <c r="B14" s="77">
        <v>7505870.4074307503</v>
      </c>
      <c r="C14" s="85">
        <v>1.0735672974080809E-2</v>
      </c>
      <c r="D14" s="77">
        <v>-162804.7871071152</v>
      </c>
      <c r="E14" s="87">
        <v>0.4262831716003761</v>
      </c>
      <c r="F14" s="77">
        <v>-69400.940999745086</v>
      </c>
      <c r="G14" s="232"/>
      <c r="K14" s="233"/>
    </row>
    <row r="15" spans="1:11">
      <c r="A15" s="43" t="s">
        <v>88</v>
      </c>
      <c r="B15" s="77">
        <v>26813968.148284979</v>
      </c>
      <c r="C15" s="85">
        <v>3.8352113419440559E-2</v>
      </c>
      <c r="D15" s="77">
        <v>-581603.74998704367</v>
      </c>
      <c r="E15" s="87">
        <v>0.4262831716003761</v>
      </c>
      <c r="F15" s="77">
        <v>-247927.89115914918</v>
      </c>
      <c r="G15" s="232"/>
      <c r="K15" s="233"/>
    </row>
    <row r="16" spans="1:11">
      <c r="A16" s="43" t="s">
        <v>89</v>
      </c>
      <c r="B16" s="77">
        <v>9939885.1293837577</v>
      </c>
      <c r="C16" s="85">
        <v>1.4217052834185567E-2</v>
      </c>
      <c r="D16" s="77">
        <v>-215599.36350039268</v>
      </c>
      <c r="E16" s="87">
        <v>0.4262831716003761</v>
      </c>
      <c r="F16" s="77">
        <v>-91906.38046796975</v>
      </c>
      <c r="G16" s="232"/>
      <c r="K16" s="233"/>
    </row>
    <row r="17" spans="1:12">
      <c r="A17" s="43" t="s">
        <v>90</v>
      </c>
      <c r="B17" s="77">
        <v>2347288.965893398</v>
      </c>
      <c r="C17" s="85">
        <v>3.3573357046708823E-3</v>
      </c>
      <c r="D17" s="77">
        <v>-50913.466344000553</v>
      </c>
      <c r="E17" s="87">
        <v>0.4262831716003761</v>
      </c>
      <c r="F17" s="77">
        <v>-21703.55391028956</v>
      </c>
      <c r="G17" s="232"/>
      <c r="K17" s="233"/>
    </row>
    <row r="18" spans="1:12">
      <c r="A18" s="43" t="s">
        <v>91</v>
      </c>
      <c r="B18" s="77">
        <v>2811364.4041058933</v>
      </c>
      <c r="C18" s="85">
        <v>4.0211044442723942E-3</v>
      </c>
      <c r="D18" s="77">
        <v>-60979.414571008179</v>
      </c>
      <c r="E18" s="87">
        <v>0.4262831716003761</v>
      </c>
      <c r="F18" s="77">
        <v>-25994.498245663555</v>
      </c>
      <c r="G18" s="232"/>
      <c r="K18" s="233"/>
    </row>
    <row r="19" spans="1:12">
      <c r="A19" s="43" t="s">
        <v>92</v>
      </c>
      <c r="B19" s="77">
        <v>1544939.7964782496</v>
      </c>
      <c r="C19" s="85">
        <v>2.2097328516641423E-3</v>
      </c>
      <c r="D19" s="77">
        <v>-33510.250111691916</v>
      </c>
      <c r="E19" s="87">
        <v>0.4262831716003761</v>
      </c>
      <c r="F19" s="77">
        <v>-14284.855698733887</v>
      </c>
      <c r="G19" s="232"/>
      <c r="K19" s="233"/>
    </row>
    <row r="20" spans="1:12">
      <c r="A20" s="43" t="s">
        <v>93</v>
      </c>
      <c r="B20" s="77">
        <v>65079.253017269628</v>
      </c>
      <c r="C20" s="85">
        <v>9.3083085620448668E-5</v>
      </c>
      <c r="D20" s="77">
        <v>-1411.5903096431682</v>
      </c>
      <c r="E20" s="87">
        <v>0.4262831716003761</v>
      </c>
      <c r="F20" s="77">
        <v>-601.73719419504675</v>
      </c>
      <c r="G20" s="232"/>
      <c r="K20" s="233"/>
    </row>
    <row r="21" spans="1:12">
      <c r="A21" s="43" t="s">
        <v>94</v>
      </c>
      <c r="B21" s="77">
        <v>497336.94544584386</v>
      </c>
      <c r="C21" s="85">
        <v>7.1134279096386169E-4</v>
      </c>
      <c r="D21" s="77">
        <v>-10787.401211144692</v>
      </c>
      <c r="E21" s="87">
        <v>0.4262831716003761</v>
      </c>
      <c r="F21" s="77">
        <v>-4598.4876016124972</v>
      </c>
      <c r="G21" s="232"/>
      <c r="K21" s="233"/>
    </row>
    <row r="22" spans="1:12">
      <c r="A22" s="43" t="s">
        <v>95</v>
      </c>
      <c r="B22" s="77">
        <v>71675.143380060035</v>
      </c>
      <c r="C22" s="85">
        <v>1.0251721092025486E-4</v>
      </c>
      <c r="D22" s="77">
        <v>-1554.6573315881342</v>
      </c>
      <c r="E22" s="87">
        <v>0.4262831716003761</v>
      </c>
      <c r="F22" s="77">
        <v>-662.72425806116746</v>
      </c>
      <c r="G22" s="232"/>
      <c r="K22" s="233"/>
    </row>
    <row r="23" spans="1:12">
      <c r="A23" s="43" t="s">
        <v>96</v>
      </c>
      <c r="B23" s="77">
        <v>4938100.8042014781</v>
      </c>
      <c r="C23" s="85">
        <v>7.0629830345151244E-3</v>
      </c>
      <c r="D23" s="77">
        <v>-107109.02353784254</v>
      </c>
      <c r="E23" s="87">
        <v>0.4262831716003761</v>
      </c>
      <c r="F23" s="77">
        <v>-45658.774260730854</v>
      </c>
      <c r="G23" s="232"/>
      <c r="K23" s="233"/>
    </row>
    <row r="24" spans="1:12">
      <c r="A24" s="43" t="s">
        <v>97</v>
      </c>
      <c r="B24" s="77">
        <v>4284504.7468174268</v>
      </c>
      <c r="C24" s="85">
        <v>6.1281422834308583E-3</v>
      </c>
      <c r="D24" s="77">
        <v>-92932.311018117078</v>
      </c>
      <c r="E24" s="87">
        <v>0.4262831716003761</v>
      </c>
      <c r="F24" s="77">
        <v>-39615.480284955527</v>
      </c>
      <c r="G24" s="232"/>
      <c r="K24" s="233"/>
    </row>
    <row r="25" spans="1:12">
      <c r="A25" s="43" t="s">
        <v>98</v>
      </c>
      <c r="B25" s="77">
        <v>-11508.782630718353</v>
      </c>
      <c r="C25" s="85">
        <v>-1.646105247578691E-5</v>
      </c>
      <c r="D25" s="77">
        <v>249.62926407592036</v>
      </c>
      <c r="E25" s="87">
        <v>0.4262831716003761</v>
      </c>
      <c r="F25" s="77">
        <v>106.41275441455116</v>
      </c>
      <c r="G25" s="232"/>
      <c r="K25" s="233"/>
    </row>
    <row r="26" spans="1:12" s="88" customFormat="1">
      <c r="A26" s="43" t="s">
        <v>99</v>
      </c>
      <c r="B26" s="77">
        <v>419570.5759159326</v>
      </c>
      <c r="C26" s="85">
        <v>6.0011327775135923E-4</v>
      </c>
      <c r="D26" s="77">
        <v>-9100.6231896541485</v>
      </c>
      <c r="E26" s="87">
        <v>0.4262831716003761</v>
      </c>
      <c r="F26" s="77">
        <v>-3879.4425168257017</v>
      </c>
      <c r="G26" s="232"/>
      <c r="H26" s="132"/>
      <c r="I26" s="132"/>
      <c r="J26" s="132"/>
      <c r="K26" s="233"/>
      <c r="L26" s="234"/>
    </row>
    <row r="27" spans="1:12" s="88" customFormat="1">
      <c r="A27" s="43" t="s">
        <v>100</v>
      </c>
      <c r="B27" s="77">
        <v>132732.65297327071</v>
      </c>
      <c r="C27" s="85">
        <v>1.898479827059732E-4</v>
      </c>
      <c r="D27" s="77">
        <v>-2879.0147093510568</v>
      </c>
      <c r="E27" s="87">
        <v>0.4262831716003761</v>
      </c>
      <c r="F27" s="77">
        <v>-1227.2755213863036</v>
      </c>
      <c r="G27" s="232"/>
      <c r="H27" s="132"/>
      <c r="I27" s="132"/>
      <c r="J27" s="132"/>
      <c r="K27" s="233"/>
      <c r="L27" s="234"/>
    </row>
    <row r="28" spans="1:12" s="88" customFormat="1">
      <c r="A28" s="43" t="s">
        <v>101</v>
      </c>
      <c r="B28" s="77">
        <v>561856.38053039985</v>
      </c>
      <c r="C28" s="85">
        <v>8.0362516701641131E-4</v>
      </c>
      <c r="D28" s="77">
        <v>-12186.848886502039</v>
      </c>
      <c r="E28" s="87">
        <v>0.4262831716003761</v>
      </c>
      <c r="F28" s="77">
        <v>-5195.0485951526007</v>
      </c>
      <c r="G28" s="232"/>
      <c r="H28" s="132"/>
      <c r="I28" s="132"/>
      <c r="J28" s="132"/>
      <c r="K28" s="233"/>
      <c r="L28" s="234"/>
    </row>
    <row r="29" spans="1:12" s="88" customFormat="1">
      <c r="A29" s="43" t="s">
        <v>102</v>
      </c>
      <c r="B29" s="77">
        <v>321262.5456667805</v>
      </c>
      <c r="C29" s="85">
        <v>4.5950295460534533E-4</v>
      </c>
      <c r="D29" s="77">
        <v>-6968.2898203238965</v>
      </c>
      <c r="E29" s="87">
        <v>0.4262831716003761</v>
      </c>
      <c r="F29" s="77">
        <v>-2970.4646852382857</v>
      </c>
      <c r="G29" s="232"/>
      <c r="H29" s="132"/>
      <c r="I29" s="132"/>
      <c r="J29" s="132"/>
      <c r="K29" s="233"/>
      <c r="L29" s="234"/>
    </row>
    <row r="30" spans="1:12" s="88" customFormat="1">
      <c r="A30" s="43" t="s">
        <v>103</v>
      </c>
      <c r="B30" s="77">
        <v>1443210.2279863548</v>
      </c>
      <c r="C30" s="85">
        <v>2.0642286902757263E-3</v>
      </c>
      <c r="D30" s="77">
        <v>-31303.702457415155</v>
      </c>
      <c r="E30" s="87">
        <v>0.4262831716003761</v>
      </c>
      <c r="F30" s="77">
        <v>-13344.241566381419</v>
      </c>
      <c r="G30" s="232"/>
      <c r="H30" s="132"/>
      <c r="I30" s="132"/>
      <c r="J30" s="132"/>
      <c r="K30" s="233"/>
      <c r="L30" s="234"/>
    </row>
    <row r="31" spans="1:12">
      <c r="A31" s="43" t="s">
        <v>104</v>
      </c>
      <c r="B31" s="77">
        <v>455333.18765441066</v>
      </c>
      <c r="C31" s="85">
        <v>6.512646677278276E-4</v>
      </c>
      <c r="D31" s="77">
        <v>-9876.3259495516941</v>
      </c>
      <c r="E31" s="87">
        <v>0.4262831716003761</v>
      </c>
      <c r="F31" s="77">
        <v>-4210.1115495339918</v>
      </c>
      <c r="G31" s="232"/>
      <c r="K31" s="233"/>
    </row>
    <row r="32" spans="1:12">
      <c r="A32" s="43" t="s">
        <v>105</v>
      </c>
      <c r="B32" s="77">
        <v>896925.20120419294</v>
      </c>
      <c r="C32" s="85">
        <v>1.2828752855640992E-3</v>
      </c>
      <c r="D32" s="77">
        <v>-19454.601332910413</v>
      </c>
      <c r="E32" s="87">
        <v>0.4262831716003761</v>
      </c>
      <c r="F32" s="77">
        <v>-8293.1691584139553</v>
      </c>
      <c r="G32" s="232"/>
      <c r="K32" s="233"/>
    </row>
    <row r="33" spans="1:12">
      <c r="A33" s="43" t="s">
        <v>106</v>
      </c>
      <c r="B33" s="77">
        <v>293283.20574559539</v>
      </c>
      <c r="C33" s="85">
        <v>4.1948400581998975E-4</v>
      </c>
      <c r="D33" s="77">
        <v>-6361.4087749548517</v>
      </c>
      <c r="E33" s="87">
        <v>0.4262831716003761</v>
      </c>
      <c r="F33" s="77">
        <v>-2711.7615084342174</v>
      </c>
      <c r="G33" s="232"/>
      <c r="K33" s="233"/>
    </row>
    <row r="34" spans="1:12">
      <c r="A34" s="43" t="s">
        <v>107</v>
      </c>
      <c r="B34" s="77">
        <v>4827420.9919396937</v>
      </c>
      <c r="C34" s="85">
        <v>6.9046773078270049E-3</v>
      </c>
      <c r="D34" s="77">
        <v>-104708.34216523365</v>
      </c>
      <c r="E34" s="87">
        <v>0.4262831716003761</v>
      </c>
      <c r="F34" s="77">
        <v>-44635.404191213194</v>
      </c>
      <c r="G34" s="232"/>
      <c r="K34" s="233"/>
    </row>
    <row r="35" spans="1:12">
      <c r="A35" s="43" t="s">
        <v>108</v>
      </c>
      <c r="B35" s="77">
        <v>3516.1450169182012</v>
      </c>
      <c r="C35" s="85">
        <v>5.0291546459031918E-6</v>
      </c>
      <c r="D35" s="77">
        <v>-76.266336859532728</v>
      </c>
      <c r="E35" s="87">
        <v>0</v>
      </c>
      <c r="F35" s="77">
        <v>0</v>
      </c>
      <c r="G35" s="232"/>
      <c r="K35" s="233"/>
    </row>
    <row r="36" spans="1:12">
      <c r="A36" s="43" t="s">
        <v>109</v>
      </c>
      <c r="B36" s="77">
        <v>3078015.6038846932</v>
      </c>
      <c r="C36" s="85">
        <v>4.4024965978242932E-3</v>
      </c>
      <c r="D36" s="77">
        <v>-66763.166415280197</v>
      </c>
      <c r="E36" s="87">
        <v>0.4262831716003761</v>
      </c>
      <c r="F36" s="77">
        <v>-28460.014325589356</v>
      </c>
      <c r="G36" s="232"/>
      <c r="K36" s="233"/>
    </row>
    <row r="37" spans="1:12">
      <c r="A37" s="43" t="s">
        <v>110</v>
      </c>
      <c r="B37" s="77">
        <v>750830.09114388889</v>
      </c>
      <c r="C37" s="85">
        <v>1.0739149332554536E-3</v>
      </c>
      <c r="D37" s="77">
        <v>-16285.750553497619</v>
      </c>
      <c r="E37" s="87">
        <v>0.4262831716003761</v>
      </c>
      <c r="F37" s="77">
        <v>-6942.3413978375456</v>
      </c>
      <c r="G37" s="232"/>
      <c r="K37" s="233"/>
    </row>
    <row r="38" spans="1:12">
      <c r="A38" s="43" t="s">
        <v>111</v>
      </c>
      <c r="B38" s="77">
        <v>1111863.4881465556</v>
      </c>
      <c r="C38" s="85">
        <v>1.5903022771010082E-3</v>
      </c>
      <c r="D38" s="77">
        <v>-24116.683163177109</v>
      </c>
      <c r="E38" s="87">
        <v>0.4262831716003761</v>
      </c>
      <c r="F38" s="77">
        <v>-10280.536187280528</v>
      </c>
      <c r="G38" s="232"/>
      <c r="K38" s="233"/>
    </row>
    <row r="39" spans="1:12">
      <c r="A39" s="43" t="s">
        <v>112</v>
      </c>
      <c r="B39" s="77">
        <v>164328.19884886473</v>
      </c>
      <c r="C39" s="85">
        <v>2.3503920364980143E-4</v>
      </c>
      <c r="D39" s="77">
        <v>-3564.3324460810636</v>
      </c>
      <c r="E39" s="87">
        <v>0.4262831716003761</v>
      </c>
      <c r="F39" s="77">
        <v>-1519.4149397535623</v>
      </c>
      <c r="G39" s="232"/>
      <c r="K39" s="233"/>
    </row>
    <row r="40" spans="1:12">
      <c r="A40" s="43" t="s">
        <v>113</v>
      </c>
      <c r="B40" s="77">
        <v>985129.6670976216</v>
      </c>
      <c r="C40" s="85">
        <v>1.4090344448999515E-3</v>
      </c>
      <c r="D40" s="77">
        <v>-21367.785082720438</v>
      </c>
      <c r="E40" s="87">
        <v>0.4262831716003761</v>
      </c>
      <c r="F40" s="77">
        <v>-9108.7271951372732</v>
      </c>
      <c r="G40" s="232"/>
      <c r="K40" s="233"/>
    </row>
    <row r="41" spans="1:12">
      <c r="A41" s="43" t="s">
        <v>114</v>
      </c>
      <c r="B41" s="77">
        <v>0</v>
      </c>
      <c r="C41" s="85">
        <v>0</v>
      </c>
      <c r="D41" s="77">
        <v>0</v>
      </c>
      <c r="E41" s="87">
        <v>0.41971722672390366</v>
      </c>
      <c r="F41" s="77">
        <v>0</v>
      </c>
      <c r="G41" s="232"/>
      <c r="K41" s="233"/>
    </row>
    <row r="42" spans="1:12">
      <c r="A42" s="43" t="s">
        <v>115</v>
      </c>
      <c r="B42" s="77">
        <v>36222347.551526152</v>
      </c>
      <c r="C42" s="85">
        <v>5.1808951734858368E-2</v>
      </c>
      <c r="D42" s="77">
        <v>-785674.58023362607</v>
      </c>
      <c r="E42" s="87">
        <v>0.4262831716003761</v>
      </c>
      <c r="F42" s="77">
        <v>-334919.85190778429</v>
      </c>
      <c r="G42" s="232"/>
      <c r="K42" s="233"/>
    </row>
    <row r="43" spans="1:12">
      <c r="A43" s="43" t="s">
        <v>116</v>
      </c>
      <c r="B43" s="77">
        <v>5921740.9894928373</v>
      </c>
      <c r="C43" s="85">
        <v>8.4698870683228393E-3</v>
      </c>
      <c r="D43" s="77">
        <v>-128444.50127242005</v>
      </c>
      <c r="E43" s="87">
        <v>0.4262831716003761</v>
      </c>
      <c r="F43" s="77">
        <v>-54753.729377035765</v>
      </c>
      <c r="G43" s="232"/>
      <c r="K43" s="233"/>
    </row>
    <row r="44" spans="1:12" s="88" customFormat="1">
      <c r="A44" s="43" t="s">
        <v>117</v>
      </c>
      <c r="B44" s="77">
        <v>8151569.2452225927</v>
      </c>
      <c r="C44" s="85">
        <v>1.1659218304068738E-2</v>
      </c>
      <c r="D44" s="77">
        <v>-176810.20634775941</v>
      </c>
      <c r="E44" s="87">
        <v>0.4262831716003761</v>
      </c>
      <c r="F44" s="77">
        <v>-75371.215533239825</v>
      </c>
      <c r="G44" s="232"/>
      <c r="H44" s="132"/>
      <c r="I44" s="132"/>
      <c r="J44" s="132"/>
      <c r="K44" s="233"/>
      <c r="L44" s="234"/>
    </row>
    <row r="45" spans="1:12" s="88" customFormat="1">
      <c r="A45" s="43" t="s">
        <v>118</v>
      </c>
      <c r="B45" s="77">
        <v>1474913.8908635441</v>
      </c>
      <c r="C45" s="85">
        <v>2.1095745513490878E-3</v>
      </c>
      <c r="D45" s="77">
        <v>-31991.365287315162</v>
      </c>
      <c r="E45" s="87">
        <v>0.4262831716003761</v>
      </c>
      <c r="F45" s="77">
        <v>-13637.380658502885</v>
      </c>
      <c r="G45" s="232"/>
      <c r="H45" s="132"/>
      <c r="I45" s="132"/>
      <c r="J45" s="132"/>
      <c r="K45" s="233"/>
      <c r="L45" s="234"/>
    </row>
    <row r="46" spans="1:12" s="88" customFormat="1">
      <c r="A46" s="43" t="s">
        <v>119</v>
      </c>
      <c r="B46" s="77">
        <v>158791.88084173194</v>
      </c>
      <c r="C46" s="85">
        <v>2.2712058843546849E-4</v>
      </c>
      <c r="D46" s="77">
        <v>-3444.2478955116553</v>
      </c>
      <c r="E46" s="87">
        <v>0.4262831716003761</v>
      </c>
      <c r="F46" s="77">
        <v>-1468.2249166766292</v>
      </c>
      <c r="G46" s="232"/>
      <c r="H46" s="132"/>
      <c r="I46" s="132"/>
      <c r="J46" s="132"/>
      <c r="K46" s="233"/>
      <c r="L46" s="234"/>
    </row>
    <row r="47" spans="1:12" s="88" customFormat="1">
      <c r="A47" s="43" t="s">
        <v>120</v>
      </c>
      <c r="B47" s="77">
        <v>394437.6542065611</v>
      </c>
      <c r="C47" s="85">
        <v>5.6416557099534198E-4</v>
      </c>
      <c r="D47" s="77">
        <v>-8555.4818874244684</v>
      </c>
      <c r="E47" s="87">
        <v>0.4262831716003761</v>
      </c>
      <c r="F47" s="77">
        <v>-3647.0579535408742</v>
      </c>
      <c r="G47" s="232"/>
      <c r="H47" s="132"/>
      <c r="I47" s="132"/>
      <c r="J47" s="132"/>
      <c r="K47" s="233"/>
      <c r="L47" s="234"/>
    </row>
    <row r="48" spans="1:12" s="88" customFormat="1">
      <c r="A48" s="43" t="s">
        <v>121</v>
      </c>
      <c r="B48" s="77">
        <v>146052.26537114216</v>
      </c>
      <c r="C48" s="85">
        <v>2.088990713982981E-4</v>
      </c>
      <c r="D48" s="77">
        <v>-3167.9214640743944</v>
      </c>
      <c r="E48" s="87">
        <v>0.4262831716003761</v>
      </c>
      <c r="F48" s="77">
        <v>-1350.4316090865398</v>
      </c>
      <c r="G48" s="232"/>
      <c r="H48" s="132"/>
      <c r="I48" s="132"/>
      <c r="J48" s="132"/>
      <c r="K48" s="233"/>
      <c r="L48" s="234"/>
    </row>
    <row r="49" spans="1:12" s="88" customFormat="1">
      <c r="A49" s="43" t="s">
        <v>122</v>
      </c>
      <c r="B49" s="77">
        <v>1971045.7698593098</v>
      </c>
      <c r="C49" s="85">
        <v>2.8191937315099618E-3</v>
      </c>
      <c r="D49" s="77">
        <v>-42752.62821253093</v>
      </c>
      <c r="E49" s="87">
        <v>0.4262831716003761</v>
      </c>
      <c r="F49" s="77">
        <v>-18224.725948689404</v>
      </c>
      <c r="G49" s="232"/>
      <c r="H49" s="132"/>
      <c r="I49" s="132"/>
      <c r="J49" s="132"/>
      <c r="K49" s="233"/>
      <c r="L49" s="234"/>
    </row>
    <row r="50" spans="1:12" s="88" customFormat="1">
      <c r="A50" s="43" t="s">
        <v>123</v>
      </c>
      <c r="B50" s="77">
        <v>2269092.225011541</v>
      </c>
      <c r="C50" s="85">
        <v>3.2454906297924965E-3</v>
      </c>
      <c r="D50" s="77">
        <v>-49217.353426951311</v>
      </c>
      <c r="E50" s="87">
        <v>0.4262831716003761</v>
      </c>
      <c r="F50" s="77">
        <v>-20980.529516617444</v>
      </c>
      <c r="G50" s="232"/>
      <c r="H50" s="132"/>
      <c r="I50" s="132"/>
      <c r="J50" s="132"/>
      <c r="K50" s="233"/>
      <c r="L50" s="234"/>
    </row>
    <row r="51" spans="1:12" s="88" customFormat="1">
      <c r="A51" s="43" t="s">
        <v>124</v>
      </c>
      <c r="B51" s="77">
        <v>7639807.208834745</v>
      </c>
      <c r="C51" s="85">
        <v>1.0927243254543442E-2</v>
      </c>
      <c r="D51" s="77">
        <v>-165709.92019025475</v>
      </c>
      <c r="E51" s="87">
        <v>0.4262831716003761</v>
      </c>
      <c r="F51" s="77">
        <v>-70639.350344346996</v>
      </c>
      <c r="G51" s="232"/>
      <c r="H51" s="132"/>
      <c r="I51" s="132"/>
      <c r="J51" s="132"/>
      <c r="K51" s="233"/>
      <c r="L51" s="234"/>
    </row>
    <row r="52" spans="1:12" s="88" customFormat="1">
      <c r="A52" s="43" t="s">
        <v>125</v>
      </c>
      <c r="B52" s="77">
        <v>-3747553.0920162373</v>
      </c>
      <c r="C52" s="85">
        <v>-5.3601384336534556E-3</v>
      </c>
      <c r="D52" s="77">
        <v>81285.653788306998</v>
      </c>
      <c r="E52" s="87">
        <v>0.4262831716003761</v>
      </c>
      <c r="F52" s="77">
        <v>34650.706302489634</v>
      </c>
      <c r="G52" s="232"/>
      <c r="H52" s="132"/>
      <c r="I52" s="132"/>
      <c r="J52" s="132"/>
      <c r="K52" s="233"/>
      <c r="L52" s="234"/>
    </row>
    <row r="53" spans="1:12" s="88" customFormat="1">
      <c r="A53" s="43" t="s">
        <v>126</v>
      </c>
      <c r="B53" s="77">
        <v>57081.298319956513</v>
      </c>
      <c r="C53" s="85">
        <v>8.1643582747222538E-5</v>
      </c>
      <c r="D53" s="77">
        <v>-1238.1120531441832</v>
      </c>
      <c r="E53" s="87">
        <v>0.4262831716003761</v>
      </c>
      <c r="F53" s="77">
        <v>-527.78633281095586</v>
      </c>
      <c r="G53" s="232"/>
      <c r="H53" s="132"/>
      <c r="I53" s="132"/>
      <c r="J53" s="132"/>
      <c r="K53" s="233"/>
      <c r="L53" s="234"/>
    </row>
    <row r="54" spans="1:12" s="88" customFormat="1">
      <c r="A54" s="43" t="s">
        <v>127</v>
      </c>
      <c r="B54" s="77">
        <v>24512.028876499091</v>
      </c>
      <c r="C54" s="85">
        <v>3.505964154254518E-5</v>
      </c>
      <c r="D54" s="77">
        <v>-531.67393335903569</v>
      </c>
      <c r="E54" s="87">
        <v>0.4262831716003761</v>
      </c>
      <c r="F54" s="77">
        <v>-226.64365056953673</v>
      </c>
      <c r="G54" s="232"/>
      <c r="H54" s="132"/>
      <c r="I54" s="132"/>
      <c r="J54" s="132"/>
      <c r="K54" s="233"/>
      <c r="L54" s="234"/>
    </row>
    <row r="55" spans="1:12" s="88" customFormat="1">
      <c r="A55" s="43" t="s">
        <v>128</v>
      </c>
      <c r="B55" s="77">
        <v>-823.06712204450491</v>
      </c>
      <c r="C55" s="85">
        <v>-1.1772358138824134E-6</v>
      </c>
      <c r="D55" s="77">
        <v>17.852595409409606</v>
      </c>
      <c r="E55" s="87">
        <v>0</v>
      </c>
      <c r="F55" s="77">
        <v>0</v>
      </c>
      <c r="G55" s="232"/>
      <c r="H55" s="132"/>
      <c r="I55" s="132"/>
      <c r="J55" s="132"/>
      <c r="K55" s="233"/>
      <c r="L55" s="234"/>
    </row>
    <row r="56" spans="1:12" s="88" customFormat="1">
      <c r="A56" s="43" t="s">
        <v>129</v>
      </c>
      <c r="B56" s="77">
        <v>82134.968746279512</v>
      </c>
      <c r="C56" s="85">
        <v>1.1747793611297307E-4</v>
      </c>
      <c r="D56" s="77">
        <v>-1781.5343690918858</v>
      </c>
      <c r="E56" s="87">
        <v>0</v>
      </c>
      <c r="F56" s="77">
        <v>0</v>
      </c>
      <c r="G56" s="232"/>
      <c r="H56" s="132"/>
      <c r="I56" s="132"/>
      <c r="J56" s="132"/>
      <c r="K56" s="233"/>
      <c r="L56" s="234"/>
    </row>
    <row r="57" spans="1:12" s="88" customFormat="1">
      <c r="A57" s="43" t="s">
        <v>130</v>
      </c>
      <c r="B57" s="77">
        <v>350024.15674199467</v>
      </c>
      <c r="C57" s="85">
        <v>5.0064078858733292E-4</v>
      </c>
      <c r="D57" s="77">
        <v>-7592.1385831965172</v>
      </c>
      <c r="E57" s="87">
        <v>0</v>
      </c>
      <c r="F57" s="77">
        <v>0</v>
      </c>
      <c r="G57" s="232"/>
      <c r="H57" s="132"/>
      <c r="I57" s="132"/>
      <c r="J57" s="132"/>
      <c r="K57" s="233"/>
      <c r="L57" s="234"/>
    </row>
    <row r="58" spans="1:12" s="88" customFormat="1">
      <c r="A58" s="43" t="s">
        <v>131</v>
      </c>
      <c r="B58" s="77">
        <v>11233261.177249212</v>
      </c>
      <c r="C58" s="85">
        <v>1.606697316702882E-2</v>
      </c>
      <c r="D58" s="77">
        <v>-243653.11352433622</v>
      </c>
      <c r="E58" s="87">
        <v>0.48317341591839369</v>
      </c>
      <c r="F58" s="77">
        <v>-117726.7071607057</v>
      </c>
      <c r="G58" s="232"/>
      <c r="H58" s="132"/>
      <c r="I58" s="132"/>
      <c r="J58" s="132"/>
      <c r="K58" s="233"/>
      <c r="L58" s="234"/>
    </row>
    <row r="59" spans="1:12" s="88" customFormat="1">
      <c r="A59" s="43" t="s">
        <v>132</v>
      </c>
      <c r="B59" s="77">
        <v>446921.88335928833</v>
      </c>
      <c r="C59" s="85">
        <v>6.3923394946382496E-4</v>
      </c>
      <c r="D59" s="77">
        <v>-9693.8820049153928</v>
      </c>
      <c r="E59" s="87">
        <v>1</v>
      </c>
      <c r="F59" s="77">
        <v>-9693.8820049153928</v>
      </c>
      <c r="G59" s="232"/>
      <c r="H59" s="132"/>
      <c r="I59" s="132"/>
      <c r="J59" s="132"/>
      <c r="K59" s="233"/>
      <c r="L59" s="234"/>
    </row>
    <row r="60" spans="1:12" s="88" customFormat="1">
      <c r="A60" s="43" t="s">
        <v>133</v>
      </c>
      <c r="B60" s="77">
        <v>104001.23677557417</v>
      </c>
      <c r="C60" s="85">
        <v>1.4875333656402619E-4</v>
      </c>
      <c r="D60" s="77">
        <v>-2255.8208832598007</v>
      </c>
      <c r="E60" s="87">
        <v>0</v>
      </c>
      <c r="F60" s="77">
        <v>0</v>
      </c>
      <c r="G60" s="232"/>
      <c r="H60" s="132"/>
      <c r="I60" s="132"/>
      <c r="J60" s="132"/>
      <c r="K60" s="233"/>
      <c r="L60" s="234"/>
    </row>
    <row r="61" spans="1:12" s="88" customFormat="1">
      <c r="A61" s="43" t="s">
        <v>134</v>
      </c>
      <c r="B61" s="77">
        <v>156799.98264149821</v>
      </c>
      <c r="C61" s="85">
        <v>2.2427156939908876E-4</v>
      </c>
      <c r="D61" s="77">
        <v>-3401.0429712556952</v>
      </c>
      <c r="E61" s="87">
        <v>0</v>
      </c>
      <c r="F61" s="77">
        <v>0</v>
      </c>
      <c r="G61" s="232"/>
      <c r="H61" s="132"/>
      <c r="I61" s="132"/>
      <c r="J61" s="132"/>
      <c r="K61" s="233"/>
      <c r="L61" s="234"/>
    </row>
    <row r="62" spans="1:12" s="88" customFormat="1">
      <c r="A62" s="43" t="s">
        <v>135</v>
      </c>
      <c r="B62" s="77">
        <v>-578.94444342945792</v>
      </c>
      <c r="C62" s="85">
        <v>-8.2806628378059035E-7</v>
      </c>
      <c r="D62" s="77">
        <v>12.557494566661928</v>
      </c>
      <c r="E62" s="87">
        <v>0</v>
      </c>
      <c r="F62" s="77">
        <v>0</v>
      </c>
      <c r="G62" s="232"/>
      <c r="H62" s="132"/>
      <c r="I62" s="132"/>
      <c r="J62" s="132"/>
      <c r="K62" s="233"/>
      <c r="L62" s="234"/>
    </row>
    <row r="63" spans="1:12" s="88" customFormat="1">
      <c r="A63" s="43" t="s">
        <v>136</v>
      </c>
      <c r="B63" s="77">
        <v>0</v>
      </c>
      <c r="C63" s="85">
        <v>0</v>
      </c>
      <c r="D63" s="77">
        <v>0</v>
      </c>
      <c r="E63" s="87">
        <v>0</v>
      </c>
      <c r="F63" s="77">
        <v>0</v>
      </c>
      <c r="G63" s="232"/>
      <c r="H63" s="132"/>
      <c r="I63" s="132"/>
      <c r="J63" s="132"/>
      <c r="K63" s="233"/>
      <c r="L63" s="234"/>
    </row>
    <row r="64" spans="1:12" s="88" customFormat="1">
      <c r="A64" s="43" t="s">
        <v>137</v>
      </c>
      <c r="B64" s="77">
        <v>12208790.599659203</v>
      </c>
      <c r="C64" s="85">
        <v>1.7462276348018922E-2</v>
      </c>
      <c r="D64" s="77">
        <v>-264812.66615596099</v>
      </c>
      <c r="E64" s="87">
        <v>0.48317341591839369</v>
      </c>
      <c r="F64" s="77">
        <v>-127950.44048503287</v>
      </c>
      <c r="G64" s="232"/>
      <c r="H64" s="132"/>
      <c r="I64" s="132"/>
      <c r="J64" s="132"/>
      <c r="K64" s="233"/>
      <c r="L64" s="234"/>
    </row>
    <row r="65" spans="1:12" s="88" customFormat="1">
      <c r="A65" s="43" t="s">
        <v>138</v>
      </c>
      <c r="B65" s="77">
        <v>56828.845545581316</v>
      </c>
      <c r="C65" s="85">
        <v>8.1282498651711325E-5</v>
      </c>
      <c r="D65" s="77">
        <v>-1232.6362697965164</v>
      </c>
      <c r="E65" s="87">
        <v>0</v>
      </c>
      <c r="F65" s="77">
        <v>0</v>
      </c>
      <c r="G65" s="232"/>
      <c r="H65" s="132"/>
      <c r="I65" s="132"/>
      <c r="J65" s="132"/>
      <c r="K65" s="233"/>
      <c r="L65" s="234"/>
    </row>
    <row r="66" spans="1:12" s="88" customFormat="1">
      <c r="A66" s="43" t="s">
        <v>139</v>
      </c>
      <c r="B66" s="77">
        <v>201003.69623388292</v>
      </c>
      <c r="C66" s="85">
        <v>2.8749629719321187E-4</v>
      </c>
      <c r="D66" s="77">
        <v>-4359.8359945974698</v>
      </c>
      <c r="E66" s="87">
        <v>0</v>
      </c>
      <c r="F66" s="77">
        <v>0</v>
      </c>
      <c r="G66" s="232"/>
      <c r="H66" s="132"/>
      <c r="I66" s="132"/>
      <c r="J66" s="132"/>
      <c r="K66" s="233"/>
      <c r="L66" s="234"/>
    </row>
    <row r="67" spans="1:12" s="234" customFormat="1">
      <c r="A67" s="137"/>
      <c r="B67" s="133"/>
      <c r="C67" s="138"/>
      <c r="D67" s="133"/>
      <c r="E67" s="239"/>
      <c r="F67" s="133"/>
      <c r="G67" s="232"/>
      <c r="H67" s="132"/>
      <c r="I67" s="132"/>
      <c r="J67" s="132"/>
      <c r="K67" s="233"/>
    </row>
    <row r="68" spans="1:12" s="234" customFormat="1">
      <c r="A68" s="137"/>
      <c r="B68" s="133"/>
      <c r="C68" s="138"/>
      <c r="D68" s="133"/>
      <c r="E68" s="239"/>
      <c r="F68" s="133"/>
      <c r="G68" s="232"/>
      <c r="H68" s="132"/>
      <c r="I68" s="132"/>
      <c r="J68" s="132"/>
      <c r="K68" s="233"/>
    </row>
    <row r="69" spans="1:12" s="234" customFormat="1">
      <c r="A69" s="137"/>
      <c r="B69" s="133"/>
      <c r="C69" s="138"/>
      <c r="D69" s="133"/>
      <c r="E69" s="239"/>
      <c r="F69" s="133"/>
      <c r="G69" s="232"/>
      <c r="H69" s="132"/>
      <c r="I69" s="132"/>
      <c r="J69" s="132"/>
      <c r="K69" s="233"/>
    </row>
    <row r="70" spans="1:12" s="234" customFormat="1">
      <c r="A70" s="137"/>
      <c r="B70" s="133"/>
      <c r="C70" s="138"/>
      <c r="D70" s="133"/>
      <c r="E70" s="239"/>
      <c r="F70" s="133"/>
      <c r="G70" s="232"/>
      <c r="H70" s="132"/>
      <c r="I70" s="132"/>
      <c r="J70" s="132"/>
      <c r="K70" s="233"/>
    </row>
    <row r="71" spans="1:12" s="234" customFormat="1">
      <c r="A71" s="137"/>
      <c r="B71" s="133"/>
      <c r="C71" s="138"/>
      <c r="D71" s="133"/>
      <c r="E71" s="239"/>
      <c r="F71" s="133"/>
      <c r="G71" s="232"/>
      <c r="H71" s="132"/>
      <c r="I71" s="132"/>
      <c r="J71" s="132"/>
      <c r="K71" s="233"/>
    </row>
    <row r="72" spans="1:12" s="234" customFormat="1">
      <c r="A72" s="137"/>
      <c r="B72" s="133"/>
      <c r="C72" s="138"/>
      <c r="D72" s="133"/>
      <c r="E72" s="239"/>
      <c r="F72" s="133"/>
      <c r="G72" s="232"/>
      <c r="H72" s="132"/>
      <c r="I72" s="132"/>
      <c r="J72" s="132"/>
      <c r="K72" s="233"/>
    </row>
    <row r="73" spans="1:12" s="234" customFormat="1">
      <c r="A73" s="137"/>
      <c r="B73" s="133"/>
      <c r="C73" s="138"/>
      <c r="D73" s="133"/>
      <c r="E73" s="239"/>
      <c r="F73" s="133"/>
      <c r="G73" s="232"/>
      <c r="H73" s="132"/>
      <c r="I73" s="132"/>
      <c r="J73" s="132"/>
      <c r="K73" s="233"/>
    </row>
    <row r="74" spans="1:12" s="234" customFormat="1">
      <c r="A74" s="137"/>
      <c r="B74" s="133"/>
      <c r="C74" s="138"/>
      <c r="D74" s="133"/>
      <c r="E74" s="239"/>
      <c r="F74" s="133"/>
      <c r="G74" s="232"/>
      <c r="H74" s="132"/>
      <c r="I74" s="132"/>
      <c r="J74" s="132"/>
      <c r="K74" s="233"/>
    </row>
    <row r="75" spans="1:12" s="234" customFormat="1">
      <c r="A75" s="137"/>
      <c r="B75" s="133"/>
      <c r="C75" s="138"/>
      <c r="D75" s="133"/>
      <c r="E75" s="239"/>
      <c r="F75" s="133"/>
      <c r="G75" s="232"/>
      <c r="H75" s="132"/>
      <c r="I75" s="132"/>
      <c r="J75" s="132"/>
      <c r="K75" s="233"/>
    </row>
    <row r="76" spans="1:12" s="234" customFormat="1">
      <c r="A76" s="137"/>
      <c r="B76" s="133"/>
      <c r="C76" s="138"/>
      <c r="D76" s="133"/>
      <c r="E76" s="239"/>
      <c r="F76" s="133"/>
      <c r="G76" s="232"/>
      <c r="H76" s="132"/>
      <c r="I76" s="132"/>
      <c r="J76" s="132"/>
      <c r="K76" s="233"/>
    </row>
    <row r="77" spans="1:12" s="234" customFormat="1">
      <c r="A77" s="137"/>
      <c r="B77" s="133"/>
      <c r="C77" s="138"/>
      <c r="D77" s="133"/>
      <c r="E77" s="239"/>
      <c r="F77" s="133"/>
      <c r="G77" s="232"/>
      <c r="H77" s="132"/>
      <c r="I77" s="132"/>
      <c r="J77" s="132"/>
      <c r="K77" s="233"/>
    </row>
    <row r="78" spans="1:12" s="234" customFormat="1">
      <c r="A78" s="137"/>
      <c r="B78" s="133"/>
      <c r="C78" s="138"/>
      <c r="D78" s="133"/>
      <c r="E78" s="239"/>
      <c r="F78" s="133"/>
      <c r="G78" s="232"/>
      <c r="H78" s="132"/>
      <c r="I78" s="132"/>
      <c r="J78" s="132"/>
      <c r="K78" s="233"/>
    </row>
    <row r="79" spans="1:12" s="234" customFormat="1">
      <c r="A79" s="137"/>
      <c r="B79" s="133"/>
      <c r="C79" s="138"/>
      <c r="D79" s="133"/>
      <c r="E79" s="239"/>
      <c r="F79" s="133"/>
      <c r="G79" s="232"/>
      <c r="H79" s="132"/>
      <c r="I79" s="132"/>
      <c r="J79" s="132"/>
      <c r="K79" s="233"/>
    </row>
    <row r="80" spans="1:12" s="234" customFormat="1">
      <c r="A80" s="137"/>
      <c r="B80" s="133"/>
      <c r="C80" s="138"/>
      <c r="D80" s="133"/>
      <c r="E80" s="239"/>
      <c r="F80" s="133"/>
      <c r="G80" s="232"/>
      <c r="H80" s="132"/>
      <c r="I80" s="132"/>
      <c r="J80" s="132"/>
      <c r="K80" s="233"/>
    </row>
    <row r="81" spans="1:11" s="234" customFormat="1">
      <c r="A81" s="137"/>
      <c r="B81" s="133"/>
      <c r="C81" s="138"/>
      <c r="D81" s="133"/>
      <c r="E81" s="239"/>
      <c r="F81" s="133"/>
      <c r="G81" s="232"/>
      <c r="H81" s="132"/>
      <c r="I81" s="132"/>
      <c r="J81" s="132"/>
      <c r="K81" s="233"/>
    </row>
    <row r="82" spans="1:11" s="234" customFormat="1">
      <c r="A82" s="137"/>
      <c r="B82" s="133"/>
      <c r="C82" s="138"/>
      <c r="D82" s="133"/>
      <c r="E82" s="239"/>
      <c r="F82" s="133"/>
      <c r="G82" s="232"/>
      <c r="H82" s="132"/>
      <c r="I82" s="132"/>
      <c r="J82" s="132"/>
      <c r="K82" s="233"/>
    </row>
    <row r="83" spans="1:11" s="234" customFormat="1">
      <c r="A83" s="137"/>
      <c r="B83" s="133"/>
      <c r="C83" s="138"/>
      <c r="D83" s="133"/>
      <c r="E83" s="239"/>
      <c r="F83" s="133"/>
      <c r="G83" s="232"/>
      <c r="H83" s="132"/>
      <c r="I83" s="132"/>
      <c r="J83" s="132"/>
      <c r="K83" s="233"/>
    </row>
    <row r="84" spans="1:11" s="234" customFormat="1">
      <c r="A84" s="137"/>
      <c r="B84" s="133"/>
      <c r="C84" s="138"/>
      <c r="D84" s="133"/>
      <c r="E84" s="239"/>
      <c r="F84" s="133"/>
      <c r="G84" s="232"/>
      <c r="H84" s="132"/>
      <c r="I84" s="132"/>
      <c r="J84" s="132"/>
      <c r="K84" s="233"/>
    </row>
    <row r="85" spans="1:11" s="234" customFormat="1">
      <c r="A85" s="137"/>
      <c r="B85" s="133"/>
      <c r="C85" s="138"/>
      <c r="D85" s="133"/>
      <c r="E85" s="239"/>
      <c r="F85" s="133"/>
      <c r="G85" s="232"/>
      <c r="H85" s="132"/>
      <c r="I85" s="132"/>
      <c r="J85" s="132"/>
      <c r="K85" s="233"/>
    </row>
    <row r="86" spans="1:11" s="234" customFormat="1">
      <c r="A86" s="137"/>
      <c r="B86" s="133"/>
      <c r="C86" s="138"/>
      <c r="D86" s="133"/>
      <c r="E86" s="239"/>
      <c r="F86" s="133"/>
      <c r="G86" s="232"/>
      <c r="H86" s="132"/>
      <c r="I86" s="132"/>
      <c r="J86" s="132"/>
      <c r="K86" s="233"/>
    </row>
    <row r="87" spans="1:11" s="234" customFormat="1">
      <c r="A87" s="137"/>
      <c r="B87" s="133"/>
      <c r="C87" s="138"/>
      <c r="D87" s="133"/>
      <c r="E87" s="239"/>
      <c r="F87" s="133"/>
      <c r="G87" s="232"/>
      <c r="H87" s="132"/>
      <c r="I87" s="132"/>
      <c r="J87" s="132"/>
      <c r="K87" s="233"/>
    </row>
    <row r="88" spans="1:11" s="234" customFormat="1">
      <c r="A88" s="137"/>
      <c r="B88" s="133"/>
      <c r="C88" s="138"/>
      <c r="D88" s="133"/>
      <c r="E88" s="239"/>
      <c r="F88" s="133"/>
      <c r="G88" s="232"/>
      <c r="H88" s="132"/>
      <c r="I88" s="132"/>
      <c r="J88" s="132"/>
      <c r="K88" s="233"/>
    </row>
    <row r="89" spans="1:11" s="234" customFormat="1">
      <c r="A89" s="137"/>
      <c r="B89" s="133"/>
      <c r="C89" s="138"/>
      <c r="D89" s="133"/>
      <c r="E89" s="239"/>
      <c r="F89" s="133"/>
      <c r="G89" s="232"/>
      <c r="H89" s="132"/>
      <c r="I89" s="132"/>
      <c r="J89" s="132"/>
      <c r="K89" s="233"/>
    </row>
    <row r="90" spans="1:11" s="234" customFormat="1">
      <c r="A90" s="137"/>
      <c r="B90" s="133"/>
      <c r="C90" s="138"/>
      <c r="D90" s="133"/>
      <c r="E90" s="239"/>
      <c r="F90" s="133"/>
      <c r="G90" s="232"/>
      <c r="H90" s="132"/>
      <c r="I90" s="132"/>
      <c r="J90" s="132"/>
      <c r="K90" s="233"/>
    </row>
    <row r="91" spans="1:11" s="234" customFormat="1">
      <c r="A91" s="137"/>
      <c r="B91" s="133"/>
      <c r="C91" s="138"/>
      <c r="D91" s="133"/>
      <c r="E91" s="239"/>
      <c r="F91" s="133"/>
      <c r="G91" s="232"/>
      <c r="H91" s="132"/>
      <c r="I91" s="132"/>
      <c r="J91" s="132"/>
      <c r="K91" s="233"/>
    </row>
    <row r="92" spans="1:11" s="234" customFormat="1">
      <c r="A92" s="137"/>
      <c r="B92" s="133"/>
      <c r="C92" s="138"/>
      <c r="D92" s="133"/>
      <c r="E92" s="239"/>
      <c r="F92" s="133"/>
      <c r="G92" s="232"/>
      <c r="H92" s="132"/>
      <c r="I92" s="132"/>
      <c r="J92" s="132"/>
      <c r="K92" s="233"/>
    </row>
    <row r="93" spans="1:11" s="234" customFormat="1">
      <c r="A93" s="137"/>
      <c r="B93" s="133"/>
      <c r="C93" s="138"/>
      <c r="D93" s="133"/>
      <c r="E93" s="239"/>
      <c r="F93" s="133"/>
      <c r="G93" s="232"/>
      <c r="H93" s="132"/>
      <c r="I93" s="132"/>
      <c r="J93" s="132"/>
      <c r="K93" s="233"/>
    </row>
    <row r="94" spans="1:11" s="234" customFormat="1">
      <c r="A94" s="137"/>
      <c r="B94" s="133"/>
      <c r="C94" s="138"/>
      <c r="D94" s="133"/>
      <c r="E94" s="239"/>
      <c r="F94" s="133"/>
      <c r="G94" s="232"/>
      <c r="H94" s="132"/>
      <c r="I94" s="132"/>
      <c r="J94" s="132"/>
      <c r="K94" s="233"/>
    </row>
    <row r="95" spans="1:11" s="234" customFormat="1">
      <c r="A95" s="137"/>
      <c r="B95" s="133"/>
      <c r="C95" s="138"/>
      <c r="D95" s="133"/>
      <c r="E95" s="239"/>
      <c r="F95" s="133"/>
      <c r="G95" s="232"/>
      <c r="H95" s="132"/>
      <c r="I95" s="132"/>
      <c r="J95" s="132"/>
      <c r="K95" s="233"/>
    </row>
    <row r="96" spans="1:11" s="234" customFormat="1">
      <c r="A96" s="137"/>
      <c r="B96" s="133"/>
      <c r="C96" s="138"/>
      <c r="D96" s="133"/>
      <c r="E96" s="239"/>
      <c r="F96" s="133"/>
      <c r="G96" s="232"/>
      <c r="H96" s="132"/>
      <c r="I96" s="132"/>
      <c r="J96" s="132"/>
      <c r="K96" s="233"/>
    </row>
    <row r="97" spans="1:11" s="234" customFormat="1">
      <c r="A97" s="137"/>
      <c r="B97" s="133"/>
      <c r="C97" s="138"/>
      <c r="D97" s="133"/>
      <c r="E97" s="239"/>
      <c r="F97" s="133"/>
      <c r="G97" s="232"/>
      <c r="H97" s="132"/>
      <c r="I97" s="132"/>
      <c r="J97" s="132"/>
      <c r="K97" s="233"/>
    </row>
    <row r="98" spans="1:11" s="234" customFormat="1">
      <c r="A98" s="137"/>
      <c r="B98" s="133"/>
      <c r="C98" s="138"/>
      <c r="D98" s="133"/>
      <c r="E98" s="239"/>
      <c r="F98" s="133"/>
      <c r="G98" s="232"/>
      <c r="H98" s="132"/>
      <c r="I98" s="132"/>
      <c r="J98" s="132"/>
      <c r="K98" s="233"/>
    </row>
    <row r="99" spans="1:11" s="234" customFormat="1">
      <c r="A99" s="137"/>
      <c r="B99" s="133"/>
      <c r="C99" s="138"/>
      <c r="D99" s="133"/>
      <c r="E99" s="239"/>
      <c r="F99" s="133"/>
      <c r="G99" s="232"/>
      <c r="H99" s="132"/>
      <c r="I99" s="132"/>
      <c r="J99" s="132"/>
      <c r="K99" s="233"/>
    </row>
    <row r="100" spans="1:11" s="234" customFormat="1">
      <c r="A100" s="137"/>
      <c r="B100" s="133"/>
      <c r="C100" s="138"/>
      <c r="D100" s="133"/>
      <c r="E100" s="239"/>
      <c r="F100" s="133"/>
      <c r="G100" s="232"/>
      <c r="H100" s="132"/>
      <c r="I100" s="132"/>
      <c r="J100" s="132"/>
      <c r="K100" s="233"/>
    </row>
    <row r="101" spans="1:11" s="234" customFormat="1">
      <c r="A101" s="137"/>
      <c r="B101" s="133"/>
      <c r="C101" s="138"/>
      <c r="D101" s="133"/>
      <c r="E101" s="239"/>
      <c r="F101" s="133"/>
      <c r="G101" s="232"/>
      <c r="H101" s="132"/>
      <c r="I101" s="132"/>
      <c r="J101" s="132"/>
      <c r="K101" s="233"/>
    </row>
    <row r="102" spans="1:11" s="234" customFormat="1">
      <c r="A102" s="137"/>
      <c r="B102" s="133"/>
      <c r="C102" s="138"/>
      <c r="D102" s="133"/>
      <c r="E102" s="239"/>
      <c r="F102" s="133"/>
      <c r="G102" s="232"/>
      <c r="H102" s="132"/>
      <c r="I102" s="132"/>
      <c r="J102" s="132"/>
      <c r="K102" s="233"/>
    </row>
    <row r="103" spans="1:11" s="234" customFormat="1">
      <c r="A103" s="137"/>
      <c r="B103" s="133"/>
      <c r="C103" s="138"/>
      <c r="D103" s="133"/>
      <c r="E103" s="239"/>
      <c r="F103" s="133"/>
      <c r="G103" s="232"/>
      <c r="H103" s="132"/>
      <c r="I103" s="132"/>
      <c r="J103" s="132"/>
      <c r="K103" s="233"/>
    </row>
    <row r="104" spans="1:11" s="234" customFormat="1">
      <c r="A104" s="137"/>
      <c r="B104" s="133"/>
      <c r="C104" s="138"/>
      <c r="D104" s="133"/>
      <c r="E104" s="239"/>
      <c r="F104" s="133"/>
      <c r="G104" s="232"/>
      <c r="H104" s="132"/>
      <c r="I104" s="132"/>
      <c r="J104" s="132"/>
      <c r="K104" s="233"/>
    </row>
    <row r="105" spans="1:11" s="234" customFormat="1">
      <c r="A105" s="137"/>
      <c r="B105" s="133"/>
      <c r="C105" s="138"/>
      <c r="D105" s="133"/>
      <c r="E105" s="239"/>
      <c r="F105" s="133"/>
      <c r="G105" s="232"/>
      <c r="H105" s="132"/>
      <c r="I105" s="132"/>
      <c r="J105" s="132"/>
      <c r="K105" s="233"/>
    </row>
    <row r="106" spans="1:11" s="234" customFormat="1">
      <c r="A106" s="137"/>
      <c r="B106" s="133"/>
      <c r="C106" s="138"/>
      <c r="D106" s="133"/>
      <c r="E106" s="239"/>
      <c r="F106" s="133"/>
      <c r="G106" s="232"/>
      <c r="H106" s="132"/>
      <c r="I106" s="132"/>
      <c r="J106" s="132"/>
      <c r="K106" s="233"/>
    </row>
    <row r="107" spans="1:11" s="234" customFormat="1">
      <c r="A107" s="137"/>
      <c r="B107" s="133"/>
      <c r="C107" s="138"/>
      <c r="D107" s="133"/>
      <c r="E107" s="239"/>
      <c r="F107" s="133"/>
      <c r="G107" s="232"/>
      <c r="H107" s="132"/>
      <c r="I107" s="132"/>
      <c r="J107" s="132"/>
      <c r="K107" s="233"/>
    </row>
    <row r="108" spans="1:11" s="234" customFormat="1">
      <c r="A108" s="137"/>
      <c r="B108" s="133"/>
      <c r="C108" s="138"/>
      <c r="D108" s="133"/>
      <c r="E108" s="239"/>
      <c r="F108" s="133"/>
      <c r="G108" s="232"/>
      <c r="H108" s="132"/>
      <c r="I108" s="132"/>
      <c r="J108" s="132"/>
      <c r="K108" s="233"/>
    </row>
    <row r="109" spans="1:11" s="234" customFormat="1">
      <c r="A109" s="137"/>
      <c r="B109" s="133"/>
      <c r="C109" s="138"/>
      <c r="D109" s="133"/>
      <c r="E109" s="239"/>
      <c r="F109" s="133"/>
      <c r="G109" s="232"/>
      <c r="H109" s="132"/>
      <c r="I109" s="132"/>
      <c r="J109" s="132"/>
      <c r="K109" s="233"/>
    </row>
    <row r="110" spans="1:11" s="234" customFormat="1">
      <c r="A110" s="137"/>
      <c r="B110" s="133"/>
      <c r="C110" s="138"/>
      <c r="D110" s="133"/>
      <c r="E110" s="239"/>
      <c r="F110" s="133"/>
      <c r="G110" s="232"/>
      <c r="H110" s="132"/>
      <c r="I110" s="132"/>
      <c r="J110" s="132"/>
      <c r="K110" s="233"/>
    </row>
    <row r="111" spans="1:11" s="234" customFormat="1">
      <c r="A111" s="137"/>
      <c r="B111" s="133"/>
      <c r="C111" s="138"/>
      <c r="D111" s="133"/>
      <c r="E111" s="239"/>
      <c r="F111" s="133"/>
      <c r="G111" s="232"/>
      <c r="H111" s="132"/>
      <c r="I111" s="132"/>
      <c r="J111" s="132"/>
      <c r="K111" s="233"/>
    </row>
    <row r="112" spans="1:11" s="234" customFormat="1">
      <c r="A112" s="137"/>
      <c r="B112" s="133"/>
      <c r="C112" s="138"/>
      <c r="D112" s="133"/>
      <c r="E112" s="239"/>
      <c r="F112" s="133"/>
      <c r="G112" s="232"/>
      <c r="H112" s="132"/>
      <c r="I112" s="132"/>
      <c r="J112" s="132"/>
      <c r="K112" s="233"/>
    </row>
    <row r="113" spans="1:11" s="234" customFormat="1">
      <c r="A113" s="137"/>
      <c r="B113" s="133"/>
      <c r="C113" s="138"/>
      <c r="D113" s="133"/>
      <c r="E113" s="239"/>
      <c r="F113" s="133"/>
      <c r="G113" s="232"/>
      <c r="H113" s="132"/>
      <c r="I113" s="132"/>
      <c r="J113" s="132"/>
      <c r="K113" s="233"/>
    </row>
    <row r="114" spans="1:11" s="234" customFormat="1">
      <c r="A114" s="137"/>
      <c r="B114" s="133"/>
      <c r="C114" s="138"/>
      <c r="D114" s="133"/>
      <c r="E114" s="239"/>
      <c r="F114" s="133"/>
      <c r="G114" s="232"/>
      <c r="H114" s="132"/>
      <c r="I114" s="132"/>
      <c r="J114" s="132"/>
      <c r="K114" s="233"/>
    </row>
    <row r="115" spans="1:11" s="234" customFormat="1">
      <c r="A115" s="137"/>
      <c r="B115" s="133"/>
      <c r="C115" s="138"/>
      <c r="D115" s="133"/>
      <c r="E115" s="239"/>
      <c r="F115" s="133"/>
      <c r="G115" s="232"/>
      <c r="H115" s="132"/>
      <c r="I115" s="132"/>
      <c r="J115" s="132"/>
      <c r="K115" s="233"/>
    </row>
    <row r="116" spans="1:11" s="234" customFormat="1">
      <c r="A116" s="137"/>
      <c r="B116" s="133"/>
      <c r="C116" s="138"/>
      <c r="D116" s="133"/>
      <c r="E116" s="239"/>
      <c r="F116" s="133"/>
      <c r="G116" s="232"/>
      <c r="H116" s="132"/>
      <c r="I116" s="132"/>
      <c r="J116" s="132"/>
      <c r="K116" s="233"/>
    </row>
    <row r="117" spans="1:11" s="234" customFormat="1">
      <c r="A117" s="137"/>
      <c r="B117" s="133"/>
      <c r="C117" s="138"/>
      <c r="D117" s="133"/>
      <c r="E117" s="239"/>
      <c r="F117" s="133"/>
      <c r="G117" s="232"/>
      <c r="H117" s="132"/>
      <c r="I117" s="132"/>
      <c r="J117" s="132"/>
      <c r="K117" s="233"/>
    </row>
    <row r="118" spans="1:11" s="234" customFormat="1">
      <c r="A118" s="137"/>
      <c r="B118" s="133"/>
      <c r="C118" s="138"/>
      <c r="D118" s="133"/>
      <c r="E118" s="239"/>
      <c r="F118" s="133"/>
      <c r="G118" s="232"/>
      <c r="H118" s="132"/>
      <c r="I118" s="132"/>
      <c r="J118" s="132"/>
      <c r="K118" s="233"/>
    </row>
    <row r="119" spans="1:11" s="234" customFormat="1">
      <c r="A119" s="137"/>
      <c r="B119" s="133"/>
      <c r="C119" s="138"/>
      <c r="D119" s="133"/>
      <c r="E119" s="239"/>
      <c r="F119" s="133"/>
      <c r="G119" s="232"/>
      <c r="H119" s="132"/>
      <c r="I119" s="132"/>
      <c r="J119" s="132"/>
      <c r="K119" s="233"/>
    </row>
    <row r="120" spans="1:11" s="234" customFormat="1">
      <c r="A120" s="137"/>
      <c r="B120" s="133"/>
      <c r="C120" s="138"/>
      <c r="D120" s="133"/>
      <c r="E120" s="239"/>
      <c r="F120" s="133"/>
      <c r="G120" s="232"/>
      <c r="H120" s="132"/>
      <c r="I120" s="132"/>
      <c r="J120" s="132"/>
      <c r="K120" s="233"/>
    </row>
    <row r="121" spans="1:11" s="234" customFormat="1">
      <c r="A121" s="137"/>
      <c r="B121" s="133"/>
      <c r="C121" s="138"/>
      <c r="D121" s="133"/>
      <c r="E121" s="239"/>
      <c r="F121" s="133"/>
      <c r="G121" s="232"/>
      <c r="H121" s="132"/>
      <c r="I121" s="132"/>
      <c r="J121" s="132"/>
      <c r="K121" s="233"/>
    </row>
    <row r="122" spans="1:11" s="234" customFormat="1">
      <c r="A122" s="137"/>
      <c r="B122" s="133"/>
      <c r="C122" s="138"/>
      <c r="D122" s="133"/>
      <c r="E122" s="239"/>
      <c r="F122" s="133"/>
      <c r="G122" s="232"/>
      <c r="H122" s="132"/>
      <c r="I122" s="132"/>
      <c r="J122" s="132"/>
      <c r="K122" s="233"/>
    </row>
    <row r="123" spans="1:11" s="234" customFormat="1">
      <c r="A123" s="137"/>
      <c r="B123" s="133"/>
      <c r="C123" s="138"/>
      <c r="D123" s="133"/>
      <c r="E123" s="239"/>
      <c r="F123" s="133"/>
      <c r="G123" s="232"/>
      <c r="H123" s="132"/>
      <c r="I123" s="132"/>
      <c r="J123" s="132"/>
      <c r="K123" s="233"/>
    </row>
    <row r="124" spans="1:11" s="234" customFormat="1">
      <c r="A124" s="137"/>
      <c r="B124" s="133"/>
      <c r="C124" s="138"/>
      <c r="D124" s="133"/>
      <c r="E124" s="239"/>
      <c r="F124" s="133"/>
      <c r="G124" s="232"/>
      <c r="H124" s="132"/>
      <c r="I124" s="132"/>
      <c r="J124" s="132"/>
      <c r="K124" s="233"/>
    </row>
    <row r="125" spans="1:11" s="234" customFormat="1">
      <c r="A125" s="137"/>
      <c r="B125" s="133"/>
      <c r="C125" s="138"/>
      <c r="D125" s="133"/>
      <c r="E125" s="239"/>
      <c r="F125" s="133"/>
      <c r="G125" s="232"/>
      <c r="H125" s="132"/>
      <c r="I125" s="132"/>
      <c r="J125" s="132"/>
      <c r="K125" s="233"/>
    </row>
    <row r="126" spans="1:11" s="132" customFormat="1">
      <c r="A126" s="137"/>
      <c r="B126" s="133"/>
      <c r="C126" s="138"/>
      <c r="D126" s="133"/>
      <c r="E126" s="239"/>
      <c r="F126" s="133"/>
      <c r="G126" s="232"/>
      <c r="K126" s="233"/>
    </row>
    <row r="127" spans="1:11" s="132" customFormat="1">
      <c r="A127" s="137"/>
      <c r="B127" s="133"/>
      <c r="C127" s="138"/>
      <c r="D127" s="133"/>
      <c r="E127" s="239"/>
      <c r="F127" s="133"/>
      <c r="G127" s="232"/>
      <c r="K127" s="233"/>
    </row>
    <row r="128" spans="1:11" s="132" customFormat="1">
      <c r="A128" s="137"/>
      <c r="B128" s="133"/>
      <c r="C128" s="138"/>
      <c r="D128" s="133"/>
      <c r="E128" s="239"/>
      <c r="F128" s="133"/>
      <c r="G128" s="232"/>
      <c r="K128" s="233"/>
    </row>
    <row r="129" spans="1:11" s="132" customFormat="1">
      <c r="A129" s="137"/>
      <c r="B129" s="133"/>
      <c r="C129" s="138"/>
      <c r="D129" s="133"/>
      <c r="E129" s="239"/>
      <c r="F129" s="133"/>
      <c r="G129" s="232"/>
      <c r="K129" s="233"/>
    </row>
    <row r="130" spans="1:11" s="132" customFormat="1">
      <c r="A130" s="137"/>
      <c r="B130" s="133"/>
      <c r="C130" s="138"/>
      <c r="D130" s="133"/>
      <c r="E130" s="239"/>
      <c r="F130" s="133"/>
      <c r="G130" s="232"/>
      <c r="K130" s="233"/>
    </row>
    <row r="131" spans="1:11" s="132" customFormat="1">
      <c r="A131" s="137"/>
      <c r="B131" s="133"/>
      <c r="C131" s="138"/>
      <c r="D131" s="133"/>
      <c r="E131" s="239"/>
      <c r="F131" s="133"/>
      <c r="G131" s="232"/>
      <c r="K131" s="233"/>
    </row>
    <row r="132" spans="1:11" s="132" customFormat="1">
      <c r="A132" s="137"/>
      <c r="B132" s="133"/>
      <c r="C132" s="138"/>
      <c r="D132" s="133"/>
      <c r="E132" s="239"/>
      <c r="F132" s="133"/>
      <c r="G132" s="232"/>
      <c r="K132" s="233"/>
    </row>
    <row r="133" spans="1:11" s="132" customFormat="1">
      <c r="A133" s="137"/>
      <c r="B133" s="133"/>
      <c r="C133" s="138"/>
      <c r="D133" s="133"/>
      <c r="E133" s="239"/>
      <c r="F133" s="133"/>
      <c r="G133" s="232"/>
      <c r="K133" s="233"/>
    </row>
    <row r="134" spans="1:11" s="132" customFormat="1">
      <c r="A134" s="137"/>
      <c r="B134" s="133"/>
      <c r="C134" s="138"/>
      <c r="D134" s="133"/>
      <c r="E134" s="239"/>
      <c r="F134" s="133"/>
      <c r="G134" s="232"/>
      <c r="K134" s="233"/>
    </row>
    <row r="135" spans="1:11" s="132" customFormat="1">
      <c r="A135" s="137"/>
      <c r="B135" s="133"/>
      <c r="C135" s="138"/>
      <c r="D135" s="133"/>
      <c r="E135" s="239"/>
      <c r="F135" s="133"/>
      <c r="G135" s="232"/>
      <c r="K135" s="233"/>
    </row>
    <row r="136" spans="1:11" s="132" customFormat="1">
      <c r="A136" s="137"/>
      <c r="B136" s="133"/>
      <c r="C136" s="138"/>
      <c r="D136" s="133"/>
      <c r="E136" s="239"/>
      <c r="F136" s="133"/>
      <c r="G136" s="232"/>
      <c r="K136" s="233"/>
    </row>
    <row r="137" spans="1:11" s="132" customFormat="1">
      <c r="A137" s="137"/>
      <c r="B137" s="133"/>
      <c r="C137" s="138"/>
      <c r="D137" s="133"/>
      <c r="E137" s="239"/>
      <c r="F137" s="133"/>
      <c r="G137" s="232"/>
      <c r="K137" s="233"/>
    </row>
    <row r="138" spans="1:11" s="132" customFormat="1">
      <c r="A138" s="137"/>
      <c r="B138" s="133"/>
      <c r="C138" s="138"/>
      <c r="D138" s="133"/>
      <c r="E138" s="239"/>
      <c r="F138" s="133"/>
      <c r="G138" s="232"/>
      <c r="K138" s="233"/>
    </row>
    <row r="139" spans="1:11" s="132" customFormat="1">
      <c r="A139" s="137"/>
      <c r="B139" s="133"/>
      <c r="C139" s="138"/>
      <c r="D139" s="133"/>
      <c r="E139" s="239"/>
      <c r="F139" s="133"/>
      <c r="G139" s="232"/>
      <c r="K139" s="233"/>
    </row>
    <row r="140" spans="1:11" s="132" customFormat="1">
      <c r="A140" s="137"/>
      <c r="B140" s="133"/>
      <c r="C140" s="138"/>
      <c r="D140" s="133"/>
      <c r="E140" s="239"/>
      <c r="F140" s="133"/>
      <c r="G140" s="232"/>
      <c r="K140" s="233"/>
    </row>
    <row r="141" spans="1:11" s="132" customFormat="1">
      <c r="A141" s="137"/>
      <c r="B141" s="133"/>
      <c r="C141" s="138"/>
      <c r="D141" s="133"/>
      <c r="E141" s="239"/>
      <c r="F141" s="133"/>
      <c r="G141" s="232"/>
      <c r="K141" s="233"/>
    </row>
    <row r="142" spans="1:11" s="132" customFormat="1">
      <c r="A142" s="137"/>
      <c r="B142" s="133"/>
      <c r="C142" s="138"/>
      <c r="D142" s="133"/>
      <c r="E142" s="239"/>
      <c r="F142" s="133"/>
      <c r="G142" s="232"/>
      <c r="K142" s="233"/>
    </row>
    <row r="143" spans="1:11" s="132" customFormat="1">
      <c r="A143" s="137"/>
      <c r="B143" s="133"/>
      <c r="C143" s="138"/>
      <c r="D143" s="133"/>
      <c r="E143" s="239"/>
      <c r="F143" s="133"/>
      <c r="G143" s="232"/>
      <c r="K143" s="233"/>
    </row>
    <row r="144" spans="1:11" s="132" customFormat="1">
      <c r="A144" s="137"/>
      <c r="B144" s="133"/>
      <c r="C144" s="138"/>
      <c r="D144" s="133"/>
      <c r="E144" s="239"/>
      <c r="F144" s="133"/>
      <c r="G144" s="232"/>
      <c r="K144" s="233"/>
    </row>
    <row r="145" spans="1:11" s="132" customFormat="1">
      <c r="A145" s="137"/>
      <c r="B145" s="133"/>
      <c r="C145" s="138"/>
      <c r="D145" s="133"/>
      <c r="E145" s="239"/>
      <c r="F145" s="133"/>
      <c r="G145" s="232"/>
      <c r="K145" s="233"/>
    </row>
    <row r="146" spans="1:11" s="132" customFormat="1">
      <c r="A146" s="137"/>
      <c r="B146" s="133"/>
      <c r="C146" s="138"/>
      <c r="D146" s="133"/>
      <c r="E146" s="239"/>
      <c r="F146" s="133"/>
      <c r="G146" s="232"/>
      <c r="K146" s="233"/>
    </row>
    <row r="147" spans="1:11" s="132" customFormat="1">
      <c r="A147" s="137"/>
      <c r="B147" s="133"/>
      <c r="C147" s="138"/>
      <c r="D147" s="133"/>
      <c r="E147" s="239"/>
      <c r="F147" s="133"/>
      <c r="G147" s="232"/>
      <c r="K147" s="233"/>
    </row>
    <row r="148" spans="1:11" s="132" customFormat="1">
      <c r="A148" s="137"/>
      <c r="B148" s="133"/>
      <c r="C148" s="138"/>
      <c r="D148" s="133"/>
      <c r="E148" s="239"/>
      <c r="F148" s="133"/>
      <c r="G148" s="232"/>
      <c r="K148" s="233"/>
    </row>
    <row r="149" spans="1:11" s="132" customFormat="1">
      <c r="A149" s="137"/>
      <c r="B149" s="133"/>
      <c r="C149" s="138"/>
      <c r="D149" s="133"/>
      <c r="E149" s="239"/>
      <c r="F149" s="133"/>
      <c r="G149" s="232"/>
      <c r="K149" s="233"/>
    </row>
    <row r="150" spans="1:11" s="132" customFormat="1">
      <c r="A150" s="137"/>
      <c r="B150" s="133"/>
      <c r="C150" s="138"/>
      <c r="D150" s="133"/>
      <c r="E150" s="239"/>
      <c r="F150" s="133"/>
      <c r="G150" s="232"/>
      <c r="K150" s="233"/>
    </row>
    <row r="151" spans="1:11" s="132" customFormat="1">
      <c r="A151" s="137"/>
      <c r="B151" s="133"/>
      <c r="C151" s="138"/>
      <c r="D151" s="133"/>
      <c r="E151" s="239"/>
      <c r="F151" s="133"/>
      <c r="G151" s="232"/>
      <c r="K151" s="233"/>
    </row>
    <row r="152" spans="1:11" s="132" customFormat="1">
      <c r="A152" s="137"/>
      <c r="B152" s="133"/>
      <c r="C152" s="138"/>
      <c r="D152" s="133"/>
      <c r="E152" s="239"/>
      <c r="F152" s="133"/>
      <c r="G152" s="232"/>
      <c r="K152" s="233"/>
    </row>
    <row r="153" spans="1:11" s="132" customFormat="1">
      <c r="A153" s="137"/>
      <c r="B153" s="133"/>
      <c r="C153" s="138"/>
      <c r="D153" s="133"/>
      <c r="E153" s="239"/>
      <c r="F153" s="133"/>
      <c r="G153" s="232"/>
      <c r="K153" s="233"/>
    </row>
    <row r="154" spans="1:11" s="132" customFormat="1">
      <c r="A154" s="137"/>
      <c r="B154" s="133"/>
      <c r="C154" s="138"/>
      <c r="D154" s="133"/>
      <c r="E154" s="239"/>
      <c r="F154" s="133"/>
      <c r="G154" s="232"/>
      <c r="K154" s="233"/>
    </row>
    <row r="155" spans="1:11" s="132" customFormat="1">
      <c r="A155" s="137"/>
      <c r="B155" s="133"/>
      <c r="C155" s="138"/>
      <c r="D155" s="133"/>
      <c r="E155" s="239"/>
      <c r="F155" s="133"/>
      <c r="G155" s="232"/>
      <c r="K155" s="233"/>
    </row>
    <row r="156" spans="1:11" s="132" customFormat="1">
      <c r="A156" s="137"/>
      <c r="B156" s="133"/>
      <c r="C156" s="138"/>
      <c r="D156" s="133"/>
      <c r="E156" s="239"/>
      <c r="F156" s="133"/>
      <c r="G156" s="232"/>
      <c r="K156" s="233"/>
    </row>
    <row r="157" spans="1:11" s="132" customFormat="1">
      <c r="A157" s="137"/>
      <c r="B157" s="133"/>
      <c r="C157" s="138"/>
      <c r="D157" s="133"/>
      <c r="E157" s="239"/>
      <c r="F157" s="133"/>
      <c r="G157" s="232"/>
      <c r="K157" s="233"/>
    </row>
    <row r="158" spans="1:11" s="234" customFormat="1">
      <c r="A158" s="137"/>
      <c r="B158" s="133"/>
      <c r="C158" s="138"/>
      <c r="D158" s="133"/>
      <c r="E158" s="239"/>
      <c r="F158" s="133"/>
      <c r="G158" s="232"/>
      <c r="H158" s="132"/>
      <c r="I158" s="132"/>
      <c r="J158" s="132"/>
      <c r="K158" s="233"/>
    </row>
    <row r="159" spans="1:11" s="234" customFormat="1">
      <c r="A159" s="137"/>
      <c r="B159" s="133"/>
      <c r="C159" s="138"/>
      <c r="D159" s="133"/>
      <c r="E159" s="239"/>
      <c r="F159" s="133"/>
      <c r="G159" s="232"/>
      <c r="H159" s="132"/>
      <c r="I159" s="132"/>
      <c r="J159" s="132"/>
      <c r="K159" s="233"/>
    </row>
    <row r="160" spans="1:11" s="234" customFormat="1">
      <c r="A160" s="137"/>
      <c r="B160" s="133"/>
      <c r="C160" s="138"/>
      <c r="D160" s="133"/>
      <c r="E160" s="239"/>
      <c r="F160" s="133"/>
      <c r="G160" s="232"/>
      <c r="H160" s="132"/>
      <c r="I160" s="132"/>
      <c r="J160" s="132"/>
      <c r="K160" s="233"/>
    </row>
    <row r="161" spans="1:11" s="234" customFormat="1">
      <c r="A161" s="137"/>
      <c r="B161" s="133"/>
      <c r="C161" s="138"/>
      <c r="D161" s="133"/>
      <c r="E161" s="239"/>
      <c r="F161" s="133"/>
      <c r="G161" s="232"/>
      <c r="H161" s="132"/>
      <c r="I161" s="132"/>
      <c r="J161" s="132"/>
      <c r="K161" s="233"/>
    </row>
    <row r="162" spans="1:11" s="234" customFormat="1">
      <c r="A162" s="137"/>
      <c r="B162" s="133"/>
      <c r="C162" s="138"/>
      <c r="D162" s="133"/>
      <c r="E162" s="239"/>
      <c r="F162" s="133"/>
      <c r="G162" s="232"/>
      <c r="H162" s="132"/>
      <c r="I162" s="132"/>
      <c r="J162" s="132"/>
      <c r="K162" s="233"/>
    </row>
    <row r="163" spans="1:11" s="234" customFormat="1">
      <c r="A163" s="137"/>
      <c r="B163" s="133"/>
      <c r="C163" s="138"/>
      <c r="D163" s="133"/>
      <c r="E163" s="239"/>
      <c r="F163" s="133"/>
      <c r="G163" s="232"/>
      <c r="H163" s="132"/>
      <c r="I163" s="132"/>
      <c r="J163" s="132"/>
      <c r="K163" s="233"/>
    </row>
    <row r="164" spans="1:11" s="234" customFormat="1">
      <c r="A164" s="137"/>
      <c r="B164" s="133"/>
      <c r="C164" s="138"/>
      <c r="D164" s="133"/>
      <c r="E164" s="239"/>
      <c r="F164" s="133"/>
      <c r="G164" s="232"/>
      <c r="H164" s="132"/>
      <c r="I164" s="132"/>
      <c r="J164" s="132"/>
      <c r="K164" s="233"/>
    </row>
    <row r="165" spans="1:11" s="234" customFormat="1">
      <c r="A165" s="137"/>
      <c r="B165" s="133"/>
      <c r="C165" s="138"/>
      <c r="D165" s="133"/>
      <c r="E165" s="239"/>
      <c r="F165" s="133"/>
      <c r="G165" s="232"/>
      <c r="H165" s="132"/>
      <c r="I165" s="132"/>
      <c r="J165" s="132"/>
      <c r="K165" s="233"/>
    </row>
    <row r="166" spans="1:11" s="234" customFormat="1">
      <c r="A166" s="137"/>
      <c r="B166" s="133"/>
      <c r="C166" s="138"/>
      <c r="D166" s="133"/>
      <c r="E166" s="239"/>
      <c r="F166" s="133"/>
      <c r="G166" s="232"/>
      <c r="H166" s="132"/>
      <c r="I166" s="132"/>
      <c r="J166" s="132"/>
      <c r="K166" s="233"/>
    </row>
    <row r="167" spans="1:11" s="234" customFormat="1">
      <c r="A167" s="137"/>
      <c r="B167" s="133"/>
      <c r="C167" s="138"/>
      <c r="D167" s="133"/>
      <c r="E167" s="239"/>
      <c r="F167" s="133"/>
      <c r="G167" s="232"/>
      <c r="H167" s="132"/>
      <c r="I167" s="132"/>
      <c r="J167" s="132"/>
      <c r="K167" s="233"/>
    </row>
    <row r="168" spans="1:11" s="234" customFormat="1">
      <c r="A168" s="137"/>
      <c r="B168" s="133"/>
      <c r="C168" s="138"/>
      <c r="D168" s="133"/>
      <c r="E168" s="239"/>
      <c r="F168" s="133"/>
      <c r="G168" s="232"/>
      <c r="H168" s="132"/>
      <c r="I168" s="132"/>
      <c r="J168" s="132"/>
      <c r="K168" s="233"/>
    </row>
    <row r="169" spans="1:11" s="234" customFormat="1">
      <c r="A169" s="137"/>
      <c r="B169" s="133"/>
      <c r="C169" s="138"/>
      <c r="D169" s="133"/>
      <c r="E169" s="239"/>
      <c r="F169" s="133"/>
      <c r="G169" s="232"/>
      <c r="H169" s="132"/>
      <c r="I169" s="132"/>
      <c r="J169" s="132"/>
      <c r="K169" s="233"/>
    </row>
    <row r="170" spans="1:11" s="234" customFormat="1">
      <c r="A170" s="137"/>
      <c r="B170" s="133"/>
      <c r="C170" s="138"/>
      <c r="D170" s="133"/>
      <c r="E170" s="239"/>
      <c r="F170" s="133"/>
      <c r="G170" s="232"/>
      <c r="H170" s="132"/>
      <c r="I170" s="132"/>
      <c r="J170" s="132"/>
      <c r="K170" s="233"/>
    </row>
    <row r="171" spans="1:11" s="234" customFormat="1">
      <c r="A171" s="137"/>
      <c r="B171" s="133"/>
      <c r="C171" s="138"/>
      <c r="D171" s="133"/>
      <c r="E171" s="239"/>
      <c r="F171" s="133"/>
      <c r="G171" s="232"/>
      <c r="H171" s="132"/>
      <c r="I171" s="132"/>
      <c r="J171" s="132"/>
      <c r="K171" s="233"/>
    </row>
    <row r="172" spans="1:11" s="234" customFormat="1">
      <c r="A172" s="137"/>
      <c r="B172" s="133"/>
      <c r="C172" s="138"/>
      <c r="D172" s="133"/>
      <c r="E172" s="239"/>
      <c r="F172" s="133"/>
      <c r="G172" s="232"/>
      <c r="H172" s="132"/>
      <c r="I172" s="132"/>
      <c r="J172" s="132"/>
      <c r="K172" s="233"/>
    </row>
    <row r="173" spans="1:11" s="234" customFormat="1">
      <c r="A173" s="137"/>
      <c r="B173" s="133"/>
      <c r="C173" s="138"/>
      <c r="D173" s="133"/>
      <c r="E173" s="239"/>
      <c r="F173" s="133"/>
      <c r="G173" s="232"/>
      <c r="H173" s="132"/>
      <c r="I173" s="132"/>
      <c r="J173" s="132"/>
      <c r="K173" s="233"/>
    </row>
    <row r="174" spans="1:11" s="132" customFormat="1">
      <c r="A174" s="137"/>
      <c r="B174" s="133"/>
      <c r="C174" s="138"/>
      <c r="D174" s="133"/>
      <c r="E174" s="239"/>
      <c r="F174" s="133"/>
      <c r="G174" s="232"/>
      <c r="K174" s="233"/>
    </row>
    <row r="175" spans="1:11" s="132" customFormat="1">
      <c r="A175" s="137"/>
      <c r="B175" s="133"/>
      <c r="C175" s="138"/>
      <c r="D175" s="133"/>
      <c r="E175" s="239"/>
      <c r="F175" s="133"/>
      <c r="G175" s="232"/>
      <c r="K175" s="233"/>
    </row>
    <row r="176" spans="1:11" s="132" customFormat="1">
      <c r="A176" s="137"/>
      <c r="B176" s="133"/>
      <c r="C176" s="138"/>
      <c r="D176" s="133"/>
      <c r="E176" s="239"/>
      <c r="F176" s="133"/>
      <c r="G176" s="232"/>
      <c r="K176" s="233"/>
    </row>
    <row r="177" spans="1:11" s="132" customFormat="1">
      <c r="A177" s="137"/>
      <c r="B177" s="133"/>
      <c r="C177" s="138"/>
      <c r="D177" s="133"/>
      <c r="E177" s="239"/>
      <c r="F177" s="133"/>
      <c r="G177" s="232"/>
      <c r="K177" s="233"/>
    </row>
    <row r="178" spans="1:11" s="132" customFormat="1">
      <c r="A178" s="137"/>
      <c r="B178" s="133"/>
      <c r="C178" s="138"/>
      <c r="D178" s="133"/>
      <c r="E178" s="239"/>
      <c r="F178" s="133"/>
      <c r="G178" s="232"/>
      <c r="K178" s="233"/>
    </row>
    <row r="179" spans="1:11" s="132" customFormat="1">
      <c r="A179" s="137"/>
      <c r="B179" s="133"/>
      <c r="C179" s="138"/>
      <c r="D179" s="133"/>
      <c r="E179" s="239"/>
      <c r="F179" s="133"/>
      <c r="G179" s="232"/>
      <c r="K179" s="233"/>
    </row>
    <row r="180" spans="1:11" s="132" customFormat="1">
      <c r="A180" s="137"/>
      <c r="B180" s="133"/>
      <c r="C180" s="138"/>
      <c r="D180" s="133"/>
      <c r="E180" s="239"/>
      <c r="F180" s="133"/>
      <c r="G180" s="232"/>
      <c r="K180" s="233"/>
    </row>
    <row r="181" spans="1:11" s="132" customFormat="1">
      <c r="A181" s="137"/>
      <c r="B181" s="133"/>
      <c r="C181" s="138"/>
      <c r="D181" s="133"/>
      <c r="E181" s="239"/>
      <c r="F181" s="133"/>
      <c r="G181" s="232"/>
      <c r="K181" s="233"/>
    </row>
    <row r="182" spans="1:11" s="132" customFormat="1">
      <c r="A182" s="137"/>
      <c r="B182" s="133"/>
      <c r="C182" s="138"/>
      <c r="D182" s="133"/>
      <c r="E182" s="239"/>
      <c r="F182" s="133"/>
      <c r="G182" s="232"/>
      <c r="K182" s="233"/>
    </row>
    <row r="183" spans="1:11" s="132" customFormat="1">
      <c r="A183" s="137"/>
      <c r="B183" s="133"/>
      <c r="C183" s="138"/>
      <c r="D183" s="133"/>
      <c r="E183" s="239"/>
      <c r="F183" s="133"/>
      <c r="G183" s="232"/>
      <c r="K183" s="233"/>
    </row>
    <row r="184" spans="1:11" s="132" customFormat="1">
      <c r="A184" s="137"/>
      <c r="B184" s="133"/>
      <c r="C184" s="138"/>
      <c r="D184" s="133"/>
      <c r="E184" s="239"/>
      <c r="F184" s="133"/>
      <c r="G184" s="232"/>
      <c r="K184" s="233"/>
    </row>
    <row r="185" spans="1:11" s="132" customFormat="1">
      <c r="A185" s="137"/>
      <c r="B185" s="133"/>
      <c r="C185" s="138"/>
      <c r="D185" s="133"/>
      <c r="E185" s="239"/>
      <c r="F185" s="133"/>
      <c r="G185" s="232"/>
      <c r="K185" s="233"/>
    </row>
    <row r="186" spans="1:11" s="132" customFormat="1">
      <c r="A186" s="137"/>
      <c r="B186" s="133"/>
      <c r="C186" s="138"/>
      <c r="D186" s="133"/>
      <c r="E186" s="239"/>
      <c r="F186" s="133"/>
      <c r="G186" s="232"/>
      <c r="K186" s="233"/>
    </row>
    <row r="187" spans="1:11" s="132" customFormat="1">
      <c r="A187" s="137"/>
      <c r="B187" s="133"/>
      <c r="C187" s="138"/>
      <c r="D187" s="133"/>
      <c r="E187" s="239"/>
      <c r="F187" s="133"/>
      <c r="G187" s="232"/>
      <c r="K187" s="233"/>
    </row>
    <row r="188" spans="1:11" s="132" customFormat="1">
      <c r="A188" s="137"/>
      <c r="B188" s="133"/>
      <c r="C188" s="138"/>
      <c r="D188" s="133"/>
      <c r="E188" s="239"/>
      <c r="F188" s="133"/>
      <c r="G188" s="232"/>
      <c r="K188" s="233"/>
    </row>
    <row r="189" spans="1:11" s="132" customFormat="1">
      <c r="A189" s="137"/>
      <c r="B189" s="133"/>
      <c r="C189" s="138"/>
      <c r="D189" s="133"/>
      <c r="E189" s="239"/>
      <c r="F189" s="133"/>
      <c r="G189" s="232"/>
      <c r="K189" s="233"/>
    </row>
    <row r="190" spans="1:11" s="132" customFormat="1">
      <c r="A190" s="137"/>
      <c r="B190" s="133"/>
      <c r="C190" s="138"/>
      <c r="D190" s="133"/>
      <c r="E190" s="239"/>
      <c r="F190" s="133"/>
      <c r="G190" s="232"/>
      <c r="K190" s="233"/>
    </row>
    <row r="191" spans="1:11" s="132" customFormat="1">
      <c r="A191" s="137"/>
      <c r="B191" s="133"/>
      <c r="C191" s="138"/>
      <c r="D191" s="133"/>
      <c r="E191" s="239"/>
      <c r="F191" s="133"/>
      <c r="G191" s="232"/>
      <c r="K191" s="233"/>
    </row>
    <row r="192" spans="1:11" s="132" customFormat="1">
      <c r="A192" s="137"/>
      <c r="B192" s="133"/>
      <c r="C192" s="138"/>
      <c r="D192" s="133"/>
      <c r="E192" s="239"/>
      <c r="F192" s="133"/>
      <c r="G192" s="232"/>
      <c r="K192" s="233"/>
    </row>
    <row r="193" spans="1:11" s="132" customFormat="1">
      <c r="A193" s="137"/>
      <c r="B193" s="133"/>
      <c r="C193" s="138"/>
      <c r="D193" s="133"/>
      <c r="E193" s="239"/>
      <c r="F193" s="133"/>
      <c r="G193" s="232"/>
      <c r="K193" s="233"/>
    </row>
    <row r="194" spans="1:11" s="132" customFormat="1">
      <c r="A194" s="137"/>
      <c r="B194" s="133"/>
      <c r="C194" s="138"/>
      <c r="D194" s="133"/>
      <c r="E194" s="239"/>
      <c r="F194" s="133"/>
      <c r="G194" s="232"/>
      <c r="K194" s="233"/>
    </row>
    <row r="195" spans="1:11" s="132" customFormat="1">
      <c r="A195" s="137"/>
      <c r="B195" s="133"/>
      <c r="C195" s="138"/>
      <c r="D195" s="133"/>
      <c r="E195" s="239"/>
      <c r="F195" s="133"/>
      <c r="G195" s="232"/>
      <c r="K195" s="233"/>
    </row>
    <row r="196" spans="1:11" s="132" customFormat="1">
      <c r="A196" s="137"/>
      <c r="B196" s="133"/>
      <c r="C196" s="138"/>
      <c r="D196" s="133"/>
      <c r="E196" s="239"/>
      <c r="F196" s="133"/>
      <c r="G196" s="232"/>
      <c r="K196" s="233"/>
    </row>
    <row r="197" spans="1:11" s="132" customFormat="1">
      <c r="A197" s="137"/>
      <c r="B197" s="133"/>
      <c r="C197" s="138"/>
      <c r="D197" s="133"/>
      <c r="E197" s="239"/>
      <c r="F197" s="133"/>
      <c r="G197" s="232"/>
      <c r="K197" s="233"/>
    </row>
    <row r="198" spans="1:11" s="132" customFormat="1">
      <c r="A198" s="137"/>
      <c r="B198" s="133"/>
      <c r="C198" s="138"/>
      <c r="D198" s="133"/>
      <c r="E198" s="239"/>
      <c r="F198" s="133"/>
      <c r="G198" s="232"/>
      <c r="K198" s="233"/>
    </row>
    <row r="199" spans="1:11" s="132" customFormat="1">
      <c r="A199" s="137"/>
      <c r="B199" s="133"/>
      <c r="C199" s="138"/>
      <c r="D199" s="133"/>
      <c r="E199" s="239"/>
      <c r="F199" s="133"/>
      <c r="G199" s="232"/>
      <c r="K199" s="233"/>
    </row>
    <row r="200" spans="1:11" s="132" customFormat="1">
      <c r="A200" s="137"/>
      <c r="B200" s="133"/>
      <c r="C200" s="138"/>
      <c r="D200" s="133"/>
      <c r="E200" s="239"/>
      <c r="F200" s="133"/>
      <c r="G200" s="232"/>
      <c r="K200" s="233"/>
    </row>
    <row r="201" spans="1:11" s="132" customFormat="1">
      <c r="A201" s="137"/>
      <c r="B201" s="133"/>
      <c r="C201" s="138"/>
      <c r="D201" s="133"/>
      <c r="E201" s="239"/>
      <c r="F201" s="133"/>
      <c r="G201" s="232"/>
      <c r="K201" s="233"/>
    </row>
    <row r="202" spans="1:11" s="132" customFormat="1">
      <c r="A202" s="137"/>
      <c r="B202" s="133"/>
      <c r="C202" s="138"/>
      <c r="D202" s="133"/>
      <c r="E202" s="239"/>
      <c r="F202" s="133"/>
      <c r="G202" s="232"/>
      <c r="K202" s="233"/>
    </row>
    <row r="203" spans="1:11" s="132" customFormat="1">
      <c r="A203" s="137"/>
      <c r="B203" s="133"/>
      <c r="C203" s="138"/>
      <c r="D203" s="133"/>
      <c r="E203" s="239"/>
      <c r="F203" s="133"/>
      <c r="G203" s="232"/>
      <c r="K203" s="233"/>
    </row>
    <row r="204" spans="1:11" s="132" customFormat="1">
      <c r="A204" s="137"/>
      <c r="B204" s="133"/>
      <c r="C204" s="138"/>
      <c r="D204" s="133"/>
      <c r="E204" s="239"/>
      <c r="F204" s="133"/>
      <c r="G204" s="232"/>
      <c r="K204" s="233"/>
    </row>
    <row r="205" spans="1:11" s="132" customFormat="1">
      <c r="A205" s="137"/>
      <c r="B205" s="133"/>
      <c r="C205" s="138"/>
      <c r="D205" s="133"/>
      <c r="E205" s="239"/>
      <c r="F205" s="133"/>
      <c r="G205" s="232"/>
      <c r="K205" s="233"/>
    </row>
    <row r="206" spans="1:11" s="234" customFormat="1">
      <c r="A206" s="137"/>
      <c r="B206" s="133"/>
      <c r="C206" s="138"/>
      <c r="D206" s="133"/>
      <c r="E206" s="239"/>
      <c r="F206" s="133"/>
      <c r="G206" s="232"/>
      <c r="H206" s="132"/>
      <c r="I206" s="132"/>
      <c r="J206" s="132"/>
      <c r="K206" s="233"/>
    </row>
    <row r="207" spans="1:11" s="234" customFormat="1">
      <c r="A207" s="137"/>
      <c r="B207" s="133"/>
      <c r="C207" s="138"/>
      <c r="D207" s="133"/>
      <c r="E207" s="239"/>
      <c r="F207" s="133"/>
      <c r="G207" s="232"/>
      <c r="H207" s="132"/>
      <c r="I207" s="132"/>
      <c r="J207" s="132"/>
      <c r="K207" s="233"/>
    </row>
    <row r="208" spans="1:11" s="234" customFormat="1">
      <c r="A208" s="137"/>
      <c r="B208" s="133"/>
      <c r="C208" s="138"/>
      <c r="D208" s="133"/>
      <c r="E208" s="239"/>
      <c r="F208" s="133"/>
      <c r="G208" s="232"/>
      <c r="H208" s="132"/>
      <c r="I208" s="132"/>
      <c r="J208" s="132"/>
      <c r="K208" s="233"/>
    </row>
    <row r="209" spans="1:11" s="234" customFormat="1">
      <c r="A209" s="137"/>
      <c r="B209" s="133"/>
      <c r="C209" s="138"/>
      <c r="D209" s="133"/>
      <c r="E209" s="239"/>
      <c r="F209" s="133"/>
      <c r="G209" s="232"/>
      <c r="H209" s="132"/>
      <c r="I209" s="132"/>
      <c r="J209" s="132"/>
      <c r="K209" s="233"/>
    </row>
    <row r="210" spans="1:11" s="234" customFormat="1">
      <c r="A210" s="137"/>
      <c r="B210" s="133"/>
      <c r="C210" s="138"/>
      <c r="D210" s="133"/>
      <c r="E210" s="239"/>
      <c r="F210" s="133"/>
      <c r="G210" s="232"/>
      <c r="H210" s="132"/>
      <c r="I210" s="132"/>
      <c r="J210" s="132"/>
      <c r="K210" s="233"/>
    </row>
    <row r="211" spans="1:11" s="234" customFormat="1">
      <c r="A211" s="137"/>
      <c r="B211" s="133"/>
      <c r="C211" s="138"/>
      <c r="D211" s="133"/>
      <c r="E211" s="239"/>
      <c r="F211" s="133"/>
      <c r="G211" s="232"/>
      <c r="H211" s="132"/>
      <c r="I211" s="132"/>
      <c r="J211" s="132"/>
      <c r="K211" s="233"/>
    </row>
    <row r="212" spans="1:11" s="234" customFormat="1">
      <c r="A212" s="137"/>
      <c r="B212" s="133"/>
      <c r="C212" s="138"/>
      <c r="D212" s="133"/>
      <c r="E212" s="239"/>
      <c r="F212" s="133"/>
      <c r="G212" s="232"/>
      <c r="H212" s="132"/>
      <c r="I212" s="132"/>
      <c r="J212" s="132"/>
      <c r="K212" s="233"/>
    </row>
    <row r="213" spans="1:11" s="234" customFormat="1">
      <c r="A213" s="137"/>
      <c r="B213" s="133"/>
      <c r="C213" s="138"/>
      <c r="D213" s="133"/>
      <c r="E213" s="239"/>
      <c r="F213" s="133"/>
      <c r="G213" s="232"/>
      <c r="H213" s="132"/>
      <c r="I213" s="132"/>
      <c r="J213" s="132"/>
      <c r="K213" s="233"/>
    </row>
    <row r="214" spans="1:11" s="234" customFormat="1">
      <c r="A214" s="137"/>
      <c r="B214" s="133"/>
      <c r="C214" s="138"/>
      <c r="D214" s="133"/>
      <c r="E214" s="239"/>
      <c r="F214" s="133"/>
      <c r="G214" s="232"/>
      <c r="H214" s="132"/>
      <c r="I214" s="132"/>
      <c r="J214" s="132"/>
      <c r="K214" s="233"/>
    </row>
    <row r="215" spans="1:11" s="234" customFormat="1">
      <c r="A215" s="137"/>
      <c r="B215" s="133"/>
      <c r="C215" s="138"/>
      <c r="D215" s="133"/>
      <c r="E215" s="239"/>
      <c r="F215" s="133"/>
      <c r="G215" s="232"/>
      <c r="H215" s="132"/>
      <c r="I215" s="132"/>
      <c r="J215" s="132"/>
      <c r="K215" s="233"/>
    </row>
    <row r="216" spans="1:11" s="234" customFormat="1">
      <c r="A216" s="137"/>
      <c r="B216" s="133"/>
      <c r="C216" s="138"/>
      <c r="D216" s="133"/>
      <c r="E216" s="239"/>
      <c r="F216" s="133"/>
      <c r="G216" s="232"/>
      <c r="H216" s="132"/>
      <c r="I216" s="132"/>
      <c r="J216" s="132"/>
      <c r="K216" s="233"/>
    </row>
    <row r="217" spans="1:11" s="234" customFormat="1">
      <c r="A217" s="137"/>
      <c r="B217" s="133"/>
      <c r="C217" s="138"/>
      <c r="D217" s="133"/>
      <c r="E217" s="239"/>
      <c r="F217" s="133"/>
      <c r="G217" s="232"/>
      <c r="H217" s="132"/>
      <c r="I217" s="132"/>
      <c r="J217" s="132"/>
      <c r="K217" s="233"/>
    </row>
    <row r="218" spans="1:11" s="234" customFormat="1">
      <c r="A218" s="137"/>
      <c r="B218" s="133"/>
      <c r="C218" s="138"/>
      <c r="D218" s="133"/>
      <c r="E218" s="239"/>
      <c r="F218" s="133"/>
      <c r="G218" s="232"/>
      <c r="H218" s="132"/>
      <c r="I218" s="132"/>
      <c r="J218" s="132"/>
      <c r="K218" s="233"/>
    </row>
    <row r="219" spans="1:11" s="234" customFormat="1">
      <c r="A219" s="137"/>
      <c r="B219" s="133"/>
      <c r="C219" s="138"/>
      <c r="D219" s="133"/>
      <c r="E219" s="239"/>
      <c r="F219" s="133"/>
      <c r="G219" s="232"/>
      <c r="H219" s="132"/>
      <c r="I219" s="132"/>
      <c r="J219" s="132"/>
      <c r="K219" s="233"/>
    </row>
    <row r="220" spans="1:11" s="234" customFormat="1">
      <c r="A220" s="137"/>
      <c r="B220" s="133"/>
      <c r="C220" s="138"/>
      <c r="D220" s="133"/>
      <c r="E220" s="239"/>
      <c r="F220" s="133"/>
      <c r="G220" s="232"/>
      <c r="H220" s="132"/>
      <c r="I220" s="132"/>
      <c r="J220" s="132"/>
      <c r="K220" s="233"/>
    </row>
    <row r="221" spans="1:11" s="237" customFormat="1">
      <c r="A221" s="240"/>
      <c r="B221" s="229"/>
      <c r="C221" s="241"/>
      <c r="D221" s="229"/>
      <c r="E221" s="243"/>
      <c r="F221" s="229"/>
      <c r="G221" s="235"/>
      <c r="H221" s="228"/>
      <c r="I221" s="228"/>
      <c r="J221" s="228"/>
      <c r="K221" s="236"/>
    </row>
    <row r="222" spans="1:11" s="237" customFormat="1">
      <c r="A222" s="240"/>
      <c r="B222" s="229"/>
      <c r="C222" s="242"/>
      <c r="D222" s="229"/>
      <c r="G222" s="235"/>
      <c r="H222" s="228"/>
      <c r="I222" s="228"/>
      <c r="J222" s="228"/>
      <c r="K222" s="236"/>
    </row>
    <row r="223" spans="1:11" s="237" customFormat="1">
      <c r="A223" s="244"/>
      <c r="B223" s="226"/>
      <c r="C223" s="227"/>
      <c r="D223" s="226"/>
      <c r="E223" s="245"/>
      <c r="F223" s="226"/>
      <c r="G223" s="238"/>
      <c r="J223" s="228"/>
      <c r="K223" s="236"/>
    </row>
    <row r="224" spans="1:11" s="237" customFormat="1">
      <c r="A224" s="228"/>
      <c r="B224" s="228"/>
      <c r="C224" s="228"/>
      <c r="D224" s="229"/>
      <c r="F224" s="246"/>
    </row>
    <row r="225" spans="1:6" s="237" customFormat="1">
      <c r="A225" s="228"/>
      <c r="B225" s="229"/>
      <c r="C225" s="242"/>
      <c r="D225" s="229"/>
      <c r="F225" s="229"/>
    </row>
    <row r="226" spans="1:6" s="237" customFormat="1">
      <c r="A226" s="228"/>
      <c r="B226" s="228"/>
      <c r="C226" s="228"/>
      <c r="D226" s="229"/>
    </row>
    <row r="227" spans="1:6" s="237" customFormat="1">
      <c r="A227" s="244"/>
      <c r="B227" s="226"/>
      <c r="C227" s="227"/>
      <c r="D227" s="230"/>
      <c r="F227" s="247"/>
    </row>
    <row r="228" spans="1:6" s="237" customFormat="1">
      <c r="A228" s="228"/>
      <c r="B228" s="231"/>
      <c r="C228" s="231"/>
      <c r="D228" s="231"/>
    </row>
    <row r="229" spans="1:6" s="237" customFormat="1">
      <c r="A229" s="228"/>
      <c r="B229" s="248"/>
      <c r="C229" s="248"/>
      <c r="D229" s="248"/>
      <c r="E229" s="248"/>
      <c r="F229" s="248"/>
    </row>
    <row r="230" spans="1:6" s="237" customFormat="1">
      <c r="A230" s="228"/>
      <c r="B230" s="248"/>
      <c r="C230" s="248"/>
      <c r="D230" s="248"/>
      <c r="E230" s="248"/>
      <c r="F230" s="248"/>
    </row>
    <row r="231" spans="1:6" s="237" customFormat="1">
      <c r="A231" s="228"/>
      <c r="B231" s="248"/>
      <c r="C231" s="248"/>
      <c r="D231" s="248"/>
      <c r="E231" s="248"/>
      <c r="F231" s="248"/>
    </row>
    <row r="232" spans="1:6" s="234" customFormat="1">
      <c r="A232" s="132"/>
      <c r="B232" s="249"/>
      <c r="C232" s="249"/>
      <c r="D232" s="249"/>
      <c r="E232" s="249"/>
      <c r="F232" s="249"/>
    </row>
    <row r="233" spans="1:6" s="234" customFormat="1">
      <c r="A233" s="132"/>
      <c r="B233" s="249"/>
      <c r="C233" s="249"/>
      <c r="D233" s="249"/>
      <c r="E233" s="249"/>
      <c r="F233" s="249"/>
    </row>
    <row r="234" spans="1:6" s="234" customFormat="1">
      <c r="A234" s="132"/>
      <c r="B234" s="249"/>
      <c r="C234" s="249"/>
      <c r="D234" s="249"/>
      <c r="E234" s="249"/>
      <c r="F234" s="249"/>
    </row>
    <row r="235" spans="1:6" s="234" customFormat="1">
      <c r="A235" s="132"/>
      <c r="B235" s="249"/>
      <c r="C235" s="249"/>
      <c r="D235" s="249"/>
      <c r="E235" s="249"/>
      <c r="F235" s="249"/>
    </row>
    <row r="236" spans="1:6" s="234" customFormat="1">
      <c r="A236" s="228"/>
      <c r="B236" s="249"/>
      <c r="C236" s="249"/>
      <c r="D236" s="249"/>
      <c r="E236" s="249"/>
      <c r="F236" s="249"/>
    </row>
    <row r="237" spans="1:6" s="234" customFormat="1">
      <c r="A237" s="228"/>
      <c r="B237" s="249"/>
      <c r="C237" s="249"/>
      <c r="D237" s="249"/>
      <c r="E237" s="249"/>
      <c r="F237" s="249"/>
    </row>
    <row r="238" spans="1:6" s="234" customFormat="1">
      <c r="A238" s="228"/>
      <c r="B238" s="249"/>
      <c r="C238" s="249"/>
      <c r="D238" s="249"/>
      <c r="E238" s="249"/>
      <c r="F238" s="249"/>
    </row>
    <row r="239" spans="1:6" s="234" customFormat="1">
      <c r="A239" s="228"/>
      <c r="B239" s="249"/>
      <c r="C239" s="249"/>
      <c r="D239" s="249"/>
      <c r="E239" s="249"/>
      <c r="F239" s="249"/>
    </row>
    <row r="240" spans="1:6" s="234" customFormat="1">
      <c r="A240" s="228"/>
      <c r="B240" s="249"/>
      <c r="C240" s="249"/>
      <c r="D240" s="249"/>
      <c r="E240" s="249"/>
      <c r="F240" s="249"/>
    </row>
    <row r="241" spans="1:6" s="234" customFormat="1">
      <c r="A241" s="228"/>
      <c r="B241" s="249"/>
      <c r="C241" s="249"/>
      <c r="D241" s="249"/>
      <c r="E241" s="249"/>
      <c r="F241" s="249"/>
    </row>
    <row r="242" spans="1:6" s="234" customFormat="1">
      <c r="A242" s="228"/>
      <c r="B242" s="249"/>
      <c r="C242" s="249"/>
      <c r="D242" s="249"/>
      <c r="E242" s="249"/>
      <c r="F242" s="249"/>
    </row>
    <row r="243" spans="1:6" s="234" customFormat="1">
      <c r="A243" s="228"/>
      <c r="B243" s="249"/>
      <c r="C243" s="249"/>
      <c r="D243" s="249"/>
      <c r="E243" s="249"/>
      <c r="F243" s="249"/>
    </row>
    <row r="244" spans="1:6" s="234" customFormat="1">
      <c r="A244" s="228"/>
      <c r="B244" s="229"/>
      <c r="C244" s="132"/>
      <c r="D244" s="133"/>
    </row>
    <row r="245" spans="1:6" s="234" customFormat="1">
      <c r="A245" s="228"/>
      <c r="B245" s="229"/>
      <c r="C245" s="132"/>
      <c r="D245" s="133"/>
    </row>
    <row r="246" spans="1:6" s="132" customFormat="1">
      <c r="D246" s="133"/>
    </row>
  </sheetData>
  <phoneticPr fontId="87" type="noConversion"/>
  <printOptions horizontalCentered="1"/>
  <pageMargins left="1" right="1" top="1.4961458333333333" bottom="1" header="0.75" footer="0.5"/>
  <pageSetup scale="64" orientation="portrait"/>
  <headerFooter scaleWithDoc="0">
    <oddHeader>&amp;R&amp;"Times New Roman,Bold"&amp;8Utah Association of Energy Users
UAE Exhibit RR 1.1R
Docket No. 13-035-184
Witness: Kevin C. Higgins
Page 4 of 8</oddHeader>
  </headerFooter>
  <rowBreaks count="2" manualBreakCount="2">
    <brk id="83" max="8" man="1"/>
    <brk id="159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SheetLayoutView="80" workbookViewId="0">
      <selection activeCell="A3" sqref="A3"/>
    </sheetView>
  </sheetViews>
  <sheetFormatPr defaultColWidth="8.83203125" defaultRowHeight="12.75"/>
  <cols>
    <col min="1" max="1" width="20.6640625" style="68" customWidth="1"/>
    <col min="2" max="2" width="21.1640625" style="68" customWidth="1"/>
    <col min="3" max="3" width="18.33203125" style="68" customWidth="1"/>
    <col min="4" max="4" width="21.1640625" style="69" customWidth="1"/>
    <col min="5" max="5" width="18.33203125" style="68" customWidth="1"/>
    <col min="6" max="6" width="21.1640625" style="68" customWidth="1"/>
    <col min="7" max="7" width="14.33203125" style="68" bestFit="1" customWidth="1"/>
    <col min="8" max="16384" width="8.83203125" style="68"/>
  </cols>
  <sheetData>
    <row r="1" spans="1:11">
      <c r="A1" s="106" t="s">
        <v>60</v>
      </c>
      <c r="B1" s="107"/>
      <c r="C1" s="30"/>
      <c r="D1" s="77"/>
      <c r="E1" s="76"/>
      <c r="F1" s="76"/>
    </row>
    <row r="2" spans="1:11">
      <c r="A2" s="27" t="s">
        <v>73</v>
      </c>
      <c r="B2" s="107"/>
      <c r="C2" s="30"/>
      <c r="D2" s="77"/>
      <c r="E2" s="76"/>
      <c r="F2" s="76"/>
    </row>
    <row r="3" spans="1:11">
      <c r="A3" s="114" t="s">
        <v>380</v>
      </c>
      <c r="B3" s="107"/>
      <c r="C3" s="28"/>
      <c r="D3" s="77"/>
      <c r="E3" s="76"/>
      <c r="F3" s="76"/>
    </row>
    <row r="4" spans="1:11">
      <c r="A4" s="114" t="s">
        <v>385</v>
      </c>
      <c r="B4" s="107"/>
      <c r="C4" s="76"/>
      <c r="D4" s="77"/>
      <c r="E4" s="76"/>
      <c r="F4" s="76"/>
    </row>
    <row r="5" spans="1:11">
      <c r="A5" s="76"/>
      <c r="B5" s="78"/>
      <c r="C5" s="76"/>
      <c r="D5" s="77"/>
      <c r="E5" s="76"/>
      <c r="F5" s="76"/>
    </row>
    <row r="6" spans="1:11">
      <c r="A6" s="76"/>
      <c r="B6" s="78"/>
      <c r="C6" s="76"/>
      <c r="D6" s="79"/>
      <c r="E6" s="76"/>
      <c r="F6" s="76"/>
    </row>
    <row r="7" spans="1:11" ht="67.5" customHeight="1">
      <c r="A7" s="80" t="s">
        <v>76</v>
      </c>
      <c r="B7" s="81" t="s">
        <v>77</v>
      </c>
      <c r="C7" s="82" t="s">
        <v>78</v>
      </c>
      <c r="D7" s="83" t="s">
        <v>379</v>
      </c>
      <c r="E7" s="84" t="s">
        <v>79</v>
      </c>
      <c r="F7" s="83" t="s">
        <v>80</v>
      </c>
    </row>
    <row r="8" spans="1:11" s="72" customFormat="1">
      <c r="A8" s="43" t="s">
        <v>140</v>
      </c>
      <c r="B8" s="77">
        <v>484099.31481142889</v>
      </c>
      <c r="C8" s="85">
        <v>6.9240896107758214E-4</v>
      </c>
      <c r="D8" s="77">
        <v>-10500.27266771754</v>
      </c>
      <c r="E8" s="87">
        <v>0</v>
      </c>
      <c r="F8" s="77">
        <v>0</v>
      </c>
      <c r="G8" s="70"/>
      <c r="H8" s="68"/>
      <c r="I8" s="68"/>
      <c r="J8" s="68"/>
      <c r="K8" s="71"/>
    </row>
    <row r="9" spans="1:11" s="72" customFormat="1">
      <c r="A9" s="43" t="s">
        <v>141</v>
      </c>
      <c r="B9" s="77">
        <v>30492.96805427449</v>
      </c>
      <c r="C9" s="85">
        <v>4.3614199988811142E-5</v>
      </c>
      <c r="D9" s="77">
        <v>-661.40246272111324</v>
      </c>
      <c r="E9" s="87">
        <v>0.48317341591839369</v>
      </c>
      <c r="F9" s="77">
        <v>-319.57208720979833</v>
      </c>
      <c r="G9" s="70"/>
      <c r="H9" s="68"/>
      <c r="I9" s="68"/>
      <c r="J9" s="68"/>
      <c r="K9" s="71"/>
    </row>
    <row r="10" spans="1:11" s="72" customFormat="1">
      <c r="A10" s="43" t="s">
        <v>142</v>
      </c>
      <c r="B10" s="77">
        <v>946088.2926027152</v>
      </c>
      <c r="C10" s="85">
        <v>1.3531934289638125E-3</v>
      </c>
      <c r="D10" s="77">
        <v>-20520.964884929668</v>
      </c>
      <c r="E10" s="87">
        <v>1</v>
      </c>
      <c r="F10" s="77">
        <v>-20520.964884929668</v>
      </c>
      <c r="G10" s="70"/>
      <c r="H10" s="68"/>
      <c r="I10" s="68"/>
      <c r="J10" s="68"/>
      <c r="K10" s="71"/>
    </row>
    <row r="11" spans="1:11" s="72" customFormat="1">
      <c r="A11" s="43" t="s">
        <v>143</v>
      </c>
      <c r="B11" s="77">
        <v>175652.1077048234</v>
      </c>
      <c r="C11" s="85">
        <v>2.5123583051209268E-4</v>
      </c>
      <c r="D11" s="77">
        <v>-3809.9517374412762</v>
      </c>
      <c r="E11" s="87">
        <v>0</v>
      </c>
      <c r="F11" s="77">
        <v>0</v>
      </c>
      <c r="G11" s="70"/>
      <c r="H11" s="68"/>
      <c r="I11" s="68"/>
      <c r="J11" s="68"/>
      <c r="K11" s="71"/>
    </row>
    <row r="12" spans="1:11" s="72" customFormat="1">
      <c r="A12" s="43" t="s">
        <v>144</v>
      </c>
      <c r="B12" s="77">
        <v>337674.93983612582</v>
      </c>
      <c r="C12" s="85">
        <v>4.8297765999718998E-4</v>
      </c>
      <c r="D12" s="77">
        <v>-7324.2800244730443</v>
      </c>
      <c r="E12" s="87">
        <v>0</v>
      </c>
      <c r="F12" s="77">
        <v>0</v>
      </c>
      <c r="G12" s="70"/>
      <c r="H12" s="68"/>
      <c r="I12" s="68"/>
      <c r="J12" s="68"/>
      <c r="K12" s="71"/>
    </row>
    <row r="13" spans="1:11" s="72" customFormat="1">
      <c r="A13" s="43" t="s">
        <v>145</v>
      </c>
      <c r="B13" s="77">
        <v>173528.97362167051</v>
      </c>
      <c r="C13" s="85">
        <v>2.4819910432850585E-4</v>
      </c>
      <c r="D13" s="77">
        <v>-3763.9002639085897</v>
      </c>
      <c r="E13" s="87">
        <v>0</v>
      </c>
      <c r="F13" s="77">
        <v>0</v>
      </c>
      <c r="G13" s="70"/>
      <c r="H13" s="68"/>
      <c r="I13" s="68"/>
      <c r="J13" s="68"/>
      <c r="K13" s="71"/>
    </row>
    <row r="14" spans="1:11" s="72" customFormat="1">
      <c r="A14" s="43" t="s">
        <v>146</v>
      </c>
      <c r="B14" s="77">
        <v>180651.20252425113</v>
      </c>
      <c r="C14" s="85">
        <v>2.5838605350217604E-4</v>
      </c>
      <c r="D14" s="77">
        <v>-3918.3837411432696</v>
      </c>
      <c r="E14" s="87">
        <v>0</v>
      </c>
      <c r="F14" s="77">
        <v>0</v>
      </c>
      <c r="G14" s="70"/>
      <c r="H14" s="68"/>
      <c r="I14" s="68"/>
      <c r="J14" s="68"/>
      <c r="K14" s="71"/>
    </row>
    <row r="15" spans="1:11" s="72" customFormat="1">
      <c r="A15" s="43" t="s">
        <v>147</v>
      </c>
      <c r="B15" s="77">
        <v>1696674.2110097241</v>
      </c>
      <c r="C15" s="85">
        <v>2.4267591210906511E-3</v>
      </c>
      <c r="D15" s="77">
        <v>-36801.419251804378</v>
      </c>
      <c r="E15" s="87">
        <v>0</v>
      </c>
      <c r="F15" s="77">
        <v>0</v>
      </c>
      <c r="G15" s="70"/>
      <c r="H15" s="68"/>
      <c r="I15" s="68"/>
      <c r="J15" s="68"/>
      <c r="K15" s="71"/>
    </row>
    <row r="16" spans="1:11" s="72" customFormat="1">
      <c r="A16" s="43" t="s">
        <v>148</v>
      </c>
      <c r="B16" s="77">
        <v>16066.541081675994</v>
      </c>
      <c r="C16" s="85">
        <v>2.2980030498095084E-5</v>
      </c>
      <c r="D16" s="77">
        <v>-348.48853742005053</v>
      </c>
      <c r="E16" s="87">
        <v>0.48317341591839369</v>
      </c>
      <c r="F16" s="77">
        <v>-168.38039703365078</v>
      </c>
      <c r="G16" s="70"/>
      <c r="H16" s="68"/>
      <c r="I16" s="68"/>
      <c r="J16" s="68"/>
      <c r="K16" s="71"/>
    </row>
    <row r="17" spans="1:11" s="72" customFormat="1">
      <c r="A17" s="43" t="s">
        <v>149</v>
      </c>
      <c r="B17" s="77">
        <v>1677238.604112078</v>
      </c>
      <c r="C17" s="85">
        <v>2.3989603038476366E-3</v>
      </c>
      <c r="D17" s="77">
        <v>-36379.85457355783</v>
      </c>
      <c r="E17" s="87">
        <v>1</v>
      </c>
      <c r="F17" s="77">
        <v>-36379.85457355783</v>
      </c>
      <c r="G17" s="70"/>
      <c r="H17" s="68"/>
      <c r="I17" s="68"/>
      <c r="J17" s="68"/>
      <c r="K17" s="71"/>
    </row>
    <row r="18" spans="1:11" s="72" customFormat="1">
      <c r="A18" s="43" t="s">
        <v>150</v>
      </c>
      <c r="B18" s="77">
        <v>258693.72504181904</v>
      </c>
      <c r="C18" s="85">
        <v>3.7001054930901715E-4</v>
      </c>
      <c r="D18" s="77">
        <v>-5611.151611368733</v>
      </c>
      <c r="E18" s="87">
        <v>0</v>
      </c>
      <c r="F18" s="77">
        <v>0</v>
      </c>
      <c r="G18" s="70"/>
      <c r="H18" s="68"/>
      <c r="I18" s="68"/>
      <c r="J18" s="68"/>
      <c r="K18" s="71"/>
    </row>
    <row r="19" spans="1:11" s="72" customFormat="1">
      <c r="A19" s="43" t="s">
        <v>151</v>
      </c>
      <c r="B19" s="77">
        <v>315392.64498379326</v>
      </c>
      <c r="C19" s="85">
        <v>4.5110721491065277E-4</v>
      </c>
      <c r="D19" s="77">
        <v>-6840.9697522758843</v>
      </c>
      <c r="E19" s="87">
        <v>0</v>
      </c>
      <c r="F19" s="77">
        <v>0</v>
      </c>
      <c r="G19" s="70"/>
      <c r="H19" s="68"/>
      <c r="I19" s="68"/>
      <c r="J19" s="68"/>
      <c r="K19" s="71"/>
    </row>
    <row r="20" spans="1:11" s="72" customFormat="1">
      <c r="A20" s="43" t="s">
        <v>152</v>
      </c>
      <c r="B20" s="77">
        <v>56377.449561387912</v>
      </c>
      <c r="C20" s="85">
        <v>8.0636865380010251E-5</v>
      </c>
      <c r="D20" s="77">
        <v>-1222.8453430793618</v>
      </c>
      <c r="E20" s="87">
        <v>0</v>
      </c>
      <c r="F20" s="77">
        <v>0</v>
      </c>
      <c r="G20" s="70"/>
      <c r="H20" s="68"/>
      <c r="I20" s="68"/>
      <c r="J20" s="68"/>
      <c r="K20" s="71"/>
    </row>
    <row r="21" spans="1:11" s="72" customFormat="1">
      <c r="A21" s="43" t="s">
        <v>153</v>
      </c>
      <c r="B21" s="77">
        <v>223830.26431524538</v>
      </c>
      <c r="C21" s="85">
        <v>3.2014521820302475E-4</v>
      </c>
      <c r="D21" s="77">
        <v>-4854.9517313670794</v>
      </c>
      <c r="E21" s="87">
        <v>0.48317341591839369</v>
      </c>
      <c r="F21" s="77">
        <v>-2345.7836121635514</v>
      </c>
      <c r="G21" s="70"/>
      <c r="H21" s="68"/>
      <c r="I21" s="68"/>
      <c r="J21" s="68"/>
      <c r="K21" s="71"/>
    </row>
    <row r="22" spans="1:11" s="72" customFormat="1">
      <c r="A22" s="43" t="s">
        <v>154</v>
      </c>
      <c r="B22" s="77">
        <v>209156.0034760469</v>
      </c>
      <c r="C22" s="85">
        <v>2.991565710569144E-4</v>
      </c>
      <c r="D22" s="77">
        <v>-4536.6622083405618</v>
      </c>
      <c r="E22" s="87">
        <v>0</v>
      </c>
      <c r="F22" s="77">
        <v>0</v>
      </c>
      <c r="G22" s="70"/>
      <c r="H22" s="68"/>
      <c r="I22" s="68"/>
      <c r="J22" s="68"/>
      <c r="K22" s="71"/>
    </row>
    <row r="23" spans="1:11" s="72" customFormat="1">
      <c r="A23" s="43" t="s">
        <v>155</v>
      </c>
      <c r="B23" s="77">
        <v>274328.73558498651</v>
      </c>
      <c r="C23" s="85">
        <v>3.9237336015259086E-4</v>
      </c>
      <c r="D23" s="77">
        <v>-5950.2801100939314</v>
      </c>
      <c r="E23" s="87">
        <v>0</v>
      </c>
      <c r="F23" s="77">
        <v>0</v>
      </c>
      <c r="G23" s="70"/>
      <c r="H23" s="68"/>
      <c r="I23" s="68"/>
      <c r="J23" s="68"/>
      <c r="K23" s="71"/>
    </row>
    <row r="24" spans="1:11" s="72" customFormat="1">
      <c r="A24" s="43" t="s">
        <v>156</v>
      </c>
      <c r="B24" s="77">
        <v>2431610.214778157</v>
      </c>
      <c r="C24" s="85">
        <v>3.4779406849935724E-3</v>
      </c>
      <c r="D24" s="77">
        <v>-52742.421845243785</v>
      </c>
      <c r="E24" s="87">
        <v>0</v>
      </c>
      <c r="F24" s="77">
        <v>0</v>
      </c>
      <c r="G24" s="70"/>
      <c r="H24" s="68"/>
      <c r="I24" s="68"/>
      <c r="J24" s="68"/>
      <c r="K24" s="71"/>
    </row>
    <row r="25" spans="1:11" s="72" customFormat="1">
      <c r="A25" s="43" t="s">
        <v>157</v>
      </c>
      <c r="B25" s="77">
        <v>341746.84108642174</v>
      </c>
      <c r="C25" s="85">
        <v>4.8880171474807547E-4</v>
      </c>
      <c r="D25" s="77">
        <v>-7412.600896029704</v>
      </c>
      <c r="E25" s="87">
        <v>0.48317341591839369</v>
      </c>
      <c r="F25" s="77">
        <v>-3581.571695774418</v>
      </c>
      <c r="G25" s="70"/>
      <c r="H25" s="68"/>
      <c r="I25" s="68"/>
      <c r="J25" s="68"/>
      <c r="K25" s="71"/>
    </row>
    <row r="26" spans="1:11" s="72" customFormat="1">
      <c r="A26" s="43" t="s">
        <v>158</v>
      </c>
      <c r="B26" s="77">
        <v>1480441.4880056605</v>
      </c>
      <c r="C26" s="85">
        <v>2.1174806930793631E-3</v>
      </c>
      <c r="D26" s="77">
        <v>-32111.260679466523</v>
      </c>
      <c r="E26" s="87">
        <v>1</v>
      </c>
      <c r="F26" s="77">
        <v>-32111.260679466523</v>
      </c>
      <c r="G26" s="70"/>
      <c r="H26" s="68"/>
      <c r="I26" s="68"/>
      <c r="J26" s="68"/>
      <c r="K26" s="71"/>
    </row>
    <row r="27" spans="1:11" s="72" customFormat="1">
      <c r="A27" s="43" t="s">
        <v>159</v>
      </c>
      <c r="B27" s="77">
        <v>527557.72674326866</v>
      </c>
      <c r="C27" s="85">
        <v>7.5456768127227637E-4</v>
      </c>
      <c r="D27" s="77">
        <v>-11442.89985397592</v>
      </c>
      <c r="E27" s="87">
        <v>0</v>
      </c>
      <c r="F27" s="77">
        <v>0</v>
      </c>
      <c r="G27" s="70"/>
      <c r="H27" s="68"/>
      <c r="I27" s="68"/>
      <c r="J27" s="68"/>
      <c r="K27" s="71"/>
    </row>
    <row r="28" spans="1:11" s="72" customFormat="1">
      <c r="A28" s="43" t="s">
        <v>160</v>
      </c>
      <c r="B28" s="77">
        <v>481003.02063480945</v>
      </c>
      <c r="C28" s="85">
        <v>6.8798032057256777E-4</v>
      </c>
      <c r="D28" s="77">
        <v>-10433.113033073905</v>
      </c>
      <c r="E28" s="87">
        <v>0</v>
      </c>
      <c r="F28" s="77">
        <v>0</v>
      </c>
      <c r="G28" s="70"/>
      <c r="H28" s="68"/>
      <c r="I28" s="68"/>
      <c r="J28" s="68"/>
      <c r="K28" s="71"/>
    </row>
    <row r="29" spans="1:11" s="72" customFormat="1">
      <c r="A29" s="43" t="s">
        <v>161</v>
      </c>
      <c r="B29" s="77">
        <v>74911.672138885595</v>
      </c>
      <c r="C29" s="85">
        <v>1.0714642944387343E-4</v>
      </c>
      <c r="D29" s="77">
        <v>-1624.858700242861</v>
      </c>
      <c r="E29" s="87">
        <v>0</v>
      </c>
      <c r="F29" s="77">
        <v>0</v>
      </c>
      <c r="G29" s="70"/>
      <c r="H29" s="68"/>
      <c r="I29" s="68"/>
      <c r="J29" s="68"/>
      <c r="K29" s="71"/>
    </row>
    <row r="30" spans="1:11" s="72" customFormat="1">
      <c r="A30" s="43" t="s">
        <v>162</v>
      </c>
      <c r="B30" s="77">
        <v>423369.60826883733</v>
      </c>
      <c r="C30" s="85">
        <v>6.0554704715382068E-4</v>
      </c>
      <c r="D30" s="77">
        <v>-9183.0254454691967</v>
      </c>
      <c r="E30" s="87">
        <v>0</v>
      </c>
      <c r="F30" s="77">
        <v>0</v>
      </c>
      <c r="G30" s="70"/>
      <c r="H30" s="68"/>
      <c r="I30" s="68"/>
      <c r="J30" s="68"/>
      <c r="K30" s="71"/>
    </row>
    <row r="31" spans="1:11" s="72" customFormat="1">
      <c r="A31" s="43" t="s">
        <v>163</v>
      </c>
      <c r="B31" s="77">
        <v>596073.13621340634</v>
      </c>
      <c r="C31" s="85">
        <v>8.5256551361273883E-4</v>
      </c>
      <c r="D31" s="77">
        <v>-12929.021522330278</v>
      </c>
      <c r="E31" s="87">
        <v>0</v>
      </c>
      <c r="F31" s="77">
        <v>0</v>
      </c>
      <c r="G31" s="70"/>
      <c r="H31" s="68"/>
      <c r="I31" s="68"/>
      <c r="J31" s="68"/>
      <c r="K31" s="71"/>
    </row>
    <row r="32" spans="1:11" s="72" customFormat="1">
      <c r="A32" s="43" t="s">
        <v>164</v>
      </c>
      <c r="B32" s="77">
        <v>3601508.7360632662</v>
      </c>
      <c r="C32" s="85">
        <v>5.1512506751239242E-3</v>
      </c>
      <c r="D32" s="77">
        <v>-78117.903882102866</v>
      </c>
      <c r="E32" s="87">
        <v>0</v>
      </c>
      <c r="F32" s="77">
        <v>0</v>
      </c>
      <c r="G32" s="70"/>
      <c r="H32" s="68"/>
      <c r="I32" s="68"/>
      <c r="J32" s="68"/>
      <c r="K32" s="71"/>
    </row>
    <row r="33" spans="1:11" s="72" customFormat="1">
      <c r="A33" s="43" t="s">
        <v>165</v>
      </c>
      <c r="B33" s="77">
        <v>3758184.6291383132</v>
      </c>
      <c r="C33" s="85">
        <v>5.3753447587775094E-3</v>
      </c>
      <c r="D33" s="77">
        <v>-81516.255310026245</v>
      </c>
      <c r="E33" s="87">
        <v>1</v>
      </c>
      <c r="F33" s="77">
        <v>-81516.255310026245</v>
      </c>
      <c r="G33" s="70"/>
      <c r="H33" s="68"/>
      <c r="I33" s="68"/>
      <c r="J33" s="68"/>
      <c r="K33" s="71"/>
    </row>
    <row r="34" spans="1:11" s="72" customFormat="1">
      <c r="A34" s="43" t="s">
        <v>166</v>
      </c>
      <c r="B34" s="77">
        <v>775550.9119475357</v>
      </c>
      <c r="C34" s="85">
        <v>1.1092732106293963E-3</v>
      </c>
      <c r="D34" s="77">
        <v>-16821.953252130206</v>
      </c>
      <c r="E34" s="87">
        <v>0</v>
      </c>
      <c r="F34" s="77">
        <v>0</v>
      </c>
      <c r="G34" s="70"/>
      <c r="H34" s="68"/>
      <c r="I34" s="68"/>
      <c r="J34" s="68"/>
      <c r="K34" s="71"/>
    </row>
    <row r="35" spans="1:11" s="72" customFormat="1">
      <c r="A35" s="43" t="s">
        <v>167</v>
      </c>
      <c r="B35" s="77">
        <v>648101.4249591023</v>
      </c>
      <c r="C35" s="85">
        <v>9.2698175890547287E-4</v>
      </c>
      <c r="D35" s="77">
        <v>-14057.532143084516</v>
      </c>
      <c r="E35" s="87">
        <v>0</v>
      </c>
      <c r="F35" s="77">
        <v>0</v>
      </c>
      <c r="G35" s="70"/>
      <c r="H35" s="68"/>
      <c r="I35" s="68"/>
      <c r="J35" s="68"/>
      <c r="K35" s="71"/>
    </row>
    <row r="36" spans="1:11" s="72" customFormat="1">
      <c r="A36" s="43" t="s">
        <v>168</v>
      </c>
      <c r="B36" s="77">
        <v>72452.800792648661</v>
      </c>
      <c r="C36" s="85">
        <v>1.0362949706619686E-4</v>
      </c>
      <c r="D36" s="77">
        <v>-1571.5249755289917</v>
      </c>
      <c r="E36" s="87">
        <v>0</v>
      </c>
      <c r="F36" s="77">
        <v>0</v>
      </c>
      <c r="G36" s="70"/>
      <c r="H36" s="68"/>
      <c r="I36" s="68"/>
      <c r="J36" s="68"/>
      <c r="K36" s="71"/>
    </row>
    <row r="37" spans="1:11" s="72" customFormat="1">
      <c r="A37" s="43" t="s">
        <v>169</v>
      </c>
      <c r="B37" s="77">
        <v>3898.4650318488675</v>
      </c>
      <c r="C37" s="85">
        <v>5.5759883146110794E-6</v>
      </c>
      <c r="D37" s="77">
        <v>-84.558983182863287</v>
      </c>
      <c r="E37" s="87">
        <v>0</v>
      </c>
      <c r="F37" s="77">
        <v>0</v>
      </c>
      <c r="G37" s="70"/>
      <c r="H37" s="68"/>
      <c r="I37" s="68"/>
      <c r="J37" s="68"/>
      <c r="K37" s="71"/>
    </row>
    <row r="38" spans="1:11" s="72" customFormat="1">
      <c r="A38" s="43" t="s">
        <v>170</v>
      </c>
      <c r="B38" s="77">
        <v>21716.514528037467</v>
      </c>
      <c r="C38" s="85">
        <v>3.1061207488884567E-5</v>
      </c>
      <c r="D38" s="77">
        <v>-471.03831168541706</v>
      </c>
      <c r="E38" s="87">
        <v>0</v>
      </c>
      <c r="F38" s="77">
        <v>0</v>
      </c>
      <c r="G38" s="70"/>
      <c r="H38" s="68"/>
      <c r="I38" s="68"/>
      <c r="J38" s="68"/>
      <c r="K38" s="71"/>
    </row>
    <row r="39" spans="1:11" s="72" customFormat="1">
      <c r="A39" s="43" t="s">
        <v>171</v>
      </c>
      <c r="B39" s="77">
        <v>77722.200306491228</v>
      </c>
      <c r="C39" s="85">
        <v>1.1116633781612372E-4</v>
      </c>
      <c r="D39" s="77">
        <v>-1685.8199765703337</v>
      </c>
      <c r="E39" s="87">
        <v>0</v>
      </c>
      <c r="F39" s="77">
        <v>0</v>
      </c>
      <c r="G39" s="70"/>
      <c r="H39" s="68"/>
      <c r="I39" s="68"/>
      <c r="J39" s="68"/>
      <c r="K39" s="71"/>
    </row>
    <row r="40" spans="1:11" s="72" customFormat="1">
      <c r="A40" s="43" t="s">
        <v>172</v>
      </c>
      <c r="B40" s="77">
        <v>3563474.061923014</v>
      </c>
      <c r="C40" s="85">
        <v>5.0968495462633415E-3</v>
      </c>
      <c r="D40" s="77">
        <v>-77292.91934467174</v>
      </c>
      <c r="E40" s="87">
        <v>0.48317341591839369</v>
      </c>
      <c r="F40" s="77">
        <v>-37345.883866069933</v>
      </c>
      <c r="G40" s="70"/>
      <c r="H40" s="68"/>
      <c r="I40" s="68"/>
      <c r="J40" s="68"/>
      <c r="K40" s="71"/>
    </row>
    <row r="41" spans="1:11" s="72" customFormat="1">
      <c r="A41" s="43" t="s">
        <v>173</v>
      </c>
      <c r="B41" s="77">
        <v>218620.76671802838</v>
      </c>
      <c r="C41" s="85">
        <v>3.1269405537617741E-4</v>
      </c>
      <c r="D41" s="77">
        <v>-4741.9560225136065</v>
      </c>
      <c r="E41" s="87">
        <v>1</v>
      </c>
      <c r="F41" s="77">
        <v>-4741.9560225136065</v>
      </c>
      <c r="G41" s="70"/>
      <c r="H41" s="68"/>
      <c r="I41" s="68"/>
      <c r="J41" s="68"/>
      <c r="K41" s="71"/>
    </row>
    <row r="42" spans="1:11" s="72" customFormat="1">
      <c r="A42" s="43" t="s">
        <v>174</v>
      </c>
      <c r="B42" s="77">
        <v>9606.8858072802777</v>
      </c>
      <c r="C42" s="85">
        <v>1.374076272675787E-5</v>
      </c>
      <c r="D42" s="77">
        <v>-208.37649915567931</v>
      </c>
      <c r="E42" s="87">
        <v>0</v>
      </c>
      <c r="F42" s="77">
        <v>0</v>
      </c>
      <c r="G42" s="70"/>
      <c r="H42" s="68"/>
      <c r="I42" s="68"/>
      <c r="J42" s="68"/>
      <c r="K42" s="71"/>
    </row>
    <row r="43" spans="1:11" s="72" customFormat="1">
      <c r="A43" s="43" t="s">
        <v>175</v>
      </c>
      <c r="B43" s="77">
        <v>133677.36598841139</v>
      </c>
      <c r="C43" s="85">
        <v>1.9119920907072197E-4</v>
      </c>
      <c r="D43" s="77">
        <v>-2899.5058440174685</v>
      </c>
      <c r="E43" s="87">
        <v>0</v>
      </c>
      <c r="F43" s="77">
        <v>0</v>
      </c>
      <c r="G43" s="70"/>
      <c r="H43" s="68"/>
      <c r="I43" s="68"/>
      <c r="J43" s="68"/>
      <c r="K43" s="71"/>
    </row>
    <row r="44" spans="1:11" s="72" customFormat="1">
      <c r="A44" s="43" t="s">
        <v>176</v>
      </c>
      <c r="B44" s="77">
        <v>-73944.207198626013</v>
      </c>
      <c r="C44" s="85">
        <v>-1.0576266092020785E-4</v>
      </c>
      <c r="D44" s="77">
        <v>1603.8740688699788</v>
      </c>
      <c r="E44" s="87">
        <v>0</v>
      </c>
      <c r="F44" s="77">
        <v>0</v>
      </c>
      <c r="G44" s="70"/>
      <c r="H44" s="68"/>
      <c r="I44" s="68"/>
      <c r="J44" s="68"/>
      <c r="K44" s="71"/>
    </row>
    <row r="45" spans="1:11" s="72" customFormat="1">
      <c r="A45" s="43" t="s">
        <v>177</v>
      </c>
      <c r="B45" s="77">
        <v>6790.2939090310592</v>
      </c>
      <c r="C45" s="85">
        <v>9.7121813791351198E-6</v>
      </c>
      <c r="D45" s="77">
        <v>-147.2836985248392</v>
      </c>
      <c r="E45" s="87">
        <v>0</v>
      </c>
      <c r="F45" s="77">
        <v>0</v>
      </c>
      <c r="G45" s="70"/>
      <c r="H45" s="68"/>
      <c r="I45" s="68"/>
      <c r="J45" s="68"/>
      <c r="K45" s="71"/>
    </row>
    <row r="46" spans="1:11" s="72" customFormat="1">
      <c r="A46" s="43" t="s">
        <v>178</v>
      </c>
      <c r="B46" s="77">
        <v>1974.8834587347396</v>
      </c>
      <c r="C46" s="85">
        <v>2.8246827914732265E-6</v>
      </c>
      <c r="D46" s="77">
        <v>-42.835868940978514</v>
      </c>
      <c r="E46" s="87">
        <v>0</v>
      </c>
      <c r="F46" s="77">
        <v>0</v>
      </c>
      <c r="G46" s="70"/>
      <c r="H46" s="68"/>
      <c r="I46" s="68"/>
      <c r="J46" s="68"/>
      <c r="K46" s="71"/>
    </row>
    <row r="47" spans="1:11" s="72" customFormat="1">
      <c r="A47" s="43" t="s">
        <v>179</v>
      </c>
      <c r="B47" s="77">
        <v>23785.388540933687</v>
      </c>
      <c r="C47" s="85">
        <v>3.4020325302195015E-5</v>
      </c>
      <c r="D47" s="77">
        <v>-515.91286652552742</v>
      </c>
      <c r="E47" s="87">
        <v>0</v>
      </c>
      <c r="F47" s="77">
        <v>0</v>
      </c>
      <c r="G47" s="70"/>
      <c r="H47" s="68"/>
      <c r="I47" s="68"/>
      <c r="J47" s="68"/>
      <c r="K47" s="71"/>
    </row>
    <row r="48" spans="1:11" s="72" customFormat="1">
      <c r="A48" s="43" t="s">
        <v>180</v>
      </c>
      <c r="B48" s="77">
        <v>71412.403622204787</v>
      </c>
      <c r="C48" s="85">
        <v>1.0214141331591164E-4</v>
      </c>
      <c r="D48" s="77">
        <v>-1548.9584202000758</v>
      </c>
      <c r="E48" s="87">
        <v>1</v>
      </c>
      <c r="F48" s="77">
        <v>-1548.9584202000758</v>
      </c>
      <c r="G48" s="70"/>
      <c r="H48" s="68"/>
      <c r="I48" s="68"/>
      <c r="J48" s="68"/>
      <c r="K48" s="71"/>
    </row>
    <row r="49" spans="1:11" s="72" customFormat="1">
      <c r="A49" s="43" t="s">
        <v>181</v>
      </c>
      <c r="B49" s="77">
        <v>5125.1343313844372</v>
      </c>
      <c r="C49" s="85">
        <v>7.3304977495356862E-6</v>
      </c>
      <c r="D49" s="77">
        <v>-111.16584199087224</v>
      </c>
      <c r="E49" s="87">
        <v>0</v>
      </c>
      <c r="F49" s="77">
        <v>0</v>
      </c>
      <c r="G49" s="70"/>
      <c r="H49" s="68"/>
      <c r="I49" s="68"/>
      <c r="J49" s="68"/>
      <c r="K49" s="71"/>
    </row>
    <row r="50" spans="1:11" s="72" customFormat="1">
      <c r="A50" s="43" t="s">
        <v>182</v>
      </c>
      <c r="B50" s="77">
        <v>80951.797555383819</v>
      </c>
      <c r="C50" s="85">
        <v>1.1578564217658497E-4</v>
      </c>
      <c r="D50" s="77">
        <v>-1755.8709985047319</v>
      </c>
      <c r="E50" s="87">
        <v>0</v>
      </c>
      <c r="F50" s="77">
        <v>0</v>
      </c>
      <c r="G50" s="70"/>
      <c r="H50" s="68"/>
      <c r="I50" s="68"/>
      <c r="J50" s="68"/>
      <c r="K50" s="71"/>
    </row>
    <row r="51" spans="1:11" s="72" customFormat="1">
      <c r="A51" s="43" t="s">
        <v>183</v>
      </c>
      <c r="B51" s="77">
        <v>2831.7128155032769</v>
      </c>
      <c r="C51" s="85">
        <v>4.0502088490177919E-6</v>
      </c>
      <c r="D51" s="77">
        <v>-61.420778277772868</v>
      </c>
      <c r="E51" s="87">
        <v>0</v>
      </c>
      <c r="F51" s="77">
        <v>0</v>
      </c>
      <c r="G51" s="70"/>
      <c r="H51" s="68"/>
      <c r="I51" s="68"/>
      <c r="J51" s="68"/>
      <c r="K51" s="71"/>
    </row>
    <row r="52" spans="1:11" s="72" customFormat="1">
      <c r="A52" s="43" t="s">
        <v>184</v>
      </c>
      <c r="B52" s="77">
        <v>28408.49585325097</v>
      </c>
      <c r="C52" s="85">
        <v>4.0632772031888688E-5</v>
      </c>
      <c r="D52" s="77">
        <v>-616.18957807253616</v>
      </c>
      <c r="E52" s="87">
        <v>0</v>
      </c>
      <c r="F52" s="77">
        <v>0</v>
      </c>
      <c r="G52" s="70"/>
      <c r="H52" s="68"/>
      <c r="I52" s="68"/>
      <c r="J52" s="68"/>
      <c r="K52" s="71"/>
    </row>
    <row r="53" spans="1:11" s="72" customFormat="1">
      <c r="A53" s="43" t="s">
        <v>185</v>
      </c>
      <c r="B53" s="77">
        <v>60445.163969748108</v>
      </c>
      <c r="C53" s="85">
        <v>8.6454931676076209E-5</v>
      </c>
      <c r="D53" s="77">
        <v>-1311.0754006633579</v>
      </c>
      <c r="E53" s="87">
        <v>0</v>
      </c>
      <c r="F53" s="77">
        <v>0</v>
      </c>
      <c r="G53" s="70"/>
      <c r="H53" s="68"/>
      <c r="I53" s="68"/>
      <c r="J53" s="68"/>
      <c r="K53" s="71"/>
    </row>
    <row r="54" spans="1:11" s="72" customFormat="1">
      <c r="A54" s="43" t="s">
        <v>186</v>
      </c>
      <c r="B54" s="77">
        <v>461515.1356350882</v>
      </c>
      <c r="C54" s="85">
        <v>6.6010672977537244E-4</v>
      </c>
      <c r="D54" s="77">
        <v>-10010.414425673676</v>
      </c>
      <c r="E54" s="87">
        <v>0</v>
      </c>
      <c r="F54" s="77">
        <v>0</v>
      </c>
      <c r="G54" s="70"/>
      <c r="H54" s="68"/>
      <c r="I54" s="68"/>
      <c r="J54" s="68"/>
      <c r="K54" s="71"/>
    </row>
    <row r="55" spans="1:11" s="72" customFormat="1">
      <c r="A55" s="43" t="s">
        <v>187</v>
      </c>
      <c r="B55" s="77">
        <v>4026872.6548559</v>
      </c>
      <c r="C55" s="85">
        <v>5.7596501916690433E-3</v>
      </c>
      <c r="D55" s="77">
        <v>-87344.186575916072</v>
      </c>
      <c r="E55" s="87">
        <v>0.48317341591839369</v>
      </c>
      <c r="F55" s="77">
        <v>-42202.388988498875</v>
      </c>
      <c r="G55" s="70"/>
      <c r="H55" s="68"/>
      <c r="I55" s="68"/>
      <c r="J55" s="68"/>
      <c r="K55" s="71"/>
    </row>
    <row r="56" spans="1:11" s="72" customFormat="1">
      <c r="A56" s="43" t="s">
        <v>188</v>
      </c>
      <c r="B56" s="77">
        <v>673473.17992923502</v>
      </c>
      <c r="C56" s="85">
        <v>9.6327106971853967E-4</v>
      </c>
      <c r="D56" s="77">
        <v>-14607.853816951554</v>
      </c>
      <c r="E56" s="87">
        <v>1</v>
      </c>
      <c r="F56" s="77">
        <v>-14607.853816951554</v>
      </c>
      <c r="G56" s="70"/>
      <c r="H56" s="68"/>
      <c r="I56" s="68"/>
      <c r="J56" s="68"/>
      <c r="K56" s="71"/>
    </row>
    <row r="57" spans="1:11" s="72" customFormat="1">
      <c r="A57" s="43" t="s">
        <v>189</v>
      </c>
      <c r="B57" s="77">
        <v>112864.13583399419</v>
      </c>
      <c r="C57" s="85">
        <v>1.6142997241418543E-4</v>
      </c>
      <c r="D57" s="77">
        <v>-2448.0600661971239</v>
      </c>
      <c r="E57" s="87">
        <v>0</v>
      </c>
      <c r="F57" s="77">
        <v>0</v>
      </c>
      <c r="G57" s="70"/>
      <c r="H57" s="68"/>
      <c r="I57" s="68"/>
      <c r="J57" s="68"/>
      <c r="K57" s="71"/>
    </row>
    <row r="58" spans="1:11" s="72" customFormat="1">
      <c r="A58" s="43" t="s">
        <v>190</v>
      </c>
      <c r="B58" s="77">
        <v>131654.87541072356</v>
      </c>
      <c r="C58" s="85">
        <v>1.8830643364873751E-4</v>
      </c>
      <c r="D58" s="77">
        <v>-2855.6373610763512</v>
      </c>
      <c r="E58" s="87">
        <v>0</v>
      </c>
      <c r="F58" s="77">
        <v>0</v>
      </c>
      <c r="G58" s="70"/>
      <c r="H58" s="68"/>
      <c r="I58" s="68"/>
      <c r="J58" s="68"/>
      <c r="K58" s="71"/>
    </row>
    <row r="59" spans="1:11" s="72" customFormat="1">
      <c r="A59" s="43" t="s">
        <v>191</v>
      </c>
      <c r="B59" s="77">
        <v>175674.444327139</v>
      </c>
      <c r="C59" s="85">
        <v>2.5126777866194195E-4</v>
      </c>
      <c r="D59" s="77">
        <v>-3810.436226093942</v>
      </c>
      <c r="E59" s="87">
        <v>0</v>
      </c>
      <c r="F59" s="77">
        <v>0</v>
      </c>
      <c r="G59" s="70"/>
      <c r="H59" s="68"/>
      <c r="I59" s="68"/>
      <c r="J59" s="68"/>
      <c r="K59" s="71"/>
    </row>
    <row r="60" spans="1:11" s="72" customFormat="1">
      <c r="A60" s="43" t="s">
        <v>192</v>
      </c>
      <c r="B60" s="77">
        <v>554080.13467028784</v>
      </c>
      <c r="C60" s="85">
        <v>7.9250277507668843E-4</v>
      </c>
      <c r="D60" s="77">
        <v>-12018.179567285606</v>
      </c>
      <c r="E60" s="87">
        <v>0</v>
      </c>
      <c r="F60" s="77">
        <v>0</v>
      </c>
      <c r="G60" s="70"/>
      <c r="H60" s="68"/>
      <c r="I60" s="68"/>
      <c r="J60" s="68"/>
      <c r="K60" s="71"/>
    </row>
    <row r="61" spans="1:11" s="72" customFormat="1">
      <c r="A61" s="43" t="s">
        <v>193</v>
      </c>
      <c r="B61" s="77">
        <v>3.637978807091713E-12</v>
      </c>
      <c r="C61" s="85">
        <v>5.2034139466234284E-21</v>
      </c>
      <c r="D61" s="77">
        <v>-7.8908951665673643E-14</v>
      </c>
      <c r="E61" s="87">
        <v>0</v>
      </c>
      <c r="F61" s="77">
        <v>0</v>
      </c>
      <c r="G61" s="70"/>
      <c r="H61" s="68"/>
      <c r="I61" s="68"/>
      <c r="J61" s="68"/>
      <c r="K61" s="71"/>
    </row>
    <row r="62" spans="1:11" s="72" customFormat="1">
      <c r="A62" s="43" t="s">
        <v>194</v>
      </c>
      <c r="B62" s="77">
        <v>1207401.9838025705</v>
      </c>
      <c r="C62" s="85">
        <v>1.7269513251292304E-3</v>
      </c>
      <c r="D62" s="77">
        <v>-26188.944420234402</v>
      </c>
      <c r="E62" s="87">
        <v>0</v>
      </c>
      <c r="F62" s="77">
        <v>0</v>
      </c>
      <c r="G62" s="70"/>
      <c r="H62" s="68"/>
      <c r="I62" s="68"/>
      <c r="J62" s="68"/>
      <c r="K62" s="71"/>
    </row>
    <row r="63" spans="1:11" s="72" customFormat="1">
      <c r="A63" s="43" t="s">
        <v>195</v>
      </c>
      <c r="B63" s="77">
        <v>1739716.0138071561</v>
      </c>
      <c r="C63" s="85">
        <v>2.4883219637678506E-3</v>
      </c>
      <c r="D63" s="77">
        <v>-37735.010049509212</v>
      </c>
      <c r="E63" s="87">
        <v>0.48317341591839369</v>
      </c>
      <c r="F63" s="77">
        <v>-18232.553705336279</v>
      </c>
      <c r="G63" s="70"/>
      <c r="H63" s="68"/>
      <c r="I63" s="68"/>
      <c r="J63" s="68"/>
      <c r="K63" s="71"/>
    </row>
    <row r="64" spans="1:11" s="72" customFormat="1">
      <c r="A64" s="43" t="s">
        <v>196</v>
      </c>
      <c r="B64" s="77">
        <v>2406454.6051893183</v>
      </c>
      <c r="C64" s="85">
        <v>3.4419605276833605E-3</v>
      </c>
      <c r="D64" s="77">
        <v>-52196.788435478797</v>
      </c>
      <c r="E64" s="87">
        <v>1</v>
      </c>
      <c r="F64" s="77">
        <v>-52196.788435478797</v>
      </c>
      <c r="G64" s="70"/>
      <c r="H64" s="68"/>
      <c r="I64" s="68"/>
      <c r="J64" s="68"/>
      <c r="K64" s="71"/>
    </row>
    <row r="65" spans="1:11" s="72" customFormat="1">
      <c r="A65" s="43" t="s">
        <v>197</v>
      </c>
      <c r="B65" s="77">
        <v>214598.59724276827</v>
      </c>
      <c r="C65" s="85">
        <v>3.0694113215890814E-4</v>
      </c>
      <c r="D65" s="77">
        <v>-4654.7138494432884</v>
      </c>
      <c r="E65" s="87">
        <v>0</v>
      </c>
      <c r="F65" s="77">
        <v>0</v>
      </c>
      <c r="G65" s="70"/>
      <c r="H65" s="68"/>
      <c r="I65" s="68"/>
      <c r="J65" s="68"/>
      <c r="K65" s="71"/>
    </row>
    <row r="66" spans="1:11" s="72" customFormat="1">
      <c r="A66" s="43" t="s">
        <v>198</v>
      </c>
      <c r="B66" s="77">
        <v>870810.5497292513</v>
      </c>
      <c r="C66" s="85">
        <v>1.2455234072543541E-3</v>
      </c>
      <c r="D66" s="77">
        <v>-18888.165990575519</v>
      </c>
      <c r="E66" s="87">
        <v>0</v>
      </c>
      <c r="F66" s="77">
        <v>0</v>
      </c>
      <c r="G66" s="70"/>
      <c r="H66" s="68"/>
      <c r="I66" s="68"/>
      <c r="J66" s="68"/>
      <c r="K66" s="71"/>
    </row>
    <row r="67" spans="1:11" s="72" customFormat="1">
      <c r="A67" s="74"/>
      <c r="B67" s="44"/>
      <c r="C67" s="44"/>
      <c r="D67" s="44"/>
      <c r="E67" s="44"/>
      <c r="F67" s="44"/>
    </row>
    <row r="68" spans="1:11" s="72" customFormat="1">
      <c r="A68" s="74"/>
      <c r="B68" s="44"/>
      <c r="C68" s="44"/>
      <c r="D68" s="44"/>
      <c r="E68" s="44"/>
      <c r="F68" s="44"/>
    </row>
    <row r="69" spans="1:11" s="72" customFormat="1">
      <c r="A69" s="74"/>
      <c r="B69" s="44"/>
      <c r="C69" s="44"/>
      <c r="D69" s="44"/>
      <c r="E69" s="44"/>
      <c r="F69" s="44"/>
    </row>
    <row r="70" spans="1:11" s="72" customFormat="1">
      <c r="A70" s="74"/>
      <c r="B70" s="44"/>
      <c r="C70" s="44"/>
      <c r="D70" s="44"/>
      <c r="E70" s="44"/>
      <c r="F70" s="44"/>
    </row>
    <row r="71" spans="1:11" s="72" customFormat="1">
      <c r="A71" s="74"/>
      <c r="B71" s="44"/>
      <c r="C71" s="44"/>
      <c r="D71" s="44"/>
      <c r="E71" s="44"/>
      <c r="F71" s="44"/>
    </row>
    <row r="72" spans="1:11" s="72" customFormat="1">
      <c r="A72" s="74"/>
      <c r="B72" s="44"/>
      <c r="C72" s="44"/>
      <c r="D72" s="44"/>
      <c r="E72" s="44"/>
      <c r="F72" s="44"/>
    </row>
    <row r="73" spans="1:11" s="72" customFormat="1">
      <c r="A73" s="74"/>
      <c r="B73" s="75"/>
      <c r="C73" s="68"/>
      <c r="D73" s="69"/>
    </row>
    <row r="74" spans="1:11" s="72" customFormat="1">
      <c r="A74" s="74"/>
      <c r="B74" s="75"/>
      <c r="C74" s="68"/>
      <c r="D74" s="69"/>
    </row>
  </sheetData>
  <phoneticPr fontId="87" type="noConversion"/>
  <printOptions horizontalCentered="1"/>
  <pageMargins left="1" right="1" top="1.49614583333333" bottom="1" header="0.75" footer="0.5"/>
  <pageSetup scale="64" orientation="portrait"/>
  <headerFooter scaleWithDoc="0">
    <oddHeader>&amp;R&amp;"Times New Roman,Bold"&amp;8Utah Association of Energy Users
UAE Exhibit RR 1.1R
Docket No. 13-035-184
Witness: Kevin C. Higgins
Page 5 of 8</oddHeader>
  </headerFooter>
  <rowBreaks count="1" manualBreakCount="1">
    <brk id="24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zoomScaleSheetLayoutView="80" workbookViewId="0">
      <selection activeCell="A3" sqref="A3"/>
    </sheetView>
  </sheetViews>
  <sheetFormatPr defaultColWidth="8.83203125" defaultRowHeight="12.75"/>
  <cols>
    <col min="1" max="1" width="20.6640625" style="68" customWidth="1"/>
    <col min="2" max="2" width="21.1640625" style="68" customWidth="1"/>
    <col min="3" max="3" width="18.33203125" style="68" customWidth="1"/>
    <col min="4" max="4" width="21.1640625" style="69" customWidth="1"/>
    <col min="5" max="5" width="18.33203125" style="68" customWidth="1"/>
    <col min="6" max="6" width="21.1640625" style="68" customWidth="1"/>
    <col min="7" max="7" width="14.33203125" style="68" bestFit="1" customWidth="1"/>
    <col min="8" max="16384" width="8.83203125" style="68"/>
  </cols>
  <sheetData>
    <row r="1" spans="1:11">
      <c r="A1" s="106" t="s">
        <v>60</v>
      </c>
      <c r="B1" s="107"/>
      <c r="C1" s="30"/>
      <c r="D1" s="77"/>
      <c r="E1" s="76"/>
      <c r="F1" s="76"/>
    </row>
    <row r="2" spans="1:11">
      <c r="A2" s="27" t="s">
        <v>73</v>
      </c>
      <c r="B2" s="107"/>
      <c r="C2" s="30"/>
      <c r="D2" s="77"/>
      <c r="E2" s="76"/>
      <c r="F2" s="76"/>
    </row>
    <row r="3" spans="1:11">
      <c r="A3" s="114" t="s">
        <v>380</v>
      </c>
      <c r="B3" s="107"/>
      <c r="C3" s="28"/>
      <c r="D3" s="77"/>
      <c r="E3" s="76"/>
      <c r="F3" s="76"/>
    </row>
    <row r="4" spans="1:11">
      <c r="A4" s="114" t="s">
        <v>386</v>
      </c>
      <c r="B4" s="107"/>
      <c r="C4" s="76"/>
      <c r="D4" s="77"/>
      <c r="E4" s="76"/>
      <c r="F4" s="76"/>
    </row>
    <row r="5" spans="1:11">
      <c r="A5" s="76"/>
      <c r="B5" s="78"/>
      <c r="C5" s="76"/>
      <c r="D5" s="77"/>
      <c r="E5" s="76"/>
      <c r="F5" s="76"/>
    </row>
    <row r="6" spans="1:11">
      <c r="A6" s="76"/>
      <c r="B6" s="78"/>
      <c r="C6" s="76"/>
      <c r="D6" s="79"/>
      <c r="E6" s="76"/>
      <c r="F6" s="76"/>
    </row>
    <row r="7" spans="1:11" ht="67.5" customHeight="1">
      <c r="A7" s="80" t="s">
        <v>76</v>
      </c>
      <c r="B7" s="81" t="s">
        <v>77</v>
      </c>
      <c r="C7" s="82" t="s">
        <v>78</v>
      </c>
      <c r="D7" s="83" t="s">
        <v>379</v>
      </c>
      <c r="E7" s="84" t="s">
        <v>79</v>
      </c>
      <c r="F7" s="83" t="s">
        <v>80</v>
      </c>
    </row>
    <row r="8" spans="1:11">
      <c r="A8" s="43" t="s">
        <v>199</v>
      </c>
      <c r="B8" s="77">
        <v>-1490.9238360154359</v>
      </c>
      <c r="C8" s="85">
        <v>-2.1324736324887681E-6</v>
      </c>
      <c r="D8" s="77">
        <v>32.338626240484558</v>
      </c>
      <c r="E8" s="87">
        <v>0</v>
      </c>
      <c r="F8" s="77">
        <v>0</v>
      </c>
      <c r="G8" s="70"/>
      <c r="K8" s="71"/>
    </row>
    <row r="9" spans="1:11">
      <c r="A9" s="43" t="s">
        <v>200</v>
      </c>
      <c r="B9" s="77">
        <v>2540283.9636196895</v>
      </c>
      <c r="C9" s="85">
        <v>3.633377132081052E-3</v>
      </c>
      <c r="D9" s="77">
        <v>-55099.591045335801</v>
      </c>
      <c r="E9" s="87">
        <v>0</v>
      </c>
      <c r="F9" s="77">
        <v>0</v>
      </c>
      <c r="G9" s="70"/>
      <c r="K9" s="71"/>
    </row>
    <row r="10" spans="1:11">
      <c r="A10" s="43" t="s">
        <v>201</v>
      </c>
      <c r="B10" s="77">
        <v>1717579.6550175056</v>
      </c>
      <c r="C10" s="85">
        <v>2.4566602515475947E-3</v>
      </c>
      <c r="D10" s="77">
        <v>-37254.865178301741</v>
      </c>
      <c r="E10" s="87">
        <v>0</v>
      </c>
      <c r="F10" s="77">
        <v>0</v>
      </c>
      <c r="G10" s="70"/>
      <c r="K10" s="71"/>
    </row>
    <row r="11" spans="1:11">
      <c r="A11" s="43" t="s">
        <v>202</v>
      </c>
      <c r="B11" s="77">
        <v>7277161.4326157812</v>
      </c>
      <c r="C11" s="85">
        <v>1.0408549719005684E-2</v>
      </c>
      <c r="D11" s="77">
        <v>-157844.01454736313</v>
      </c>
      <c r="E11" s="87">
        <v>0</v>
      </c>
      <c r="F11" s="77">
        <v>0</v>
      </c>
      <c r="G11" s="70"/>
      <c r="K11" s="71"/>
    </row>
    <row r="12" spans="1:11">
      <c r="A12" s="43" t="s">
        <v>203</v>
      </c>
      <c r="B12" s="77">
        <v>403905.68180402718</v>
      </c>
      <c r="C12" s="85">
        <v>5.7770772433379282E-4</v>
      </c>
      <c r="D12" s="77">
        <v>-8760.8465065369637</v>
      </c>
      <c r="E12" s="87">
        <v>0.48317341591839369</v>
      </c>
      <c r="F12" s="77">
        <v>-4233.0081329001905</v>
      </c>
      <c r="G12" s="70"/>
      <c r="K12" s="71"/>
    </row>
    <row r="13" spans="1:11">
      <c r="A13" s="43" t="s">
        <v>204</v>
      </c>
      <c r="B13" s="77">
        <v>8362156.1439023642</v>
      </c>
      <c r="C13" s="85">
        <v>1.1960421489593198E-2</v>
      </c>
      <c r="D13" s="77">
        <v>-181377.90514164831</v>
      </c>
      <c r="E13" s="87">
        <v>1</v>
      </c>
      <c r="F13" s="77">
        <v>-181377.90514164831</v>
      </c>
      <c r="G13" s="70"/>
      <c r="K13" s="71"/>
    </row>
    <row r="14" spans="1:11">
      <c r="A14" s="43" t="s">
        <v>205</v>
      </c>
      <c r="B14" s="77">
        <v>1015502.1059330025</v>
      </c>
      <c r="C14" s="85">
        <v>1.4524762515209552E-3</v>
      </c>
      <c r="D14" s="77">
        <v>-22026.573227213681</v>
      </c>
      <c r="E14" s="87">
        <v>0</v>
      </c>
      <c r="F14" s="77">
        <v>0</v>
      </c>
      <c r="G14" s="70"/>
      <c r="K14" s="71"/>
    </row>
    <row r="15" spans="1:11">
      <c r="A15" s="43" t="s">
        <v>206</v>
      </c>
      <c r="B15" s="77">
        <v>1452878.3434900288</v>
      </c>
      <c r="C15" s="85">
        <v>2.0780570300536596E-3</v>
      </c>
      <c r="D15" s="77">
        <v>-31513.407048736692</v>
      </c>
      <c r="E15" s="87">
        <v>0</v>
      </c>
      <c r="F15" s="77">
        <v>0</v>
      </c>
      <c r="G15" s="70"/>
      <c r="K15" s="71"/>
    </row>
    <row r="16" spans="1:11">
      <c r="A16" s="43" t="s">
        <v>207</v>
      </c>
      <c r="B16" s="77">
        <v>-29300.607551026216</v>
      </c>
      <c r="C16" s="85">
        <v>-4.1908762546484506E-5</v>
      </c>
      <c r="D16" s="77">
        <v>635.53977293978039</v>
      </c>
      <c r="E16" s="87">
        <v>0</v>
      </c>
      <c r="F16" s="77">
        <v>0</v>
      </c>
      <c r="G16" s="70"/>
      <c r="K16" s="71"/>
    </row>
    <row r="17" spans="1:11">
      <c r="A17" s="43" t="s">
        <v>208</v>
      </c>
      <c r="B17" s="77">
        <v>293715.23595399514</v>
      </c>
      <c r="C17" s="85">
        <v>4.2010194015412267E-4</v>
      </c>
      <c r="D17" s="77">
        <v>-6370.7796516532735</v>
      </c>
      <c r="E17" s="87">
        <v>0</v>
      </c>
      <c r="F17" s="77">
        <v>0</v>
      </c>
      <c r="G17" s="70"/>
      <c r="K17" s="71"/>
    </row>
    <row r="18" spans="1:11">
      <c r="A18" s="43" t="s">
        <v>209</v>
      </c>
      <c r="B18" s="77">
        <v>381425.81633533339</v>
      </c>
      <c r="C18" s="85">
        <v>5.4555469329633881E-4</v>
      </c>
      <c r="D18" s="77">
        <v>-8273.2508629718832</v>
      </c>
      <c r="E18" s="87">
        <v>0</v>
      </c>
      <c r="F18" s="77">
        <v>0</v>
      </c>
      <c r="G18" s="70"/>
      <c r="K18" s="71"/>
    </row>
    <row r="19" spans="1:11">
      <c r="A19" s="43" t="s">
        <v>210</v>
      </c>
      <c r="B19" s="77">
        <v>3400002.5111027593</v>
      </c>
      <c r="C19" s="85">
        <v>4.8630356093167784E-3</v>
      </c>
      <c r="D19" s="77">
        <v>-73747.16787486033</v>
      </c>
      <c r="E19" s="87">
        <v>0</v>
      </c>
      <c r="F19" s="77">
        <v>0</v>
      </c>
      <c r="G19" s="70"/>
      <c r="K19" s="71"/>
    </row>
    <row r="20" spans="1:11">
      <c r="A20" s="43" t="s">
        <v>211</v>
      </c>
      <c r="B20" s="77">
        <v>41807.313516058857</v>
      </c>
      <c r="C20" s="85">
        <v>5.9797148294612E-5</v>
      </c>
      <c r="D20" s="77">
        <v>-906.81432092993123</v>
      </c>
      <c r="E20" s="87">
        <v>0.48317341591839369</v>
      </c>
      <c r="F20" s="77">
        <v>-438.14857304743339</v>
      </c>
      <c r="G20" s="70"/>
      <c r="K20" s="71"/>
    </row>
    <row r="21" spans="1:11">
      <c r="A21" s="43" t="s">
        <v>212</v>
      </c>
      <c r="B21" s="77">
        <v>6965887.0098593812</v>
      </c>
      <c r="C21" s="85">
        <v>9.9633328119031871E-3</v>
      </c>
      <c r="D21" s="77">
        <v>-151092.37038380603</v>
      </c>
      <c r="E21" s="87">
        <v>1</v>
      </c>
      <c r="F21" s="77">
        <v>-151092.37038380603</v>
      </c>
      <c r="G21" s="70"/>
      <c r="K21" s="71"/>
    </row>
    <row r="22" spans="1:11">
      <c r="A22" s="43" t="s">
        <v>213</v>
      </c>
      <c r="B22" s="77">
        <v>601214.29392496299</v>
      </c>
      <c r="C22" s="85">
        <v>8.5991892965957121E-4</v>
      </c>
      <c r="D22" s="77">
        <v>-13040.53491668431</v>
      </c>
      <c r="E22" s="87">
        <v>0</v>
      </c>
      <c r="F22" s="77">
        <v>0</v>
      </c>
      <c r="G22" s="70"/>
      <c r="K22" s="71"/>
    </row>
    <row r="23" spans="1:11">
      <c r="A23" s="43" t="s">
        <v>214</v>
      </c>
      <c r="B23" s="77">
        <v>706167.41760932095</v>
      </c>
      <c r="C23" s="85">
        <v>1.0100337534337809E-3</v>
      </c>
      <c r="D23" s="77">
        <v>-15317.002538712897</v>
      </c>
      <c r="E23" s="87">
        <v>0</v>
      </c>
      <c r="F23" s="77">
        <v>0</v>
      </c>
      <c r="G23" s="70"/>
      <c r="K23" s="71"/>
    </row>
    <row r="24" spans="1:11">
      <c r="A24" s="43" t="s">
        <v>215</v>
      </c>
      <c r="B24" s="77">
        <v>68251.083325055544</v>
      </c>
      <c r="C24" s="85">
        <v>9.7619765720861367E-5</v>
      </c>
      <c r="D24" s="77">
        <v>-1480.3883477078491</v>
      </c>
      <c r="E24" s="87">
        <v>0</v>
      </c>
      <c r="F24" s="77">
        <v>0</v>
      </c>
      <c r="G24" s="70"/>
      <c r="K24" s="71"/>
    </row>
    <row r="25" spans="1:11">
      <c r="A25" s="43" t="s">
        <v>216</v>
      </c>
      <c r="B25" s="77">
        <v>0</v>
      </c>
      <c r="C25" s="85">
        <v>0</v>
      </c>
      <c r="D25" s="77">
        <v>0</v>
      </c>
      <c r="E25" s="87">
        <v>0</v>
      </c>
      <c r="F25" s="77">
        <v>0</v>
      </c>
      <c r="G25" s="70"/>
      <c r="K25" s="71"/>
    </row>
    <row r="26" spans="1:11">
      <c r="A26" s="43" t="s">
        <v>217</v>
      </c>
      <c r="B26" s="77">
        <v>763656.57814216684</v>
      </c>
      <c r="C26" s="85">
        <v>1.0922607029457334E-3</v>
      </c>
      <c r="D26" s="77">
        <v>-16563.961256818515</v>
      </c>
      <c r="E26" s="87">
        <v>0.48317341591839369</v>
      </c>
      <c r="F26" s="77">
        <v>-8003.2657415969315</v>
      </c>
      <c r="G26" s="70"/>
      <c r="K26" s="71"/>
    </row>
    <row r="27" spans="1:11">
      <c r="A27" s="43" t="s">
        <v>218</v>
      </c>
      <c r="B27" s="77">
        <v>25263.613076298643</v>
      </c>
      <c r="C27" s="85">
        <v>3.6134635080076306E-5</v>
      </c>
      <c r="D27" s="77">
        <v>-547.97604077622486</v>
      </c>
      <c r="E27" s="87">
        <v>0</v>
      </c>
      <c r="F27" s="77">
        <v>0</v>
      </c>
      <c r="G27" s="70"/>
      <c r="K27" s="71"/>
    </row>
    <row r="28" spans="1:11">
      <c r="A28" s="43" t="s">
        <v>219</v>
      </c>
      <c r="B28" s="77">
        <v>76209.533759235113</v>
      </c>
      <c r="C28" s="85">
        <v>1.0900276550689538E-4</v>
      </c>
      <c r="D28" s="77">
        <v>-1653.0097438028877</v>
      </c>
      <c r="E28" s="87">
        <v>0</v>
      </c>
      <c r="F28" s="77">
        <v>0</v>
      </c>
      <c r="G28" s="70"/>
      <c r="K28" s="71"/>
    </row>
    <row r="29" spans="1:11">
      <c r="A29" s="43" t="s">
        <v>220</v>
      </c>
      <c r="B29" s="77">
        <v>137211.60802298784</v>
      </c>
      <c r="C29" s="85">
        <v>1.9625424794494768E-4</v>
      </c>
      <c r="D29" s="77">
        <v>-2976.1647111162933</v>
      </c>
      <c r="E29" s="87">
        <v>0</v>
      </c>
      <c r="F29" s="77">
        <v>0</v>
      </c>
      <c r="G29" s="70"/>
      <c r="K29" s="71"/>
    </row>
    <row r="30" spans="1:11">
      <c r="A30" s="43" t="s">
        <v>221</v>
      </c>
      <c r="B30" s="77">
        <v>807596.34123365348</v>
      </c>
      <c r="C30" s="85">
        <v>1.1551079014054597E-3</v>
      </c>
      <c r="D30" s="77">
        <v>-17517.029107359147</v>
      </c>
      <c r="E30" s="87">
        <v>0</v>
      </c>
      <c r="F30" s="77">
        <v>0</v>
      </c>
      <c r="G30" s="70"/>
      <c r="K30" s="71"/>
    </row>
    <row r="31" spans="1:11">
      <c r="A31" s="43" t="s">
        <v>222</v>
      </c>
      <c r="B31" s="77">
        <v>343152.18991253211</v>
      </c>
      <c r="C31" s="85">
        <v>4.9081179014142263E-4</v>
      </c>
      <c r="D31" s="77">
        <v>-7443.0833722818425</v>
      </c>
      <c r="E31" s="87">
        <v>1</v>
      </c>
      <c r="F31" s="77">
        <v>-7443.0833722818425</v>
      </c>
      <c r="G31" s="70"/>
      <c r="K31" s="71"/>
    </row>
    <row r="32" spans="1:11">
      <c r="A32" s="43" t="s">
        <v>223</v>
      </c>
      <c r="B32" s="77">
        <v>150242.49945482798</v>
      </c>
      <c r="C32" s="85">
        <v>2.1489237801904169E-4</v>
      </c>
      <c r="D32" s="77">
        <v>-3258.8090135380894</v>
      </c>
      <c r="E32" s="87">
        <v>0</v>
      </c>
      <c r="F32" s="77">
        <v>0</v>
      </c>
      <c r="G32" s="70"/>
      <c r="K32" s="71"/>
    </row>
    <row r="33" spans="1:11">
      <c r="A33" s="43" t="s">
        <v>224</v>
      </c>
      <c r="B33" s="77">
        <v>263899.57210001606</v>
      </c>
      <c r="C33" s="85">
        <v>3.7745649075700098E-4</v>
      </c>
      <c r="D33" s="77">
        <v>-5724.0681388354096</v>
      </c>
      <c r="E33" s="87">
        <v>0</v>
      </c>
      <c r="F33" s="77">
        <v>0</v>
      </c>
      <c r="G33" s="70"/>
      <c r="K33" s="71"/>
    </row>
    <row r="34" spans="1:11">
      <c r="A34" s="43" t="s">
        <v>225</v>
      </c>
      <c r="B34" s="77">
        <v>44836.179284484824</v>
      </c>
      <c r="C34" s="85">
        <v>6.4129345709054125E-5</v>
      </c>
      <c r="D34" s="77">
        <v>-972.51141131886732</v>
      </c>
      <c r="E34" s="87">
        <v>0</v>
      </c>
      <c r="F34" s="77">
        <v>0</v>
      </c>
      <c r="G34" s="70"/>
      <c r="K34" s="71"/>
    </row>
    <row r="35" spans="1:11">
      <c r="A35" s="43" t="s">
        <v>226</v>
      </c>
      <c r="B35" s="77">
        <v>39589.04641513442</v>
      </c>
      <c r="C35" s="85">
        <v>5.6624353019448335E-5</v>
      </c>
      <c r="D35" s="77">
        <v>-858.69938108828535</v>
      </c>
      <c r="E35" s="87">
        <v>0</v>
      </c>
      <c r="F35" s="77">
        <v>0</v>
      </c>
      <c r="G35" s="70"/>
      <c r="K35" s="71"/>
    </row>
    <row r="36" spans="1:11">
      <c r="A36" s="43" t="s">
        <v>227</v>
      </c>
      <c r="B36" s="77">
        <v>306671.23710454977</v>
      </c>
      <c r="C36" s="85">
        <v>4.3863295439418602E-4</v>
      </c>
      <c r="D36" s="77">
        <v>-6651.7995593494416</v>
      </c>
      <c r="E36" s="87">
        <v>0</v>
      </c>
      <c r="F36" s="77">
        <v>0</v>
      </c>
      <c r="G36" s="70"/>
      <c r="K36" s="71"/>
    </row>
    <row r="37" spans="1:11">
      <c r="A37" s="43" t="s">
        <v>228</v>
      </c>
      <c r="B37" s="77">
        <v>904767.20915542077</v>
      </c>
      <c r="C37" s="85">
        <v>1.2940917372551884E-3</v>
      </c>
      <c r="D37" s="77">
        <v>-19624.697053418458</v>
      </c>
      <c r="E37" s="87">
        <v>0</v>
      </c>
      <c r="F37" s="77">
        <v>0</v>
      </c>
      <c r="G37" s="70"/>
      <c r="K37" s="71"/>
    </row>
    <row r="38" spans="1:11">
      <c r="A38" s="43" t="s">
        <v>229</v>
      </c>
      <c r="B38" s="77">
        <v>1697024.5603051274</v>
      </c>
      <c r="C38" s="85">
        <v>2.4272602269262149E-3</v>
      </c>
      <c r="D38" s="77">
        <v>-36809.018442751614</v>
      </c>
      <c r="E38" s="87">
        <v>0.48317341591839369</v>
      </c>
      <c r="F38" s="77">
        <v>-17785.139177587451</v>
      </c>
      <c r="G38" s="70"/>
      <c r="K38" s="71"/>
    </row>
    <row r="39" spans="1:11">
      <c r="A39" s="43" t="s">
        <v>230</v>
      </c>
      <c r="B39" s="77">
        <v>2214203.3209439334</v>
      </c>
      <c r="C39" s="85">
        <v>3.1669828362936698E-3</v>
      </c>
      <c r="D39" s="77">
        <v>-48026.795123090509</v>
      </c>
      <c r="E39" s="87">
        <v>1</v>
      </c>
      <c r="F39" s="77">
        <v>-48026.795123090509</v>
      </c>
      <c r="G39" s="70"/>
      <c r="K39" s="71"/>
    </row>
    <row r="40" spans="1:11" s="72" customFormat="1">
      <c r="A40" s="43" t="s">
        <v>231</v>
      </c>
      <c r="B40" s="77">
        <v>280436.5439059679</v>
      </c>
      <c r="C40" s="85">
        <v>4.0110937998281743E-4</v>
      </c>
      <c r="D40" s="77">
        <v>-6082.7604727183661</v>
      </c>
      <c r="E40" s="87">
        <v>0</v>
      </c>
      <c r="F40" s="77">
        <v>0</v>
      </c>
      <c r="G40" s="70"/>
      <c r="H40" s="68"/>
      <c r="I40" s="68"/>
      <c r="J40" s="68"/>
      <c r="K40" s="71"/>
    </row>
    <row r="41" spans="1:11" s="72" customFormat="1">
      <c r="A41" s="43" t="s">
        <v>232</v>
      </c>
      <c r="B41" s="77">
        <v>306889.51592086651</v>
      </c>
      <c r="C41" s="85">
        <v>4.3894515935669455E-4</v>
      </c>
      <c r="D41" s="77">
        <v>-6656.5340983557708</v>
      </c>
      <c r="E41" s="87">
        <v>0</v>
      </c>
      <c r="F41" s="77">
        <v>0</v>
      </c>
      <c r="G41" s="70"/>
      <c r="H41" s="68"/>
      <c r="I41" s="68"/>
      <c r="J41" s="68"/>
      <c r="K41" s="71"/>
    </row>
    <row r="42" spans="1:11" s="72" customFormat="1">
      <c r="A42" s="43" t="s">
        <v>233</v>
      </c>
      <c r="B42" s="77">
        <v>92748.873679619719</v>
      </c>
      <c r="C42" s="85">
        <v>1.3265904185515541E-4</v>
      </c>
      <c r="D42" s="77">
        <v>-2011.7534428633851</v>
      </c>
      <c r="E42" s="87">
        <v>0</v>
      </c>
      <c r="F42" s="77">
        <v>0</v>
      </c>
      <c r="G42" s="70"/>
      <c r="H42" s="68"/>
      <c r="I42" s="68"/>
      <c r="J42" s="68"/>
      <c r="K42" s="71"/>
    </row>
    <row r="43" spans="1:11" s="72" customFormat="1">
      <c r="A43" s="43" t="s">
        <v>234</v>
      </c>
      <c r="B43" s="77">
        <v>15177.037464187961</v>
      </c>
      <c r="C43" s="85">
        <v>2.1707770329952618E-5</v>
      </c>
      <c r="D43" s="77">
        <v>-329.19491266831187</v>
      </c>
      <c r="E43" s="87">
        <v>0</v>
      </c>
      <c r="F43" s="77">
        <v>0</v>
      </c>
      <c r="G43" s="70"/>
      <c r="H43" s="68"/>
      <c r="I43" s="68"/>
      <c r="J43" s="68"/>
      <c r="K43" s="71"/>
    </row>
    <row r="44" spans="1:11" s="72" customFormat="1">
      <c r="A44" s="43" t="s">
        <v>235</v>
      </c>
      <c r="B44" s="77">
        <v>66614.514183460851</v>
      </c>
      <c r="C44" s="85">
        <v>9.5278975093003078E-5</v>
      </c>
      <c r="D44" s="77">
        <v>-1444.8906270944444</v>
      </c>
      <c r="E44" s="87">
        <v>0</v>
      </c>
      <c r="F44" s="77">
        <v>0</v>
      </c>
      <c r="G44" s="70"/>
      <c r="H44" s="68"/>
      <c r="I44" s="68"/>
      <c r="J44" s="68"/>
      <c r="K44" s="71"/>
    </row>
    <row r="45" spans="1:11" s="72" customFormat="1">
      <c r="A45" s="43" t="s">
        <v>236</v>
      </c>
      <c r="B45" s="77">
        <v>1446626.2975144712</v>
      </c>
      <c r="C45" s="85">
        <v>2.0691147065962684E-3</v>
      </c>
      <c r="D45" s="77">
        <v>-31377.798124150555</v>
      </c>
      <c r="E45" s="87">
        <v>0.48317341591839369</v>
      </c>
      <c r="F45" s="77">
        <v>-15160.917903643589</v>
      </c>
      <c r="G45" s="70"/>
      <c r="H45" s="68"/>
      <c r="I45" s="68"/>
      <c r="J45" s="68"/>
      <c r="K45" s="71"/>
    </row>
    <row r="46" spans="1:11" s="72" customFormat="1">
      <c r="A46" s="43" t="s">
        <v>237</v>
      </c>
      <c r="B46" s="77">
        <v>2889.9575005225543</v>
      </c>
      <c r="C46" s="85">
        <v>4.1335164278731723E-6</v>
      </c>
      <c r="D46" s="77">
        <v>-62.684124569403053</v>
      </c>
      <c r="E46" s="87">
        <v>1</v>
      </c>
      <c r="F46" s="77">
        <v>-62.684124569403053</v>
      </c>
      <c r="G46" s="70"/>
      <c r="H46" s="68"/>
      <c r="I46" s="68"/>
      <c r="J46" s="68"/>
      <c r="K46" s="71"/>
    </row>
    <row r="47" spans="1:11" s="72" customFormat="1">
      <c r="A47" s="43" t="s">
        <v>238</v>
      </c>
      <c r="B47" s="77">
        <v>16151.042020256074</v>
      </c>
      <c r="C47" s="85">
        <v>2.3100892489224125E-5</v>
      </c>
      <c r="D47" s="77">
        <v>-350.32139044962878</v>
      </c>
      <c r="E47" s="87">
        <v>0</v>
      </c>
      <c r="F47" s="77">
        <v>0</v>
      </c>
      <c r="G47" s="70"/>
      <c r="H47" s="68"/>
      <c r="I47" s="68"/>
      <c r="J47" s="68"/>
      <c r="K47" s="71"/>
    </row>
    <row r="48" spans="1:11" s="72" customFormat="1">
      <c r="A48" s="43" t="s">
        <v>239</v>
      </c>
      <c r="B48" s="77">
        <v>0</v>
      </c>
      <c r="C48" s="85">
        <v>0</v>
      </c>
      <c r="D48" s="77">
        <v>0</v>
      </c>
      <c r="E48" s="87">
        <v>0</v>
      </c>
      <c r="F48" s="77">
        <v>0</v>
      </c>
      <c r="G48" s="70"/>
      <c r="H48" s="68"/>
      <c r="I48" s="68"/>
      <c r="J48" s="68"/>
      <c r="K48" s="71"/>
    </row>
    <row r="49" spans="1:11" s="72" customFormat="1">
      <c r="A49" s="43" t="s">
        <v>240</v>
      </c>
      <c r="B49" s="77">
        <v>1985348.3370296806</v>
      </c>
      <c r="C49" s="85">
        <v>2.8396507438877552E-3</v>
      </c>
      <c r="D49" s="77">
        <v>-43062.855578160932</v>
      </c>
      <c r="E49" s="87">
        <v>0.461289372337361</v>
      </c>
      <c r="F49" s="77">
        <v>-19864.437620704281</v>
      </c>
      <c r="G49" s="70"/>
      <c r="H49" s="68"/>
      <c r="I49" s="68"/>
      <c r="J49" s="68"/>
      <c r="K49" s="71"/>
    </row>
    <row r="50" spans="1:11" s="72" customFormat="1">
      <c r="A50" s="43" t="s">
        <v>241</v>
      </c>
      <c r="B50" s="77">
        <v>-93042.943659868339</v>
      </c>
      <c r="C50" s="85">
        <v>-1.3307965118732802E-4</v>
      </c>
      <c r="D50" s="77">
        <v>2018.131917034958</v>
      </c>
      <c r="E50" s="87">
        <v>0</v>
      </c>
      <c r="F50" s="77">
        <v>0</v>
      </c>
      <c r="G50" s="70"/>
      <c r="H50" s="68"/>
      <c r="I50" s="68"/>
      <c r="J50" s="68"/>
      <c r="K50" s="71"/>
    </row>
    <row r="51" spans="1:11" s="72" customFormat="1">
      <c r="A51" s="43" t="s">
        <v>242</v>
      </c>
      <c r="B51" s="77">
        <v>730328.73379819398</v>
      </c>
      <c r="C51" s="85">
        <v>1.0445917693795816E-3</v>
      </c>
      <c r="D51" s="77">
        <v>-15841.069399028387</v>
      </c>
      <c r="E51" s="87">
        <v>0</v>
      </c>
      <c r="F51" s="77">
        <v>0</v>
      </c>
      <c r="G51" s="70"/>
      <c r="H51" s="68"/>
      <c r="I51" s="68"/>
      <c r="J51" s="68"/>
      <c r="K51" s="71"/>
    </row>
    <row r="52" spans="1:11" s="72" customFormat="1">
      <c r="A52" s="43" t="s">
        <v>243</v>
      </c>
      <c r="B52" s="77">
        <v>1814848.9435429047</v>
      </c>
      <c r="C52" s="85">
        <v>2.5957848587345764E-3</v>
      </c>
      <c r="D52" s="77">
        <v>-39364.667899483917</v>
      </c>
      <c r="E52" s="87">
        <v>0.461289372337361</v>
      </c>
      <c r="F52" s="77">
        <v>-18158.5029476216</v>
      </c>
      <c r="G52" s="70"/>
      <c r="H52" s="68"/>
      <c r="I52" s="68"/>
      <c r="J52" s="68"/>
      <c r="K52" s="71"/>
    </row>
    <row r="53" spans="1:11" s="72" customFormat="1">
      <c r="A53" s="43" t="s">
        <v>244</v>
      </c>
      <c r="B53" s="77">
        <v>1318465.2889875155</v>
      </c>
      <c r="C53" s="85">
        <v>1.8858055631008448E-3</v>
      </c>
      <c r="D53" s="77">
        <v>-28597.943879930222</v>
      </c>
      <c r="E53" s="87">
        <v>0</v>
      </c>
      <c r="F53" s="77">
        <v>0</v>
      </c>
      <c r="G53" s="70"/>
      <c r="H53" s="68"/>
      <c r="I53" s="68"/>
      <c r="J53" s="68"/>
      <c r="K53" s="71"/>
    </row>
    <row r="54" spans="1:11" s="72" customFormat="1">
      <c r="A54" s="43" t="s">
        <v>245</v>
      </c>
      <c r="B54" s="77">
        <v>7697229.1724113002</v>
      </c>
      <c r="C54" s="85">
        <v>1.1009374092011297E-2</v>
      </c>
      <c r="D54" s="77">
        <v>-166955.42138437324</v>
      </c>
      <c r="E54" s="87">
        <v>0</v>
      </c>
      <c r="F54" s="77">
        <v>0</v>
      </c>
      <c r="G54" s="70"/>
      <c r="H54" s="68"/>
      <c r="I54" s="68"/>
      <c r="J54" s="68"/>
      <c r="K54" s="71"/>
    </row>
    <row r="55" spans="1:11" s="72" customFormat="1">
      <c r="A55" s="43" t="s">
        <v>246</v>
      </c>
      <c r="B55" s="77">
        <v>3245087.5086165806</v>
      </c>
      <c r="C55" s="85">
        <v>4.6414601336965148E-3</v>
      </c>
      <c r="D55" s="77">
        <v>-70387.010740453625</v>
      </c>
      <c r="E55" s="87">
        <v>1</v>
      </c>
      <c r="F55" s="77">
        <v>-70387.010740453625</v>
      </c>
      <c r="G55" s="70"/>
      <c r="H55" s="68"/>
      <c r="I55" s="68"/>
      <c r="J55" s="68"/>
      <c r="K55" s="71"/>
    </row>
    <row r="56" spans="1:11">
      <c r="A56" s="43" t="s">
        <v>247</v>
      </c>
      <c r="B56" s="77">
        <v>687715.6410232716</v>
      </c>
      <c r="C56" s="85">
        <v>9.8364211216290078E-4</v>
      </c>
      <c r="D56" s="77">
        <v>-14916.777462102749</v>
      </c>
      <c r="E56" s="87">
        <v>0</v>
      </c>
      <c r="F56" s="77">
        <v>0</v>
      </c>
      <c r="G56" s="70"/>
      <c r="K56" s="71"/>
    </row>
    <row r="57" spans="1:11">
      <c r="A57" s="43" t="s">
        <v>248</v>
      </c>
      <c r="B57" s="77">
        <v>1120287.8851329526</v>
      </c>
      <c r="C57" s="85">
        <v>1.6023517218876186E-3</v>
      </c>
      <c r="D57" s="77">
        <v>-24299.411092574665</v>
      </c>
      <c r="E57" s="87">
        <v>0</v>
      </c>
      <c r="F57" s="77">
        <v>0</v>
      </c>
      <c r="G57" s="70"/>
      <c r="K57" s="71"/>
    </row>
    <row r="58" spans="1:11">
      <c r="A58" s="43" t="s">
        <v>249</v>
      </c>
      <c r="B58" s="77">
        <v>118132.01578897798</v>
      </c>
      <c r="C58" s="85">
        <v>1.6896463973370553E-4</v>
      </c>
      <c r="D58" s="77">
        <v>-2562.3221075092047</v>
      </c>
      <c r="E58" s="87">
        <v>0</v>
      </c>
      <c r="F58" s="77">
        <v>0</v>
      </c>
      <c r="G58" s="70"/>
      <c r="K58" s="71"/>
    </row>
    <row r="59" spans="1:11">
      <c r="A59" s="43" t="s">
        <v>250</v>
      </c>
      <c r="B59" s="77">
        <v>205388.80261445552</v>
      </c>
      <c r="C59" s="85">
        <v>2.9376833034899037E-4</v>
      </c>
      <c r="D59" s="77">
        <v>-4454.9503879960557</v>
      </c>
      <c r="E59" s="87">
        <v>0</v>
      </c>
      <c r="F59" s="77">
        <v>0</v>
      </c>
      <c r="G59" s="70"/>
      <c r="K59" s="71"/>
    </row>
    <row r="60" spans="1:11">
      <c r="A60" s="43" t="s">
        <v>251</v>
      </c>
      <c r="B60" s="77">
        <v>31636374.2407014</v>
      </c>
      <c r="C60" s="85">
        <v>4.5249617898753709E-2</v>
      </c>
      <c r="D60" s="77">
        <v>-686203.3173393734</v>
      </c>
      <c r="E60" s="87">
        <v>0.461289372337361</v>
      </c>
      <c r="F60" s="77">
        <v>-316538.2975512945</v>
      </c>
      <c r="G60" s="70"/>
      <c r="K60" s="71"/>
    </row>
    <row r="61" spans="1:11">
      <c r="A61" s="43" t="s">
        <v>252</v>
      </c>
      <c r="B61" s="77">
        <v>294679.88938328606</v>
      </c>
      <c r="C61" s="85">
        <v>4.2148168736371214E-4</v>
      </c>
      <c r="D61" s="77">
        <v>-6391.7033004325513</v>
      </c>
      <c r="E61" s="87">
        <v>0</v>
      </c>
      <c r="F61" s="77">
        <v>0</v>
      </c>
      <c r="G61" s="70"/>
      <c r="K61" s="71"/>
    </row>
    <row r="62" spans="1:11">
      <c r="A62" s="43" t="s">
        <v>253</v>
      </c>
      <c r="B62" s="77">
        <v>1583995.1449845948</v>
      </c>
      <c r="C62" s="85">
        <v>2.2655938546782346E-3</v>
      </c>
      <c r="D62" s="77">
        <v>-34357.373410366898</v>
      </c>
      <c r="E62" s="87">
        <v>0</v>
      </c>
      <c r="F62" s="77">
        <v>0</v>
      </c>
      <c r="G62" s="70"/>
      <c r="K62" s="71"/>
    </row>
    <row r="63" spans="1:11">
      <c r="A63" s="43" t="s">
        <v>254</v>
      </c>
      <c r="B63" s="77">
        <v>2649037.8894915152</v>
      </c>
      <c r="C63" s="85">
        <v>3.7889282566583543E-3</v>
      </c>
      <c r="D63" s="77">
        <v>-57458.499311470681</v>
      </c>
      <c r="E63" s="87">
        <v>1</v>
      </c>
      <c r="F63" s="77">
        <v>-57458.499311470681</v>
      </c>
      <c r="G63" s="70"/>
      <c r="K63" s="71"/>
    </row>
    <row r="64" spans="1:11">
      <c r="A64" s="43" t="s">
        <v>255</v>
      </c>
      <c r="B64" s="77">
        <v>428679.45928119007</v>
      </c>
      <c r="C64" s="85">
        <v>6.1314174582504689E-4</v>
      </c>
      <c r="D64" s="77">
        <v>-9298.1978527599967</v>
      </c>
      <c r="E64" s="87">
        <v>0</v>
      </c>
      <c r="F64" s="77">
        <v>0</v>
      </c>
      <c r="G64" s="70"/>
      <c r="K64" s="71"/>
    </row>
    <row r="65" spans="1:11">
      <c r="A65" s="43" t="s">
        <v>256</v>
      </c>
      <c r="B65" s="77">
        <v>392364.01810586976</v>
      </c>
      <c r="C65" s="85">
        <v>5.6119964195102605E-4</v>
      </c>
      <c r="D65" s="77">
        <v>-8510.5040413406277</v>
      </c>
      <c r="E65" s="87">
        <v>0</v>
      </c>
      <c r="F65" s="77">
        <v>0</v>
      </c>
      <c r="G65" s="70"/>
      <c r="K65" s="71"/>
    </row>
    <row r="66" spans="1:11">
      <c r="A66" s="43" t="s">
        <v>257</v>
      </c>
      <c r="B66" s="77">
        <v>84762.28186367068</v>
      </c>
      <c r="C66" s="85">
        <v>1.2123579135130767E-4</v>
      </c>
      <c r="D66" s="77">
        <v>-1838.5216509822235</v>
      </c>
      <c r="E66" s="87">
        <v>0</v>
      </c>
      <c r="F66" s="77">
        <v>0</v>
      </c>
      <c r="G66" s="70"/>
      <c r="K66" s="71"/>
    </row>
    <row r="67" spans="1:11">
      <c r="A67" s="134"/>
      <c r="B67" s="69"/>
      <c r="C67" s="135"/>
      <c r="E67" s="136"/>
      <c r="F67" s="69"/>
      <c r="G67" s="70"/>
      <c r="K67" s="71"/>
    </row>
    <row r="68" spans="1:11">
      <c r="A68" s="134"/>
      <c r="B68" s="69"/>
      <c r="C68" s="135"/>
      <c r="E68" s="136"/>
      <c r="F68" s="69"/>
      <c r="G68" s="70"/>
      <c r="K68" s="71"/>
    </row>
    <row r="69" spans="1:11">
      <c r="A69" s="134"/>
      <c r="B69" s="69"/>
      <c r="C69" s="135"/>
      <c r="E69" s="136"/>
      <c r="F69" s="69"/>
      <c r="G69" s="70"/>
      <c r="K69" s="71"/>
    </row>
    <row r="70" spans="1:11">
      <c r="A70" s="134"/>
      <c r="B70" s="69"/>
      <c r="C70" s="135"/>
      <c r="E70" s="136"/>
      <c r="F70" s="69"/>
      <c r="G70" s="70"/>
      <c r="K70" s="71"/>
    </row>
    <row r="71" spans="1:11">
      <c r="A71" s="134"/>
      <c r="B71" s="69"/>
      <c r="C71" s="135"/>
      <c r="E71" s="136"/>
      <c r="F71" s="69"/>
      <c r="G71" s="70"/>
      <c r="K71" s="71"/>
    </row>
    <row r="72" spans="1:11">
      <c r="A72" s="134"/>
      <c r="B72" s="69"/>
      <c r="C72" s="135"/>
      <c r="E72" s="136"/>
      <c r="F72" s="69"/>
      <c r="G72" s="70"/>
      <c r="K72" s="71"/>
    </row>
    <row r="73" spans="1:11">
      <c r="A73" s="134"/>
      <c r="B73" s="69"/>
      <c r="C73" s="135"/>
      <c r="E73" s="136"/>
      <c r="F73" s="69"/>
      <c r="G73" s="70"/>
      <c r="K73" s="71"/>
    </row>
    <row r="74" spans="1:11">
      <c r="A74" s="134"/>
      <c r="B74" s="69"/>
      <c r="C74" s="135"/>
      <c r="E74" s="136"/>
      <c r="F74" s="69"/>
      <c r="G74" s="70"/>
      <c r="K74" s="71"/>
    </row>
    <row r="75" spans="1:11">
      <c r="A75" s="134"/>
      <c r="B75" s="69"/>
      <c r="C75" s="135"/>
      <c r="E75" s="136"/>
      <c r="F75" s="69"/>
      <c r="G75" s="70"/>
      <c r="K75" s="71"/>
    </row>
    <row r="76" spans="1:11">
      <c r="A76" s="134"/>
      <c r="B76" s="69"/>
      <c r="C76" s="135"/>
      <c r="E76" s="136"/>
      <c r="F76" s="69"/>
      <c r="G76" s="70"/>
      <c r="K76" s="71"/>
    </row>
    <row r="77" spans="1:11">
      <c r="A77" s="134"/>
      <c r="B77" s="69"/>
      <c r="C77" s="135"/>
      <c r="E77" s="136"/>
      <c r="F77" s="69"/>
      <c r="G77" s="70"/>
      <c r="K77" s="71"/>
    </row>
    <row r="78" spans="1:11">
      <c r="A78" s="134"/>
      <c r="B78" s="69"/>
      <c r="C78" s="135"/>
      <c r="E78" s="136"/>
      <c r="F78" s="69"/>
      <c r="G78" s="70"/>
      <c r="K78" s="71"/>
    </row>
    <row r="79" spans="1:11">
      <c r="A79" s="134"/>
      <c r="B79" s="69"/>
      <c r="C79" s="135"/>
      <c r="E79" s="136"/>
      <c r="F79" s="69"/>
      <c r="G79" s="70"/>
      <c r="K79" s="71"/>
    </row>
    <row r="80" spans="1:11">
      <c r="A80" s="134"/>
      <c r="B80" s="69"/>
      <c r="C80" s="135"/>
      <c r="E80" s="136"/>
      <c r="F80" s="69"/>
      <c r="G80" s="70"/>
      <c r="K80" s="71"/>
    </row>
    <row r="81" spans="1:11">
      <c r="A81" s="134"/>
      <c r="B81" s="69"/>
      <c r="C81" s="135"/>
      <c r="E81" s="136"/>
      <c r="F81" s="69"/>
      <c r="G81" s="70"/>
      <c r="K81" s="71"/>
    </row>
    <row r="82" spans="1:11">
      <c r="A82" s="134"/>
      <c r="B82" s="69"/>
      <c r="C82" s="135"/>
      <c r="E82" s="136"/>
      <c r="F82" s="69"/>
      <c r="G82" s="70"/>
      <c r="K82" s="71"/>
    </row>
    <row r="83" spans="1:11">
      <c r="A83" s="134"/>
      <c r="B83" s="69"/>
      <c r="C83" s="135"/>
      <c r="E83" s="136"/>
      <c r="F83" s="69"/>
      <c r="G83" s="70"/>
      <c r="K83" s="71"/>
    </row>
    <row r="84" spans="1:11">
      <c r="A84" s="134"/>
      <c r="B84" s="69"/>
      <c r="C84" s="135"/>
      <c r="E84" s="136"/>
      <c r="F84" s="69"/>
      <c r="G84" s="70"/>
      <c r="K84" s="71"/>
    </row>
    <row r="85" spans="1:11">
      <c r="A85" s="134"/>
      <c r="B85" s="69"/>
      <c r="C85" s="135"/>
      <c r="E85" s="136"/>
      <c r="F85" s="69"/>
      <c r="G85" s="70"/>
      <c r="K85" s="71"/>
    </row>
    <row r="86" spans="1:11">
      <c r="A86" s="134"/>
      <c r="B86" s="69"/>
      <c r="C86" s="135"/>
      <c r="E86" s="136"/>
      <c r="F86" s="69"/>
      <c r="G86" s="70"/>
      <c r="K86" s="71"/>
    </row>
    <row r="87" spans="1:11">
      <c r="A87" s="134"/>
      <c r="B87" s="69"/>
      <c r="C87" s="135"/>
      <c r="E87" s="136"/>
      <c r="F87" s="69"/>
      <c r="G87" s="70"/>
      <c r="K87" s="71"/>
    </row>
    <row r="88" spans="1:11" s="72" customFormat="1">
      <c r="A88" s="134"/>
      <c r="B88" s="69"/>
      <c r="C88" s="135"/>
      <c r="D88" s="69"/>
      <c r="E88" s="136"/>
      <c r="F88" s="69"/>
      <c r="G88" s="70"/>
      <c r="H88" s="68"/>
      <c r="I88" s="68"/>
      <c r="J88" s="68"/>
      <c r="K88" s="71"/>
    </row>
    <row r="89" spans="1:11" s="72" customFormat="1">
      <c r="A89" s="134"/>
      <c r="B89" s="69"/>
      <c r="C89" s="135"/>
      <c r="D89" s="69"/>
      <c r="E89" s="136"/>
      <c r="F89" s="69"/>
      <c r="G89" s="70"/>
      <c r="H89" s="68"/>
      <c r="I89" s="68"/>
      <c r="J89" s="68"/>
      <c r="K89" s="71"/>
    </row>
    <row r="90" spans="1:11" s="72" customFormat="1">
      <c r="A90" s="134"/>
      <c r="B90" s="69"/>
      <c r="C90" s="135"/>
      <c r="D90" s="69"/>
      <c r="E90" s="136"/>
      <c r="F90" s="69"/>
      <c r="G90" s="70"/>
      <c r="H90" s="68"/>
      <c r="I90" s="68"/>
      <c r="J90" s="68"/>
      <c r="K90" s="71"/>
    </row>
    <row r="91" spans="1:11" s="72" customFormat="1">
      <c r="A91" s="134"/>
      <c r="B91" s="69"/>
      <c r="C91" s="135"/>
      <c r="D91" s="69"/>
      <c r="E91" s="136"/>
      <c r="F91" s="69"/>
      <c r="G91" s="70"/>
      <c r="H91" s="68"/>
      <c r="I91" s="68"/>
      <c r="J91" s="68"/>
      <c r="K91" s="71"/>
    </row>
    <row r="92" spans="1:11" s="72" customFormat="1">
      <c r="A92" s="134"/>
      <c r="B92" s="69"/>
      <c r="C92" s="135"/>
      <c r="D92" s="69"/>
      <c r="E92" s="136"/>
      <c r="F92" s="69"/>
      <c r="G92" s="70"/>
      <c r="H92" s="68"/>
      <c r="I92" s="68"/>
      <c r="J92" s="68"/>
      <c r="K92" s="71"/>
    </row>
    <row r="93" spans="1:11" s="72" customFormat="1">
      <c r="A93" s="134"/>
      <c r="B93" s="69"/>
      <c r="C93" s="135"/>
      <c r="D93" s="69"/>
      <c r="E93" s="136"/>
      <c r="F93" s="69"/>
      <c r="G93" s="70"/>
      <c r="H93" s="68"/>
      <c r="I93" s="68"/>
      <c r="J93" s="68"/>
      <c r="K93" s="71"/>
    </row>
    <row r="94" spans="1:11" s="72" customFormat="1">
      <c r="A94" s="134"/>
      <c r="B94" s="69"/>
      <c r="C94" s="135"/>
      <c r="D94" s="69"/>
      <c r="E94" s="136"/>
      <c r="F94" s="69"/>
      <c r="G94" s="70"/>
      <c r="H94" s="68"/>
      <c r="I94" s="68"/>
      <c r="J94" s="68"/>
      <c r="K94" s="71"/>
    </row>
    <row r="95" spans="1:11" s="72" customFormat="1">
      <c r="A95" s="134"/>
      <c r="B95" s="69"/>
      <c r="C95" s="135"/>
      <c r="D95" s="69"/>
      <c r="E95" s="136"/>
      <c r="F95" s="69"/>
      <c r="G95" s="70"/>
      <c r="H95" s="68"/>
      <c r="I95" s="68"/>
      <c r="J95" s="68"/>
      <c r="K95" s="71"/>
    </row>
    <row r="96" spans="1:11" s="72" customFormat="1">
      <c r="A96" s="134"/>
      <c r="B96" s="69"/>
      <c r="C96" s="135"/>
      <c r="D96" s="69"/>
      <c r="E96" s="136"/>
      <c r="F96" s="69"/>
      <c r="G96" s="70"/>
      <c r="H96" s="68"/>
      <c r="I96" s="68"/>
      <c r="J96" s="68"/>
      <c r="K96" s="71"/>
    </row>
    <row r="97" spans="1:11" s="72" customFormat="1">
      <c r="A97" s="137"/>
      <c r="B97" s="133"/>
      <c r="C97" s="138"/>
      <c r="D97" s="69"/>
      <c r="E97" s="136"/>
      <c r="F97" s="69"/>
      <c r="G97" s="70"/>
      <c r="H97" s="68"/>
      <c r="I97" s="68"/>
      <c r="J97" s="68"/>
      <c r="K97" s="71"/>
    </row>
    <row r="98" spans="1:11" s="72" customFormat="1">
      <c r="A98" s="134"/>
      <c r="B98" s="69"/>
      <c r="C98" s="135"/>
      <c r="D98" s="69"/>
      <c r="E98" s="136"/>
      <c r="F98" s="69"/>
      <c r="G98" s="70"/>
      <c r="H98" s="68"/>
      <c r="I98" s="68"/>
      <c r="J98" s="68"/>
      <c r="K98" s="71"/>
    </row>
    <row r="99" spans="1:11" s="72" customFormat="1">
      <c r="A99" s="134"/>
      <c r="B99" s="69"/>
      <c r="C99" s="135"/>
      <c r="D99" s="69"/>
      <c r="E99" s="136"/>
      <c r="F99" s="69"/>
      <c r="G99" s="70"/>
      <c r="H99" s="68"/>
      <c r="I99" s="68"/>
      <c r="J99" s="68"/>
      <c r="K99" s="71"/>
    </row>
    <row r="100" spans="1:11" s="72" customFormat="1">
      <c r="A100" s="134"/>
      <c r="B100" s="69"/>
      <c r="C100" s="135"/>
      <c r="D100" s="69"/>
      <c r="E100" s="136"/>
      <c r="F100" s="69"/>
      <c r="G100" s="70"/>
      <c r="H100" s="68"/>
      <c r="I100" s="68"/>
      <c r="J100" s="68"/>
      <c r="K100" s="71"/>
    </row>
    <row r="101" spans="1:11" s="72" customFormat="1">
      <c r="A101" s="134"/>
      <c r="B101" s="69"/>
      <c r="C101" s="135"/>
      <c r="D101" s="69"/>
      <c r="E101" s="136"/>
      <c r="F101" s="69"/>
      <c r="G101" s="70"/>
      <c r="H101" s="68"/>
      <c r="I101" s="68"/>
      <c r="J101" s="68"/>
      <c r="K101" s="71"/>
    </row>
    <row r="102" spans="1:11" s="72" customFormat="1">
      <c r="A102" s="134"/>
      <c r="B102" s="69"/>
      <c r="C102" s="135"/>
      <c r="D102" s="69"/>
      <c r="E102" s="136"/>
      <c r="F102" s="69"/>
      <c r="G102" s="70"/>
      <c r="H102" s="68"/>
      <c r="I102" s="68"/>
      <c r="J102" s="68"/>
      <c r="K102" s="71"/>
    </row>
    <row r="103" spans="1:11" s="72" customFormat="1">
      <c r="A103" s="134"/>
      <c r="B103" s="69"/>
      <c r="C103" s="135"/>
      <c r="D103" s="69"/>
      <c r="E103" s="136"/>
      <c r="F103" s="69"/>
      <c r="G103" s="70"/>
      <c r="H103" s="68"/>
      <c r="I103" s="68"/>
      <c r="J103" s="68"/>
      <c r="K103" s="71"/>
    </row>
    <row r="104" spans="1:11" s="72" customFormat="1">
      <c r="A104" s="68"/>
      <c r="B104" s="44"/>
      <c r="C104" s="44"/>
      <c r="D104" s="44"/>
      <c r="E104" s="44"/>
      <c r="F104" s="44"/>
    </row>
    <row r="105" spans="1:11" s="72" customFormat="1">
      <c r="A105" s="68"/>
      <c r="B105" s="44"/>
      <c r="C105" s="44"/>
      <c r="D105" s="44"/>
      <c r="E105" s="44"/>
      <c r="F105" s="44"/>
    </row>
    <row r="106" spans="1:11" s="72" customFormat="1">
      <c r="A106" s="68"/>
      <c r="B106" s="44"/>
      <c r="C106" s="44"/>
      <c r="D106" s="44"/>
      <c r="E106" s="44"/>
      <c r="F106" s="44"/>
    </row>
    <row r="107" spans="1:11" s="72" customFormat="1">
      <c r="A107" s="68"/>
      <c r="B107" s="44"/>
      <c r="C107" s="44"/>
      <c r="D107" s="44"/>
      <c r="E107" s="44"/>
      <c r="F107" s="44"/>
    </row>
    <row r="108" spans="1:11" s="72" customFormat="1">
      <c r="A108" s="68"/>
      <c r="B108" s="44"/>
      <c r="C108" s="44"/>
      <c r="D108" s="44"/>
      <c r="E108" s="44"/>
      <c r="F108" s="44"/>
    </row>
    <row r="109" spans="1:11" s="72" customFormat="1">
      <c r="A109" s="68"/>
      <c r="B109" s="44"/>
      <c r="C109" s="44"/>
      <c r="D109" s="44"/>
      <c r="E109" s="44"/>
      <c r="F109" s="44"/>
    </row>
    <row r="110" spans="1:11" s="72" customFormat="1">
      <c r="A110" s="68"/>
      <c r="B110" s="44"/>
      <c r="C110" s="44"/>
      <c r="D110" s="44"/>
      <c r="E110" s="44"/>
      <c r="F110" s="44"/>
    </row>
    <row r="111" spans="1:11" s="72" customFormat="1">
      <c r="A111" s="74"/>
      <c r="B111" s="44"/>
      <c r="C111" s="44"/>
      <c r="D111" s="44"/>
      <c r="E111" s="44"/>
      <c r="F111" s="44"/>
    </row>
    <row r="112" spans="1:11" s="72" customFormat="1">
      <c r="A112" s="74"/>
      <c r="B112" s="44"/>
      <c r="C112" s="44"/>
      <c r="D112" s="44"/>
      <c r="E112" s="44"/>
      <c r="F112" s="44"/>
    </row>
    <row r="113" spans="1:6" s="72" customFormat="1">
      <c r="A113" s="74"/>
      <c r="B113" s="44"/>
      <c r="C113" s="44"/>
      <c r="D113" s="44"/>
      <c r="E113" s="44"/>
      <c r="F113" s="44"/>
    </row>
    <row r="114" spans="1:6" s="72" customFormat="1">
      <c r="A114" s="74"/>
      <c r="B114" s="44"/>
      <c r="C114" s="44"/>
      <c r="D114" s="44"/>
      <c r="E114" s="44"/>
      <c r="F114" s="44"/>
    </row>
    <row r="115" spans="1:6" s="72" customFormat="1">
      <c r="A115" s="74"/>
      <c r="B115" s="44"/>
      <c r="C115" s="44"/>
      <c r="D115" s="44"/>
      <c r="E115" s="44"/>
      <c r="F115" s="44"/>
    </row>
    <row r="116" spans="1:6" s="72" customFormat="1">
      <c r="A116" s="74"/>
      <c r="B116" s="44"/>
      <c r="C116" s="44"/>
      <c r="D116" s="44"/>
      <c r="E116" s="44"/>
      <c r="F116" s="44"/>
    </row>
    <row r="117" spans="1:6" s="72" customFormat="1">
      <c r="A117" s="74"/>
      <c r="B117" s="44"/>
      <c r="C117" s="44"/>
      <c r="D117" s="44"/>
      <c r="E117" s="44"/>
      <c r="F117" s="44"/>
    </row>
    <row r="118" spans="1:6" s="72" customFormat="1">
      <c r="A118" s="74"/>
      <c r="B118" s="44"/>
      <c r="C118" s="44"/>
      <c r="D118" s="44"/>
      <c r="E118" s="44"/>
      <c r="F118" s="44"/>
    </row>
    <row r="119" spans="1:6" s="72" customFormat="1">
      <c r="A119" s="74"/>
      <c r="B119" s="75"/>
      <c r="C119" s="68"/>
      <c r="D119" s="69"/>
    </row>
    <row r="120" spans="1:6" s="72" customFormat="1">
      <c r="A120" s="74"/>
      <c r="B120" s="75"/>
      <c r="C120" s="68"/>
      <c r="D120" s="69"/>
    </row>
  </sheetData>
  <phoneticPr fontId="87" type="noConversion"/>
  <printOptions horizontalCentered="1"/>
  <pageMargins left="1" right="1" top="1.4961458333333333" bottom="1" header="0.75" footer="0.5"/>
  <pageSetup scale="64" orientation="portrait"/>
  <headerFooter scaleWithDoc="0">
    <oddHeader>&amp;R&amp;"Times New Roman,Bold"&amp;8Utah Association of Energy Users
UAE Exhibit RR 1.1R
Docket No. 13-035-184
Witness: Kevin C. Higgins
Page 6 of 8</oddHeader>
  </headerFooter>
  <rowBreaks count="1" manualBreakCount="1">
    <brk id="41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zoomScaleSheetLayoutView="80" workbookViewId="0">
      <selection activeCell="A3" sqref="A3"/>
    </sheetView>
  </sheetViews>
  <sheetFormatPr defaultColWidth="8.83203125" defaultRowHeight="12.75"/>
  <cols>
    <col min="1" max="1" width="20.6640625" style="68" customWidth="1"/>
    <col min="2" max="2" width="21.1640625" style="68" customWidth="1"/>
    <col min="3" max="3" width="18.33203125" style="68" customWidth="1"/>
    <col min="4" max="4" width="21.1640625" style="69" customWidth="1"/>
    <col min="5" max="5" width="18.33203125" style="68" customWidth="1"/>
    <col min="6" max="6" width="21.1640625" style="68" customWidth="1"/>
    <col min="7" max="7" width="14.33203125" style="68" bestFit="1" customWidth="1"/>
    <col min="8" max="8" width="11.1640625" style="68" bestFit="1" customWidth="1"/>
    <col min="9" max="16384" width="8.83203125" style="68"/>
  </cols>
  <sheetData>
    <row r="1" spans="1:11">
      <c r="A1" s="106" t="s">
        <v>60</v>
      </c>
      <c r="B1" s="107"/>
      <c r="C1" s="30"/>
      <c r="D1" s="77"/>
      <c r="E1" s="76"/>
      <c r="F1" s="76"/>
    </row>
    <row r="2" spans="1:11">
      <c r="A2" s="27" t="s">
        <v>73</v>
      </c>
      <c r="B2" s="107"/>
      <c r="C2" s="30"/>
      <c r="D2" s="77"/>
      <c r="E2" s="76"/>
      <c r="F2" s="76"/>
    </row>
    <row r="3" spans="1:11">
      <c r="A3" s="114" t="s">
        <v>380</v>
      </c>
      <c r="B3" s="107"/>
      <c r="C3" s="28"/>
      <c r="D3" s="77"/>
      <c r="E3" s="76"/>
      <c r="F3" s="76"/>
    </row>
    <row r="4" spans="1:11">
      <c r="A4" s="114" t="s">
        <v>387</v>
      </c>
      <c r="B4" s="107"/>
      <c r="C4" s="76"/>
      <c r="D4" s="77"/>
      <c r="E4" s="76"/>
      <c r="F4" s="76"/>
    </row>
    <row r="5" spans="1:11">
      <c r="A5" s="76"/>
      <c r="B5" s="78"/>
      <c r="C5" s="76"/>
      <c r="D5" s="77"/>
      <c r="E5" s="76"/>
      <c r="F5" s="76"/>
    </row>
    <row r="6" spans="1:11">
      <c r="A6" s="76"/>
      <c r="B6" s="78"/>
      <c r="C6" s="76"/>
      <c r="D6" s="79"/>
      <c r="E6" s="76"/>
      <c r="F6" s="76"/>
    </row>
    <row r="7" spans="1:11" ht="67.5" customHeight="1">
      <c r="A7" s="80" t="s">
        <v>76</v>
      </c>
      <c r="B7" s="81" t="s">
        <v>77</v>
      </c>
      <c r="C7" s="82" t="s">
        <v>78</v>
      </c>
      <c r="D7" s="83" t="s">
        <v>379</v>
      </c>
      <c r="E7" s="84" t="s">
        <v>79</v>
      </c>
      <c r="F7" s="83" t="s">
        <v>80</v>
      </c>
    </row>
    <row r="8" spans="1:11">
      <c r="A8" s="43" t="s">
        <v>258</v>
      </c>
      <c r="B8" s="77">
        <v>90456.957928447489</v>
      </c>
      <c r="C8" s="85">
        <v>1.29380906655223E-4</v>
      </c>
      <c r="D8" s="77">
        <v>-1962.0410396799198</v>
      </c>
      <c r="E8" s="87">
        <v>0.461289372337361</v>
      </c>
      <c r="F8" s="77">
        <v>-905.06867969409336</v>
      </c>
      <c r="G8" s="70"/>
      <c r="K8" s="71"/>
    </row>
    <row r="9" spans="1:11">
      <c r="A9" s="43" t="s">
        <v>259</v>
      </c>
      <c r="B9" s="77">
        <v>127.82672041518052</v>
      </c>
      <c r="C9" s="85">
        <v>1.8283101002757327E-7</v>
      </c>
      <c r="D9" s="77">
        <v>-2.7726034256056002</v>
      </c>
      <c r="E9" s="87">
        <v>0</v>
      </c>
      <c r="F9" s="77">
        <v>0</v>
      </c>
      <c r="G9" s="70"/>
      <c r="K9" s="71"/>
    </row>
    <row r="10" spans="1:11">
      <c r="A10" s="43" t="s">
        <v>260</v>
      </c>
      <c r="B10" s="77">
        <v>296537.72139935824</v>
      </c>
      <c r="C10" s="85">
        <v>4.2413895106301378E-4</v>
      </c>
      <c r="D10" s="77">
        <v>-6432.0002852509906</v>
      </c>
      <c r="E10" s="87">
        <v>0.461289372337361</v>
      </c>
      <c r="F10" s="77">
        <v>-2967.0133744571563</v>
      </c>
      <c r="G10" s="70"/>
      <c r="K10" s="71"/>
    </row>
    <row r="11" spans="1:11">
      <c r="A11" s="43" t="s">
        <v>261</v>
      </c>
      <c r="B11" s="77">
        <v>0</v>
      </c>
      <c r="C11" s="85">
        <v>0</v>
      </c>
      <c r="D11" s="77">
        <v>0</v>
      </c>
      <c r="E11" s="87">
        <v>0</v>
      </c>
      <c r="F11" s="77">
        <v>0</v>
      </c>
      <c r="G11" s="70"/>
      <c r="K11" s="71"/>
    </row>
    <row r="12" spans="1:11">
      <c r="A12" s="43" t="s">
        <v>262</v>
      </c>
      <c r="B12" s="77">
        <v>50314.161862173554</v>
      </c>
      <c r="C12" s="85">
        <v>7.1964523552460152E-5</v>
      </c>
      <c r="D12" s="77">
        <v>-1091.3306473203554</v>
      </c>
      <c r="E12" s="87">
        <v>0</v>
      </c>
      <c r="F12" s="77">
        <v>0</v>
      </c>
      <c r="G12" s="70"/>
      <c r="K12" s="71"/>
    </row>
    <row r="13" spans="1:11">
      <c r="A13" s="43" t="s">
        <v>263</v>
      </c>
      <c r="B13" s="77">
        <v>1419338.3656231677</v>
      </c>
      <c r="C13" s="85">
        <v>2.0300846811599112E-3</v>
      </c>
      <c r="D13" s="77">
        <v>-30785.913945367112</v>
      </c>
      <c r="E13" s="87">
        <v>0.461289372337361</v>
      </c>
      <c r="F13" s="77">
        <v>-14201.214920690405</v>
      </c>
      <c r="G13" s="70"/>
      <c r="K13" s="71"/>
    </row>
    <row r="14" spans="1:11">
      <c r="A14" s="43" t="s">
        <v>264</v>
      </c>
      <c r="B14" s="77">
        <v>461980.20045599865</v>
      </c>
      <c r="C14" s="85">
        <v>6.6077191363254396E-4</v>
      </c>
      <c r="D14" s="77">
        <v>-10020.501833935399</v>
      </c>
      <c r="E14" s="87">
        <v>0</v>
      </c>
      <c r="F14" s="77">
        <v>0</v>
      </c>
      <c r="G14" s="70"/>
      <c r="K14" s="71"/>
    </row>
    <row r="15" spans="1:11">
      <c r="A15" s="43" t="s">
        <v>265</v>
      </c>
      <c r="B15" s="77">
        <v>1810067.1625597486</v>
      </c>
      <c r="C15" s="85">
        <v>2.5889454604926324E-3</v>
      </c>
      <c r="D15" s="77">
        <v>-39260.949504055068</v>
      </c>
      <c r="E15" s="87">
        <v>0</v>
      </c>
      <c r="F15" s="77">
        <v>0</v>
      </c>
      <c r="G15" s="70"/>
      <c r="K15" s="71"/>
    </row>
    <row r="16" spans="1:11">
      <c r="A16" s="43" t="s">
        <v>266</v>
      </c>
      <c r="B16" s="77">
        <v>56179.195894836448</v>
      </c>
      <c r="C16" s="85">
        <v>8.0353302459992092E-5</v>
      </c>
      <c r="D16" s="77">
        <v>-1218.5451561291363</v>
      </c>
      <c r="E16" s="87">
        <v>0</v>
      </c>
      <c r="F16" s="77">
        <v>0</v>
      </c>
      <c r="G16" s="70"/>
      <c r="K16" s="71"/>
    </row>
    <row r="17" spans="1:11">
      <c r="A17" s="43" t="s">
        <v>267</v>
      </c>
      <c r="B17" s="77">
        <v>2605043.7547976864</v>
      </c>
      <c r="C17" s="85">
        <v>3.7260032903036152E-3</v>
      </c>
      <c r="D17" s="77">
        <v>-56504.252123070008</v>
      </c>
      <c r="E17" s="87">
        <v>1</v>
      </c>
      <c r="F17" s="77">
        <v>-56504.252123070008</v>
      </c>
      <c r="G17" s="70"/>
      <c r="K17" s="71"/>
    </row>
    <row r="18" spans="1:11">
      <c r="A18" s="43" t="s">
        <v>268</v>
      </c>
      <c r="B18" s="77">
        <v>574581.9194305127</v>
      </c>
      <c r="C18" s="85">
        <v>8.2182655028507337E-4</v>
      </c>
      <c r="D18" s="77">
        <v>-12462.86999251596</v>
      </c>
      <c r="E18" s="87">
        <v>0</v>
      </c>
      <c r="F18" s="77">
        <v>0</v>
      </c>
      <c r="G18" s="70"/>
      <c r="K18" s="71"/>
    </row>
    <row r="19" spans="1:11">
      <c r="A19" s="43" t="s">
        <v>269</v>
      </c>
      <c r="B19" s="77">
        <v>1092768.6350823266</v>
      </c>
      <c r="C19" s="85">
        <v>1.5629908412703624E-3</v>
      </c>
      <c r="D19" s="77">
        <v>-23702.509547165057</v>
      </c>
      <c r="E19" s="87">
        <v>0</v>
      </c>
      <c r="F19" s="77">
        <v>0</v>
      </c>
      <c r="G19" s="70"/>
      <c r="K19" s="71"/>
    </row>
    <row r="20" spans="1:11">
      <c r="A20" s="43" t="s">
        <v>270</v>
      </c>
      <c r="B20" s="77">
        <v>656031.68121630745</v>
      </c>
      <c r="C20" s="85">
        <v>9.38324432460525E-4</v>
      </c>
      <c r="D20" s="77">
        <v>-14229.541998248149</v>
      </c>
      <c r="E20" s="87">
        <v>0.461289372337361</v>
      </c>
      <c r="F20" s="77">
        <v>-6563.9364970200058</v>
      </c>
      <c r="G20" s="70"/>
      <c r="K20" s="71"/>
    </row>
    <row r="21" spans="1:11">
      <c r="A21" s="43" t="s">
        <v>271</v>
      </c>
      <c r="B21" s="77">
        <v>62.368127613315202</v>
      </c>
      <c r="C21" s="85">
        <v>8.9205353372398797E-8</v>
      </c>
      <c r="D21" s="77">
        <v>-1.3527851118110121</v>
      </c>
      <c r="E21" s="87">
        <v>1</v>
      </c>
      <c r="F21" s="77">
        <v>-1.3527851118110121</v>
      </c>
      <c r="G21" s="70"/>
      <c r="K21" s="71"/>
    </row>
    <row r="22" spans="1:11">
      <c r="A22" s="43" t="s">
        <v>272</v>
      </c>
      <c r="B22" s="77">
        <v>0</v>
      </c>
      <c r="C22" s="85">
        <v>0</v>
      </c>
      <c r="D22" s="77">
        <v>0</v>
      </c>
      <c r="E22" s="87">
        <v>0</v>
      </c>
      <c r="F22" s="77">
        <v>0</v>
      </c>
      <c r="G22" s="70"/>
      <c r="K22" s="71"/>
    </row>
    <row r="23" spans="1:11">
      <c r="A23" s="43" t="s">
        <v>273</v>
      </c>
      <c r="B23" s="77">
        <v>979.39805284922568</v>
      </c>
      <c r="C23" s="85">
        <v>1.4008364967814436E-6</v>
      </c>
      <c r="D23" s="77">
        <v>-21.243464492723785</v>
      </c>
      <c r="E23" s="87">
        <v>0.461289372337361</v>
      </c>
      <c r="F23" s="77">
        <v>-9.7993844021195695</v>
      </c>
      <c r="G23" s="70"/>
      <c r="K23" s="71"/>
    </row>
    <row r="24" spans="1:11">
      <c r="A24" s="43" t="s">
        <v>274</v>
      </c>
      <c r="B24" s="77">
        <v>3.637978807091713E-11</v>
      </c>
      <c r="C24" s="85">
        <v>5.2034139466234286E-20</v>
      </c>
      <c r="D24" s="77">
        <v>-7.8908951665673651E-13</v>
      </c>
      <c r="E24" s="87">
        <v>0</v>
      </c>
      <c r="F24" s="77">
        <v>0</v>
      </c>
      <c r="G24" s="70"/>
      <c r="K24" s="71"/>
    </row>
    <row r="25" spans="1:11">
      <c r="A25" s="43" t="s">
        <v>275</v>
      </c>
      <c r="B25" s="77">
        <v>0.56999999994877726</v>
      </c>
      <c r="C25" s="85">
        <v>8.1527301465504388E-10</v>
      </c>
      <c r="D25" s="77">
        <v>-1.2363486658502175E-2</v>
      </c>
      <c r="E25" s="87">
        <v>0</v>
      </c>
      <c r="F25" s="77">
        <v>0</v>
      </c>
      <c r="G25" s="70"/>
      <c r="K25" s="71"/>
    </row>
    <row r="26" spans="1:11">
      <c r="A26" s="43" t="s">
        <v>276</v>
      </c>
      <c r="B26" s="77">
        <v>77330786.868211582</v>
      </c>
      <c r="C26" s="85">
        <v>0.11060649779185808</v>
      </c>
      <c r="D26" s="77">
        <v>-1677330.090916713</v>
      </c>
      <c r="E26" s="87">
        <v>0.4247028503779125</v>
      </c>
      <c r="F26" s="77">
        <v>-712366.87063697109</v>
      </c>
      <c r="G26" s="70"/>
      <c r="K26" s="71"/>
    </row>
    <row r="27" spans="1:11">
      <c r="A27" s="43" t="s">
        <v>277</v>
      </c>
      <c r="B27" s="77">
        <v>-5.8207660913467407E-11</v>
      </c>
      <c r="C27" s="85">
        <v>-8.3254623145974855E-20</v>
      </c>
      <c r="D27" s="77">
        <v>1.2625432266507783E-12</v>
      </c>
      <c r="E27" s="87">
        <v>1</v>
      </c>
      <c r="F27" s="77">
        <v>1.2625432266507783E-12</v>
      </c>
      <c r="G27" s="70"/>
      <c r="K27" s="71"/>
    </row>
    <row r="28" spans="1:11">
      <c r="A28" s="43" t="s">
        <v>278</v>
      </c>
      <c r="B28" s="77">
        <v>0.45000000001164153</v>
      </c>
      <c r="C28" s="85">
        <v>6.4363659059163087E-10</v>
      </c>
      <c r="D28" s="77">
        <v>-9.7606473631050451E-3</v>
      </c>
      <c r="E28" s="87">
        <v>0</v>
      </c>
      <c r="F28" s="77">
        <v>0</v>
      </c>
      <c r="G28" s="70"/>
      <c r="K28" s="71"/>
    </row>
    <row r="29" spans="1:11" s="72" customFormat="1">
      <c r="A29" s="43" t="s">
        <v>279</v>
      </c>
      <c r="B29" s="77">
        <v>-275430.72463149892</v>
      </c>
      <c r="C29" s="85">
        <v>-3.9394953898092027E-4</v>
      </c>
      <c r="D29" s="77">
        <v>5974.1826133844515</v>
      </c>
      <c r="E29" s="87">
        <v>0.4247028503779125</v>
      </c>
      <c r="F29" s="77">
        <v>2537.2523845825431</v>
      </c>
      <c r="G29" s="70"/>
      <c r="H29" s="68"/>
      <c r="I29" s="68"/>
      <c r="J29" s="68"/>
      <c r="K29" s="71"/>
    </row>
    <row r="30" spans="1:11" s="72" customFormat="1">
      <c r="A30" s="43" t="s">
        <v>280</v>
      </c>
      <c r="B30" s="77">
        <v>22290191.252337992</v>
      </c>
      <c r="C30" s="85">
        <v>3.1881739335375706E-2</v>
      </c>
      <c r="D30" s="77">
        <v>-483481.5476991366</v>
      </c>
      <c r="E30" s="87">
        <v>0.4247028503779125</v>
      </c>
      <c r="F30" s="77">
        <v>-205335.99141294797</v>
      </c>
      <c r="G30" s="70"/>
      <c r="H30" s="68"/>
      <c r="I30" s="68"/>
      <c r="J30" s="68"/>
      <c r="K30" s="71"/>
    </row>
    <row r="31" spans="1:11" s="72" customFormat="1">
      <c r="A31" s="43" t="s">
        <v>281</v>
      </c>
      <c r="B31" s="77">
        <v>67690.933178376057</v>
      </c>
      <c r="C31" s="85">
        <v>9.681858098615279E-5</v>
      </c>
      <c r="D31" s="77">
        <v>-1468.2385075923189</v>
      </c>
      <c r="E31" s="87">
        <v>0</v>
      </c>
      <c r="F31" s="77">
        <v>0</v>
      </c>
      <c r="G31" s="70"/>
      <c r="H31" s="68"/>
      <c r="I31" s="68"/>
      <c r="J31" s="68"/>
      <c r="K31" s="71"/>
    </row>
    <row r="32" spans="1:11" s="72" customFormat="1">
      <c r="A32" s="43" t="s">
        <v>282</v>
      </c>
      <c r="B32" s="77">
        <v>180637.19071610653</v>
      </c>
      <c r="C32" s="85">
        <v>2.5836601236346052E-4</v>
      </c>
      <c r="D32" s="77">
        <v>-3918.079820436124</v>
      </c>
      <c r="E32" s="87">
        <v>0</v>
      </c>
      <c r="F32" s="77">
        <v>0</v>
      </c>
      <c r="G32" s="70"/>
      <c r="H32" s="68"/>
      <c r="I32" s="68"/>
      <c r="J32" s="68"/>
      <c r="K32" s="71"/>
    </row>
    <row r="33" spans="1:11" s="72" customFormat="1">
      <c r="A33" s="43" t="s">
        <v>283</v>
      </c>
      <c r="B33" s="77">
        <v>832634.96844422584</v>
      </c>
      <c r="C33" s="85">
        <v>1.1909207384065501E-3</v>
      </c>
      <c r="D33" s="77">
        <v>-18060.125131030974</v>
      </c>
      <c r="E33" s="87">
        <v>0</v>
      </c>
      <c r="F33" s="77">
        <v>0</v>
      </c>
      <c r="G33" s="70"/>
      <c r="H33" s="68"/>
      <c r="I33" s="68"/>
      <c r="J33" s="68"/>
      <c r="K33" s="71"/>
    </row>
    <row r="34" spans="1:11" s="72" customFormat="1">
      <c r="A34" s="43" t="s">
        <v>284</v>
      </c>
      <c r="B34" s="77">
        <v>576293.20904663741</v>
      </c>
      <c r="C34" s="85">
        <v>8.2427421387175977E-4</v>
      </c>
      <c r="D34" s="77">
        <v>-12499.988424690859</v>
      </c>
      <c r="E34" s="87">
        <v>0.4247028503779125</v>
      </c>
      <c r="F34" s="77">
        <v>-5308.78071365712</v>
      </c>
      <c r="G34" s="70"/>
      <c r="H34" s="68"/>
      <c r="I34" s="68"/>
      <c r="J34" s="68"/>
      <c r="K34" s="71"/>
    </row>
    <row r="35" spans="1:11" s="72" customFormat="1">
      <c r="A35" s="43" t="s">
        <v>285</v>
      </c>
      <c r="B35" s="77">
        <v>801899.64018294541</v>
      </c>
      <c r="C35" s="85">
        <v>1.1469598897570093E-3</v>
      </c>
      <c r="D35" s="77">
        <v>-17393.465796053475</v>
      </c>
      <c r="E35" s="87">
        <v>1</v>
      </c>
      <c r="F35" s="77">
        <v>-17393.465796053475</v>
      </c>
      <c r="G35" s="70"/>
      <c r="H35" s="68"/>
      <c r="I35" s="68"/>
      <c r="J35" s="68"/>
      <c r="K35" s="71"/>
    </row>
    <row r="36" spans="1:11" s="72" customFormat="1">
      <c r="A36" s="43" t="s">
        <v>286</v>
      </c>
      <c r="B36" s="77">
        <v>706379.11031681555</v>
      </c>
      <c r="C36" s="85">
        <v>1.0103365382615618E-3</v>
      </c>
      <c r="D36" s="77">
        <v>-15321.594222862102</v>
      </c>
      <c r="E36" s="87">
        <v>0</v>
      </c>
      <c r="F36" s="77">
        <v>0</v>
      </c>
      <c r="G36" s="70"/>
      <c r="H36" s="68"/>
      <c r="I36" s="68"/>
      <c r="J36" s="68"/>
      <c r="K36" s="71"/>
    </row>
    <row r="37" spans="1:11" s="72" customFormat="1">
      <c r="A37" s="43" t="s">
        <v>287</v>
      </c>
      <c r="B37" s="77">
        <v>157283.81534042046</v>
      </c>
      <c r="C37" s="85">
        <v>2.2496359701851769E-4</v>
      </c>
      <c r="D37" s="77">
        <v>-3411.5374609374671</v>
      </c>
      <c r="E37" s="87">
        <v>0</v>
      </c>
      <c r="F37" s="77">
        <v>0</v>
      </c>
      <c r="G37" s="70"/>
      <c r="H37" s="68"/>
      <c r="I37" s="68"/>
      <c r="J37" s="68"/>
      <c r="K37" s="71"/>
    </row>
    <row r="38" spans="1:11" s="72" customFormat="1">
      <c r="A38" s="43" t="s">
        <v>288</v>
      </c>
      <c r="B38" s="77">
        <v>-862904.52760672465</v>
      </c>
      <c r="C38" s="85">
        <v>-1.2342153958677909E-3</v>
      </c>
      <c r="D38" s="77">
        <v>18716.68178172909</v>
      </c>
      <c r="E38" s="87">
        <v>0.4247028503779125</v>
      </c>
      <c r="F38" s="77">
        <v>7949.0281023166908</v>
      </c>
      <c r="G38" s="70"/>
      <c r="H38" s="68"/>
      <c r="I38" s="68"/>
      <c r="J38" s="68"/>
      <c r="K38" s="71"/>
    </row>
    <row r="39" spans="1:11" s="72" customFormat="1">
      <c r="A39" s="43" t="s">
        <v>289</v>
      </c>
      <c r="B39" s="77">
        <v>-37430.2311596039</v>
      </c>
      <c r="C39" s="85">
        <v>-5.353659192889074E-5</v>
      </c>
      <c r="D39" s="77">
        <v>811.87397124210804</v>
      </c>
      <c r="E39" s="87">
        <v>0</v>
      </c>
      <c r="F39" s="77">
        <v>0</v>
      </c>
      <c r="G39" s="70"/>
      <c r="H39" s="68"/>
      <c r="I39" s="68"/>
      <c r="J39" s="68"/>
      <c r="K39" s="71"/>
    </row>
    <row r="40" spans="1:11" s="72" customFormat="1">
      <c r="A40" s="43" t="s">
        <v>290</v>
      </c>
      <c r="B40" s="77">
        <v>-3839.9072744703822</v>
      </c>
      <c r="C40" s="85">
        <v>-5.4922329472537345E-6</v>
      </c>
      <c r="D40" s="77">
        <v>83.288846249239114</v>
      </c>
      <c r="E40" s="87">
        <v>0</v>
      </c>
      <c r="F40" s="77">
        <v>0</v>
      </c>
      <c r="G40" s="70"/>
      <c r="H40" s="68"/>
      <c r="I40" s="68"/>
      <c r="J40" s="68"/>
      <c r="K40" s="71"/>
    </row>
    <row r="41" spans="1:11" s="72" customFormat="1">
      <c r="A41" s="43" t="s">
        <v>291</v>
      </c>
      <c r="B41" s="77">
        <v>3140.0966114261723</v>
      </c>
      <c r="C41" s="85">
        <v>4.4912912823430873E-6</v>
      </c>
      <c r="D41" s="77">
        <v>-68.109723798709012</v>
      </c>
      <c r="E41" s="87">
        <v>0</v>
      </c>
      <c r="F41" s="77">
        <v>0</v>
      </c>
      <c r="G41" s="70"/>
      <c r="H41" s="68"/>
      <c r="I41" s="68"/>
      <c r="J41" s="68"/>
      <c r="K41" s="71"/>
    </row>
    <row r="42" spans="1:11" s="72" customFormat="1">
      <c r="A42" s="43" t="s">
        <v>292</v>
      </c>
      <c r="B42" s="77">
        <v>2472645.1128317788</v>
      </c>
      <c r="C42" s="85">
        <v>3.5366330447220728E-3</v>
      </c>
      <c r="D42" s="77">
        <v>-53632.482221848251</v>
      </c>
      <c r="E42" s="87">
        <v>0.4247028503779125</v>
      </c>
      <c r="F42" s="77">
        <v>-22777.868072461672</v>
      </c>
      <c r="G42" s="70"/>
      <c r="H42" s="68"/>
      <c r="I42" s="68"/>
      <c r="J42" s="68"/>
      <c r="K42" s="71"/>
    </row>
    <row r="43" spans="1:11" s="72" customFormat="1">
      <c r="A43" s="43" t="s">
        <v>293</v>
      </c>
      <c r="B43" s="77">
        <v>-822.64669483088699</v>
      </c>
      <c r="C43" s="85">
        <v>-1.176634475352729E-6</v>
      </c>
      <c r="D43" s="77">
        <v>17.84347620546767</v>
      </c>
      <c r="E43" s="87">
        <v>0</v>
      </c>
      <c r="F43" s="77">
        <v>0</v>
      </c>
      <c r="G43" s="70"/>
      <c r="H43" s="68"/>
      <c r="I43" s="68"/>
      <c r="J43" s="68"/>
      <c r="K43" s="71"/>
    </row>
    <row r="44" spans="1:11" s="72" customFormat="1">
      <c r="A44" s="43" t="s">
        <v>294</v>
      </c>
      <c r="B44" s="77">
        <v>-25848.932331547254</v>
      </c>
      <c r="C44" s="85">
        <v>-3.6971819279734314E-5</v>
      </c>
      <c r="D44" s="77">
        <v>560.67180709882302</v>
      </c>
      <c r="E44" s="87">
        <v>0</v>
      </c>
      <c r="F44" s="77">
        <v>0</v>
      </c>
      <c r="G44" s="70"/>
      <c r="H44" s="68"/>
      <c r="I44" s="68"/>
      <c r="J44" s="68"/>
      <c r="K44" s="71"/>
    </row>
    <row r="45" spans="1:11" s="72" customFormat="1">
      <c r="A45" s="43"/>
      <c r="B45" s="77"/>
      <c r="C45" s="273"/>
      <c r="D45" s="77"/>
      <c r="E45" s="88"/>
      <c r="F45" s="88"/>
      <c r="G45" s="70"/>
      <c r="H45" s="68"/>
      <c r="I45" s="68"/>
      <c r="J45" s="68"/>
      <c r="K45" s="71"/>
    </row>
    <row r="46" spans="1:11" s="72" customFormat="1">
      <c r="A46" s="89" t="s">
        <v>295</v>
      </c>
      <c r="B46" s="90">
        <v>496500073.81765556</v>
      </c>
      <c r="C46" s="91">
        <v>0.71014581051604808</v>
      </c>
      <c r="D46" s="90">
        <v>-10769249.19147641</v>
      </c>
      <c r="E46" s="92"/>
      <c r="F46" s="90">
        <v>-4569850.3137827329</v>
      </c>
      <c r="G46" s="73"/>
      <c r="H46" s="73"/>
      <c r="J46" s="68"/>
      <c r="K46" s="71"/>
    </row>
    <row r="47" spans="1:11" s="72" customFormat="1">
      <c r="A47" s="76"/>
      <c r="B47" s="76"/>
      <c r="C47" s="76"/>
      <c r="D47" s="77"/>
      <c r="E47" s="88"/>
      <c r="F47" s="93"/>
    </row>
    <row r="48" spans="1:11" s="72" customFormat="1">
      <c r="A48" s="76" t="s">
        <v>296</v>
      </c>
      <c r="B48" s="77">
        <v>202652222.04234427</v>
      </c>
      <c r="C48" s="86">
        <v>0.2898541894839517</v>
      </c>
      <c r="D48" s="77">
        <v>-4395593.0592306983</v>
      </c>
      <c r="E48" s="88"/>
      <c r="F48" s="77"/>
    </row>
    <row r="49" spans="1:6" s="72" customFormat="1">
      <c r="A49" s="76"/>
      <c r="B49" s="76"/>
      <c r="C49" s="76"/>
      <c r="D49" s="77"/>
      <c r="E49" s="88"/>
      <c r="F49" s="88"/>
    </row>
    <row r="50" spans="1:6" s="72" customFormat="1">
      <c r="A50" s="89" t="s">
        <v>297</v>
      </c>
      <c r="B50" s="90">
        <v>699152295.8599999</v>
      </c>
      <c r="C50" s="91">
        <v>0.99999999999999978</v>
      </c>
      <c r="D50" s="94">
        <v>-15164842.25070712</v>
      </c>
      <c r="E50" s="88"/>
      <c r="F50" s="272">
        <v>0.42434251752663071</v>
      </c>
    </row>
    <row r="51" spans="1:6" s="72" customFormat="1">
      <c r="A51" s="76"/>
      <c r="B51" s="95"/>
      <c r="C51" s="95"/>
      <c r="D51" s="95"/>
      <c r="E51" s="88"/>
      <c r="F51" s="88"/>
    </row>
    <row r="52" spans="1:6" s="72" customFormat="1">
      <c r="A52" s="68"/>
      <c r="B52" s="44"/>
      <c r="C52" s="44"/>
      <c r="D52" s="44"/>
      <c r="E52" s="44"/>
      <c r="F52" s="44"/>
    </row>
    <row r="53" spans="1:6" s="72" customFormat="1">
      <c r="A53" s="68"/>
      <c r="B53" s="44"/>
      <c r="C53" s="44"/>
      <c r="D53" s="44"/>
      <c r="E53" s="44"/>
      <c r="F53" s="44"/>
    </row>
    <row r="54" spans="1:6" s="72" customFormat="1">
      <c r="A54" s="68"/>
      <c r="B54" s="44"/>
      <c r="C54" s="44"/>
      <c r="D54" s="44"/>
      <c r="E54" s="44"/>
      <c r="F54" s="44"/>
    </row>
    <row r="55" spans="1:6" s="72" customFormat="1">
      <c r="A55" s="68"/>
      <c r="B55" s="44"/>
      <c r="C55" s="44"/>
      <c r="D55" s="44"/>
      <c r="E55" s="44"/>
      <c r="F55" s="44"/>
    </row>
    <row r="56" spans="1:6" s="72" customFormat="1">
      <c r="A56" s="68"/>
      <c r="B56" s="44"/>
      <c r="C56" s="44"/>
      <c r="D56" s="44"/>
      <c r="E56" s="44"/>
      <c r="F56" s="44"/>
    </row>
    <row r="57" spans="1:6" s="72" customFormat="1">
      <c r="A57" s="68"/>
      <c r="B57" s="44"/>
      <c r="C57" s="44"/>
      <c r="D57" s="44"/>
      <c r="E57" s="44"/>
      <c r="F57" s="44"/>
    </row>
    <row r="58" spans="1:6" s="72" customFormat="1">
      <c r="A58" s="68"/>
      <c r="B58" s="44"/>
      <c r="C58" s="44"/>
      <c r="D58" s="44"/>
      <c r="E58" s="44"/>
      <c r="F58" s="44"/>
    </row>
    <row r="59" spans="1:6" s="72" customFormat="1">
      <c r="A59" s="74"/>
      <c r="B59" s="44"/>
      <c r="C59" s="44"/>
      <c r="D59" s="44"/>
      <c r="E59" s="44"/>
      <c r="F59" s="44"/>
    </row>
    <row r="60" spans="1:6" s="72" customFormat="1">
      <c r="A60" s="74"/>
      <c r="B60" s="44"/>
      <c r="C60" s="44"/>
      <c r="D60" s="44"/>
      <c r="E60" s="44"/>
      <c r="F60" s="44"/>
    </row>
    <row r="61" spans="1:6" s="72" customFormat="1">
      <c r="A61" s="74"/>
      <c r="B61" s="44"/>
      <c r="C61" s="44"/>
      <c r="D61" s="44"/>
      <c r="E61" s="44"/>
      <c r="F61" s="44"/>
    </row>
    <row r="62" spans="1:6" s="72" customFormat="1">
      <c r="A62" s="74"/>
      <c r="B62" s="44"/>
      <c r="C62" s="44"/>
      <c r="D62" s="44"/>
      <c r="E62" s="44"/>
      <c r="F62" s="44"/>
    </row>
    <row r="63" spans="1:6" s="72" customFormat="1">
      <c r="A63" s="74"/>
      <c r="B63" s="44"/>
      <c r="C63" s="44"/>
      <c r="D63" s="44"/>
      <c r="E63" s="44"/>
      <c r="F63" s="44"/>
    </row>
    <row r="64" spans="1:6" s="72" customFormat="1">
      <c r="A64" s="74"/>
      <c r="B64" s="44"/>
      <c r="C64" s="44"/>
      <c r="D64" s="44"/>
      <c r="E64" s="44"/>
      <c r="F64" s="44"/>
    </row>
    <row r="65" spans="1:6" s="72" customFormat="1">
      <c r="A65" s="74"/>
      <c r="B65" s="44"/>
      <c r="C65" s="44"/>
      <c r="D65" s="44"/>
      <c r="E65" s="44"/>
      <c r="F65" s="44"/>
    </row>
    <row r="66" spans="1:6" s="72" customFormat="1">
      <c r="A66" s="74"/>
      <c r="B66" s="44"/>
      <c r="C66" s="44"/>
      <c r="D66" s="44"/>
      <c r="E66" s="44"/>
      <c r="F66" s="44"/>
    </row>
    <row r="67" spans="1:6" s="72" customFormat="1">
      <c r="A67" s="74"/>
      <c r="B67" s="75"/>
      <c r="C67" s="68"/>
      <c r="D67" s="69"/>
    </row>
    <row r="68" spans="1:6" s="72" customFormat="1">
      <c r="A68" s="74"/>
      <c r="B68" s="75"/>
      <c r="C68" s="68"/>
      <c r="D68" s="69"/>
    </row>
  </sheetData>
  <phoneticPr fontId="87" type="noConversion"/>
  <printOptions horizontalCentered="1"/>
  <pageMargins left="0.948125" right="1" top="1.4961458333333333" bottom="1" header="0.75" footer="0.5"/>
  <pageSetup scale="64" orientation="portrait"/>
  <headerFooter scaleWithDoc="0">
    <oddHeader>&amp;R&amp;"Times New Roman,Bold"&amp;8Utah Association of Energy Users
UAE Exhibit RR 1.1R
Docket No. 13-035-184
Witness: Kevin C. Higgins
Page 7 of 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selection activeCell="A3" sqref="A3"/>
    </sheetView>
  </sheetViews>
  <sheetFormatPr defaultColWidth="8.83203125" defaultRowHeight="15"/>
  <cols>
    <col min="1" max="1" width="2.6640625" style="6" customWidth="1"/>
    <col min="2" max="2" width="3.1640625" style="6" customWidth="1"/>
    <col min="3" max="3" width="17" style="6" customWidth="1"/>
    <col min="4" max="4" width="49.83203125" style="214" customWidth="1"/>
    <col min="5" max="6" width="15" style="4" customWidth="1"/>
    <col min="7" max="16384" width="8.83203125" style="4"/>
  </cols>
  <sheetData>
    <row r="1" spans="1:6" ht="11.25" customHeight="1">
      <c r="A1" s="258" t="s">
        <v>60</v>
      </c>
      <c r="B1" s="259"/>
      <c r="C1" s="260"/>
      <c r="D1" s="261"/>
      <c r="E1" s="109"/>
    </row>
    <row r="2" spans="1:6" ht="11.25" customHeight="1">
      <c r="A2" s="259" t="s">
        <v>73</v>
      </c>
      <c r="B2" s="259"/>
      <c r="C2" s="260"/>
      <c r="D2" s="261"/>
      <c r="E2" s="109"/>
    </row>
    <row r="3" spans="1:6" ht="11.25" customHeight="1">
      <c r="A3" s="262" t="s">
        <v>382</v>
      </c>
      <c r="B3" s="263"/>
      <c r="C3" s="260"/>
      <c r="D3" s="261"/>
      <c r="E3" s="109"/>
    </row>
    <row r="4" spans="1:6" ht="12.75">
      <c r="A4" s="29"/>
      <c r="B4" s="29"/>
      <c r="C4" s="42"/>
      <c r="D4" s="29"/>
      <c r="E4" s="109"/>
    </row>
    <row r="5" spans="1:6" ht="12.75">
      <c r="A5" s="29"/>
      <c r="B5" s="29"/>
      <c r="C5" s="256" t="s">
        <v>388</v>
      </c>
      <c r="D5" s="256"/>
      <c r="E5" s="257"/>
    </row>
    <row r="6" spans="1:6" ht="12.75">
      <c r="A6" s="29"/>
      <c r="B6" s="29"/>
      <c r="C6" s="29" t="s">
        <v>383</v>
      </c>
      <c r="D6" s="29"/>
      <c r="E6" s="50">
        <v>56</v>
      </c>
    </row>
    <row r="7" spans="1:6" ht="12.75">
      <c r="A7" s="29"/>
      <c r="B7" s="29"/>
      <c r="C7" s="29" t="s">
        <v>371</v>
      </c>
      <c r="D7" s="29"/>
      <c r="E7" s="31">
        <v>47</v>
      </c>
    </row>
    <row r="8" spans="1:6" ht="12.75">
      <c r="A8" s="29"/>
      <c r="B8" s="29"/>
      <c r="C8" s="51" t="s">
        <v>372</v>
      </c>
      <c r="D8" s="51"/>
      <c r="E8" s="52">
        <f>E6-E7</f>
        <v>9</v>
      </c>
    </row>
    <row r="9" spans="1:6" ht="12.75">
      <c r="A9" s="29"/>
      <c r="B9" s="29"/>
      <c r="C9" s="46" t="s">
        <v>301</v>
      </c>
      <c r="D9" s="109"/>
      <c r="E9" s="47">
        <v>6938000</v>
      </c>
    </row>
    <row r="10" spans="1:6" ht="12.75">
      <c r="A10" s="29"/>
      <c r="B10" s="29"/>
      <c r="C10" s="36" t="s">
        <v>373</v>
      </c>
      <c r="D10" s="32"/>
      <c r="E10" s="47">
        <f>E9/E6</f>
        <v>123892.85714285714</v>
      </c>
    </row>
    <row r="11" spans="1:6" ht="12.75">
      <c r="A11" s="29"/>
      <c r="B11" s="29"/>
      <c r="C11" s="36" t="s">
        <v>389</v>
      </c>
      <c r="D11" s="32"/>
      <c r="E11" s="48">
        <f>-E10*E8</f>
        <v>-1115035.7142857143</v>
      </c>
    </row>
    <row r="12" spans="1:6" ht="12.75">
      <c r="A12" s="29"/>
      <c r="B12" s="29"/>
      <c r="C12" s="36"/>
      <c r="D12" s="32"/>
      <c r="E12" s="34"/>
    </row>
    <row r="13" spans="1:6" ht="12.75">
      <c r="A13" s="29"/>
      <c r="B13" s="29"/>
      <c r="C13" s="36" t="s">
        <v>302</v>
      </c>
      <c r="D13" s="32"/>
      <c r="E13" s="34"/>
    </row>
    <row r="14" spans="1:6" ht="12.75">
      <c r="A14" s="36"/>
      <c r="B14" s="32"/>
      <c r="C14" s="34"/>
      <c r="D14" s="29"/>
      <c r="E14" s="264"/>
    </row>
    <row r="15" spans="1:6" ht="12.75">
      <c r="A15" s="96"/>
      <c r="B15" s="97"/>
      <c r="C15" s="98"/>
      <c r="D15" s="5"/>
      <c r="E15" s="254"/>
      <c r="F15" s="254"/>
    </row>
    <row r="16" spans="1:6" ht="12.75">
      <c r="A16" s="96"/>
      <c r="B16" s="97"/>
      <c r="C16" s="98"/>
      <c r="D16" s="5"/>
      <c r="E16" s="254"/>
      <c r="F16" s="254"/>
    </row>
    <row r="17" spans="1:6" ht="12.75">
      <c r="A17" s="5"/>
      <c r="B17" s="5"/>
      <c r="C17" s="5"/>
      <c r="D17" s="5"/>
      <c r="E17" s="254"/>
      <c r="F17" s="254"/>
    </row>
    <row r="18" spans="1:6" ht="12.75">
      <c r="A18" s="5"/>
      <c r="B18" s="5"/>
      <c r="C18" s="5"/>
      <c r="D18" s="5"/>
      <c r="E18" s="254"/>
      <c r="F18" s="254"/>
    </row>
    <row r="19" spans="1:6" ht="12.75">
      <c r="A19" s="5"/>
      <c r="B19" s="5"/>
      <c r="C19" s="5"/>
      <c r="D19" s="5"/>
      <c r="E19" s="254"/>
      <c r="F19" s="254"/>
    </row>
    <row r="20" spans="1:6" ht="12.75">
      <c r="A20" s="5"/>
      <c r="B20" s="5"/>
      <c r="C20" s="5"/>
      <c r="D20" s="5"/>
      <c r="E20" s="254"/>
      <c r="F20" s="254"/>
    </row>
    <row r="21" spans="1:6" ht="12.75">
      <c r="A21" s="5"/>
      <c r="B21" s="5"/>
      <c r="C21" s="5"/>
      <c r="D21" s="5"/>
      <c r="E21" s="254"/>
      <c r="F21" s="254"/>
    </row>
    <row r="22" spans="1:6" ht="12.75">
      <c r="A22" s="5"/>
      <c r="B22" s="5"/>
      <c r="C22" s="5"/>
      <c r="D22" s="5"/>
      <c r="E22" s="254"/>
      <c r="F22" s="254"/>
    </row>
    <row r="23" spans="1:6" ht="12.75">
      <c r="A23" s="5"/>
      <c r="B23" s="5"/>
      <c r="C23" s="5"/>
      <c r="D23" s="5"/>
      <c r="E23" s="254"/>
      <c r="F23" s="254"/>
    </row>
    <row r="24" spans="1:6" ht="12.75">
      <c r="A24" s="5"/>
      <c r="B24" s="5"/>
      <c r="C24" s="5"/>
      <c r="D24" s="5"/>
      <c r="E24" s="254"/>
      <c r="F24" s="254"/>
    </row>
    <row r="25" spans="1:6" ht="12.75">
      <c r="A25" s="5"/>
      <c r="B25" s="5"/>
      <c r="C25" s="5"/>
      <c r="D25" s="5"/>
      <c r="E25" s="254"/>
      <c r="F25" s="254"/>
    </row>
    <row r="26" spans="1:6" ht="12.75">
      <c r="A26" s="5"/>
      <c r="B26" s="5"/>
      <c r="C26" s="5"/>
      <c r="D26" s="5"/>
      <c r="E26" s="254"/>
      <c r="F26" s="254"/>
    </row>
    <row r="27" spans="1:6" ht="12.75">
      <c r="A27" s="5"/>
      <c r="B27" s="5"/>
      <c r="C27" s="5"/>
      <c r="D27" s="5"/>
      <c r="E27" s="254"/>
      <c r="F27" s="254"/>
    </row>
    <row r="28" spans="1:6" ht="12.75">
      <c r="A28" s="5"/>
      <c r="B28" s="5"/>
      <c r="C28" s="5"/>
      <c r="D28" s="5"/>
      <c r="E28" s="254"/>
      <c r="F28" s="254"/>
    </row>
    <row r="29" spans="1:6" ht="12.75">
      <c r="A29" s="5"/>
      <c r="B29" s="5"/>
      <c r="C29" s="5"/>
      <c r="D29" s="5"/>
      <c r="E29" s="254"/>
      <c r="F29" s="254"/>
    </row>
    <row r="30" spans="1:6" ht="12.75">
      <c r="A30" s="5"/>
      <c r="B30" s="5"/>
      <c r="C30" s="5"/>
      <c r="D30" s="5"/>
      <c r="E30" s="254"/>
      <c r="F30" s="254"/>
    </row>
    <row r="31" spans="1:6" ht="12.75">
      <c r="A31" s="5"/>
      <c r="B31" s="5"/>
      <c r="C31" s="5"/>
      <c r="D31" s="5"/>
      <c r="E31" s="254"/>
      <c r="F31" s="254"/>
    </row>
    <row r="32" spans="1:6" ht="12.75">
      <c r="A32" s="5"/>
      <c r="B32" s="5"/>
      <c r="C32" s="5"/>
      <c r="D32" s="5"/>
      <c r="E32" s="254"/>
      <c r="F32" s="254"/>
    </row>
    <row r="33" spans="1:6" ht="12.75">
      <c r="A33" s="5"/>
      <c r="B33" s="5"/>
      <c r="C33" s="5"/>
      <c r="D33" s="5"/>
      <c r="E33" s="254"/>
      <c r="F33" s="254"/>
    </row>
    <row r="34" spans="1:6" ht="12.75">
      <c r="A34" s="5"/>
      <c r="B34" s="5"/>
      <c r="C34" s="5"/>
      <c r="D34" s="5"/>
      <c r="E34" s="254"/>
      <c r="F34" s="254"/>
    </row>
    <row r="35" spans="1:6" ht="12.75">
      <c r="A35" s="5"/>
      <c r="B35" s="5"/>
      <c r="C35" s="5"/>
      <c r="D35" s="5"/>
      <c r="E35" s="254"/>
      <c r="F35" s="254"/>
    </row>
    <row r="36" spans="1:6" ht="12.75">
      <c r="A36" s="5"/>
      <c r="B36" s="5"/>
      <c r="C36" s="5"/>
      <c r="D36" s="5"/>
      <c r="E36" s="254"/>
      <c r="F36" s="254"/>
    </row>
    <row r="37" spans="1:6" ht="12.75">
      <c r="A37" s="5"/>
      <c r="B37" s="5"/>
      <c r="C37" s="5"/>
      <c r="D37" s="5"/>
      <c r="E37" s="254"/>
      <c r="F37" s="254"/>
    </row>
    <row r="38" spans="1:6" ht="12.75">
      <c r="A38" s="5"/>
      <c r="B38" s="5"/>
      <c r="C38" s="5"/>
      <c r="D38" s="5"/>
      <c r="E38" s="254"/>
      <c r="F38" s="254"/>
    </row>
    <row r="39" spans="1:6" ht="12.75">
      <c r="A39" s="5"/>
      <c r="B39" s="5"/>
      <c r="C39" s="5"/>
      <c r="D39" s="5"/>
      <c r="E39" s="254"/>
      <c r="F39" s="254"/>
    </row>
    <row r="40" spans="1:6" ht="12.75">
      <c r="A40" s="5"/>
      <c r="B40" s="5"/>
      <c r="C40" s="5"/>
      <c r="D40" s="5"/>
      <c r="E40" s="254"/>
      <c r="F40" s="254"/>
    </row>
    <row r="41" spans="1:6" ht="12.75">
      <c r="A41" s="5"/>
      <c r="B41" s="5"/>
      <c r="C41" s="5"/>
      <c r="D41" s="5"/>
      <c r="E41" s="254"/>
      <c r="F41" s="254"/>
    </row>
    <row r="42" spans="1:6" ht="12.75">
      <c r="A42" s="5"/>
      <c r="B42" s="5"/>
      <c r="C42" s="5"/>
      <c r="D42" s="5"/>
      <c r="E42" s="254"/>
      <c r="F42" s="254"/>
    </row>
    <row r="43" spans="1:6" ht="12.75">
      <c r="A43" s="5"/>
      <c r="B43" s="5"/>
      <c r="C43" s="5"/>
      <c r="D43" s="5"/>
      <c r="E43" s="254"/>
      <c r="F43" s="254"/>
    </row>
    <row r="44" spans="1:6" ht="12.75">
      <c r="A44" s="5"/>
      <c r="B44" s="5"/>
      <c r="C44" s="5"/>
      <c r="D44" s="5"/>
      <c r="E44" s="254"/>
      <c r="F44" s="254"/>
    </row>
    <row r="45" spans="1:6" ht="12.75">
      <c r="A45" s="5"/>
      <c r="B45" s="5"/>
      <c r="C45" s="5"/>
      <c r="D45" s="5"/>
      <c r="E45" s="254"/>
      <c r="F45" s="254"/>
    </row>
    <row r="46" spans="1:6" ht="12.75">
      <c r="A46" s="5"/>
      <c r="B46" s="5"/>
      <c r="C46" s="5"/>
      <c r="D46" s="5"/>
      <c r="E46" s="254"/>
      <c r="F46" s="254"/>
    </row>
    <row r="47" spans="1:6" ht="12.75">
      <c r="A47" s="5"/>
      <c r="B47" s="5"/>
      <c r="C47" s="5"/>
      <c r="D47" s="5"/>
      <c r="E47" s="254"/>
      <c r="F47" s="254"/>
    </row>
    <row r="48" spans="1:6" ht="12.75">
      <c r="A48" s="5"/>
      <c r="B48" s="5"/>
      <c r="C48" s="5"/>
      <c r="D48" s="5"/>
      <c r="E48" s="254"/>
      <c r="F48" s="254"/>
    </row>
    <row r="49" spans="1:6" ht="12.75">
      <c r="A49" s="5"/>
      <c r="B49" s="5"/>
      <c r="C49" s="5"/>
      <c r="D49" s="5"/>
      <c r="E49" s="254"/>
      <c r="F49" s="254"/>
    </row>
    <row r="50" spans="1:6" ht="12.75">
      <c r="A50" s="5"/>
      <c r="B50" s="5"/>
      <c r="C50" s="5"/>
      <c r="D50" s="5"/>
      <c r="E50" s="254"/>
      <c r="F50" s="254"/>
    </row>
    <row r="51" spans="1:6">
      <c r="A51" s="5"/>
      <c r="B51" s="5"/>
      <c r="C51" s="5"/>
      <c r="D51" s="255"/>
      <c r="E51" s="254"/>
      <c r="F51" s="254"/>
    </row>
    <row r="52" spans="1:6">
      <c r="A52" s="5"/>
      <c r="B52" s="5"/>
      <c r="C52" s="5"/>
      <c r="D52" s="255"/>
      <c r="E52" s="254"/>
      <c r="F52" s="254"/>
    </row>
    <row r="53" spans="1:6">
      <c r="A53" s="5"/>
      <c r="B53" s="5"/>
      <c r="C53" s="5"/>
      <c r="D53" s="255"/>
      <c r="E53" s="254"/>
      <c r="F53" s="254"/>
    </row>
    <row r="54" spans="1:6">
      <c r="A54" s="5"/>
      <c r="B54" s="5"/>
      <c r="C54" s="5"/>
      <c r="D54" s="255"/>
      <c r="E54" s="254"/>
      <c r="F54" s="254"/>
    </row>
    <row r="55" spans="1:6">
      <c r="A55" s="5"/>
      <c r="B55" s="5"/>
      <c r="C55" s="5"/>
      <c r="D55" s="255"/>
      <c r="E55" s="254"/>
      <c r="F55" s="254"/>
    </row>
    <row r="56" spans="1:6">
      <c r="A56" s="5"/>
      <c r="B56" s="5"/>
      <c r="C56" s="5"/>
      <c r="D56" s="255"/>
      <c r="E56" s="254"/>
      <c r="F56" s="254"/>
    </row>
    <row r="57" spans="1:6">
      <c r="A57" s="5"/>
      <c r="B57" s="5"/>
      <c r="C57" s="5"/>
      <c r="D57" s="255"/>
      <c r="E57" s="254"/>
      <c r="F57" s="254"/>
    </row>
    <row r="58" spans="1:6">
      <c r="A58" s="5"/>
      <c r="B58" s="5"/>
      <c r="C58" s="5"/>
      <c r="D58" s="255"/>
      <c r="E58" s="254"/>
      <c r="F58" s="254"/>
    </row>
    <row r="59" spans="1:6">
      <c r="A59" s="5"/>
      <c r="B59" s="5"/>
      <c r="C59" s="5"/>
      <c r="D59" s="255"/>
      <c r="E59" s="254"/>
      <c r="F59" s="254"/>
    </row>
    <row r="60" spans="1:6">
      <c r="A60" s="5"/>
      <c r="B60" s="5"/>
      <c r="C60" s="5"/>
      <c r="D60" s="255"/>
      <c r="E60" s="254"/>
      <c r="F60" s="254"/>
    </row>
    <row r="61" spans="1:6">
      <c r="A61" s="5"/>
      <c r="B61" s="5"/>
      <c r="C61" s="5"/>
      <c r="D61" s="255"/>
      <c r="E61" s="254"/>
      <c r="F61" s="254"/>
    </row>
    <row r="62" spans="1:6">
      <c r="A62" s="5"/>
      <c r="B62" s="5"/>
      <c r="C62" s="5"/>
      <c r="D62" s="255"/>
      <c r="E62" s="254"/>
      <c r="F62" s="254"/>
    </row>
    <row r="63" spans="1:6">
      <c r="A63" s="5"/>
      <c r="B63" s="5"/>
      <c r="C63" s="5"/>
      <c r="D63" s="255"/>
      <c r="E63" s="254"/>
      <c r="F63" s="254"/>
    </row>
    <row r="64" spans="1:6">
      <c r="A64" s="5"/>
      <c r="B64" s="5"/>
      <c r="C64" s="5"/>
      <c r="D64" s="255"/>
      <c r="E64" s="254"/>
      <c r="F64" s="254"/>
    </row>
  </sheetData>
  <phoneticPr fontId="87" type="noConversion"/>
  <conditionalFormatting sqref="C10:C11">
    <cfRule type="cellIs" dxfId="0" priority="1" stopIfTrue="1" operator="equal">
      <formula>"Title"</formula>
    </cfRule>
  </conditionalFormatting>
  <pageMargins left="1" right="1" top="1.5" bottom="0.75" header="0.75" footer="0.3"/>
  <pageSetup scale="88" orientation="portrait"/>
  <headerFooter scaleWithDoc="0">
    <oddHeader>&amp;R&amp;"Times New Roman,Bold"&amp;8Utah Association of Energy Users
UAE Exhibit RR 1.1R
Docket No. 13-035-184
Witness: Kevin C. Higgins
Page 8 of 8</oddHeader>
  </headerFooter>
  <ignoredErrors>
    <ignoredError sqref="E8:E1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UAE Exhibit RR 1.1R, p.1</vt:lpstr>
      <vt:lpstr>UAE Exhibit RR 1.1R, p. 2</vt:lpstr>
      <vt:lpstr>UAE Exhibit RR 1.1R, p. 3</vt:lpstr>
      <vt:lpstr>UAE Exhibit RR 1.1R, p. 4</vt:lpstr>
      <vt:lpstr>UAE Exhibit RR 1.1R, p. 5</vt:lpstr>
      <vt:lpstr>UAE Exhibit RR 1.1R, p. 6</vt:lpstr>
      <vt:lpstr>UAE Exhibit RR 1.1R, p. 7</vt:lpstr>
      <vt:lpstr>UAE Exhibit RR 1.1R, p.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ntownsend</dc:creator>
  <cp:lastModifiedBy>laurieharris</cp:lastModifiedBy>
  <cp:lastPrinted>2014-06-04T13:29:41Z</cp:lastPrinted>
  <dcterms:created xsi:type="dcterms:W3CDTF">2011-05-24T15:31:36Z</dcterms:created>
  <dcterms:modified xsi:type="dcterms:W3CDTF">2014-06-05T13:19:22Z</dcterms:modified>
</cp:coreProperties>
</file>