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1" i="1" l="1"/>
  <c r="L21" i="1" l="1"/>
  <c r="P21" i="1"/>
  <c r="J21" i="1"/>
  <c r="T13" i="1" l="1"/>
  <c r="R13" i="1"/>
  <c r="R18" i="1"/>
  <c r="T18" i="1" s="1"/>
  <c r="H21" i="1"/>
  <c r="A16" i="1"/>
  <c r="A17" i="1" s="1"/>
  <c r="A18" i="1" l="1"/>
  <c r="A19" i="1" s="1"/>
  <c r="A21" i="1" s="1"/>
  <c r="R16" i="1"/>
  <c r="T16" i="1" s="1"/>
  <c r="R19" i="1"/>
  <c r="T19" i="1" s="1"/>
  <c r="R15" i="1"/>
  <c r="T15" i="1" l="1"/>
  <c r="R17" i="1" l="1"/>
  <c r="T17" i="1" l="1"/>
  <c r="R21" i="1" l="1"/>
  <c r="T21" i="1" l="1"/>
</calcChain>
</file>

<file path=xl/sharedStrings.xml><?xml version="1.0" encoding="utf-8"?>
<sst xmlns="http://schemas.openxmlformats.org/spreadsheetml/2006/main" count="45" uniqueCount="39">
  <si>
    <t>Rocky Mountain Power</t>
  </si>
  <si>
    <t>Average</t>
  </si>
  <si>
    <t>Tariff</t>
  </si>
  <si>
    <t>No. of</t>
  </si>
  <si>
    <t>Line</t>
  </si>
  <si>
    <t>Sch</t>
  </si>
  <si>
    <t>Customers</t>
  </si>
  <si>
    <t>No.</t>
  </si>
  <si>
    <t>Description</t>
  </si>
  <si>
    <t>Actual</t>
  </si>
  <si>
    <t>Residential</t>
  </si>
  <si>
    <t>General Service-Distribution</t>
  </si>
  <si>
    <t>6-135</t>
  </si>
  <si>
    <t>General Service-Distribution-Small</t>
  </si>
  <si>
    <t>23-135</t>
  </si>
  <si>
    <t>General Service-Distribution &gt; 1,000 kW</t>
  </si>
  <si>
    <t>8-135</t>
  </si>
  <si>
    <t>Irrigation</t>
  </si>
  <si>
    <t>10-135</t>
  </si>
  <si>
    <t>Difference in Energy Sales Between Counterfactual Cost of Service and Actual Cost of Service</t>
  </si>
  <si>
    <t>State of Utah</t>
  </si>
  <si>
    <t>12 Months Ending December 2015</t>
  </si>
  <si>
    <t>Total Sales to Net Metering Customers</t>
  </si>
  <si>
    <t>Actual Billed</t>
  </si>
  <si>
    <t>Energy</t>
  </si>
  <si>
    <t>to the Customer</t>
  </si>
  <si>
    <t>to the Energy Grid</t>
  </si>
  <si>
    <t xml:space="preserve">Energy Delivered from </t>
  </si>
  <si>
    <t>the Energy Grid</t>
  </si>
  <si>
    <t>Energy Exported</t>
  </si>
  <si>
    <t xml:space="preserve"> from Private Generation</t>
  </si>
  <si>
    <t>(MWh)</t>
  </si>
  <si>
    <t>Estimated</t>
  </si>
  <si>
    <t>Private Generation</t>
  </si>
  <si>
    <t>Production</t>
  </si>
  <si>
    <t>Full Requirements</t>
  </si>
  <si>
    <t>Energy Usage</t>
  </si>
  <si>
    <t>Difference Between</t>
  </si>
  <si>
    <t>CFCOS and 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</si>
</sst>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3" fillId="0" borderId="0" xfId="2" applyFont="1" applyAlignment="1">
      <alignment horizontal="centerContinuous"/>
    </xf>
    <xf numFmtId="164" fontId="3" fillId="0" borderId="0" xfId="2" applyFont="1" applyFill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2"/>
    <xf numFmtId="164" fontId="3" fillId="0" borderId="0" xfId="2" applyFont="1" applyFill="1" applyBorder="1" applyAlignment="1">
      <alignment horizontal="left"/>
    </xf>
    <xf numFmtId="164" fontId="3" fillId="0" borderId="0" xfId="2" applyFont="1" applyAlignment="1">
      <alignment horizontal="center"/>
    </xf>
    <xf numFmtId="164" fontId="3" fillId="0" borderId="0" xfId="2" applyFont="1" applyFill="1" applyAlignment="1">
      <alignment horizontal="center"/>
    </xf>
    <xf numFmtId="164" fontId="2" fillId="0" borderId="0" xfId="2" applyFill="1"/>
    <xf numFmtId="164" fontId="3" fillId="0" borderId="0" xfId="2" applyFont="1"/>
    <xf numFmtId="164" fontId="3" fillId="0" borderId="0" xfId="2" applyFont="1" applyFill="1" applyBorder="1" applyAlignment="1">
      <alignment horizontal="center"/>
    </xf>
    <xf numFmtId="164" fontId="3" fillId="0" borderId="1" xfId="2" applyFont="1" applyBorder="1" applyAlignment="1">
      <alignment horizontal="center"/>
    </xf>
    <xf numFmtId="164" fontId="3" fillId="0" borderId="1" xfId="2" applyFont="1" applyFill="1" applyBorder="1" applyAlignment="1">
      <alignment horizontal="center"/>
    </xf>
    <xf numFmtId="37" fontId="3" fillId="0" borderId="0" xfId="2" quotePrefix="1" applyNumberFormat="1" applyFont="1" applyAlignment="1">
      <alignment horizontal="center"/>
    </xf>
    <xf numFmtId="37" fontId="3" fillId="0" borderId="0" xfId="2" quotePrefix="1" applyNumberFormat="1" applyFont="1" applyFill="1" applyAlignment="1">
      <alignment horizontal="center"/>
    </xf>
    <xf numFmtId="164" fontId="3" fillId="0" borderId="0" xfId="2" applyFont="1" applyFill="1"/>
    <xf numFmtId="165" fontId="2" fillId="0" borderId="0" xfId="1" applyNumberFormat="1" applyFont="1" applyFill="1"/>
    <xf numFmtId="164" fontId="2" fillId="0" borderId="0" xfId="2" applyFont="1" applyAlignment="1">
      <alignment horizontal="right"/>
    </xf>
    <xf numFmtId="165" fontId="2" fillId="0" borderId="0" xfId="1" applyNumberFormat="1" applyFont="1" applyFill="1" applyBorder="1"/>
    <xf numFmtId="164" fontId="2" fillId="0" borderId="0" xfId="2" applyFill="1" applyBorder="1"/>
    <xf numFmtId="164" fontId="2" fillId="0" borderId="0" xfId="2" applyFont="1"/>
    <xf numFmtId="164" fontId="2" fillId="0" borderId="0" xfId="2" quotePrefix="1" applyFont="1" applyAlignment="1">
      <alignment horizontal="right"/>
    </xf>
    <xf numFmtId="164" fontId="2" fillId="0" borderId="0" xfId="2" applyBorder="1"/>
    <xf numFmtId="164" fontId="2" fillId="0" borderId="2" xfId="2" applyBorder="1"/>
    <xf numFmtId="165" fontId="2" fillId="0" borderId="2" xfId="1" applyNumberFormat="1" applyFont="1" applyFill="1" applyBorder="1"/>
    <xf numFmtId="164" fontId="2" fillId="0" borderId="0" xfId="2" applyFont="1" applyFill="1"/>
    <xf numFmtId="164" fontId="3" fillId="0" borderId="0" xfId="2" applyFont="1" applyFill="1" applyBorder="1" applyAlignment="1">
      <alignment horizontal="centerContinuous"/>
    </xf>
    <xf numFmtId="164" fontId="3" fillId="0" borderId="3" xfId="2" applyFont="1" applyFill="1" applyBorder="1"/>
    <xf numFmtId="164" fontId="3" fillId="0" borderId="4" xfId="2" applyFont="1" applyFill="1" applyBorder="1" applyAlignment="1">
      <alignment horizontal="center"/>
    </xf>
    <xf numFmtId="164" fontId="3" fillId="0" borderId="5" xfId="2" applyFont="1" applyFill="1" applyBorder="1" applyAlignment="1">
      <alignment horizontal="center"/>
    </xf>
    <xf numFmtId="37" fontId="3" fillId="0" borderId="4" xfId="2" quotePrefix="1" applyNumberFormat="1" applyFont="1" applyFill="1" applyBorder="1" applyAlignment="1">
      <alignment horizontal="center"/>
    </xf>
    <xf numFmtId="164" fontId="3" fillId="0" borderId="4" xfId="2" applyFont="1" applyFill="1" applyBorder="1"/>
    <xf numFmtId="165" fontId="2" fillId="0" borderId="4" xfId="1" applyNumberFormat="1" applyFont="1" applyFill="1" applyBorder="1"/>
    <xf numFmtId="165" fontId="2" fillId="0" borderId="7" xfId="1" applyNumberFormat="1" applyFont="1" applyFill="1" applyBorder="1"/>
    <xf numFmtId="164" fontId="2" fillId="0" borderId="6" xfId="2" applyFill="1" applyBorder="1"/>
    <xf numFmtId="9" fontId="0" fillId="0" borderId="0" xfId="3" applyFont="1"/>
  </cellXfs>
  <cellStyles count="4">
    <cellStyle name="Comma" xfId="1" builtinId="3"/>
    <cellStyle name="Normal" xfId="0" builtinId="0"/>
    <cellStyle name="Normal_Blocking 03-01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workbookViewId="0"/>
  </sheetViews>
  <sheetFormatPr defaultRowHeight="15.75" x14ac:dyDescent="0.25"/>
  <cols>
    <col min="1" max="1" width="8.140625" style="4" bestFit="1" customWidth="1"/>
    <col min="2" max="2" width="1.85546875" style="4" customWidth="1"/>
    <col min="3" max="3" width="40.7109375" style="4" customWidth="1"/>
    <col min="4" max="4" width="0.85546875" style="8" customWidth="1"/>
    <col min="5" max="5" width="8.7109375" style="4" bestFit="1" customWidth="1"/>
    <col min="6" max="7" width="0.85546875" style="8" customWidth="1"/>
    <col min="8" max="8" width="12.140625" style="8" bestFit="1" customWidth="1"/>
    <col min="9" max="9" width="0.85546875" style="8" customWidth="1"/>
    <col min="10" max="10" width="13.7109375" style="8" customWidth="1"/>
    <col min="11" max="11" width="0.85546875" style="8" customWidth="1"/>
    <col min="12" max="12" width="23.85546875" style="8" bestFit="1" customWidth="1"/>
    <col min="13" max="13" width="0.85546875" style="8" customWidth="1"/>
    <col min="14" max="14" width="25.140625" style="8" bestFit="1" customWidth="1"/>
    <col min="15" max="15" width="0.85546875" style="8" customWidth="1"/>
    <col min="16" max="16" width="19.42578125" style="8" bestFit="1" customWidth="1"/>
    <col min="17" max="17" width="0.85546875" style="8" customWidth="1"/>
    <col min="18" max="18" width="19.42578125" style="8" bestFit="1" customWidth="1"/>
    <col min="19" max="19" width="0.85546875" style="8" customWidth="1"/>
    <col min="20" max="20" width="20.28515625" style="8" bestFit="1" customWidth="1"/>
    <col min="22" max="22" width="9.7109375" bestFit="1" customWidth="1"/>
  </cols>
  <sheetData>
    <row r="1" spans="1:22" x14ac:dyDescent="0.25">
      <c r="A1" s="1" t="s">
        <v>19</v>
      </c>
      <c r="B1" s="1"/>
      <c r="C1" s="1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25">
      <c r="A2" s="1" t="s">
        <v>0</v>
      </c>
      <c r="B2" s="1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x14ac:dyDescent="0.25">
      <c r="A3" s="1" t="s">
        <v>20</v>
      </c>
      <c r="B3" s="1"/>
      <c r="C3" s="1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x14ac:dyDescent="0.25">
      <c r="A4" s="1" t="s">
        <v>21</v>
      </c>
      <c r="B4" s="1"/>
      <c r="C4" s="1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5">
      <c r="A5" s="1"/>
      <c r="B5" s="1"/>
      <c r="C5" s="1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x14ac:dyDescent="0.25">
      <c r="A6" s="1"/>
      <c r="B6" s="1"/>
      <c r="C6" s="1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2" ht="16.5" thickBot="1" x14ac:dyDescent="0.3">
      <c r="D8" s="5"/>
      <c r="E8" s="6"/>
      <c r="F8" s="5"/>
      <c r="G8" s="5"/>
      <c r="H8" s="7" t="s">
        <v>1</v>
      </c>
      <c r="I8" s="5"/>
      <c r="K8" s="5"/>
      <c r="L8" s="7" t="s">
        <v>27</v>
      </c>
      <c r="M8" s="5"/>
      <c r="N8" s="7" t="s">
        <v>29</v>
      </c>
      <c r="O8" s="5"/>
      <c r="P8" s="7" t="s">
        <v>32</v>
      </c>
      <c r="Q8" s="5"/>
      <c r="S8" s="5"/>
    </row>
    <row r="9" spans="1:22" x14ac:dyDescent="0.25">
      <c r="D9" s="7"/>
      <c r="E9" s="6" t="s">
        <v>2</v>
      </c>
      <c r="F9" s="7"/>
      <c r="G9" s="7"/>
      <c r="H9" s="7" t="s">
        <v>3</v>
      </c>
      <c r="I9" s="7"/>
      <c r="J9" s="7" t="s">
        <v>23</v>
      </c>
      <c r="K9" s="7"/>
      <c r="L9" s="7" t="s">
        <v>28</v>
      </c>
      <c r="M9" s="7"/>
      <c r="N9" s="7" t="s">
        <v>30</v>
      </c>
      <c r="O9" s="7"/>
      <c r="P9" s="7" t="s">
        <v>33</v>
      </c>
      <c r="Q9" s="7"/>
      <c r="R9" s="7" t="s">
        <v>35</v>
      </c>
      <c r="S9" s="7"/>
      <c r="T9" s="27" t="s">
        <v>37</v>
      </c>
    </row>
    <row r="10" spans="1:22" x14ac:dyDescent="0.25">
      <c r="A10" s="9" t="s">
        <v>4</v>
      </c>
      <c r="B10" s="9"/>
      <c r="C10" s="9"/>
      <c r="D10" s="7"/>
      <c r="E10" s="6" t="s">
        <v>5</v>
      </c>
      <c r="F10" s="7"/>
      <c r="G10" s="7"/>
      <c r="H10" s="10" t="s">
        <v>6</v>
      </c>
      <c r="I10" s="7"/>
      <c r="J10" s="10" t="s">
        <v>24</v>
      </c>
      <c r="K10" s="7"/>
      <c r="L10" s="26" t="s">
        <v>25</v>
      </c>
      <c r="M10" s="7"/>
      <c r="N10" s="26" t="s">
        <v>26</v>
      </c>
      <c r="O10" s="7"/>
      <c r="P10" s="26" t="s">
        <v>34</v>
      </c>
      <c r="Q10" s="7"/>
      <c r="R10" s="26" t="s">
        <v>36</v>
      </c>
      <c r="S10" s="7"/>
      <c r="T10" s="28" t="s">
        <v>38</v>
      </c>
    </row>
    <row r="11" spans="1:22" x14ac:dyDescent="0.25">
      <c r="A11" s="9" t="s">
        <v>7</v>
      </c>
      <c r="B11" s="9"/>
      <c r="C11" s="6" t="s">
        <v>8</v>
      </c>
      <c r="D11" s="9"/>
      <c r="E11" s="11" t="s">
        <v>7</v>
      </c>
      <c r="F11" s="9"/>
      <c r="G11" s="9"/>
      <c r="H11" s="12" t="s">
        <v>9</v>
      </c>
      <c r="I11" s="9"/>
      <c r="J11" s="12" t="s">
        <v>31</v>
      </c>
      <c r="K11" s="9"/>
      <c r="L11" s="12" t="s">
        <v>31</v>
      </c>
      <c r="M11" s="9"/>
      <c r="N11" s="12" t="s">
        <v>31</v>
      </c>
      <c r="O11" s="9"/>
      <c r="P11" s="12" t="s">
        <v>31</v>
      </c>
      <c r="Q11" s="9"/>
      <c r="R11" s="12" t="s">
        <v>31</v>
      </c>
      <c r="S11" s="9"/>
      <c r="T11" s="29" t="s">
        <v>31</v>
      </c>
    </row>
    <row r="12" spans="1:22" x14ac:dyDescent="0.25">
      <c r="A12" s="9"/>
      <c r="B12" s="9"/>
      <c r="C12" s="13">
        <v>-1</v>
      </c>
      <c r="D12" s="14"/>
      <c r="E12" s="13">
        <v>-1</v>
      </c>
      <c r="F12" s="14"/>
      <c r="G12" s="14"/>
      <c r="H12" s="14">
        <v>-2</v>
      </c>
      <c r="I12" s="14"/>
      <c r="J12" s="14">
        <v>-3</v>
      </c>
      <c r="K12" s="14"/>
      <c r="L12" s="14">
        <v>-4</v>
      </c>
      <c r="M12" s="14"/>
      <c r="N12" s="14">
        <v>-5</v>
      </c>
      <c r="O12" s="14"/>
      <c r="P12" s="14">
        <v>-6</v>
      </c>
      <c r="Q12" s="14"/>
      <c r="R12" s="14">
        <v>-7</v>
      </c>
      <c r="S12" s="14"/>
      <c r="T12" s="30">
        <v>-8</v>
      </c>
    </row>
    <row r="13" spans="1:22" x14ac:dyDescent="0.25">
      <c r="A13" s="9"/>
      <c r="B13" s="9"/>
      <c r="C13" s="13"/>
      <c r="D13" s="14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tr">
        <f>"(4) + [(6) - (5)]"</f>
        <v>(4) + [(6) - (5)]</v>
      </c>
      <c r="S13" s="14"/>
      <c r="T13" s="30" t="str">
        <f>"(7) - (3)"</f>
        <v>(7) - (3)</v>
      </c>
    </row>
    <row r="14" spans="1:22" x14ac:dyDescent="0.25">
      <c r="A14" s="9"/>
      <c r="B14" s="9"/>
      <c r="C14" s="9"/>
      <c r="D14" s="15"/>
      <c r="E14" s="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1"/>
    </row>
    <row r="15" spans="1:22" x14ac:dyDescent="0.25">
      <c r="A15" s="4">
        <v>1</v>
      </c>
      <c r="C15" s="4" t="s">
        <v>10</v>
      </c>
      <c r="E15" s="17">
        <v>135</v>
      </c>
      <c r="H15" s="18">
        <v>4390.2166666666672</v>
      </c>
      <c r="I15" s="19"/>
      <c r="J15" s="18">
        <v>23911.757680203737</v>
      </c>
      <c r="K15" s="19"/>
      <c r="L15" s="18">
        <v>39124.078074373014</v>
      </c>
      <c r="M15" s="19"/>
      <c r="N15" s="18">
        <v>15960.967148164402</v>
      </c>
      <c r="O15" s="19"/>
      <c r="P15" s="18">
        <v>28304.443686050028</v>
      </c>
      <c r="Q15" s="19"/>
      <c r="R15" s="18">
        <f>L15+(P15-N15)</f>
        <v>51467.554612258638</v>
      </c>
      <c r="S15" s="19"/>
      <c r="T15" s="32">
        <f>R15-J15</f>
        <v>27555.796932054902</v>
      </c>
      <c r="V15" s="35"/>
    </row>
    <row r="16" spans="1:22" x14ac:dyDescent="0.25">
      <c r="A16" s="4">
        <f>A15+1</f>
        <v>2</v>
      </c>
      <c r="C16" s="4" t="s">
        <v>13</v>
      </c>
      <c r="E16" s="17" t="s">
        <v>14</v>
      </c>
      <c r="H16" s="18">
        <v>326.59025000000003</v>
      </c>
      <c r="I16" s="19"/>
      <c r="J16" s="18">
        <v>4691.8765414763957</v>
      </c>
      <c r="K16" s="19"/>
      <c r="L16" s="18">
        <v>7174.6378934804397</v>
      </c>
      <c r="M16" s="19"/>
      <c r="N16" s="18">
        <v>3215.7792682701906</v>
      </c>
      <c r="O16" s="19"/>
      <c r="P16" s="18">
        <v>6011.8666048499999</v>
      </c>
      <c r="Q16" s="19"/>
      <c r="R16" s="18">
        <f t="shared" ref="R16:R19" si="0">L16+(P16-N16)</f>
        <v>9970.7252300602486</v>
      </c>
      <c r="S16" s="19"/>
      <c r="T16" s="32">
        <f t="shared" ref="T16:T19" si="1">R16-J16</f>
        <v>5278.8486885838529</v>
      </c>
      <c r="V16" s="35"/>
    </row>
    <row r="17" spans="1:22" x14ac:dyDescent="0.25">
      <c r="A17" s="4">
        <f t="shared" ref="A17:A19" si="2">A16+1</f>
        <v>3</v>
      </c>
      <c r="C17" s="4" t="s">
        <v>11</v>
      </c>
      <c r="E17" s="21" t="s">
        <v>12</v>
      </c>
      <c r="H17" s="18">
        <v>193.54722222222196</v>
      </c>
      <c r="I17" s="19"/>
      <c r="J17" s="18">
        <v>86283.785860877906</v>
      </c>
      <c r="K17" s="19"/>
      <c r="L17" s="18">
        <v>91320.775135647666</v>
      </c>
      <c r="M17" s="19"/>
      <c r="N17" s="18">
        <v>5007.4805596264177</v>
      </c>
      <c r="O17" s="19"/>
      <c r="P17" s="18">
        <v>12341.608067550003</v>
      </c>
      <c r="Q17" s="19"/>
      <c r="R17" s="18">
        <f t="shared" si="0"/>
        <v>98654.902643571259</v>
      </c>
      <c r="S17" s="19"/>
      <c r="T17" s="32">
        <f t="shared" si="1"/>
        <v>12371.116782693352</v>
      </c>
      <c r="V17" s="35"/>
    </row>
    <row r="18" spans="1:22" x14ac:dyDescent="0.25">
      <c r="A18" s="4">
        <f t="shared" si="2"/>
        <v>4</v>
      </c>
      <c r="C18" s="20" t="s">
        <v>15</v>
      </c>
      <c r="E18" s="17" t="s">
        <v>16</v>
      </c>
      <c r="H18" s="18">
        <v>7.6666804692891661</v>
      </c>
      <c r="I18" s="19"/>
      <c r="J18" s="18">
        <v>72182.452068913757</v>
      </c>
      <c r="K18" s="19"/>
      <c r="L18" s="18">
        <v>72328.552522396989</v>
      </c>
      <c r="M18" s="19"/>
      <c r="N18" s="18">
        <v>174.87096092372764</v>
      </c>
      <c r="O18" s="19"/>
      <c r="P18" s="18">
        <v>5735.8000144500002</v>
      </c>
      <c r="Q18" s="19"/>
      <c r="R18" s="18">
        <f t="shared" si="0"/>
        <v>77889.481575923259</v>
      </c>
      <c r="S18" s="19"/>
      <c r="T18" s="32">
        <f t="shared" si="1"/>
        <v>5707.0295070095017</v>
      </c>
      <c r="V18" s="35"/>
    </row>
    <row r="19" spans="1:22" x14ac:dyDescent="0.25">
      <c r="A19" s="4">
        <f t="shared" si="2"/>
        <v>5</v>
      </c>
      <c r="C19" s="4" t="s">
        <v>17</v>
      </c>
      <c r="E19" s="17" t="s">
        <v>18</v>
      </c>
      <c r="H19" s="16">
        <v>12.9644736842105</v>
      </c>
      <c r="J19" s="16">
        <v>1339.9951716213106</v>
      </c>
      <c r="L19" s="16">
        <v>1549.0863404742684</v>
      </c>
      <c r="N19" s="16">
        <v>308.86710478549787</v>
      </c>
      <c r="P19" s="16">
        <v>483.57733945000001</v>
      </c>
      <c r="R19" s="18">
        <f t="shared" si="0"/>
        <v>1723.7965751387705</v>
      </c>
      <c r="T19" s="32">
        <f t="shared" si="1"/>
        <v>383.8014035174599</v>
      </c>
      <c r="V19" s="35"/>
    </row>
    <row r="20" spans="1:22" x14ac:dyDescent="0.25">
      <c r="E20" s="22"/>
      <c r="H20" s="16"/>
      <c r="J20" s="16"/>
      <c r="L20" s="16"/>
      <c r="N20" s="16"/>
      <c r="P20" s="16"/>
      <c r="R20" s="16"/>
      <c r="T20" s="32"/>
    </row>
    <row r="21" spans="1:22" ht="16.5" thickBot="1" x14ac:dyDescent="0.3">
      <c r="A21" s="4">
        <f>A19+1</f>
        <v>6</v>
      </c>
      <c r="C21" s="9" t="s">
        <v>22</v>
      </c>
      <c r="E21" s="23"/>
      <c r="H21" s="24">
        <f>SUM(H15:H19)</f>
        <v>4930.9852930423885</v>
      </c>
      <c r="J21" s="24">
        <f>SUM(J15:J19)</f>
        <v>188409.86732309309</v>
      </c>
      <c r="L21" s="24">
        <f>SUM(L15:L19)</f>
        <v>211497.12996637236</v>
      </c>
      <c r="N21" s="24">
        <f>SUM(N15:N19)</f>
        <v>24667.965041770232</v>
      </c>
      <c r="P21" s="24">
        <f>SUM(P15:P19)</f>
        <v>52877.295712350038</v>
      </c>
      <c r="R21" s="24">
        <f>SUM(R15:R19)</f>
        <v>239706.46063695216</v>
      </c>
      <c r="T21" s="33">
        <f>SUM(T15:T19)</f>
        <v>51296.593313859063</v>
      </c>
    </row>
    <row r="22" spans="1:22" ht="17.25" thickTop="1" thickBot="1" x14ac:dyDescent="0.3">
      <c r="C22" s="20"/>
      <c r="T22" s="34"/>
    </row>
    <row r="23" spans="1:22" x14ac:dyDescent="0.25">
      <c r="C23" s="20"/>
      <c r="J23" s="18"/>
      <c r="L23" s="18"/>
      <c r="N23" s="18"/>
      <c r="P23" s="18"/>
      <c r="R23" s="18"/>
      <c r="T23" s="18"/>
    </row>
    <row r="25" spans="1:22" x14ac:dyDescent="0.25">
      <c r="J25" s="25"/>
      <c r="L25" s="25"/>
      <c r="N25" s="25"/>
      <c r="P25" s="25"/>
      <c r="R25" s="25"/>
      <c r="T25" s="25"/>
    </row>
    <row r="26" spans="1:22" x14ac:dyDescent="0.25">
      <c r="H26" s="16"/>
      <c r="J26" s="16"/>
      <c r="L26" s="16"/>
      <c r="N26" s="16"/>
      <c r="P26" s="16"/>
      <c r="R26" s="16"/>
      <c r="T26" s="16"/>
    </row>
    <row r="27" spans="1:22" x14ac:dyDescent="0.25">
      <c r="J27" s="16"/>
      <c r="L27" s="16"/>
      <c r="N27" s="16"/>
      <c r="P27" s="16"/>
      <c r="R27" s="16"/>
      <c r="T27" s="16"/>
    </row>
    <row r="30" spans="1:22" x14ac:dyDescent="0.25">
      <c r="J30" s="16"/>
      <c r="L30" s="16"/>
      <c r="N30" s="16"/>
      <c r="P30" s="16"/>
      <c r="R30" s="16"/>
      <c r="T30" s="16"/>
    </row>
  </sheetData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2016-11-09T18:31:36Z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