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635" windowWidth="15390" windowHeight="4680" tabRatio="467"/>
  </bookViews>
  <sheets>
    <sheet name="Composite NPC Allocator" sheetId="1" r:id="rId1"/>
  </sheets>
  <externalReferences>
    <externalReference r:id="rId2"/>
  </externalReferences>
  <definedNames>
    <definedName name="ActualROR">'Composite NPC Allocator'!#REF!</definedName>
    <definedName name="Demand">[1]Inputs!$D$9</definedName>
    <definedName name="IncomeTaxOptVal">[1]Inputs!$Y$11</definedName>
  </definedNames>
  <calcPr calcId="152511"/>
</workbook>
</file>

<file path=xl/calcChain.xml><?xml version="1.0" encoding="utf-8"?>
<calcChain xmlns="http://schemas.openxmlformats.org/spreadsheetml/2006/main">
  <c r="P14" i="1" l="1"/>
  <c r="P36" i="1" l="1"/>
  <c r="P37" i="1"/>
  <c r="D39" i="1"/>
  <c r="D33" i="1" l="1"/>
  <c r="D42" i="1" s="1"/>
  <c r="D44" i="1" l="1"/>
  <c r="O31" i="1"/>
  <c r="N31" i="1"/>
  <c r="M31" i="1"/>
  <c r="L31" i="1"/>
  <c r="K31" i="1"/>
  <c r="J31" i="1"/>
  <c r="I31" i="1"/>
  <c r="H31" i="1"/>
  <c r="G31" i="1"/>
  <c r="F31" i="1"/>
  <c r="E31" i="1"/>
  <c r="O28" i="1"/>
  <c r="N28" i="1"/>
  <c r="M28" i="1"/>
  <c r="L28" i="1"/>
  <c r="K28" i="1"/>
  <c r="J28" i="1"/>
  <c r="I28" i="1"/>
  <c r="H28" i="1"/>
  <c r="G28" i="1"/>
  <c r="F28" i="1"/>
  <c r="E28" i="1"/>
  <c r="O24" i="1"/>
  <c r="N24" i="1"/>
  <c r="M24" i="1"/>
  <c r="L24" i="1"/>
  <c r="K24" i="1"/>
  <c r="J24" i="1"/>
  <c r="I24" i="1"/>
  <c r="H24" i="1"/>
  <c r="G24" i="1"/>
  <c r="F24" i="1"/>
  <c r="E24" i="1"/>
  <c r="O23" i="1"/>
  <c r="N23" i="1"/>
  <c r="M23" i="1"/>
  <c r="L23" i="1"/>
  <c r="K23" i="1"/>
  <c r="J23" i="1"/>
  <c r="I23" i="1"/>
  <c r="H23" i="1"/>
  <c r="G23" i="1"/>
  <c r="F23" i="1"/>
  <c r="E23" i="1"/>
  <c r="O21" i="1"/>
  <c r="N21" i="1"/>
  <c r="M21" i="1"/>
  <c r="L21" i="1"/>
  <c r="K21" i="1"/>
  <c r="J21" i="1"/>
  <c r="I21" i="1"/>
  <c r="H21" i="1"/>
  <c r="G21" i="1"/>
  <c r="F21" i="1"/>
  <c r="E21" i="1"/>
  <c r="O19" i="1"/>
  <c r="N19" i="1"/>
  <c r="M19" i="1"/>
  <c r="L19" i="1"/>
  <c r="K19" i="1"/>
  <c r="J19" i="1"/>
  <c r="I19" i="1"/>
  <c r="H19" i="1"/>
  <c r="G19" i="1"/>
  <c r="F19" i="1"/>
  <c r="E19" i="1"/>
  <c r="O18" i="1"/>
  <c r="N18" i="1"/>
  <c r="M18" i="1"/>
  <c r="L18" i="1"/>
  <c r="K18" i="1"/>
  <c r="J18" i="1"/>
  <c r="I18" i="1"/>
  <c r="H18" i="1"/>
  <c r="G18" i="1"/>
  <c r="F18" i="1"/>
  <c r="E18" i="1"/>
  <c r="O16" i="1"/>
  <c r="N16" i="1"/>
  <c r="M16" i="1"/>
  <c r="L16" i="1"/>
  <c r="K16" i="1"/>
  <c r="J16" i="1"/>
  <c r="I16" i="1"/>
  <c r="H16" i="1"/>
  <c r="G16" i="1"/>
  <c r="F16" i="1"/>
  <c r="E16" i="1"/>
  <c r="D40" i="1" l="1"/>
  <c r="D43" i="1"/>
  <c r="O30" i="1"/>
  <c r="N30" i="1"/>
  <c r="M30" i="1"/>
  <c r="L30" i="1"/>
  <c r="K30" i="1"/>
  <c r="J30" i="1"/>
  <c r="I30" i="1"/>
  <c r="H30" i="1"/>
  <c r="G30" i="1"/>
  <c r="F30" i="1"/>
  <c r="E30" i="1"/>
  <c r="O27" i="1"/>
  <c r="N27" i="1"/>
  <c r="M27" i="1"/>
  <c r="L27" i="1"/>
  <c r="K27" i="1"/>
  <c r="J27" i="1"/>
  <c r="I27" i="1"/>
  <c r="H27" i="1"/>
  <c r="G27" i="1"/>
  <c r="F27" i="1"/>
  <c r="E27" i="1"/>
  <c r="O15" i="1"/>
  <c r="N15" i="1"/>
  <c r="M15" i="1"/>
  <c r="L15" i="1"/>
  <c r="K15" i="1"/>
  <c r="J15" i="1"/>
  <c r="I15" i="1"/>
  <c r="H15" i="1"/>
  <c r="G15" i="1"/>
  <c r="F15" i="1"/>
  <c r="E15" i="1"/>
  <c r="O12" i="1"/>
  <c r="N12" i="1"/>
  <c r="M12" i="1"/>
  <c r="L12" i="1"/>
  <c r="K12" i="1"/>
  <c r="J12" i="1"/>
  <c r="I12" i="1"/>
  <c r="H12" i="1"/>
  <c r="G12" i="1"/>
  <c r="F12" i="1"/>
  <c r="E12" i="1"/>
  <c r="G39" i="1" l="1"/>
  <c r="I39" i="1"/>
  <c r="K39" i="1"/>
  <c r="M39" i="1"/>
  <c r="O39" i="1"/>
  <c r="F39" i="1"/>
  <c r="H39" i="1"/>
  <c r="J39" i="1"/>
  <c r="L39" i="1"/>
  <c r="N39" i="1"/>
  <c r="E33" i="1"/>
  <c r="E39" i="1"/>
  <c r="G33" i="1"/>
  <c r="G42" i="1" s="1"/>
  <c r="I33" i="1"/>
  <c r="I42" i="1" s="1"/>
  <c r="I44" i="1" s="1"/>
  <c r="I40" i="1" s="1"/>
  <c r="K33" i="1"/>
  <c r="M33" i="1"/>
  <c r="O33" i="1"/>
  <c r="F33" i="1"/>
  <c r="H33" i="1"/>
  <c r="H42" i="1" s="1"/>
  <c r="J33" i="1"/>
  <c r="J42" i="1" s="1"/>
  <c r="L33" i="1"/>
  <c r="L42" i="1" s="1"/>
  <c r="N33" i="1"/>
  <c r="N42" i="1" s="1"/>
  <c r="P31" i="1"/>
  <c r="P30" i="1"/>
  <c r="P28" i="1"/>
  <c r="P27" i="1"/>
  <c r="P24" i="1"/>
  <c r="P23" i="1"/>
  <c r="P21" i="1"/>
  <c r="P19" i="1"/>
  <c r="P18" i="1"/>
  <c r="P16" i="1"/>
  <c r="P15" i="1"/>
  <c r="P12" i="1"/>
  <c r="O42" i="1" l="1"/>
  <c r="O44" i="1" s="1"/>
  <c r="O40" i="1" s="1"/>
  <c r="M42" i="1"/>
  <c r="M44" i="1" s="1"/>
  <c r="M40" i="1" s="1"/>
  <c r="K42" i="1"/>
  <c r="F42" i="1"/>
  <c r="F44" i="1" s="1"/>
  <c r="F43" i="1" s="1"/>
  <c r="E42" i="1"/>
  <c r="E44" i="1" s="1"/>
  <c r="E40" i="1" s="1"/>
  <c r="L44" i="1"/>
  <c r="L43" i="1" s="1"/>
  <c r="H44" i="1"/>
  <c r="H43" i="1" s="1"/>
  <c r="G44" i="1"/>
  <c r="G40" i="1" s="1"/>
  <c r="M43" i="1"/>
  <c r="I43" i="1"/>
  <c r="K44" i="1"/>
  <c r="K40" i="1" s="1"/>
  <c r="P39" i="1"/>
  <c r="N44" i="1"/>
  <c r="N43" i="1" s="1"/>
  <c r="J44" i="1"/>
  <c r="J43" i="1" s="1"/>
  <c r="D34" i="1"/>
  <c r="N34" i="1"/>
  <c r="L34" i="1"/>
  <c r="J34" i="1"/>
  <c r="H34" i="1"/>
  <c r="F34" i="1"/>
  <c r="O34" i="1"/>
  <c r="M34" i="1"/>
  <c r="K34" i="1"/>
  <c r="I34" i="1"/>
  <c r="G34" i="1"/>
  <c r="E34" i="1"/>
  <c r="P33" i="1"/>
  <c r="F40" i="1" l="1"/>
  <c r="J40" i="1"/>
  <c r="N40" i="1"/>
  <c r="H40" i="1"/>
  <c r="L40" i="1"/>
  <c r="E43" i="1"/>
  <c r="P42" i="1"/>
  <c r="K43" i="1"/>
  <c r="P44" i="1"/>
  <c r="G43" i="1"/>
  <c r="O43" i="1"/>
</calcChain>
</file>

<file path=xl/sharedStrings.xml><?xml version="1.0" encoding="utf-8"?>
<sst xmlns="http://schemas.openxmlformats.org/spreadsheetml/2006/main" count="86" uniqueCount="63">
  <si>
    <t>Cost Of Service By Rate Schedule</t>
  </si>
  <si>
    <t xml:space="preserve">DESCRIPTION </t>
  </si>
  <si>
    <t>COS</t>
  </si>
  <si>
    <t>Factor</t>
  </si>
  <si>
    <t>FERC</t>
  </si>
  <si>
    <t>ACCT</t>
  </si>
  <si>
    <t>F10</t>
  </si>
  <si>
    <t>F30</t>
  </si>
  <si>
    <t>Demand</t>
  </si>
  <si>
    <t>447</t>
  </si>
  <si>
    <t>Sales for Resale</t>
  </si>
  <si>
    <t>Energy</t>
  </si>
  <si>
    <t>456</t>
  </si>
  <si>
    <t>Other Electric Revenue</t>
  </si>
  <si>
    <t>Cholla</t>
  </si>
  <si>
    <t>501</t>
  </si>
  <si>
    <t>Fuel Related</t>
  </si>
  <si>
    <t>Simple Cycle Combustion Turbine</t>
  </si>
  <si>
    <t>503</t>
  </si>
  <si>
    <t>Steam From Other Sources</t>
  </si>
  <si>
    <t>547</t>
  </si>
  <si>
    <t>Fuel</t>
  </si>
  <si>
    <t>555</t>
  </si>
  <si>
    <t>Purchased Power</t>
  </si>
  <si>
    <t>565</t>
  </si>
  <si>
    <t>Transm of Electricity by Others</t>
  </si>
  <si>
    <t>Rocky Mountain Power</t>
  </si>
  <si>
    <t>State of Utah</t>
  </si>
  <si>
    <t>2010 Protocol (Non Wgt)</t>
  </si>
  <si>
    <t>12 Months Ended May 2013</t>
  </si>
  <si>
    <t>Utah</t>
  </si>
  <si>
    <t>General</t>
  </si>
  <si>
    <t>Street &amp; Area</t>
  </si>
  <si>
    <t>Traffic</t>
  </si>
  <si>
    <t>Outdoor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</si>
  <si>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</si>
  <si>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</si>
  <si>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</si>
  <si>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</si>
  <si>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</si>
  <si>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</si>
  <si>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</si>
  <si>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</si>
  <si>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</si>
  <si>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</si>
  <si>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</si>
  <si>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</si>
  <si>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</si>
  <si>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</si>
  <si>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</si>
  <si>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</si>
  <si>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</si>
  <si>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</si>
  <si>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</si>
  <si>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</si>
  <si>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</si>
  <si>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TOTAL NET POWER COSTS</t>
  </si>
  <si>
    <t xml:space="preserve">     Class % of NPC</t>
  </si>
  <si>
    <t xml:space="preserve">     Demand Related</t>
  </si>
  <si>
    <t xml:space="preserve">     Energy Related</t>
  </si>
  <si>
    <t>MWH @ Input</t>
  </si>
  <si>
    <t>Coin Peak, Sys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</si>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</sst>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dd\-mmm\-yy_)"/>
    <numFmt numFmtId="165" formatCode="_(* #,##0_);_(* \(#,##0\);_(* &quot;-&quot;??_);_(@_)"/>
    <numFmt numFmtId="166" formatCode="_(* #,##0.00000_);_(* \(#,##0.000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Border="1"/>
    <xf numFmtId="166" fontId="3" fillId="0" borderId="2" xfId="1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41" fontId="3" fillId="0" borderId="0" xfId="0" applyNumberFormat="1" applyFont="1" applyFill="1"/>
    <xf numFmtId="37" fontId="3" fillId="0" borderId="0" xfId="0" applyNumberFormat="1" applyFont="1" applyFill="1" applyProtection="1"/>
    <xf numFmtId="165" fontId="3" fillId="0" borderId="1" xfId="0" applyNumberFormat="1" applyFont="1" applyFill="1" applyBorder="1" applyProtection="1"/>
    <xf numFmtId="37" fontId="3" fillId="0" borderId="0" xfId="0" applyNumberFormat="1" applyFont="1" applyFill="1" applyAlignment="1" applyProtection="1">
      <alignment horizontal="centerContinuous"/>
    </xf>
    <xf numFmtId="41" fontId="3" fillId="0" borderId="0" xfId="0" applyNumberFormat="1" applyFont="1" applyFill="1" applyAlignment="1">
      <alignment horizontal="centerContinuous"/>
    </xf>
    <xf numFmtId="164" fontId="3" fillId="0" borderId="0" xfId="2" applyFont="1" applyFill="1"/>
    <xf numFmtId="164" fontId="3" fillId="0" borderId="0" xfId="2" applyFont="1" applyFill="1" applyAlignment="1">
      <alignment horizontal="centerContinuous"/>
    </xf>
    <xf numFmtId="165" fontId="3" fillId="0" borderId="0" xfId="2" applyNumberFormat="1" applyFont="1" applyFill="1"/>
    <xf numFmtId="41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Protection="1"/>
    <xf numFmtId="41" fontId="3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Protection="1"/>
    <xf numFmtId="2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41" fontId="3" fillId="0" borderId="0" xfId="0" applyNumberFormat="1" applyFont="1" applyFill="1" applyBorder="1"/>
    <xf numFmtId="37" fontId="3" fillId="0" borderId="0" xfId="0" applyNumberFormat="1" applyFont="1" applyFill="1" applyBorder="1" applyProtection="1"/>
    <xf numFmtId="164" fontId="3" fillId="0" borderId="0" xfId="2" applyFont="1" applyFill="1" applyAlignment="1">
      <alignment horizontal="center"/>
    </xf>
    <xf numFmtId="165" fontId="3" fillId="0" borderId="0" xfId="1" applyNumberFormat="1" applyFont="1" applyFill="1"/>
    <xf numFmtId="10" fontId="3" fillId="0" borderId="0" xfId="3" applyNumberFormat="1" applyFont="1" applyFill="1"/>
    <xf numFmtId="37" fontId="3" fillId="0" borderId="0" xfId="0" applyNumberFormat="1" applyFont="1" applyFill="1" applyBorder="1" applyAlignment="1" applyProtection="1">
      <alignment horizontal="center"/>
    </xf>
    <xf numFmtId="41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Fill="1" applyBorder="1" applyProtection="1"/>
    <xf numFmtId="0" fontId="3" fillId="0" borderId="2" xfId="0" applyNumberFormat="1" applyFont="1" applyFill="1" applyBorder="1" applyAlignment="1">
      <alignment horizontal="center"/>
    </xf>
    <xf numFmtId="9" fontId="3" fillId="0" borderId="0" xfId="3" applyFont="1" applyFill="1" applyAlignment="1">
      <alignment horizontal="center"/>
    </xf>
    <xf numFmtId="165" fontId="3" fillId="0" borderId="0" xfId="3" applyNumberFormat="1" applyFont="1" applyFill="1"/>
    <xf numFmtId="165" fontId="3" fillId="0" borderId="0" xfId="3" applyNumberFormat="1" applyFont="1" applyFill="1" applyBorder="1"/>
    <xf numFmtId="10" fontId="3" fillId="0" borderId="1" xfId="3" applyNumberFormat="1" applyFont="1" applyFill="1" applyBorder="1"/>
  </cellXfs>
  <cellStyles count="4">
    <cellStyle name="Comma" xfId="1" builtinId="3"/>
    <cellStyle name="Normal" xfId="0" builtinId="0"/>
    <cellStyle name="Normal_Distribution" xfId="2"/>
    <cellStyle name="Percent" xfId="3" builtinId="5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74"/>
  <sheetViews>
    <sheetView tabSelected="1" zoomScale="75" zoomScaleNormal="75" workbookViewId="0">
      <selection activeCell="B52" sqref="B52"/>
    </sheetView>
  </sheetViews>
  <sheetFormatPr defaultRowHeight="12.75"/>
  <cols>
    <col min="1" max="1" width="8.140625" style="10" bestFit="1" customWidth="1"/>
    <col min="2" max="2" width="29.7109375" style="10" bestFit="1" customWidth="1"/>
    <col min="3" max="3" width="7.7109375" style="23" bestFit="1" customWidth="1"/>
    <col min="4" max="4" width="15.28515625" style="10" bestFit="1" customWidth="1"/>
    <col min="5" max="6" width="13.42578125" style="10" bestFit="1" customWidth="1"/>
    <col min="7" max="7" width="12.7109375" style="10" bestFit="1" customWidth="1"/>
    <col min="8" max="8" width="13.5703125" style="10" bestFit="1" customWidth="1"/>
    <col min="9" max="9" width="13.42578125" style="10" bestFit="1" customWidth="1"/>
    <col min="10" max="10" width="11.5703125" style="10" bestFit="1" customWidth="1"/>
    <col min="11" max="12" width="9.85546875" style="10" bestFit="1" customWidth="1"/>
    <col min="13" max="13" width="12.7109375" style="10" bestFit="1" customWidth="1"/>
    <col min="14" max="14" width="12" style="10" bestFit="1" customWidth="1"/>
    <col min="15" max="15" width="12.28515625" style="10" bestFit="1" customWidth="1"/>
    <col min="16" max="16" width="10.7109375" style="10" hidden="1" customWidth="1"/>
    <col min="17" max="17" width="16.140625" style="10" bestFit="1" customWidth="1"/>
    <col min="18" max="18" width="12" style="10" bestFit="1" customWidth="1"/>
    <col min="19" max="48" width="9.140625" style="10"/>
    <col min="49" max="223" width="9.140625" style="11"/>
    <col min="224" max="16384" width="9.140625" style="10"/>
  </cols>
  <sheetData>
    <row r="1" spans="1:224">
      <c r="A1" s="8" t="s">
        <v>26</v>
      </c>
      <c r="B1" s="8"/>
      <c r="C1" s="9"/>
      <c r="D1" s="9"/>
      <c r="E1" s="8"/>
      <c r="F1" s="9"/>
      <c r="G1" s="9"/>
      <c r="H1" s="9"/>
      <c r="I1" s="8"/>
      <c r="J1" s="8"/>
      <c r="K1" s="8"/>
      <c r="L1" s="8"/>
      <c r="M1" s="8"/>
      <c r="N1" s="9"/>
      <c r="O1" s="9"/>
    </row>
    <row r="2" spans="1:224">
      <c r="A2" s="8" t="s">
        <v>0</v>
      </c>
      <c r="B2" s="9"/>
      <c r="C2" s="9"/>
      <c r="D2" s="9"/>
      <c r="E2" s="8"/>
      <c r="F2" s="9"/>
      <c r="G2" s="8"/>
      <c r="H2" s="8"/>
      <c r="I2" s="8"/>
      <c r="J2" s="8"/>
      <c r="K2" s="8"/>
      <c r="L2" s="8"/>
      <c r="M2" s="8"/>
      <c r="N2" s="9"/>
      <c r="O2" s="9"/>
    </row>
    <row r="3" spans="1:224">
      <c r="A3" s="8" t="s">
        <v>27</v>
      </c>
      <c r="B3" s="9"/>
      <c r="C3" s="9"/>
      <c r="D3" s="9"/>
      <c r="E3" s="8"/>
      <c r="F3" s="9"/>
      <c r="G3" s="8"/>
      <c r="H3" s="8"/>
      <c r="I3" s="8"/>
      <c r="J3" s="8"/>
      <c r="K3" s="8"/>
      <c r="L3" s="8"/>
      <c r="M3" s="8"/>
      <c r="N3" s="9"/>
      <c r="O3" s="9"/>
    </row>
    <row r="4" spans="1:224">
      <c r="A4" s="8" t="s">
        <v>28</v>
      </c>
      <c r="B4" s="9"/>
      <c r="C4" s="9"/>
      <c r="D4" s="9"/>
      <c r="E4" s="8"/>
      <c r="F4" s="9"/>
      <c r="G4" s="8"/>
      <c r="H4" s="8"/>
      <c r="I4" s="8"/>
      <c r="J4" s="8"/>
      <c r="K4" s="8"/>
      <c r="L4" s="8"/>
      <c r="M4" s="8"/>
      <c r="N4" s="8"/>
      <c r="O4" s="9"/>
      <c r="P4" s="12"/>
      <c r="Q4" s="12"/>
    </row>
    <row r="5" spans="1:224">
      <c r="A5" s="8" t="s">
        <v>29</v>
      </c>
      <c r="B5" s="8"/>
      <c r="C5" s="9"/>
      <c r="D5" s="9"/>
      <c r="E5" s="8"/>
      <c r="F5" s="9"/>
      <c r="G5" s="8"/>
      <c r="H5" s="8"/>
      <c r="I5" s="8"/>
      <c r="J5" s="8"/>
      <c r="K5" s="8"/>
      <c r="L5" s="8"/>
      <c r="M5" s="8"/>
      <c r="N5" s="8"/>
      <c r="O5" s="9"/>
      <c r="P5" s="12"/>
      <c r="Q5" s="12"/>
    </row>
    <row r="6" spans="1:224">
      <c r="A6" s="5"/>
      <c r="B6" s="5"/>
      <c r="C6" s="13"/>
      <c r="D6" s="5"/>
      <c r="E6" s="6"/>
      <c r="F6" s="5"/>
      <c r="G6" s="5"/>
      <c r="H6" s="5"/>
      <c r="I6" s="5"/>
      <c r="J6" s="5"/>
      <c r="K6" s="5"/>
      <c r="L6" s="5"/>
      <c r="M6" s="5"/>
      <c r="N6" s="5"/>
      <c r="O6" s="5"/>
      <c r="P6" s="14"/>
      <c r="AW6" s="10"/>
      <c r="HP6" s="11"/>
    </row>
    <row r="7" spans="1:224">
      <c r="A7" s="5"/>
      <c r="B7" s="5"/>
      <c r="C7" s="15"/>
      <c r="D7" s="13" t="s">
        <v>30</v>
      </c>
      <c r="E7" s="13"/>
      <c r="F7" s="13" t="s">
        <v>31</v>
      </c>
      <c r="G7" s="13" t="s">
        <v>31</v>
      </c>
      <c r="H7" s="13" t="s">
        <v>32</v>
      </c>
      <c r="I7" s="13" t="s">
        <v>31</v>
      </c>
      <c r="J7" s="13"/>
      <c r="K7" s="13" t="s">
        <v>33</v>
      </c>
      <c r="L7" s="13" t="s">
        <v>34</v>
      </c>
      <c r="M7" s="13" t="s">
        <v>31</v>
      </c>
      <c r="N7" s="13"/>
      <c r="O7" s="13"/>
      <c r="P7" s="14"/>
      <c r="AW7" s="10"/>
      <c r="HP7" s="11"/>
    </row>
    <row r="8" spans="1:224">
      <c r="A8" s="13" t="s">
        <v>4</v>
      </c>
      <c r="B8" s="5"/>
      <c r="C8" s="15" t="s">
        <v>2</v>
      </c>
      <c r="D8" s="13" t="s">
        <v>35</v>
      </c>
      <c r="E8" s="13" t="s">
        <v>36</v>
      </c>
      <c r="F8" s="13" t="s">
        <v>37</v>
      </c>
      <c r="G8" s="13" t="s">
        <v>38</v>
      </c>
      <c r="H8" s="13" t="s">
        <v>39</v>
      </c>
      <c r="I8" s="13" t="s">
        <v>40</v>
      </c>
      <c r="J8" s="13" t="s">
        <v>41</v>
      </c>
      <c r="K8" s="13" t="s">
        <v>42</v>
      </c>
      <c r="L8" s="13" t="s">
        <v>39</v>
      </c>
      <c r="M8" s="13" t="s">
        <v>43</v>
      </c>
      <c r="N8" s="13" t="s">
        <v>44</v>
      </c>
      <c r="O8" s="13" t="s">
        <v>44</v>
      </c>
      <c r="P8" s="14"/>
      <c r="AW8" s="10"/>
      <c r="HP8" s="11"/>
    </row>
    <row r="9" spans="1:224">
      <c r="A9" s="16" t="s">
        <v>5</v>
      </c>
      <c r="B9" s="16" t="s">
        <v>1</v>
      </c>
      <c r="C9" s="17" t="s">
        <v>3</v>
      </c>
      <c r="D9" s="16" t="s">
        <v>45</v>
      </c>
      <c r="E9" s="16" t="s">
        <v>46</v>
      </c>
      <c r="F9" s="16" t="s">
        <v>47</v>
      </c>
      <c r="G9" s="16" t="s">
        <v>48</v>
      </c>
      <c r="H9" s="16" t="s">
        <v>49</v>
      </c>
      <c r="I9" s="16" t="s">
        <v>50</v>
      </c>
      <c r="J9" s="16" t="s">
        <v>51</v>
      </c>
      <c r="K9" s="16" t="s">
        <v>52</v>
      </c>
      <c r="L9" s="16" t="s">
        <v>52</v>
      </c>
      <c r="M9" s="16" t="s">
        <v>53</v>
      </c>
      <c r="N9" s="16" t="s">
        <v>54</v>
      </c>
      <c r="O9" s="16" t="s">
        <v>55</v>
      </c>
      <c r="P9" s="14"/>
      <c r="AW9" s="10"/>
      <c r="HP9" s="11"/>
    </row>
    <row r="10" spans="1:224">
      <c r="A10" s="13"/>
      <c r="B10" s="5"/>
      <c r="C10" s="15"/>
      <c r="D10" s="6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12"/>
      <c r="R10" s="12"/>
      <c r="AW10" s="10"/>
      <c r="HP10" s="11"/>
    </row>
    <row r="11" spans="1:224">
      <c r="A11" s="13" t="s">
        <v>9</v>
      </c>
      <c r="B11" s="5" t="s">
        <v>10</v>
      </c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4"/>
      <c r="Q11" s="12"/>
      <c r="R11" s="12"/>
      <c r="AW11" s="10"/>
      <c r="HP11" s="11"/>
    </row>
    <row r="12" spans="1:224">
      <c r="A12" s="13"/>
      <c r="B12" s="5" t="s">
        <v>8</v>
      </c>
      <c r="C12" s="19" t="s">
        <v>6</v>
      </c>
      <c r="D12" s="4">
        <v>196905820</v>
      </c>
      <c r="E12" s="4">
        <f>+$D12*'Composite NPC Allocator'!E$36</f>
        <v>68283145.989649832</v>
      </c>
      <c r="F12" s="4">
        <f>+$D12*'Composite NPC Allocator'!F$36</f>
        <v>55518902.273175381</v>
      </c>
      <c r="G12" s="4">
        <f>+$D12*'Composite NPC Allocator'!G$36</f>
        <v>16810210.991657585</v>
      </c>
      <c r="H12" s="4">
        <f>+$D12*'Composite NPC Allocator'!H$36</f>
        <v>408210.39562234131</v>
      </c>
      <c r="I12" s="4">
        <f>+$D12*'Composite NPC Allocator'!I$36</f>
        <v>33476891.028154746</v>
      </c>
      <c r="J12" s="4">
        <f>+$D12*'Composite NPC Allocator'!J$36</f>
        <v>1481447.159512542</v>
      </c>
      <c r="K12" s="4">
        <f>+$D12*'Composite NPC Allocator'!K$36</f>
        <v>41887.937263614367</v>
      </c>
      <c r="L12" s="4">
        <f>+$D12*'Composite NPC Allocator'!L$36</f>
        <v>75885.262278284776</v>
      </c>
      <c r="M12" s="4">
        <f>+$D12*'Composite NPC Allocator'!M$36</f>
        <v>13601217.137345592</v>
      </c>
      <c r="N12" s="4">
        <f>+$D12*'Composite NPC Allocator'!N$36</f>
        <v>3794300.280277262</v>
      </c>
      <c r="O12" s="4">
        <f>+$D12*'Composite NPC Allocator'!O$36</f>
        <v>3413721.5450628004</v>
      </c>
      <c r="P12" s="14">
        <f>SUM(E12:O12)-D12</f>
        <v>0</v>
      </c>
      <c r="Q12" s="12"/>
      <c r="R12" s="12"/>
      <c r="AW12" s="10"/>
      <c r="HP12" s="11"/>
    </row>
    <row r="13" spans="1:224">
      <c r="A13" s="13"/>
      <c r="B13" s="5"/>
      <c r="C13" s="1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4"/>
      <c r="Q13" s="12"/>
      <c r="R13" s="12"/>
      <c r="AW13" s="10"/>
      <c r="HP13" s="11"/>
    </row>
    <row r="14" spans="1:224">
      <c r="A14" s="13" t="s">
        <v>12</v>
      </c>
      <c r="B14" s="5" t="s">
        <v>13</v>
      </c>
      <c r="C14" s="15" t="s">
        <v>62</v>
      </c>
      <c r="D14" s="4">
        <v>-256595.15999999642</v>
      </c>
      <c r="E14" s="4">
        <v>-88982.204006027852</v>
      </c>
      <c r="F14" s="4">
        <v>-72348.662567644962</v>
      </c>
      <c r="G14" s="4">
        <v>-21905.985762149528</v>
      </c>
      <c r="H14" s="4">
        <v>-531.9535322252774</v>
      </c>
      <c r="I14" s="4">
        <v>-43624.931215183824</v>
      </c>
      <c r="J14" s="4">
        <v>-1930.5266542914815</v>
      </c>
      <c r="K14" s="4">
        <v>-54.585665686047925</v>
      </c>
      <c r="L14" s="4">
        <v>-98.888792999092061</v>
      </c>
      <c r="M14" s="4">
        <v>-17724.231367854907</v>
      </c>
      <c r="N14" s="4">
        <v>-4944.4880827684219</v>
      </c>
      <c r="O14" s="4">
        <v>-4448.5423531685819</v>
      </c>
      <c r="P14" s="14">
        <f t="shared" ref="P14" si="0">SUM(E14:O14)-D14</f>
        <v>0.15999999642372131</v>
      </c>
      <c r="Q14" s="12"/>
      <c r="R14" s="12"/>
      <c r="AW14" s="10"/>
      <c r="HP14" s="11"/>
    </row>
    <row r="15" spans="1:224">
      <c r="A15" s="13"/>
      <c r="B15" s="5" t="s">
        <v>8</v>
      </c>
      <c r="C15" s="15" t="s">
        <v>6</v>
      </c>
      <c r="D15" s="4">
        <v>27307458</v>
      </c>
      <c r="E15" s="4">
        <f>+$D15*'Composite NPC Allocator'!E$36</f>
        <v>9469700.4954969399</v>
      </c>
      <c r="F15" s="4">
        <f>+$D15*'Composite NPC Allocator'!F$36</f>
        <v>7699518.9478444131</v>
      </c>
      <c r="G15" s="4">
        <f>+$D15*'Composite NPC Allocator'!G$36</f>
        <v>2331287.7731385888</v>
      </c>
      <c r="H15" s="4">
        <f>+$D15*'Composite NPC Allocator'!H$36</f>
        <v>56611.77629803156</v>
      </c>
      <c r="I15" s="4">
        <f>+$D15*'Composite NPC Allocator'!I$36</f>
        <v>4642670.2660282589</v>
      </c>
      <c r="J15" s="4">
        <f>+$D15*'Composite NPC Allocator'!J$36</f>
        <v>205451.29690736433</v>
      </c>
      <c r="K15" s="4">
        <f>+$D15*'Composite NPC Allocator'!K$36</f>
        <v>5809.1380312312976</v>
      </c>
      <c r="L15" s="4">
        <f>+$D15*'Composite NPC Allocator'!L$36</f>
        <v>10523.983559669519</v>
      </c>
      <c r="M15" s="4">
        <f>+$D15*'Composite NPC Allocator'!M$36</f>
        <v>1886255.3972601977</v>
      </c>
      <c r="N15" s="4">
        <f>+$D15*'Composite NPC Allocator'!N$36</f>
        <v>526204.33232019015</v>
      </c>
      <c r="O15" s="4">
        <f>+$D15*'Composite NPC Allocator'!O$36</f>
        <v>473424.59311511222</v>
      </c>
      <c r="P15" s="14">
        <f t="shared" ref="P15:P33" si="1">SUM(E15:O15)-D15</f>
        <v>0</v>
      </c>
      <c r="Q15" s="12"/>
      <c r="R15" s="12"/>
      <c r="AW15" s="10"/>
      <c r="HP15" s="11"/>
    </row>
    <row r="16" spans="1:224">
      <c r="A16" s="13"/>
      <c r="B16" s="5" t="s">
        <v>11</v>
      </c>
      <c r="C16" s="15" t="s">
        <v>7</v>
      </c>
      <c r="D16" s="4">
        <v>4910417.512868817</v>
      </c>
      <c r="E16" s="4">
        <f>+$D16*'Composite NPC Allocator'!E$37</f>
        <v>1476951.6246772183</v>
      </c>
      <c r="F16" s="4">
        <f>+$D16*'Composite NPC Allocator'!F$37</f>
        <v>1347123.5874790256</v>
      </c>
      <c r="G16" s="4">
        <f>+$D16*'Composite NPC Allocator'!G$37</f>
        <v>458398.33033300517</v>
      </c>
      <c r="H16" s="4">
        <f>+$D16*'Composite NPC Allocator'!H$37</f>
        <v>18951.227382298457</v>
      </c>
      <c r="I16" s="4">
        <f>+$D16*'Composite NPC Allocator'!I$37</f>
        <v>976836.53846943111</v>
      </c>
      <c r="J16" s="4">
        <f>+$D16*'Composite NPC Allocator'!J$37</f>
        <v>41768.846769153191</v>
      </c>
      <c r="K16" s="4">
        <f>+$D16*'Composite NPC Allocator'!K$37</f>
        <v>1262.9596058585639</v>
      </c>
      <c r="L16" s="4">
        <f>+$D16*'Composite NPC Allocator'!L$37</f>
        <v>3505.4530665767752</v>
      </c>
      <c r="M16" s="4">
        <f>+$D16*'Composite NPC Allocator'!M$37</f>
        <v>316550.70051933406</v>
      </c>
      <c r="N16" s="4">
        <f>+$D16*'Composite NPC Allocator'!N$37</f>
        <v>115999.84613480409</v>
      </c>
      <c r="O16" s="4">
        <f>+$D16*'Composite NPC Allocator'!O$37</f>
        <v>153068.39843211128</v>
      </c>
      <c r="P16" s="14">
        <f t="shared" si="1"/>
        <v>0</v>
      </c>
      <c r="Q16" s="12"/>
      <c r="R16" s="12"/>
      <c r="AW16" s="10"/>
      <c r="HP16" s="11"/>
    </row>
    <row r="17" spans="1:224">
      <c r="A17" s="13"/>
      <c r="B17" s="5"/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12"/>
      <c r="R17" s="12"/>
      <c r="AW17" s="10"/>
      <c r="HP17" s="11"/>
    </row>
    <row r="18" spans="1:224">
      <c r="A18" s="13" t="s">
        <v>15</v>
      </c>
      <c r="B18" s="5" t="s">
        <v>16</v>
      </c>
      <c r="C18" s="19" t="s">
        <v>7</v>
      </c>
      <c r="D18" s="4">
        <v>294771805</v>
      </c>
      <c r="E18" s="4">
        <f>+$D18*'Composite NPC Allocator'!E$37</f>
        <v>88661238.105073735</v>
      </c>
      <c r="F18" s="4">
        <f>+$D18*'Composite NPC Allocator'!F$37</f>
        <v>80867675.793065757</v>
      </c>
      <c r="G18" s="4">
        <f>+$D18*'Composite NPC Allocator'!G$37</f>
        <v>27517599.651583035</v>
      </c>
      <c r="H18" s="4">
        <f>+$D18*'Composite NPC Allocator'!H$37</f>
        <v>1137640.0250702633</v>
      </c>
      <c r="I18" s="4">
        <f>+$D18*'Composite NPC Allocator'!I$37</f>
        <v>58639386.341378637</v>
      </c>
      <c r="J18" s="4">
        <f>+$D18*'Composite NPC Allocator'!J$37</f>
        <v>2507379.12257862</v>
      </c>
      <c r="K18" s="4">
        <f>+$D18*'Composite NPC Allocator'!K$37</f>
        <v>75815.321545543527</v>
      </c>
      <c r="L18" s="4">
        <f>+$D18*'Composite NPC Allocator'!L$37</f>
        <v>210431.9490286948</v>
      </c>
      <c r="M18" s="4">
        <f>+$D18*'Composite NPC Allocator'!M$37</f>
        <v>19002502.561454054</v>
      </c>
      <c r="N18" s="4">
        <f>+$D18*'Composite NPC Allocator'!N$37</f>
        <v>6963457.5746903429</v>
      </c>
      <c r="O18" s="4">
        <f>+$D18*'Composite NPC Allocator'!O$37</f>
        <v>9188678.5545312986</v>
      </c>
      <c r="P18" s="14">
        <f t="shared" si="1"/>
        <v>0</v>
      </c>
      <c r="Q18" s="12"/>
      <c r="R18" s="12"/>
      <c r="AW18" s="10"/>
      <c r="HP18" s="11"/>
    </row>
    <row r="19" spans="1:224">
      <c r="A19" s="13"/>
      <c r="B19" s="20" t="s">
        <v>14</v>
      </c>
      <c r="C19" s="15" t="s">
        <v>7</v>
      </c>
      <c r="D19" s="4">
        <v>23419803.277612053</v>
      </c>
      <c r="E19" s="4">
        <f>+$D19*'Composite NPC Allocator'!E$37</f>
        <v>7044190.5214453889</v>
      </c>
      <c r="F19" s="4">
        <f>+$D19*'Composite NPC Allocator'!F$37</f>
        <v>6424987.147571017</v>
      </c>
      <c r="G19" s="4">
        <f>+$D19*'Composite NPC Allocator'!G$37</f>
        <v>2186290.4103469485</v>
      </c>
      <c r="H19" s="4">
        <f>+$D19*'Composite NPC Allocator'!H$37</f>
        <v>90386.207689989926</v>
      </c>
      <c r="I19" s="4">
        <f>+$D19*'Composite NPC Allocator'!I$37</f>
        <v>4658935.7229568781</v>
      </c>
      <c r="J19" s="4">
        <f>+$D19*'Composite NPC Allocator'!J$37</f>
        <v>199212.83106836761</v>
      </c>
      <c r="K19" s="4">
        <f>+$D19*'Composite NPC Allocator'!K$37</f>
        <v>6023.5744596588265</v>
      </c>
      <c r="L19" s="4">
        <f>+$D19*'Composite NPC Allocator'!L$37</f>
        <v>16718.949254921172</v>
      </c>
      <c r="M19" s="4">
        <f>+$D19*'Composite NPC Allocator'!M$37</f>
        <v>1509760.6495016478</v>
      </c>
      <c r="N19" s="4">
        <f>+$D19*'Composite NPC Allocator'!N$37</f>
        <v>553251.03610654129</v>
      </c>
      <c r="O19" s="4">
        <f>+$D19*'Composite NPC Allocator'!O$37</f>
        <v>730046.22721069166</v>
      </c>
      <c r="P19" s="14">
        <f t="shared" si="1"/>
        <v>0</v>
      </c>
      <c r="Q19" s="12"/>
      <c r="R19" s="12"/>
      <c r="AW19" s="10"/>
      <c r="HP19" s="11"/>
    </row>
    <row r="20" spans="1:224">
      <c r="A20" s="13"/>
      <c r="B20" s="5"/>
      <c r="C20" s="1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AW20" s="10"/>
      <c r="HP20" s="11"/>
    </row>
    <row r="21" spans="1:224">
      <c r="A21" s="13" t="s">
        <v>18</v>
      </c>
      <c r="B21" s="5" t="s">
        <v>19</v>
      </c>
      <c r="C21" s="19" t="s">
        <v>7</v>
      </c>
      <c r="D21" s="4">
        <v>1496421</v>
      </c>
      <c r="E21" s="4">
        <f>+$D21*'Composite NPC Allocator'!E$37</f>
        <v>450092.36411342851</v>
      </c>
      <c r="F21" s="4">
        <f>+$D21*'Composite NPC Allocator'!F$37</f>
        <v>410528.02956488746</v>
      </c>
      <c r="G21" s="4">
        <f>+$D21*'Composite NPC Allocator'!G$37</f>
        <v>139694.20850213792</v>
      </c>
      <c r="H21" s="4">
        <f>+$D21*'Composite NPC Allocator'!H$37</f>
        <v>5775.2756372193344</v>
      </c>
      <c r="I21" s="4">
        <f>+$D21*'Composite NPC Allocator'!I$37</f>
        <v>297685.21839581017</v>
      </c>
      <c r="J21" s="4">
        <f>+$D21*'Composite NPC Allocator'!J$37</f>
        <v>12728.811610690585</v>
      </c>
      <c r="K21" s="4">
        <f>+$D21*'Composite NPC Allocator'!K$37</f>
        <v>384.87954871567109</v>
      </c>
      <c r="L21" s="4">
        <f>+$D21*'Composite NPC Allocator'!L$37</f>
        <v>1068.26630721167</v>
      </c>
      <c r="M21" s="4">
        <f>+$D21*'Composite NPC Allocator'!M$37</f>
        <v>96466.973445827476</v>
      </c>
      <c r="N21" s="4">
        <f>+$D21*'Composite NPC Allocator'!N$37</f>
        <v>35350.274248161884</v>
      </c>
      <c r="O21" s="4">
        <f>+$D21*'Composite NPC Allocator'!O$37</f>
        <v>46646.698625909223</v>
      </c>
      <c r="P21" s="14">
        <f t="shared" si="1"/>
        <v>0</v>
      </c>
      <c r="Q21" s="12"/>
      <c r="R21" s="12"/>
      <c r="AW21" s="10"/>
      <c r="HP21" s="11"/>
    </row>
    <row r="22" spans="1:224">
      <c r="A22" s="13"/>
      <c r="B22" s="5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4"/>
      <c r="AW22" s="10"/>
      <c r="HP22" s="11"/>
    </row>
    <row r="23" spans="1:224">
      <c r="A23" s="13" t="s">
        <v>20</v>
      </c>
      <c r="B23" s="5" t="s">
        <v>21</v>
      </c>
      <c r="C23" s="15" t="s">
        <v>7</v>
      </c>
      <c r="D23" s="4">
        <v>153144261</v>
      </c>
      <c r="E23" s="4">
        <f>+$D23*'Composite NPC Allocator'!E$37</f>
        <v>46062613.718929321</v>
      </c>
      <c r="F23" s="4">
        <f>+$D23*'Composite NPC Allocator'!F$37</f>
        <v>42013585.553464465</v>
      </c>
      <c r="G23" s="4">
        <f>+$D23*'Composite NPC Allocator'!G$37</f>
        <v>14296355.321824424</v>
      </c>
      <c r="H23" s="4">
        <f>+$D23*'Composite NPC Allocator'!H$37</f>
        <v>591043.77680696745</v>
      </c>
      <c r="I23" s="4">
        <f>+$D23*'Composite NPC Allocator'!I$37</f>
        <v>30465211.850040831</v>
      </c>
      <c r="J23" s="4">
        <f>+$D23*'Composite NPC Allocator'!J$37</f>
        <v>1302671.1383543999</v>
      </c>
      <c r="K23" s="4">
        <f>+$D23*'Composite NPC Allocator'!K$37</f>
        <v>39388.710838777952</v>
      </c>
      <c r="L23" s="4">
        <f>+$D23*'Composite NPC Allocator'!L$37</f>
        <v>109326.7564202388</v>
      </c>
      <c r="M23" s="4">
        <f>+$D23*'Composite NPC Allocator'!M$37</f>
        <v>9872464.6067302413</v>
      </c>
      <c r="N23" s="4">
        <f>+$D23*'Composite NPC Allocator'!N$37</f>
        <v>3617759.725292603</v>
      </c>
      <c r="O23" s="4">
        <f>+$D23*'Composite NPC Allocator'!O$37</f>
        <v>4773839.8412977252</v>
      </c>
      <c r="P23" s="14">
        <f t="shared" si="1"/>
        <v>0</v>
      </c>
      <c r="Q23" s="12"/>
      <c r="R23" s="12"/>
      <c r="AW23" s="10"/>
      <c r="HP23" s="11"/>
    </row>
    <row r="24" spans="1:224">
      <c r="A24" s="13"/>
      <c r="B24" s="20" t="s">
        <v>17</v>
      </c>
      <c r="C24" s="15" t="s">
        <v>7</v>
      </c>
      <c r="D24" s="4">
        <v>8933492.867324207</v>
      </c>
      <c r="E24" s="4">
        <f>+$D24*'Composite NPC Allocator'!E$37</f>
        <v>2687009.1534697814</v>
      </c>
      <c r="F24" s="4">
        <f>+$D24*'Composite NPC Allocator'!F$37</f>
        <v>2450813.7910084017</v>
      </c>
      <c r="G24" s="4">
        <f>+$D24*'Composite NPC Allocator'!G$37</f>
        <v>833961.30852236738</v>
      </c>
      <c r="H24" s="4">
        <f>+$D24*'Composite NPC Allocator'!H$37</f>
        <v>34477.853299258823</v>
      </c>
      <c r="I24" s="4">
        <f>+$D24*'Composite NPC Allocator'!I$37</f>
        <v>1777152.803420173</v>
      </c>
      <c r="J24" s="4">
        <f>+$D24*'Composite NPC Allocator'!J$37</f>
        <v>75989.810176158921</v>
      </c>
      <c r="K24" s="4">
        <f>+$D24*'Composite NPC Allocator'!K$37</f>
        <v>2297.6947685380032</v>
      </c>
      <c r="L24" s="4">
        <f>+$D24*'Composite NPC Allocator'!L$37</f>
        <v>6377.4495518829417</v>
      </c>
      <c r="M24" s="4">
        <f>+$D24*'Composite NPC Allocator'!M$37</f>
        <v>575898.77394840994</v>
      </c>
      <c r="N24" s="4">
        <f>+$D24*'Composite NPC Allocator'!N$37</f>
        <v>211037.81813668</v>
      </c>
      <c r="O24" s="4">
        <f>+$D24*'Composite NPC Allocator'!O$37</f>
        <v>278476.41102255444</v>
      </c>
      <c r="P24" s="14">
        <f t="shared" si="1"/>
        <v>0</v>
      </c>
      <c r="AW24" s="10"/>
      <c r="HP24" s="11"/>
    </row>
    <row r="25" spans="1:224">
      <c r="A25" s="13"/>
      <c r="B25" s="5"/>
      <c r="C25" s="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  <c r="Q25" s="12"/>
      <c r="R25" s="12"/>
      <c r="AW25" s="10"/>
      <c r="HP25" s="11"/>
    </row>
    <row r="26" spans="1:224">
      <c r="A26" s="13" t="s">
        <v>22</v>
      </c>
      <c r="B26" s="5" t="s">
        <v>23</v>
      </c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4"/>
      <c r="AW26" s="10"/>
      <c r="HP26" s="11"/>
    </row>
    <row r="27" spans="1:224">
      <c r="A27" s="13"/>
      <c r="B27" s="5" t="s">
        <v>8</v>
      </c>
      <c r="C27" s="19" t="s">
        <v>6</v>
      </c>
      <c r="D27" s="4">
        <v>280635059</v>
      </c>
      <c r="E27" s="4">
        <f>+$D27*'Composite NPC Allocator'!E$36</f>
        <v>97318833.458101928</v>
      </c>
      <c r="F27" s="4">
        <f>+$D27*'Composite NPC Allocator'!F$36</f>
        <v>79126916.690668702</v>
      </c>
      <c r="G27" s="4">
        <f>+$D27*'Composite NPC Allocator'!G$36</f>
        <v>23958329.690032903</v>
      </c>
      <c r="H27" s="4">
        <f>+$D27*'Composite NPC Allocator'!H$36</f>
        <v>581791.58168046572</v>
      </c>
      <c r="I27" s="4">
        <f>+$D27*'Composite NPC Allocator'!I$36</f>
        <v>47712095.50242231</v>
      </c>
      <c r="J27" s="4">
        <f>+$D27*'Composite NPC Allocator'!J$36</f>
        <v>2111395.2396896374</v>
      </c>
      <c r="K27" s="4">
        <f>+$D27*'Composite NPC Allocator'!K$36</f>
        <v>59699.727236923303</v>
      </c>
      <c r="L27" s="4">
        <f>+$D27*'Composite NPC Allocator'!L$36</f>
        <v>108153.55816652307</v>
      </c>
      <c r="M27" s="4">
        <f>+$D27*'Composite NPC Allocator'!M$36</f>
        <v>19384792.048354849</v>
      </c>
      <c r="N27" s="4">
        <f>+$D27*'Composite NPC Allocator'!N$36</f>
        <v>5407730.8787486618</v>
      </c>
      <c r="O27" s="4">
        <f>+$D27*'Composite NPC Allocator'!O$36</f>
        <v>4865320.6248970702</v>
      </c>
      <c r="P27" s="14">
        <f t="shared" si="1"/>
        <v>0</v>
      </c>
      <c r="Q27" s="12"/>
      <c r="R27" s="12"/>
      <c r="AW27" s="10"/>
      <c r="HP27" s="11"/>
    </row>
    <row r="28" spans="1:224">
      <c r="A28" s="13"/>
      <c r="B28" s="5" t="s">
        <v>11</v>
      </c>
      <c r="C28" s="15" t="s">
        <v>7</v>
      </c>
      <c r="D28" s="4">
        <v>12154101</v>
      </c>
      <c r="E28" s="4">
        <f>+$D28*'Composite NPC Allocator'!E$37</f>
        <v>3655701.2049171897</v>
      </c>
      <c r="F28" s="4">
        <f>+$D28*'Composite NPC Allocator'!F$37</f>
        <v>3334355.1946027409</v>
      </c>
      <c r="G28" s="4">
        <f>+$D28*'Composite NPC Allocator'!G$37</f>
        <v>1134612.1975366843</v>
      </c>
      <c r="H28" s="4">
        <f>+$D28*'Composite NPC Allocator'!H$37</f>
        <v>46907.443425081008</v>
      </c>
      <c r="I28" s="4">
        <f>+$D28*'Composite NPC Allocator'!I$37</f>
        <v>2417833.0901462454</v>
      </c>
      <c r="J28" s="4">
        <f>+$D28*'Composite NPC Allocator'!J$37</f>
        <v>103384.8508717173</v>
      </c>
      <c r="K28" s="4">
        <f>+$D28*'Composite NPC Allocator'!K$37</f>
        <v>3126.0353255699342</v>
      </c>
      <c r="L28" s="4">
        <f>+$D28*'Composite NPC Allocator'!L$37</f>
        <v>8676.5800484941501</v>
      </c>
      <c r="M28" s="4">
        <f>+$D28*'Composite NPC Allocator'!M$37</f>
        <v>783515.69406263693</v>
      </c>
      <c r="N28" s="4">
        <f>+$D28*'Composite NPC Allocator'!N$37</f>
        <v>287118.93483843026</v>
      </c>
      <c r="O28" s="4">
        <f>+$D28*'Composite NPC Allocator'!O$37</f>
        <v>378869.77422520926</v>
      </c>
      <c r="P28" s="14">
        <f t="shared" si="1"/>
        <v>0</v>
      </c>
      <c r="AW28" s="10"/>
      <c r="HP28" s="11"/>
    </row>
    <row r="29" spans="1:224">
      <c r="A29" s="13"/>
      <c r="B29" s="5"/>
      <c r="C29" s="1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4"/>
      <c r="Q29" s="12"/>
      <c r="R29" s="12"/>
      <c r="AW29" s="10"/>
      <c r="HP29" s="11"/>
    </row>
    <row r="30" spans="1:224">
      <c r="A30" s="13" t="s">
        <v>24</v>
      </c>
      <c r="B30" s="5" t="s">
        <v>25</v>
      </c>
      <c r="C30" s="19" t="s">
        <v>6</v>
      </c>
      <c r="D30" s="4">
        <v>55768007</v>
      </c>
      <c r="E30" s="4">
        <f>+$D30*'Composite NPC Allocator'!E$36</f>
        <v>19339270.741376836</v>
      </c>
      <c r="F30" s="4">
        <f>+$D30*'Composite NPC Allocator'!F$36</f>
        <v>15724159.553042976</v>
      </c>
      <c r="G30" s="4">
        <f>+$D30*'Composite NPC Allocator'!G$36</f>
        <v>4761017.0397921056</v>
      </c>
      <c r="H30" s="4">
        <f>+$D30*'Composite NPC Allocator'!H$36</f>
        <v>115614.05447812309</v>
      </c>
      <c r="I30" s="4">
        <f>+$D30*'Composite NPC Allocator'!I$36</f>
        <v>9481382.9941459876</v>
      </c>
      <c r="J30" s="4">
        <f>+$D30*'Composite NPC Allocator'!J$36</f>
        <v>419578.02751500969</v>
      </c>
      <c r="K30" s="4">
        <f>+$D30*'Composite NPC Allocator'!K$36</f>
        <v>11863.574060598143</v>
      </c>
      <c r="L30" s="4">
        <f>+$D30*'Composite NPC Allocator'!L$36</f>
        <v>21492.355268789015</v>
      </c>
      <c r="M30" s="4">
        <f>+$D30*'Composite NPC Allocator'!M$36</f>
        <v>3852160.2486102693</v>
      </c>
      <c r="N30" s="4">
        <f>+$D30*'Composite NPC Allocator'!N$36</f>
        <v>1074628.2897610862</v>
      </c>
      <c r="O30" s="4">
        <f>+$D30*'Composite NPC Allocator'!O$36</f>
        <v>966840.1219482139</v>
      </c>
      <c r="P30" s="14">
        <f t="shared" si="1"/>
        <v>0</v>
      </c>
      <c r="AW30" s="10"/>
      <c r="HP30" s="11"/>
    </row>
    <row r="31" spans="1:224">
      <c r="A31" s="13"/>
      <c r="B31" s="5" t="s">
        <v>11</v>
      </c>
      <c r="C31" s="19" t="s">
        <v>7</v>
      </c>
      <c r="D31" s="7">
        <v>2584592</v>
      </c>
      <c r="E31" s="7">
        <f>+$D31*'Composite NPC Allocator'!E$37</f>
        <v>777391.60540292761</v>
      </c>
      <c r="F31" s="7">
        <f>+$D31*'Composite NPC Allocator'!F$37</f>
        <v>709056.78347816004</v>
      </c>
      <c r="G31" s="7">
        <f>+$D31*'Composite NPC Allocator'!G$37</f>
        <v>241277.37698211774</v>
      </c>
      <c r="H31" s="7">
        <f>+$D31*'Composite NPC Allocator'!H$37</f>
        <v>9974.9543809876996</v>
      </c>
      <c r="I31" s="7">
        <f>+$D31*'Composite NPC Allocator'!I$37</f>
        <v>514156.6671304825</v>
      </c>
      <c r="J31" s="7">
        <f>+$D31*'Composite NPC Allocator'!J$37</f>
        <v>21984.979266194474</v>
      </c>
      <c r="K31" s="7">
        <f>+$D31*'Composite NPC Allocator'!K$37</f>
        <v>664.75717901187818</v>
      </c>
      <c r="L31" s="7">
        <f>+$D31*'Composite NPC Allocator'!L$37</f>
        <v>1845.0907541987347</v>
      </c>
      <c r="M31" s="7">
        <f>+$D31*'Composite NPC Allocator'!M$37</f>
        <v>166616.05780211461</v>
      </c>
      <c r="N31" s="7">
        <f>+$D31*'Composite NPC Allocator'!N$37</f>
        <v>61056.37118137558</v>
      </c>
      <c r="O31" s="7">
        <f>+$D31*'Composite NPC Allocator'!O$37</f>
        <v>80567.356442428936</v>
      </c>
      <c r="P31" s="14">
        <f t="shared" si="1"/>
        <v>0</v>
      </c>
      <c r="AW31" s="10"/>
      <c r="HP31" s="11"/>
    </row>
    <row r="32" spans="1:224">
      <c r="A32" s="13"/>
      <c r="B32" s="5"/>
      <c r="C32" s="5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4"/>
      <c r="AW32" s="10"/>
      <c r="HP32" s="11"/>
    </row>
    <row r="33" spans="1:16">
      <c r="A33" s="23"/>
      <c r="B33" s="10" t="s">
        <v>56</v>
      </c>
      <c r="D33" s="24">
        <f t="shared" ref="D33:O33" si="2">-SUM(D12:D16)+SUM(D18:D31)</f>
        <v>604040441.79206753</v>
      </c>
      <c r="E33" s="24">
        <f t="shared" si="2"/>
        <v>186855524.96701258</v>
      </c>
      <c r="F33" s="24">
        <f t="shared" si="2"/>
        <v>166568882.39053589</v>
      </c>
      <c r="G33" s="24">
        <f t="shared" si="2"/>
        <v>55491146.095755696</v>
      </c>
      <c r="H33" s="24">
        <f t="shared" si="2"/>
        <v>2130369.7266979101</v>
      </c>
      <c r="I33" s="24">
        <f t="shared" si="2"/>
        <v>116911067.28860009</v>
      </c>
      <c r="J33" s="24">
        <f t="shared" si="2"/>
        <v>5027588.0345960287</v>
      </c>
      <c r="K33" s="24">
        <f t="shared" si="2"/>
        <v>150358.82572831906</v>
      </c>
      <c r="L33" s="24">
        <f t="shared" si="2"/>
        <v>394275.14468942228</v>
      </c>
      <c r="M33" s="24">
        <f t="shared" si="2"/>
        <v>39457878.610152781</v>
      </c>
      <c r="N33" s="24">
        <f t="shared" si="2"/>
        <v>13779830.932354394</v>
      </c>
      <c r="O33" s="24">
        <f t="shared" si="2"/>
        <v>17273519.615944248</v>
      </c>
      <c r="P33" s="24">
        <f t="shared" si="1"/>
        <v>-0.16000008583068848</v>
      </c>
    </row>
    <row r="34" spans="1:16">
      <c r="A34" s="23"/>
      <c r="B34" s="10" t="s">
        <v>57</v>
      </c>
      <c r="D34" s="25">
        <f>+D33/$D$33</f>
        <v>1</v>
      </c>
      <c r="E34" s="25">
        <f>+E33/$D$33</f>
        <v>0.30934273939117307</v>
      </c>
      <c r="F34" s="25">
        <f t="shared" ref="F34:O34" si="3">+F33/$D$33</f>
        <v>0.27575783153915862</v>
      </c>
      <c r="G34" s="25">
        <f t="shared" si="3"/>
        <v>9.1866607360137228E-2</v>
      </c>
      <c r="H34" s="25">
        <f t="shared" si="3"/>
        <v>3.5268660495272933E-3</v>
      </c>
      <c r="I34" s="25">
        <f t="shared" si="3"/>
        <v>0.19354841033780498</v>
      </c>
      <c r="J34" s="25">
        <f t="shared" si="3"/>
        <v>8.323263951797959E-3</v>
      </c>
      <c r="K34" s="25">
        <f t="shared" si="3"/>
        <v>2.4892178623377338E-4</v>
      </c>
      <c r="L34" s="25">
        <f t="shared" si="3"/>
        <v>6.5272971379149141E-4</v>
      </c>
      <c r="M34" s="25">
        <f t="shared" si="3"/>
        <v>6.532323977031923E-2</v>
      </c>
      <c r="N34" s="25">
        <f t="shared" si="3"/>
        <v>2.2812762157898542E-2</v>
      </c>
      <c r="O34" s="25">
        <f t="shared" si="3"/>
        <v>2.8596627677274652E-2</v>
      </c>
    </row>
    <row r="35" spans="1:16" ht="15">
      <c r="C35" s="1"/>
      <c r="D35" s="2"/>
      <c r="E35" s="15"/>
      <c r="F35" s="15"/>
      <c r="G35" s="15"/>
      <c r="H35" s="15"/>
      <c r="I35" s="15"/>
      <c r="J35" s="15"/>
      <c r="K35" s="15"/>
      <c r="L35" s="15"/>
      <c r="M35" s="15"/>
      <c r="N35" s="26"/>
      <c r="O35" s="26"/>
      <c r="P35" s="26"/>
    </row>
    <row r="36" spans="1:16">
      <c r="C36" s="27" t="s">
        <v>6</v>
      </c>
      <c r="D36" s="27" t="s">
        <v>61</v>
      </c>
      <c r="E36" s="28">
        <v>0.34678074010026638</v>
      </c>
      <c r="F36" s="28">
        <v>0.28195663425883188</v>
      </c>
      <c r="G36" s="28">
        <v>8.5371834065938651E-2</v>
      </c>
      <c r="H36" s="28">
        <v>2.0731250890519198E-3</v>
      </c>
      <c r="I36" s="28">
        <v>0.17001473612184112</v>
      </c>
      <c r="J36" s="28">
        <v>7.5236331740348855E-3</v>
      </c>
      <c r="K36" s="28">
        <v>2.1273082361717073E-4</v>
      </c>
      <c r="L36" s="28">
        <v>3.853886201956081E-4</v>
      </c>
      <c r="M36" s="28">
        <v>6.9074733988795212E-2</v>
      </c>
      <c r="N36" s="28">
        <v>1.9269619761758498E-2</v>
      </c>
      <c r="O36" s="28">
        <v>1.733682399566859E-2</v>
      </c>
      <c r="P36" s="3">
        <f>SUM(E36:O36)</f>
        <v>0.99999999999999989</v>
      </c>
    </row>
    <row r="37" spans="1:16">
      <c r="C37" s="29" t="s">
        <v>7</v>
      </c>
      <c r="D37" s="29" t="s">
        <v>60</v>
      </c>
      <c r="E37" s="28">
        <v>0.30077923533111905</v>
      </c>
      <c r="F37" s="28">
        <v>0.27433992811173291</v>
      </c>
      <c r="G37" s="28">
        <v>9.3352210709511496E-2</v>
      </c>
      <c r="H37" s="28">
        <v>3.8593922680979047E-3</v>
      </c>
      <c r="I37" s="28">
        <v>0.19893146273395665</v>
      </c>
      <c r="J37" s="28">
        <v>8.5061701290549824E-3</v>
      </c>
      <c r="K37" s="28">
        <v>2.5720004511809916E-4</v>
      </c>
      <c r="L37" s="28">
        <v>7.1388085786798635E-4</v>
      </c>
      <c r="M37" s="28">
        <v>6.4465129429370133E-2</v>
      </c>
      <c r="N37" s="28">
        <v>2.3623214488544257E-2</v>
      </c>
      <c r="O37" s="28">
        <v>3.1172175895626444E-2</v>
      </c>
      <c r="P37" s="3">
        <f>ROUND(SUM(E37:O37),6)</f>
        <v>1</v>
      </c>
    </row>
    <row r="39" spans="1:16">
      <c r="B39" s="10" t="s">
        <v>58</v>
      </c>
      <c r="C39" s="30">
        <v>0.75</v>
      </c>
      <c r="D39" s="31">
        <f t="shared" ref="D39:O39" si="4">(-D12-D15+D27+D30)*$C$39</f>
        <v>84142341</v>
      </c>
      <c r="E39" s="31">
        <f t="shared" si="4"/>
        <v>29178943.285748988</v>
      </c>
      <c r="F39" s="31">
        <f t="shared" si="4"/>
        <v>23724491.267018914</v>
      </c>
      <c r="G39" s="31">
        <f t="shared" si="4"/>
        <v>7183385.9737716252</v>
      </c>
      <c r="H39" s="31">
        <f t="shared" si="4"/>
        <v>174437.59817866195</v>
      </c>
      <c r="I39" s="31">
        <f t="shared" si="4"/>
        <v>14305437.901788974</v>
      </c>
      <c r="J39" s="31">
        <f t="shared" si="4"/>
        <v>633056.10808855563</v>
      </c>
      <c r="K39" s="31">
        <f t="shared" si="4"/>
        <v>17899.669502006836</v>
      </c>
      <c r="L39" s="31">
        <f t="shared" si="4"/>
        <v>32427.500698018346</v>
      </c>
      <c r="M39" s="31">
        <f t="shared" si="4"/>
        <v>5812109.8217694964</v>
      </c>
      <c r="N39" s="31">
        <f t="shared" si="4"/>
        <v>1621390.9169342215</v>
      </c>
      <c r="O39" s="31">
        <f t="shared" si="4"/>
        <v>1458760.9565005284</v>
      </c>
      <c r="P39" s="24">
        <f t="shared" ref="P39:P44" si="5">SUM(E39:O39)-D39</f>
        <v>0</v>
      </c>
    </row>
    <row r="40" spans="1:16">
      <c r="D40" s="25">
        <f t="shared" ref="D40:O40" si="6">+D39/D44</f>
        <v>0.13929918458831408</v>
      </c>
      <c r="E40" s="25">
        <f t="shared" si="6"/>
        <v>0.15615777639382208</v>
      </c>
      <c r="F40" s="25">
        <f t="shared" si="6"/>
        <v>0.14243051238943111</v>
      </c>
      <c r="G40" s="25">
        <f t="shared" si="6"/>
        <v>0.12945102920339674</v>
      </c>
      <c r="H40" s="25">
        <f t="shared" si="6"/>
        <v>8.1881372980755596E-2</v>
      </c>
      <c r="I40" s="25">
        <f t="shared" si="6"/>
        <v>0.12236170820744775</v>
      </c>
      <c r="J40" s="25">
        <f t="shared" si="6"/>
        <v>0.12591646406434776</v>
      </c>
      <c r="K40" s="25">
        <f t="shared" si="6"/>
        <v>0.11904635072336532</v>
      </c>
      <c r="L40" s="25">
        <f t="shared" si="6"/>
        <v>8.2245865951205421E-2</v>
      </c>
      <c r="M40" s="25">
        <f t="shared" si="6"/>
        <v>0.14729909530093188</v>
      </c>
      <c r="N40" s="25">
        <f t="shared" si="6"/>
        <v>0.11766406459510849</v>
      </c>
      <c r="O40" s="25">
        <f t="shared" si="6"/>
        <v>8.4450707726873755E-2</v>
      </c>
    </row>
    <row r="41" spans="1:16"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6">
      <c r="B42" s="10" t="s">
        <v>59</v>
      </c>
      <c r="D42" s="32">
        <f t="shared" ref="D42:O42" si="7">+D33-D39</f>
        <v>519898100.79206753</v>
      </c>
      <c r="E42" s="32">
        <f t="shared" si="7"/>
        <v>157676581.6812636</v>
      </c>
      <c r="F42" s="32">
        <f t="shared" si="7"/>
        <v>142844391.12351698</v>
      </c>
      <c r="G42" s="32">
        <f t="shared" si="7"/>
        <v>48307760.121984072</v>
      </c>
      <c r="H42" s="32">
        <f t="shared" si="7"/>
        <v>1955932.1285192482</v>
      </c>
      <c r="I42" s="32">
        <f t="shared" si="7"/>
        <v>102605629.38681111</v>
      </c>
      <c r="J42" s="32">
        <f t="shared" si="7"/>
        <v>4394531.926507473</v>
      </c>
      <c r="K42" s="32">
        <f t="shared" si="7"/>
        <v>132459.15622631222</v>
      </c>
      <c r="L42" s="32">
        <f t="shared" si="7"/>
        <v>361847.64399140392</v>
      </c>
      <c r="M42" s="32">
        <f t="shared" si="7"/>
        <v>33645768.788383283</v>
      </c>
      <c r="N42" s="32">
        <f t="shared" si="7"/>
        <v>12158440.015420172</v>
      </c>
      <c r="O42" s="32">
        <f t="shared" si="7"/>
        <v>15814758.659443719</v>
      </c>
      <c r="P42" s="24">
        <f t="shared" si="5"/>
        <v>-0.1600000262260437</v>
      </c>
    </row>
    <row r="43" spans="1:16">
      <c r="D43" s="33">
        <f t="shared" ref="D43:O43" si="8">+D42/D44</f>
        <v>0.86070081541168597</v>
      </c>
      <c r="E43" s="33">
        <f t="shared" si="8"/>
        <v>0.84384222360617789</v>
      </c>
      <c r="F43" s="33">
        <f t="shared" si="8"/>
        <v>0.85756948761056895</v>
      </c>
      <c r="G43" s="33">
        <f t="shared" si="8"/>
        <v>0.87054897079660332</v>
      </c>
      <c r="H43" s="33">
        <f t="shared" si="8"/>
        <v>0.9181186270192444</v>
      </c>
      <c r="I43" s="33">
        <f t="shared" si="8"/>
        <v>0.87763829179255215</v>
      </c>
      <c r="J43" s="33">
        <f t="shared" si="8"/>
        <v>0.87408353593565224</v>
      </c>
      <c r="K43" s="33">
        <f t="shared" si="8"/>
        <v>0.88095364927663466</v>
      </c>
      <c r="L43" s="33">
        <f t="shared" si="8"/>
        <v>0.91775413404879458</v>
      </c>
      <c r="M43" s="33">
        <f t="shared" si="8"/>
        <v>0.85270090469906812</v>
      </c>
      <c r="N43" s="33">
        <f t="shared" si="8"/>
        <v>0.88233593540489152</v>
      </c>
      <c r="O43" s="33">
        <f t="shared" si="8"/>
        <v>0.9155492922731262</v>
      </c>
    </row>
    <row r="44" spans="1:16">
      <c r="B44" s="10" t="s">
        <v>56</v>
      </c>
      <c r="D44" s="24">
        <f>+D39+D42</f>
        <v>604040441.79206753</v>
      </c>
      <c r="E44" s="24">
        <f t="shared" ref="E44:O44" si="9">+E39+E42</f>
        <v>186855524.96701258</v>
      </c>
      <c r="F44" s="24">
        <f t="shared" si="9"/>
        <v>166568882.39053589</v>
      </c>
      <c r="G44" s="24">
        <f t="shared" si="9"/>
        <v>55491146.095755696</v>
      </c>
      <c r="H44" s="24">
        <f t="shared" si="9"/>
        <v>2130369.7266979101</v>
      </c>
      <c r="I44" s="24">
        <f t="shared" si="9"/>
        <v>116911067.28860009</v>
      </c>
      <c r="J44" s="24">
        <f t="shared" si="9"/>
        <v>5027588.0345960287</v>
      </c>
      <c r="K44" s="24">
        <f t="shared" si="9"/>
        <v>150358.82572831906</v>
      </c>
      <c r="L44" s="24">
        <f t="shared" si="9"/>
        <v>394275.14468942228</v>
      </c>
      <c r="M44" s="24">
        <f t="shared" si="9"/>
        <v>39457878.610152781</v>
      </c>
      <c r="N44" s="24">
        <f t="shared" si="9"/>
        <v>13779830.932354394</v>
      </c>
      <c r="O44" s="24">
        <f t="shared" si="9"/>
        <v>17273519.615944248</v>
      </c>
      <c r="P44" s="24">
        <f t="shared" si="5"/>
        <v>-0.16000008583068848</v>
      </c>
    </row>
    <row r="47" spans="1:16">
      <c r="C47" s="10"/>
    </row>
    <row r="48" spans="1:16">
      <c r="C48" s="10"/>
      <c r="I48" s="24"/>
      <c r="J48" s="24"/>
      <c r="K48" s="24"/>
      <c r="L48" s="24"/>
    </row>
    <row r="49" spans="3:12">
      <c r="C49" s="10"/>
      <c r="I49" s="24"/>
      <c r="J49" s="24"/>
      <c r="K49" s="24"/>
      <c r="L49" s="24"/>
    </row>
    <row r="50" spans="3:12">
      <c r="C50" s="10"/>
      <c r="I50" s="24"/>
      <c r="J50" s="24"/>
      <c r="K50" s="24"/>
      <c r="L50" s="24"/>
    </row>
    <row r="51" spans="3:12">
      <c r="C51" s="10"/>
      <c r="I51" s="24"/>
      <c r="J51" s="24"/>
      <c r="K51" s="24"/>
      <c r="L51" s="24"/>
    </row>
    <row r="52" spans="3:12">
      <c r="C52" s="10"/>
      <c r="I52" s="24"/>
      <c r="J52" s="24"/>
      <c r="K52" s="24"/>
      <c r="L52" s="24"/>
    </row>
    <row r="53" spans="3:12">
      <c r="C53" s="10"/>
      <c r="I53" s="24"/>
      <c r="J53" s="24"/>
      <c r="K53" s="24"/>
      <c r="L53" s="24"/>
    </row>
    <row r="54" spans="3:12">
      <c r="C54" s="10"/>
      <c r="I54" s="24"/>
      <c r="J54" s="24"/>
      <c r="K54" s="24"/>
      <c r="L54" s="24"/>
    </row>
    <row r="55" spans="3:12">
      <c r="D55" s="24"/>
      <c r="E55" s="24"/>
      <c r="F55" s="24"/>
      <c r="G55" s="24"/>
      <c r="H55" s="24"/>
      <c r="I55" s="24"/>
      <c r="J55" s="24"/>
      <c r="K55" s="24"/>
      <c r="L55" s="24"/>
    </row>
    <row r="56" spans="3:12">
      <c r="D56" s="24"/>
      <c r="E56" s="24"/>
      <c r="F56" s="24"/>
      <c r="G56" s="24"/>
      <c r="H56" s="24"/>
      <c r="I56" s="24"/>
      <c r="J56" s="24"/>
      <c r="K56" s="24"/>
      <c r="L56" s="24"/>
    </row>
    <row r="57" spans="3:12">
      <c r="D57" s="24"/>
      <c r="E57" s="24"/>
      <c r="F57" s="24"/>
      <c r="G57" s="24"/>
      <c r="H57" s="24"/>
      <c r="I57" s="24"/>
      <c r="J57" s="24"/>
      <c r="K57" s="24"/>
      <c r="L57" s="24"/>
    </row>
    <row r="58" spans="3:12">
      <c r="D58" s="24"/>
      <c r="E58" s="24"/>
      <c r="F58" s="24"/>
      <c r="G58" s="24"/>
      <c r="H58" s="24"/>
      <c r="I58" s="24"/>
      <c r="J58" s="24"/>
      <c r="K58" s="24"/>
      <c r="L58" s="24"/>
    </row>
    <row r="59" spans="3:12">
      <c r="D59" s="24"/>
      <c r="E59" s="24"/>
      <c r="F59" s="24"/>
      <c r="G59" s="24"/>
      <c r="H59" s="24"/>
      <c r="I59" s="24"/>
      <c r="J59" s="24"/>
      <c r="K59" s="24"/>
      <c r="L59" s="24"/>
    </row>
    <row r="60" spans="3:12">
      <c r="D60" s="24"/>
      <c r="E60" s="24"/>
      <c r="F60" s="24"/>
      <c r="G60" s="24"/>
      <c r="H60" s="24"/>
      <c r="I60" s="24"/>
      <c r="J60" s="24"/>
      <c r="K60" s="24"/>
      <c r="L60" s="24"/>
    </row>
    <row r="61" spans="3:12">
      <c r="D61" s="24"/>
      <c r="E61" s="24"/>
      <c r="F61" s="24"/>
      <c r="G61" s="24"/>
      <c r="H61" s="24"/>
      <c r="I61" s="24"/>
      <c r="J61" s="24"/>
      <c r="K61" s="24"/>
      <c r="L61" s="24"/>
    </row>
    <row r="62" spans="3:12">
      <c r="D62" s="24"/>
      <c r="E62" s="24"/>
      <c r="F62" s="24"/>
      <c r="G62" s="24"/>
      <c r="H62" s="24"/>
      <c r="I62" s="24"/>
      <c r="J62" s="24"/>
      <c r="K62" s="24"/>
      <c r="L62" s="24"/>
    </row>
    <row r="63" spans="3:12">
      <c r="D63" s="24"/>
      <c r="E63" s="24"/>
      <c r="F63" s="24"/>
      <c r="G63" s="24"/>
      <c r="H63" s="24"/>
      <c r="I63" s="24"/>
      <c r="J63" s="24"/>
      <c r="K63" s="24"/>
      <c r="L63" s="24"/>
    </row>
    <row r="64" spans="3:12">
      <c r="D64" s="24"/>
      <c r="E64" s="24"/>
      <c r="F64" s="24"/>
      <c r="G64" s="24"/>
      <c r="H64" s="24"/>
      <c r="I64" s="24"/>
      <c r="J64" s="24"/>
      <c r="K64" s="24"/>
      <c r="L64" s="24"/>
    </row>
    <row r="65" spans="4:12">
      <c r="D65" s="24"/>
      <c r="E65" s="24"/>
      <c r="F65" s="24"/>
      <c r="G65" s="24"/>
      <c r="H65" s="24"/>
      <c r="I65" s="24"/>
      <c r="J65" s="24"/>
      <c r="K65" s="24"/>
      <c r="L65" s="24"/>
    </row>
    <row r="66" spans="4:12">
      <c r="D66" s="24"/>
      <c r="E66" s="24"/>
      <c r="F66" s="24"/>
      <c r="G66" s="24"/>
      <c r="H66" s="24"/>
      <c r="I66" s="24"/>
      <c r="J66" s="24"/>
      <c r="K66" s="24"/>
      <c r="L66" s="24"/>
    </row>
    <row r="67" spans="4:12">
      <c r="D67" s="24"/>
      <c r="E67" s="24"/>
      <c r="F67" s="24"/>
      <c r="G67" s="24"/>
      <c r="H67" s="24"/>
      <c r="I67" s="24"/>
      <c r="J67" s="24"/>
      <c r="K67" s="24"/>
      <c r="L67" s="24"/>
    </row>
    <row r="68" spans="4:12">
      <c r="D68" s="24"/>
      <c r="E68" s="24"/>
      <c r="F68" s="24"/>
      <c r="G68" s="24"/>
      <c r="H68" s="24"/>
      <c r="I68" s="24"/>
      <c r="J68" s="24"/>
      <c r="K68" s="24"/>
      <c r="L68" s="24"/>
    </row>
    <row r="69" spans="4:12">
      <c r="D69" s="24"/>
      <c r="E69" s="24"/>
      <c r="F69" s="24"/>
      <c r="G69" s="24"/>
      <c r="H69" s="24"/>
      <c r="I69" s="24"/>
      <c r="J69" s="24"/>
      <c r="K69" s="24"/>
      <c r="L69" s="24"/>
    </row>
    <row r="70" spans="4:12">
      <c r="D70" s="24"/>
      <c r="E70" s="24"/>
      <c r="F70" s="24"/>
      <c r="G70" s="24"/>
      <c r="H70" s="24"/>
      <c r="I70" s="24"/>
      <c r="J70" s="24"/>
      <c r="K70" s="24"/>
      <c r="L70" s="24"/>
    </row>
    <row r="71" spans="4:12">
      <c r="D71" s="24"/>
      <c r="E71" s="24"/>
      <c r="F71" s="24"/>
      <c r="G71" s="24"/>
      <c r="H71" s="24"/>
      <c r="I71" s="24"/>
      <c r="J71" s="24"/>
      <c r="K71" s="24"/>
      <c r="L71" s="24"/>
    </row>
    <row r="72" spans="4:12">
      <c r="D72" s="24"/>
      <c r="E72" s="24"/>
      <c r="F72" s="24"/>
      <c r="G72" s="24"/>
      <c r="H72" s="24"/>
      <c r="I72" s="24"/>
      <c r="J72" s="24"/>
      <c r="K72" s="24"/>
      <c r="L72" s="24"/>
    </row>
    <row r="73" spans="4:12">
      <c r="D73" s="24"/>
      <c r="E73" s="24"/>
      <c r="F73" s="24"/>
      <c r="G73" s="24"/>
      <c r="H73" s="24"/>
      <c r="I73" s="24"/>
      <c r="J73" s="24"/>
      <c r="K73" s="24"/>
      <c r="L73" s="24"/>
    </row>
    <row r="74" spans="4:12">
      <c r="D74" s="24"/>
      <c r="E74" s="24"/>
      <c r="F74" s="24"/>
      <c r="G74" s="24"/>
      <c r="H74" s="24"/>
      <c r="I74" s="24"/>
      <c r="J74" s="24"/>
      <c r="K74" s="24"/>
      <c r="L74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Composite NPC Allocator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2013-03-12T15:21:21Z</dcterms:created>
  <dcterms:modified xsi:type="dcterms:W3CDTF">2014-03-18T17:10:48Z</dcterms:modified>
</cp:coreProperties>
</file>