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4docs\1403540\"/>
    </mc:Choice>
  </mc:AlternateContent>
  <bookViews>
    <workbookView xWindow="-15" yWindow="-15" windowWidth="19230" windowHeight="5235"/>
  </bookViews>
  <sheets>
    <sheet name="Summary" sheetId="1" r:id="rId1"/>
    <sheet name="--- Workpapers --&gt;" sheetId="7" r:id="rId2"/>
    <sheet name="Inter-Hour Costs" sheetId="3" r:id="rId3"/>
    <sheet name="Reserve Shortage" sheetId="4" r:id="rId4"/>
    <sheet name="Reserve Requirements" sheetId="5" r:id="rId5"/>
  </sheets>
  <externalReferences>
    <externalReference r:id="rId6"/>
    <externalReference r:id="rId7"/>
    <externalReference r:id="rId8"/>
    <externalReference r:id="rId9"/>
  </externalReferences>
  <definedNames>
    <definedName name="_Order1" hidden="1">255</definedName>
    <definedName name="_Order2" hidden="1">0</definedName>
    <definedName name="ContractTypeDol" localSheetId="0">'[1]Check Dollars'!$R$258:$S$643</definedName>
    <definedName name="ContractTypeDol">'[2]Check Dollars'!$R$258:$S$643</definedName>
    <definedName name="ContractTypeMWh" localSheetId="0">'[1]Check MWh'!$R$258:$S$643</definedName>
    <definedName name="ContractTypeMWh">'[2]Check MWh'!$R$258:$S$643</definedName>
    <definedName name="DataCheck_Base">#REF!</definedName>
    <definedName name="DataCheck_Delta">#REF!</definedName>
    <definedName name="DispatchSum">"GRID Thermal Generation!R2C1:R4C2"</definedName>
    <definedName name="Hide_Rows">#REF!</definedName>
    <definedName name="Hide_Rows_Recon">#REF!</definedName>
    <definedName name="HoursHoliday" localSheetId="2">'[3]on off peak hours'!$C$16:$EP$20</definedName>
    <definedName name="HoursHoliday">'[4]on off peak hours'!$C$16:$EP$20</definedName>
    <definedName name="Mill" localSheetId="0">[1]NPC!$E$861:$Q$1081</definedName>
    <definedName name="Mill">[2]NPC!$E$861:$Q$1081</definedName>
    <definedName name="MMBtu" localSheetId="0">[1]NPC!$E$635:$Q$662</definedName>
    <definedName name="MMBtu">[2]NPC!$E$635:$Q$662</definedName>
    <definedName name="Months" localSheetId="0">[1]NPC!$F$3:$Q$3</definedName>
    <definedName name="Months">[2]NPC!$F$3:$Q$3</definedName>
    <definedName name="MWh" localSheetId="0">[1]NPC!$E$313:$Q$631</definedName>
    <definedName name="MWh">[2]NPC!$E$313:$Q$631</definedName>
    <definedName name="NameCost" localSheetId="0">[1]NPC!$C$1:$C$309</definedName>
    <definedName name="NameCost">[2]NPC!$C$1:$C$309</definedName>
    <definedName name="NameMill" localSheetId="0">[1]NPC!$C$861:$C$1099</definedName>
    <definedName name="NameMill">[2]NPC!$C$861:$C$1099</definedName>
    <definedName name="NameMMBtu" localSheetId="0">[1]NPC!$C$635:$C$662</definedName>
    <definedName name="NameMMBtu">[2]NPC!$C$635:$C$662</definedName>
    <definedName name="NameMWh" localSheetId="0">[1]NPC!$C$313:$C$631</definedName>
    <definedName name="NameMWh">[2]NPC!$C$313:$C$631</definedName>
    <definedName name="_xlnm.Print_Area" localSheetId="2">'Inter-Hour Costs'!$A$1:$D$40</definedName>
    <definedName name="_xlnm.Print_Area" localSheetId="0">Summary!$B$1:$I$41</definedName>
    <definedName name="PSATable" localSheetId="2">[3]Hermiston!$A$35:$E$41</definedName>
    <definedName name="PSATable" localSheetId="0">[1]Hermiston!$A$41:$E$56</definedName>
    <definedName name="PSATable">[2]Hermiston!$A$41:$E$56</definedName>
    <definedName name="RevenueSum">"GRID Thermal Revenue!R2C1:R4C2"</definedName>
    <definedName name="Version">#REF!</definedName>
  </definedNames>
  <calcPr calcId="152511" calcOnSave="0"/>
  <pivotCaches>
    <pivotCache cacheId="0" r:id="rId10"/>
    <pivotCache cacheId="1" r:id="rId11"/>
  </pivotCaches>
</workbook>
</file>

<file path=xl/calcChain.xml><?xml version="1.0" encoding="utf-8"?>
<calcChain xmlns="http://schemas.openxmlformats.org/spreadsheetml/2006/main">
  <c r="E39" i="1" l="1"/>
  <c r="E40" i="1" l="1"/>
  <c r="AC297" i="4"/>
  <c r="AB297" i="4"/>
  <c r="AC296" i="4"/>
  <c r="AE296" i="4" s="1"/>
  <c r="AB296" i="4"/>
  <c r="AD296" i="4" s="1"/>
  <c r="AC295" i="4"/>
  <c r="AE295" i="4" s="1"/>
  <c r="AB295" i="4"/>
  <c r="AD295" i="4" s="1"/>
  <c r="AC294" i="4"/>
  <c r="AE294" i="4" s="1"/>
  <c r="AB294" i="4"/>
  <c r="AD294" i="4" s="1"/>
  <c r="AC293" i="4"/>
  <c r="AE293" i="4" s="1"/>
  <c r="AB293" i="4"/>
  <c r="AD293" i="4" s="1"/>
  <c r="AC292" i="4"/>
  <c r="AE292" i="4" s="1"/>
  <c r="AB292" i="4"/>
  <c r="AD292" i="4" s="1"/>
  <c r="AC291" i="4"/>
  <c r="AE291" i="4" s="1"/>
  <c r="AB291" i="4"/>
  <c r="AD291" i="4" s="1"/>
  <c r="AC290" i="4"/>
  <c r="AE290" i="4" s="1"/>
  <c r="AB290" i="4"/>
  <c r="AD290" i="4" s="1"/>
  <c r="AC289" i="4"/>
  <c r="AE289" i="4" s="1"/>
  <c r="AB289" i="4"/>
  <c r="AD289" i="4" s="1"/>
  <c r="AC288" i="4"/>
  <c r="AE288" i="4" s="1"/>
  <c r="AB288" i="4"/>
  <c r="AD288" i="4" s="1"/>
  <c r="AC287" i="4"/>
  <c r="AE287" i="4" s="1"/>
  <c r="AB287" i="4"/>
  <c r="AD287" i="4" s="1"/>
  <c r="AC286" i="4"/>
  <c r="AE286" i="4" s="1"/>
  <c r="AB286" i="4"/>
  <c r="AD286" i="4" s="1"/>
  <c r="AC285" i="4"/>
  <c r="AE285" i="4" s="1"/>
  <c r="AB285" i="4"/>
  <c r="AD285" i="4" s="1"/>
  <c r="AC284" i="4"/>
  <c r="AE284" i="4" s="1"/>
  <c r="AB284" i="4"/>
  <c r="AD284" i="4" s="1"/>
  <c r="AC283" i="4"/>
  <c r="AE283" i="4" s="1"/>
  <c r="AB283" i="4"/>
  <c r="AD283" i="4" s="1"/>
  <c r="AC282" i="4"/>
  <c r="AE282" i="4" s="1"/>
  <c r="AB282" i="4"/>
  <c r="AD282" i="4" s="1"/>
  <c r="AC281" i="4"/>
  <c r="AE281" i="4" s="1"/>
  <c r="AB281" i="4"/>
  <c r="AD281" i="4" s="1"/>
  <c r="AC280" i="4"/>
  <c r="AE280" i="4" s="1"/>
  <c r="AB280" i="4"/>
  <c r="AD280" i="4" s="1"/>
  <c r="AC279" i="4"/>
  <c r="AE279" i="4" s="1"/>
  <c r="AB279" i="4"/>
  <c r="AD279" i="4" s="1"/>
  <c r="AC278" i="4"/>
  <c r="AE278" i="4" s="1"/>
  <c r="AB278" i="4"/>
  <c r="AD278" i="4" s="1"/>
  <c r="AC277" i="4"/>
  <c r="AE277" i="4" s="1"/>
  <c r="AB277" i="4"/>
  <c r="AD277" i="4" s="1"/>
  <c r="AC276" i="4"/>
  <c r="AE276" i="4" s="1"/>
  <c r="AB276" i="4"/>
  <c r="AD276" i="4" s="1"/>
  <c r="AC275" i="4"/>
  <c r="AE275" i="4" s="1"/>
  <c r="AB275" i="4"/>
  <c r="AD275" i="4" s="1"/>
  <c r="AC274" i="4"/>
  <c r="AE274" i="4" s="1"/>
  <c r="AB274" i="4"/>
  <c r="AD274" i="4" s="1"/>
  <c r="AC273" i="4"/>
  <c r="AE273" i="4" s="1"/>
  <c r="AB273" i="4"/>
  <c r="AD273" i="4" s="1"/>
  <c r="AC272" i="4"/>
  <c r="AE272" i="4" s="1"/>
  <c r="AB272" i="4"/>
  <c r="AD272" i="4" s="1"/>
  <c r="AC271" i="4"/>
  <c r="AE271" i="4" s="1"/>
  <c r="AB271" i="4"/>
  <c r="AD271" i="4" s="1"/>
  <c r="AC270" i="4"/>
  <c r="AE270" i="4" s="1"/>
  <c r="AB270" i="4"/>
  <c r="AD270" i="4" s="1"/>
  <c r="AC269" i="4"/>
  <c r="AE269" i="4" s="1"/>
  <c r="AB269" i="4"/>
  <c r="AD269" i="4" s="1"/>
  <c r="AC268" i="4"/>
  <c r="AE268" i="4" s="1"/>
  <c r="AB268" i="4"/>
  <c r="AD268" i="4" s="1"/>
  <c r="AC267" i="4"/>
  <c r="AE267" i="4" s="1"/>
  <c r="AB267" i="4"/>
  <c r="AD267" i="4" s="1"/>
  <c r="AC266" i="4"/>
  <c r="AE266" i="4" s="1"/>
  <c r="AB266" i="4"/>
  <c r="AD266" i="4" s="1"/>
  <c r="AC265" i="4"/>
  <c r="AE265" i="4" s="1"/>
  <c r="AB265" i="4"/>
  <c r="AD265" i="4" s="1"/>
  <c r="AC264" i="4"/>
  <c r="AE264" i="4" s="1"/>
  <c r="AB264" i="4"/>
  <c r="AD264" i="4" s="1"/>
  <c r="AC263" i="4"/>
  <c r="AE263" i="4" s="1"/>
  <c r="AB263" i="4"/>
  <c r="AD263" i="4" s="1"/>
  <c r="AC262" i="4"/>
  <c r="AE262" i="4" s="1"/>
  <c r="AB262" i="4"/>
  <c r="AD262" i="4" s="1"/>
  <c r="AC261" i="4"/>
  <c r="AE261" i="4" s="1"/>
  <c r="AB261" i="4"/>
  <c r="AD261" i="4" s="1"/>
  <c r="AC260" i="4"/>
  <c r="AE260" i="4" s="1"/>
  <c r="AB260" i="4"/>
  <c r="AD260" i="4" s="1"/>
  <c r="AC259" i="4"/>
  <c r="AE259" i="4" s="1"/>
  <c r="AB259" i="4"/>
  <c r="AD259" i="4" s="1"/>
  <c r="AC258" i="4"/>
  <c r="AE258" i="4" s="1"/>
  <c r="AB258" i="4"/>
  <c r="AD258" i="4" s="1"/>
  <c r="AC257" i="4"/>
  <c r="AE257" i="4" s="1"/>
  <c r="AB257" i="4"/>
  <c r="AD257" i="4" s="1"/>
  <c r="AC256" i="4"/>
  <c r="AE256" i="4" s="1"/>
  <c r="AB256" i="4"/>
  <c r="AD256" i="4" s="1"/>
  <c r="AC255" i="4"/>
  <c r="AE255" i="4" s="1"/>
  <c r="AB255" i="4"/>
  <c r="AD255" i="4" s="1"/>
  <c r="AC254" i="4"/>
  <c r="AE254" i="4" s="1"/>
  <c r="AB254" i="4"/>
  <c r="AD254" i="4" s="1"/>
  <c r="AC253" i="4"/>
  <c r="AE253" i="4" s="1"/>
  <c r="AB253" i="4"/>
  <c r="AD253" i="4" s="1"/>
  <c r="AC252" i="4"/>
  <c r="AE252" i="4" s="1"/>
  <c r="AB252" i="4"/>
  <c r="AD252" i="4" s="1"/>
  <c r="AC251" i="4"/>
  <c r="AE251" i="4" s="1"/>
  <c r="AB251" i="4"/>
  <c r="AD251" i="4" s="1"/>
  <c r="AC250" i="4"/>
  <c r="AE250" i="4" s="1"/>
  <c r="AB250" i="4"/>
  <c r="AD250" i="4" s="1"/>
  <c r="AC249" i="4"/>
  <c r="AE249" i="4" s="1"/>
  <c r="AB249" i="4"/>
  <c r="AD249" i="4" s="1"/>
  <c r="V296" i="4"/>
  <c r="U296" i="4"/>
  <c r="V295" i="4"/>
  <c r="U295" i="4"/>
  <c r="V294" i="4"/>
  <c r="U294" i="4"/>
  <c r="V293" i="4"/>
  <c r="U293" i="4"/>
  <c r="V292" i="4"/>
  <c r="U292" i="4"/>
  <c r="V291" i="4"/>
  <c r="U291" i="4"/>
  <c r="V290" i="4"/>
  <c r="U290" i="4"/>
  <c r="V289" i="4"/>
  <c r="U289" i="4"/>
  <c r="V288" i="4"/>
  <c r="U288" i="4"/>
  <c r="V287" i="4"/>
  <c r="U287" i="4"/>
  <c r="V286" i="4"/>
  <c r="U286" i="4"/>
  <c r="V285" i="4"/>
  <c r="U285" i="4"/>
  <c r="V284" i="4"/>
  <c r="U284" i="4"/>
  <c r="V283" i="4"/>
  <c r="U283" i="4"/>
  <c r="V282" i="4"/>
  <c r="U282" i="4"/>
  <c r="V281" i="4"/>
  <c r="U281" i="4"/>
  <c r="V280" i="4"/>
  <c r="U280" i="4"/>
  <c r="V279" i="4"/>
  <c r="U279" i="4"/>
  <c r="V278" i="4"/>
  <c r="U278" i="4"/>
  <c r="V277" i="4"/>
  <c r="U277" i="4"/>
  <c r="V276" i="4"/>
  <c r="U276" i="4"/>
  <c r="V275" i="4"/>
  <c r="U275" i="4"/>
  <c r="V274" i="4"/>
  <c r="U274" i="4"/>
  <c r="V273" i="4"/>
  <c r="U273" i="4"/>
  <c r="V272" i="4"/>
  <c r="U272" i="4"/>
  <c r="V271" i="4"/>
  <c r="U271" i="4"/>
  <c r="V270" i="4"/>
  <c r="U270" i="4"/>
  <c r="V269" i="4"/>
  <c r="U269" i="4"/>
  <c r="V268" i="4"/>
  <c r="U268" i="4"/>
  <c r="V267" i="4"/>
  <c r="U267" i="4"/>
  <c r="V266" i="4"/>
  <c r="U266" i="4"/>
  <c r="V265" i="4"/>
  <c r="U265" i="4"/>
  <c r="V264" i="4"/>
  <c r="U264" i="4"/>
  <c r="V263" i="4"/>
  <c r="U263" i="4"/>
  <c r="V262" i="4"/>
  <c r="U262" i="4"/>
  <c r="V261" i="4"/>
  <c r="U261" i="4"/>
  <c r="V260" i="4"/>
  <c r="U260" i="4"/>
  <c r="V259" i="4"/>
  <c r="U259" i="4"/>
  <c r="V258" i="4"/>
  <c r="U258" i="4"/>
  <c r="V257" i="4"/>
  <c r="U257" i="4"/>
  <c r="V256" i="4"/>
  <c r="U256" i="4"/>
  <c r="V255" i="4"/>
  <c r="U255" i="4"/>
  <c r="V254" i="4"/>
  <c r="U254" i="4"/>
  <c r="V253" i="4"/>
  <c r="U253" i="4"/>
  <c r="V252" i="4"/>
  <c r="U252" i="4"/>
  <c r="V251" i="4"/>
  <c r="U251" i="4"/>
  <c r="V250" i="4"/>
  <c r="U250" i="4"/>
  <c r="V249" i="4"/>
  <c r="U249" i="4"/>
  <c r="K4" i="1" l="1"/>
  <c r="E12" i="3" l="1"/>
  <c r="U248" i="4" l="1"/>
  <c r="U247" i="4"/>
  <c r="U246" i="4"/>
  <c r="U245" i="4"/>
  <c r="U244" i="4"/>
  <c r="U243" i="4"/>
  <c r="U242" i="4"/>
  <c r="U241" i="4"/>
  <c r="U240" i="4"/>
  <c r="U239" i="4"/>
  <c r="U238" i="4"/>
  <c r="U237" i="4"/>
  <c r="U236" i="4"/>
  <c r="U235" i="4"/>
  <c r="U234" i="4"/>
  <c r="U233" i="4"/>
  <c r="U232" i="4"/>
  <c r="U231" i="4"/>
  <c r="U230" i="4"/>
  <c r="U229" i="4"/>
  <c r="U228" i="4"/>
  <c r="U227" i="4"/>
  <c r="U226" i="4"/>
  <c r="U225" i="4"/>
  <c r="U224" i="4"/>
  <c r="U223" i="4"/>
  <c r="U222" i="4"/>
  <c r="U221" i="4"/>
  <c r="U220" i="4"/>
  <c r="U219" i="4"/>
  <c r="U218" i="4"/>
  <c r="U217" i="4"/>
  <c r="U216" i="4"/>
  <c r="U215" i="4"/>
  <c r="U214" i="4"/>
  <c r="U213" i="4"/>
  <c r="U212" i="4"/>
  <c r="U211" i="4"/>
  <c r="U210" i="4"/>
  <c r="U209" i="4"/>
  <c r="U208" i="4"/>
  <c r="U207" i="4"/>
  <c r="U206" i="4"/>
  <c r="U205" i="4"/>
  <c r="U204" i="4"/>
  <c r="U203" i="4"/>
  <c r="U202" i="4"/>
  <c r="U201" i="4"/>
  <c r="U200" i="4"/>
  <c r="U199" i="4"/>
  <c r="U198" i="4"/>
  <c r="U197" i="4"/>
  <c r="U196" i="4"/>
  <c r="U195" i="4"/>
  <c r="U194" i="4"/>
  <c r="U193" i="4"/>
  <c r="U192" i="4"/>
  <c r="U191" i="4"/>
  <c r="U190" i="4"/>
  <c r="U189" i="4"/>
  <c r="U188" i="4"/>
  <c r="U187" i="4"/>
  <c r="U186" i="4"/>
  <c r="U185" i="4"/>
  <c r="U184" i="4"/>
  <c r="U183" i="4"/>
  <c r="U182" i="4"/>
  <c r="U181" i="4"/>
  <c r="U180" i="4"/>
  <c r="U179" i="4"/>
  <c r="U178" i="4"/>
  <c r="U177" i="4"/>
  <c r="U176" i="4"/>
  <c r="U175" i="4"/>
  <c r="U174" i="4"/>
  <c r="U173" i="4"/>
  <c r="U172" i="4"/>
  <c r="U171" i="4"/>
  <c r="U170" i="4"/>
  <c r="U169" i="4"/>
  <c r="U168" i="4"/>
  <c r="U167" i="4"/>
  <c r="U166" i="4"/>
  <c r="U165" i="4"/>
  <c r="U164" i="4"/>
  <c r="U163" i="4"/>
  <c r="U162" i="4"/>
  <c r="U161" i="4"/>
  <c r="U160" i="4"/>
  <c r="U159" i="4"/>
  <c r="U158" i="4"/>
  <c r="U157" i="4"/>
  <c r="U156" i="4"/>
  <c r="U155" i="4"/>
  <c r="U154" i="4"/>
  <c r="U153" i="4"/>
  <c r="U152" i="4"/>
  <c r="U151" i="4"/>
  <c r="U150" i="4"/>
  <c r="U149" i="4"/>
  <c r="U148" i="4"/>
  <c r="U147" i="4"/>
  <c r="U146" i="4"/>
  <c r="U145" i="4"/>
  <c r="U144" i="4"/>
  <c r="U143" i="4"/>
  <c r="U142" i="4"/>
  <c r="U141" i="4"/>
  <c r="U140" i="4"/>
  <c r="U139" i="4"/>
  <c r="U138" i="4"/>
  <c r="U137" i="4"/>
  <c r="U136" i="4"/>
  <c r="U135" i="4"/>
  <c r="U134" i="4"/>
  <c r="U133" i="4"/>
  <c r="U132" i="4"/>
  <c r="U131" i="4"/>
  <c r="U130" i="4"/>
  <c r="U129" i="4"/>
  <c r="U128" i="4"/>
  <c r="U127" i="4"/>
  <c r="U126" i="4"/>
  <c r="U125" i="4"/>
  <c r="U124" i="4"/>
  <c r="U123" i="4"/>
  <c r="U122" i="4"/>
  <c r="U121" i="4"/>
  <c r="U120" i="4"/>
  <c r="U119" i="4"/>
  <c r="U118" i="4"/>
  <c r="U117" i="4"/>
  <c r="U116" i="4"/>
  <c r="U115" i="4"/>
  <c r="U114" i="4"/>
  <c r="U113" i="4"/>
  <c r="U112" i="4"/>
  <c r="U111" i="4"/>
  <c r="U110" i="4"/>
  <c r="U109" i="4"/>
  <c r="U108" i="4"/>
  <c r="U107" i="4"/>
  <c r="U106" i="4"/>
  <c r="U105" i="4"/>
  <c r="U104" i="4"/>
  <c r="U103" i="4"/>
  <c r="U102" i="4"/>
  <c r="U101" i="4"/>
  <c r="U100" i="4"/>
  <c r="U99" i="4"/>
  <c r="U98" i="4"/>
  <c r="U97" i="4"/>
  <c r="U96" i="4"/>
  <c r="U95" i="4"/>
  <c r="U94" i="4"/>
  <c r="U93" i="4"/>
  <c r="U92" i="4"/>
  <c r="U91" i="4"/>
  <c r="U90" i="4"/>
  <c r="U89" i="4"/>
  <c r="U88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5" i="4"/>
  <c r="U64" i="4"/>
  <c r="U63" i="4"/>
  <c r="U62" i="4"/>
  <c r="U61" i="4"/>
  <c r="U60" i="4"/>
  <c r="U59" i="4"/>
  <c r="U58" i="4"/>
  <c r="U57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V9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205" i="4"/>
  <c r="V206" i="4"/>
  <c r="V207" i="4"/>
  <c r="V208" i="4"/>
  <c r="V209" i="4"/>
  <c r="V210" i="4"/>
  <c r="V211" i="4"/>
  <c r="V212" i="4"/>
  <c r="V213" i="4"/>
  <c r="V214" i="4"/>
  <c r="V215" i="4"/>
  <c r="V216" i="4"/>
  <c r="V217" i="4"/>
  <c r="V218" i="4"/>
  <c r="V219" i="4"/>
  <c r="V220" i="4"/>
  <c r="V221" i="4"/>
  <c r="V222" i="4"/>
  <c r="V223" i="4"/>
  <c r="V224" i="4"/>
  <c r="V225" i="4"/>
  <c r="V226" i="4"/>
  <c r="V227" i="4"/>
  <c r="V228" i="4"/>
  <c r="V229" i="4"/>
  <c r="V230" i="4"/>
  <c r="V231" i="4"/>
  <c r="V232" i="4"/>
  <c r="V233" i="4"/>
  <c r="V234" i="4"/>
  <c r="V235" i="4"/>
  <c r="V236" i="4"/>
  <c r="V237" i="4"/>
  <c r="V238" i="4"/>
  <c r="V239" i="4"/>
  <c r="V240" i="4"/>
  <c r="V241" i="4"/>
  <c r="V242" i="4"/>
  <c r="V243" i="4"/>
  <c r="V244" i="4"/>
  <c r="V245" i="4"/>
  <c r="V246" i="4"/>
  <c r="V247" i="4"/>
  <c r="V248" i="4"/>
  <c r="AB9" i="4"/>
  <c r="AD9" i="4" s="1"/>
  <c r="AC9" i="4"/>
  <c r="AE9" i="4" s="1"/>
  <c r="AB10" i="4"/>
  <c r="AD10" i="4" s="1"/>
  <c r="AC10" i="4"/>
  <c r="AE10" i="4" s="1"/>
  <c r="AB11" i="4"/>
  <c r="AD11" i="4" s="1"/>
  <c r="AC11" i="4"/>
  <c r="AE11" i="4" s="1"/>
  <c r="AB12" i="4"/>
  <c r="AD12" i="4" s="1"/>
  <c r="AC12" i="4"/>
  <c r="AE12" i="4" s="1"/>
  <c r="AB13" i="4"/>
  <c r="AD13" i="4" s="1"/>
  <c r="AC13" i="4"/>
  <c r="AE13" i="4" s="1"/>
  <c r="AB14" i="4"/>
  <c r="AD14" i="4" s="1"/>
  <c r="AC14" i="4"/>
  <c r="AE14" i="4" s="1"/>
  <c r="AB15" i="4"/>
  <c r="AD15" i="4" s="1"/>
  <c r="AC15" i="4"/>
  <c r="AE15" i="4" s="1"/>
  <c r="AB16" i="4"/>
  <c r="AD16" i="4" s="1"/>
  <c r="AC16" i="4"/>
  <c r="AE16" i="4" s="1"/>
  <c r="AB17" i="4"/>
  <c r="AD17" i="4" s="1"/>
  <c r="AC17" i="4"/>
  <c r="AE17" i="4" s="1"/>
  <c r="AB18" i="4"/>
  <c r="AD18" i="4" s="1"/>
  <c r="AC18" i="4"/>
  <c r="AE18" i="4" s="1"/>
  <c r="AB19" i="4"/>
  <c r="AD19" i="4" s="1"/>
  <c r="AC19" i="4"/>
  <c r="AE19" i="4" s="1"/>
  <c r="AB20" i="4"/>
  <c r="AD20" i="4" s="1"/>
  <c r="AC20" i="4"/>
  <c r="AE20" i="4" s="1"/>
  <c r="AB21" i="4"/>
  <c r="AD21" i="4" s="1"/>
  <c r="AC21" i="4"/>
  <c r="AE21" i="4" s="1"/>
  <c r="AB22" i="4"/>
  <c r="AD22" i="4" s="1"/>
  <c r="AC22" i="4"/>
  <c r="AE22" i="4" s="1"/>
  <c r="AB23" i="4"/>
  <c r="AD23" i="4" s="1"/>
  <c r="AC23" i="4"/>
  <c r="AE23" i="4" s="1"/>
  <c r="AB24" i="4"/>
  <c r="AD24" i="4" s="1"/>
  <c r="AC24" i="4"/>
  <c r="AE24" i="4" s="1"/>
  <c r="AB25" i="4"/>
  <c r="AD25" i="4" s="1"/>
  <c r="AC25" i="4"/>
  <c r="AE25" i="4" s="1"/>
  <c r="AB26" i="4"/>
  <c r="AD26" i="4" s="1"/>
  <c r="AC26" i="4"/>
  <c r="AE26" i="4" s="1"/>
  <c r="AB27" i="4"/>
  <c r="AD27" i="4" s="1"/>
  <c r="AC27" i="4"/>
  <c r="AE27" i="4" s="1"/>
  <c r="AB28" i="4"/>
  <c r="AD28" i="4" s="1"/>
  <c r="AC28" i="4"/>
  <c r="AE28" i="4" s="1"/>
  <c r="AB29" i="4"/>
  <c r="AD29" i="4" s="1"/>
  <c r="AC29" i="4"/>
  <c r="AE29" i="4" s="1"/>
  <c r="AB30" i="4"/>
  <c r="AD30" i="4" s="1"/>
  <c r="AC30" i="4"/>
  <c r="AE30" i="4" s="1"/>
  <c r="AB31" i="4"/>
  <c r="AD31" i="4" s="1"/>
  <c r="AC31" i="4"/>
  <c r="AE31" i="4" s="1"/>
  <c r="AB32" i="4"/>
  <c r="AD32" i="4" s="1"/>
  <c r="AC32" i="4"/>
  <c r="AE32" i="4" s="1"/>
  <c r="AB33" i="4"/>
  <c r="AD33" i="4" s="1"/>
  <c r="AC33" i="4"/>
  <c r="AE33" i="4" s="1"/>
  <c r="AB34" i="4"/>
  <c r="AD34" i="4" s="1"/>
  <c r="AC34" i="4"/>
  <c r="AE34" i="4" s="1"/>
  <c r="AB35" i="4"/>
  <c r="AD35" i="4" s="1"/>
  <c r="AC35" i="4"/>
  <c r="AE35" i="4" s="1"/>
  <c r="AB36" i="4"/>
  <c r="AD36" i="4" s="1"/>
  <c r="AC36" i="4"/>
  <c r="AE36" i="4" s="1"/>
  <c r="AB37" i="4"/>
  <c r="AD37" i="4" s="1"/>
  <c r="AC37" i="4"/>
  <c r="AE37" i="4" s="1"/>
  <c r="AB38" i="4"/>
  <c r="AD38" i="4" s="1"/>
  <c r="AC38" i="4"/>
  <c r="AE38" i="4" s="1"/>
  <c r="AB39" i="4"/>
  <c r="AD39" i="4" s="1"/>
  <c r="AC39" i="4"/>
  <c r="AE39" i="4" s="1"/>
  <c r="AB40" i="4"/>
  <c r="AD40" i="4" s="1"/>
  <c r="AC40" i="4"/>
  <c r="AE40" i="4" s="1"/>
  <c r="AB41" i="4"/>
  <c r="AD41" i="4" s="1"/>
  <c r="AC41" i="4"/>
  <c r="AE41" i="4" s="1"/>
  <c r="AB42" i="4"/>
  <c r="AD42" i="4" s="1"/>
  <c r="AC42" i="4"/>
  <c r="AE42" i="4" s="1"/>
  <c r="AB43" i="4"/>
  <c r="AD43" i="4" s="1"/>
  <c r="AC43" i="4"/>
  <c r="AE43" i="4" s="1"/>
  <c r="AB44" i="4"/>
  <c r="AD44" i="4" s="1"/>
  <c r="AC44" i="4"/>
  <c r="AE44" i="4" s="1"/>
  <c r="AB45" i="4"/>
  <c r="AD45" i="4" s="1"/>
  <c r="AC45" i="4"/>
  <c r="AE45" i="4" s="1"/>
  <c r="AB46" i="4"/>
  <c r="AD46" i="4" s="1"/>
  <c r="AC46" i="4"/>
  <c r="AE46" i="4" s="1"/>
  <c r="AB47" i="4"/>
  <c r="AD47" i="4" s="1"/>
  <c r="AC47" i="4"/>
  <c r="AE47" i="4" s="1"/>
  <c r="AB48" i="4"/>
  <c r="AD48" i="4" s="1"/>
  <c r="AC48" i="4"/>
  <c r="AE48" i="4" s="1"/>
  <c r="AB49" i="4"/>
  <c r="AD49" i="4" s="1"/>
  <c r="AC49" i="4"/>
  <c r="AE49" i="4" s="1"/>
  <c r="AB50" i="4"/>
  <c r="AD50" i="4" s="1"/>
  <c r="AC50" i="4"/>
  <c r="AE50" i="4" s="1"/>
  <c r="AB51" i="4"/>
  <c r="AD51" i="4" s="1"/>
  <c r="AC51" i="4"/>
  <c r="AE51" i="4" s="1"/>
  <c r="AB52" i="4"/>
  <c r="AD52" i="4" s="1"/>
  <c r="AC52" i="4"/>
  <c r="AE52" i="4" s="1"/>
  <c r="AB53" i="4"/>
  <c r="AD53" i="4" s="1"/>
  <c r="AC53" i="4"/>
  <c r="AE53" i="4" s="1"/>
  <c r="AB54" i="4"/>
  <c r="AD54" i="4" s="1"/>
  <c r="AC54" i="4"/>
  <c r="AE54" i="4" s="1"/>
  <c r="AB55" i="4"/>
  <c r="AD55" i="4" s="1"/>
  <c r="AC55" i="4"/>
  <c r="AE55" i="4" s="1"/>
  <c r="AB56" i="4"/>
  <c r="AD56" i="4" s="1"/>
  <c r="AC56" i="4"/>
  <c r="AE56" i="4" s="1"/>
  <c r="AB57" i="4"/>
  <c r="AD57" i="4" s="1"/>
  <c r="AC57" i="4"/>
  <c r="AE57" i="4" s="1"/>
  <c r="AB58" i="4"/>
  <c r="AD58" i="4" s="1"/>
  <c r="AC58" i="4"/>
  <c r="AE58" i="4" s="1"/>
  <c r="AB59" i="4"/>
  <c r="AD59" i="4" s="1"/>
  <c r="AC59" i="4"/>
  <c r="AE59" i="4" s="1"/>
  <c r="AB60" i="4"/>
  <c r="AD60" i="4" s="1"/>
  <c r="AC60" i="4"/>
  <c r="AE60" i="4" s="1"/>
  <c r="AB61" i="4"/>
  <c r="AD61" i="4" s="1"/>
  <c r="AC61" i="4"/>
  <c r="AE61" i="4" s="1"/>
  <c r="AB62" i="4"/>
  <c r="AD62" i="4" s="1"/>
  <c r="AC62" i="4"/>
  <c r="AE62" i="4" s="1"/>
  <c r="AB63" i="4"/>
  <c r="AD63" i="4" s="1"/>
  <c r="AC63" i="4"/>
  <c r="AE63" i="4" s="1"/>
  <c r="AB64" i="4"/>
  <c r="AD64" i="4" s="1"/>
  <c r="AC64" i="4"/>
  <c r="AE64" i="4" s="1"/>
  <c r="AB65" i="4"/>
  <c r="AD65" i="4" s="1"/>
  <c r="AC65" i="4"/>
  <c r="AE65" i="4" s="1"/>
  <c r="AB66" i="4"/>
  <c r="AD66" i="4" s="1"/>
  <c r="AC66" i="4"/>
  <c r="AE66" i="4" s="1"/>
  <c r="AB67" i="4"/>
  <c r="AD67" i="4" s="1"/>
  <c r="AC67" i="4"/>
  <c r="AE67" i="4" s="1"/>
  <c r="AB68" i="4"/>
  <c r="AD68" i="4" s="1"/>
  <c r="AC68" i="4"/>
  <c r="AE68" i="4" s="1"/>
  <c r="AB69" i="4"/>
  <c r="AD69" i="4" s="1"/>
  <c r="AC69" i="4"/>
  <c r="AE69" i="4" s="1"/>
  <c r="AB70" i="4"/>
  <c r="AD70" i="4" s="1"/>
  <c r="AC70" i="4"/>
  <c r="AE70" i="4" s="1"/>
  <c r="AB71" i="4"/>
  <c r="AD71" i="4" s="1"/>
  <c r="AC71" i="4"/>
  <c r="AE71" i="4" s="1"/>
  <c r="AB72" i="4"/>
  <c r="AD72" i="4" s="1"/>
  <c r="AC72" i="4"/>
  <c r="AE72" i="4" s="1"/>
  <c r="AB73" i="4"/>
  <c r="AD73" i="4" s="1"/>
  <c r="AC73" i="4"/>
  <c r="AE73" i="4" s="1"/>
  <c r="AB74" i="4"/>
  <c r="AD74" i="4" s="1"/>
  <c r="AC74" i="4"/>
  <c r="AE74" i="4" s="1"/>
  <c r="AB75" i="4"/>
  <c r="AD75" i="4" s="1"/>
  <c r="AC75" i="4"/>
  <c r="AE75" i="4" s="1"/>
  <c r="AB76" i="4"/>
  <c r="AD76" i="4" s="1"/>
  <c r="AC76" i="4"/>
  <c r="AE76" i="4" s="1"/>
  <c r="AB77" i="4"/>
  <c r="AD77" i="4" s="1"/>
  <c r="AC77" i="4"/>
  <c r="AE77" i="4" s="1"/>
  <c r="AB78" i="4"/>
  <c r="AD78" i="4" s="1"/>
  <c r="AC78" i="4"/>
  <c r="AE78" i="4" s="1"/>
  <c r="AB79" i="4"/>
  <c r="AD79" i="4" s="1"/>
  <c r="AC79" i="4"/>
  <c r="AE79" i="4" s="1"/>
  <c r="AB80" i="4"/>
  <c r="AD80" i="4" s="1"/>
  <c r="AC80" i="4"/>
  <c r="AE80" i="4" s="1"/>
  <c r="AB81" i="4"/>
  <c r="AD81" i="4" s="1"/>
  <c r="AC81" i="4"/>
  <c r="AE81" i="4" s="1"/>
  <c r="AB82" i="4"/>
  <c r="AD82" i="4" s="1"/>
  <c r="AC82" i="4"/>
  <c r="AE82" i="4" s="1"/>
  <c r="AB83" i="4"/>
  <c r="AD83" i="4" s="1"/>
  <c r="AC83" i="4"/>
  <c r="AE83" i="4" s="1"/>
  <c r="AB84" i="4"/>
  <c r="AD84" i="4" s="1"/>
  <c r="AC84" i="4"/>
  <c r="AE84" i="4" s="1"/>
  <c r="AB85" i="4"/>
  <c r="AD85" i="4" s="1"/>
  <c r="AC85" i="4"/>
  <c r="AE85" i="4" s="1"/>
  <c r="AB86" i="4"/>
  <c r="AD86" i="4" s="1"/>
  <c r="AC86" i="4"/>
  <c r="AE86" i="4" s="1"/>
  <c r="AB87" i="4"/>
  <c r="AD87" i="4" s="1"/>
  <c r="AC87" i="4"/>
  <c r="AE87" i="4" s="1"/>
  <c r="AB88" i="4"/>
  <c r="AD88" i="4" s="1"/>
  <c r="AC88" i="4"/>
  <c r="AE88" i="4" s="1"/>
  <c r="AB89" i="4"/>
  <c r="AD89" i="4" s="1"/>
  <c r="AC89" i="4"/>
  <c r="AE89" i="4" s="1"/>
  <c r="AB90" i="4"/>
  <c r="AD90" i="4" s="1"/>
  <c r="AC90" i="4"/>
  <c r="AE90" i="4" s="1"/>
  <c r="AB91" i="4"/>
  <c r="AD91" i="4" s="1"/>
  <c r="AC91" i="4"/>
  <c r="AE91" i="4" s="1"/>
  <c r="AB92" i="4"/>
  <c r="AD92" i="4" s="1"/>
  <c r="AC92" i="4"/>
  <c r="AE92" i="4" s="1"/>
  <c r="AB93" i="4"/>
  <c r="AD93" i="4" s="1"/>
  <c r="AC93" i="4"/>
  <c r="AE93" i="4" s="1"/>
  <c r="AB94" i="4"/>
  <c r="AD94" i="4" s="1"/>
  <c r="AC94" i="4"/>
  <c r="AE94" i="4" s="1"/>
  <c r="AB95" i="4"/>
  <c r="AD95" i="4" s="1"/>
  <c r="AC95" i="4"/>
  <c r="AE95" i="4" s="1"/>
  <c r="AB96" i="4"/>
  <c r="AD96" i="4" s="1"/>
  <c r="AC96" i="4"/>
  <c r="AE96" i="4" s="1"/>
  <c r="AB97" i="4"/>
  <c r="AD97" i="4" s="1"/>
  <c r="AC97" i="4"/>
  <c r="AE97" i="4" s="1"/>
  <c r="AB98" i="4"/>
  <c r="AD98" i="4" s="1"/>
  <c r="AC98" i="4"/>
  <c r="AE98" i="4" s="1"/>
  <c r="AB99" i="4"/>
  <c r="AD99" i="4" s="1"/>
  <c r="AC99" i="4"/>
  <c r="AE99" i="4" s="1"/>
  <c r="AB100" i="4"/>
  <c r="AD100" i="4" s="1"/>
  <c r="AC100" i="4"/>
  <c r="AE100" i="4" s="1"/>
  <c r="AB101" i="4"/>
  <c r="AD101" i="4" s="1"/>
  <c r="AC101" i="4"/>
  <c r="AE101" i="4" s="1"/>
  <c r="AB102" i="4"/>
  <c r="AD102" i="4" s="1"/>
  <c r="AC102" i="4"/>
  <c r="AE102" i="4" s="1"/>
  <c r="AB103" i="4"/>
  <c r="AD103" i="4" s="1"/>
  <c r="AC103" i="4"/>
  <c r="AE103" i="4" s="1"/>
  <c r="AB104" i="4"/>
  <c r="AD104" i="4" s="1"/>
  <c r="AC104" i="4"/>
  <c r="AE104" i="4" s="1"/>
  <c r="AB105" i="4"/>
  <c r="AD105" i="4" s="1"/>
  <c r="AC105" i="4"/>
  <c r="AE105" i="4" s="1"/>
  <c r="AB106" i="4"/>
  <c r="AD106" i="4" s="1"/>
  <c r="AC106" i="4"/>
  <c r="AE106" i="4" s="1"/>
  <c r="AB107" i="4"/>
  <c r="AD107" i="4" s="1"/>
  <c r="AC107" i="4"/>
  <c r="AE107" i="4" s="1"/>
  <c r="AB108" i="4"/>
  <c r="AD108" i="4" s="1"/>
  <c r="AC108" i="4"/>
  <c r="AE108" i="4" s="1"/>
  <c r="AB109" i="4"/>
  <c r="AD109" i="4" s="1"/>
  <c r="AC109" i="4"/>
  <c r="AE109" i="4" s="1"/>
  <c r="AB110" i="4"/>
  <c r="AD110" i="4" s="1"/>
  <c r="AC110" i="4"/>
  <c r="AE110" i="4" s="1"/>
  <c r="AB111" i="4"/>
  <c r="AD111" i="4" s="1"/>
  <c r="AC111" i="4"/>
  <c r="AE111" i="4" s="1"/>
  <c r="AB112" i="4"/>
  <c r="AD112" i="4" s="1"/>
  <c r="AC112" i="4"/>
  <c r="AE112" i="4" s="1"/>
  <c r="AB113" i="4"/>
  <c r="AD113" i="4" s="1"/>
  <c r="AC113" i="4"/>
  <c r="AE113" i="4" s="1"/>
  <c r="AB114" i="4"/>
  <c r="AD114" i="4" s="1"/>
  <c r="AC114" i="4"/>
  <c r="AE114" i="4" s="1"/>
  <c r="AB115" i="4"/>
  <c r="AD115" i="4" s="1"/>
  <c r="AC115" i="4"/>
  <c r="AE115" i="4"/>
  <c r="AB116" i="4"/>
  <c r="AD116" i="4" s="1"/>
  <c r="AC116" i="4"/>
  <c r="AE116" i="4" s="1"/>
  <c r="AB117" i="4"/>
  <c r="AD117" i="4" s="1"/>
  <c r="AC117" i="4"/>
  <c r="AE117" i="4" s="1"/>
  <c r="AB118" i="4"/>
  <c r="AD118" i="4" s="1"/>
  <c r="AC118" i="4"/>
  <c r="AE118" i="4" s="1"/>
  <c r="AB119" i="4"/>
  <c r="AD119" i="4" s="1"/>
  <c r="AC119" i="4"/>
  <c r="AE119" i="4" s="1"/>
  <c r="AB120" i="4"/>
  <c r="AD120" i="4" s="1"/>
  <c r="AC120" i="4"/>
  <c r="AE120" i="4" s="1"/>
  <c r="AB121" i="4"/>
  <c r="AD121" i="4" s="1"/>
  <c r="AC121" i="4"/>
  <c r="AE121" i="4" s="1"/>
  <c r="AB122" i="4"/>
  <c r="AD122" i="4" s="1"/>
  <c r="AC122" i="4"/>
  <c r="AE122" i="4" s="1"/>
  <c r="AB123" i="4"/>
  <c r="AD123" i="4" s="1"/>
  <c r="AC123" i="4"/>
  <c r="AE123" i="4" s="1"/>
  <c r="AB124" i="4"/>
  <c r="AD124" i="4" s="1"/>
  <c r="AC124" i="4"/>
  <c r="AE124" i="4" s="1"/>
  <c r="AB125" i="4"/>
  <c r="AD125" i="4" s="1"/>
  <c r="AC125" i="4"/>
  <c r="AE125" i="4" s="1"/>
  <c r="AB126" i="4"/>
  <c r="AD126" i="4" s="1"/>
  <c r="AC126" i="4"/>
  <c r="AE126" i="4" s="1"/>
  <c r="AB127" i="4"/>
  <c r="AD127" i="4" s="1"/>
  <c r="AC127" i="4"/>
  <c r="AE127" i="4" s="1"/>
  <c r="AB128" i="4"/>
  <c r="AD128" i="4" s="1"/>
  <c r="AC128" i="4"/>
  <c r="AE128" i="4" s="1"/>
  <c r="AB129" i="4"/>
  <c r="AD129" i="4" s="1"/>
  <c r="AC129" i="4"/>
  <c r="AE129" i="4" s="1"/>
  <c r="AB130" i="4"/>
  <c r="AD130" i="4" s="1"/>
  <c r="AC130" i="4"/>
  <c r="AE130" i="4" s="1"/>
  <c r="AB131" i="4"/>
  <c r="AD131" i="4" s="1"/>
  <c r="AC131" i="4"/>
  <c r="AE131" i="4" s="1"/>
  <c r="AB132" i="4"/>
  <c r="AD132" i="4" s="1"/>
  <c r="AC132" i="4"/>
  <c r="AE132" i="4" s="1"/>
  <c r="AB133" i="4"/>
  <c r="AD133" i="4" s="1"/>
  <c r="AC133" i="4"/>
  <c r="AE133" i="4" s="1"/>
  <c r="AB134" i="4"/>
  <c r="AD134" i="4" s="1"/>
  <c r="AC134" i="4"/>
  <c r="AE134" i="4" s="1"/>
  <c r="AB135" i="4"/>
  <c r="AD135" i="4" s="1"/>
  <c r="AC135" i="4"/>
  <c r="AE135" i="4" s="1"/>
  <c r="AB136" i="4"/>
  <c r="AD136" i="4" s="1"/>
  <c r="AC136" i="4"/>
  <c r="AE136" i="4" s="1"/>
  <c r="AB137" i="4"/>
  <c r="AD137" i="4" s="1"/>
  <c r="AC137" i="4"/>
  <c r="AE137" i="4" s="1"/>
  <c r="AB138" i="4"/>
  <c r="AD138" i="4" s="1"/>
  <c r="AC138" i="4"/>
  <c r="AE138" i="4" s="1"/>
  <c r="AB139" i="4"/>
  <c r="AD139" i="4" s="1"/>
  <c r="AC139" i="4"/>
  <c r="AE139" i="4" s="1"/>
  <c r="AB140" i="4"/>
  <c r="AD140" i="4" s="1"/>
  <c r="AC140" i="4"/>
  <c r="AE140" i="4" s="1"/>
  <c r="AB141" i="4"/>
  <c r="AD141" i="4" s="1"/>
  <c r="AC141" i="4"/>
  <c r="AE141" i="4" s="1"/>
  <c r="AB142" i="4"/>
  <c r="AD142" i="4" s="1"/>
  <c r="AC142" i="4"/>
  <c r="AE142" i="4" s="1"/>
  <c r="AB143" i="4"/>
  <c r="AD143" i="4" s="1"/>
  <c r="AC143" i="4"/>
  <c r="AE143" i="4" s="1"/>
  <c r="AB144" i="4"/>
  <c r="AD144" i="4" s="1"/>
  <c r="AC144" i="4"/>
  <c r="AE144" i="4" s="1"/>
  <c r="AB145" i="4"/>
  <c r="AD145" i="4" s="1"/>
  <c r="AC145" i="4"/>
  <c r="AE145" i="4" s="1"/>
  <c r="AB146" i="4"/>
  <c r="AD146" i="4" s="1"/>
  <c r="AC146" i="4"/>
  <c r="AE146" i="4" s="1"/>
  <c r="AB147" i="4"/>
  <c r="AD147" i="4" s="1"/>
  <c r="AC147" i="4"/>
  <c r="AE147" i="4" s="1"/>
  <c r="AB148" i="4"/>
  <c r="AD148" i="4" s="1"/>
  <c r="AC148" i="4"/>
  <c r="AE148" i="4" s="1"/>
  <c r="AB149" i="4"/>
  <c r="AD149" i="4" s="1"/>
  <c r="AC149" i="4"/>
  <c r="AE149" i="4" s="1"/>
  <c r="AB150" i="4"/>
  <c r="AD150" i="4" s="1"/>
  <c r="AC150" i="4"/>
  <c r="AE150" i="4" s="1"/>
  <c r="AB151" i="4"/>
  <c r="AD151" i="4" s="1"/>
  <c r="AC151" i="4"/>
  <c r="AE151" i="4" s="1"/>
  <c r="AB152" i="4"/>
  <c r="AD152" i="4" s="1"/>
  <c r="AC152" i="4"/>
  <c r="AE152" i="4" s="1"/>
  <c r="AB153" i="4"/>
  <c r="AD153" i="4" s="1"/>
  <c r="AC153" i="4"/>
  <c r="AE153" i="4" s="1"/>
  <c r="AB154" i="4"/>
  <c r="AD154" i="4" s="1"/>
  <c r="AC154" i="4"/>
  <c r="AE154" i="4" s="1"/>
  <c r="AB155" i="4"/>
  <c r="AD155" i="4" s="1"/>
  <c r="AC155" i="4"/>
  <c r="AE155" i="4" s="1"/>
  <c r="AB156" i="4"/>
  <c r="AD156" i="4" s="1"/>
  <c r="AC156" i="4"/>
  <c r="AE156" i="4" s="1"/>
  <c r="AB157" i="4"/>
  <c r="AD157" i="4" s="1"/>
  <c r="AC157" i="4"/>
  <c r="AE157" i="4" s="1"/>
  <c r="AB158" i="4"/>
  <c r="AD158" i="4" s="1"/>
  <c r="AC158" i="4"/>
  <c r="AE158" i="4" s="1"/>
  <c r="AB159" i="4"/>
  <c r="AD159" i="4" s="1"/>
  <c r="AC159" i="4"/>
  <c r="AE159" i="4" s="1"/>
  <c r="AB160" i="4"/>
  <c r="AD160" i="4" s="1"/>
  <c r="AC160" i="4"/>
  <c r="AE160" i="4" s="1"/>
  <c r="AB161" i="4"/>
  <c r="AD161" i="4" s="1"/>
  <c r="AC161" i="4"/>
  <c r="AE161" i="4" s="1"/>
  <c r="AB162" i="4"/>
  <c r="AD162" i="4" s="1"/>
  <c r="AC162" i="4"/>
  <c r="AE162" i="4" s="1"/>
  <c r="AB163" i="4"/>
  <c r="AD163" i="4" s="1"/>
  <c r="AC163" i="4"/>
  <c r="AE163" i="4" s="1"/>
  <c r="AB164" i="4"/>
  <c r="AD164" i="4" s="1"/>
  <c r="AC164" i="4"/>
  <c r="AE164" i="4" s="1"/>
  <c r="AB165" i="4"/>
  <c r="AD165" i="4" s="1"/>
  <c r="AC165" i="4"/>
  <c r="AE165" i="4" s="1"/>
  <c r="AB166" i="4"/>
  <c r="AD166" i="4" s="1"/>
  <c r="AC166" i="4"/>
  <c r="AE166" i="4" s="1"/>
  <c r="AB167" i="4"/>
  <c r="AD167" i="4" s="1"/>
  <c r="AC167" i="4"/>
  <c r="AE167" i="4" s="1"/>
  <c r="AB168" i="4"/>
  <c r="AD168" i="4" s="1"/>
  <c r="AC168" i="4"/>
  <c r="AE168" i="4" s="1"/>
  <c r="AB169" i="4"/>
  <c r="AD169" i="4" s="1"/>
  <c r="AC169" i="4"/>
  <c r="AE169" i="4" s="1"/>
  <c r="AB170" i="4"/>
  <c r="AD170" i="4" s="1"/>
  <c r="AC170" i="4"/>
  <c r="AE170" i="4" s="1"/>
  <c r="AB171" i="4"/>
  <c r="AD171" i="4" s="1"/>
  <c r="AC171" i="4"/>
  <c r="AE171" i="4" s="1"/>
  <c r="AB172" i="4"/>
  <c r="AD172" i="4" s="1"/>
  <c r="AC172" i="4"/>
  <c r="AE172" i="4" s="1"/>
  <c r="AB173" i="4"/>
  <c r="AD173" i="4" s="1"/>
  <c r="AC173" i="4"/>
  <c r="AE173" i="4" s="1"/>
  <c r="AB174" i="4"/>
  <c r="AD174" i="4" s="1"/>
  <c r="AC174" i="4"/>
  <c r="AE174" i="4" s="1"/>
  <c r="AB175" i="4"/>
  <c r="AD175" i="4" s="1"/>
  <c r="AC175" i="4"/>
  <c r="AE175" i="4" s="1"/>
  <c r="AB176" i="4"/>
  <c r="AD176" i="4" s="1"/>
  <c r="AC176" i="4"/>
  <c r="AE176" i="4" s="1"/>
  <c r="AB177" i="4"/>
  <c r="AD177" i="4" s="1"/>
  <c r="AC177" i="4"/>
  <c r="AE177" i="4" s="1"/>
  <c r="AB178" i="4"/>
  <c r="AD178" i="4" s="1"/>
  <c r="AC178" i="4"/>
  <c r="AE178" i="4" s="1"/>
  <c r="AB179" i="4"/>
  <c r="AD179" i="4" s="1"/>
  <c r="AC179" i="4"/>
  <c r="AE179" i="4" s="1"/>
  <c r="AB180" i="4"/>
  <c r="AD180" i="4" s="1"/>
  <c r="AC180" i="4"/>
  <c r="AE180" i="4" s="1"/>
  <c r="AB181" i="4"/>
  <c r="AD181" i="4" s="1"/>
  <c r="AC181" i="4"/>
  <c r="AE181" i="4" s="1"/>
  <c r="AB182" i="4"/>
  <c r="AD182" i="4" s="1"/>
  <c r="AC182" i="4"/>
  <c r="AE182" i="4" s="1"/>
  <c r="AB183" i="4"/>
  <c r="AD183" i="4" s="1"/>
  <c r="AC183" i="4"/>
  <c r="AE183" i="4" s="1"/>
  <c r="AB184" i="4"/>
  <c r="AD184" i="4" s="1"/>
  <c r="AC184" i="4"/>
  <c r="AE184" i="4" s="1"/>
  <c r="AB185" i="4"/>
  <c r="AD185" i="4" s="1"/>
  <c r="AC185" i="4"/>
  <c r="AE185" i="4"/>
  <c r="AB186" i="4"/>
  <c r="AD186" i="4" s="1"/>
  <c r="AC186" i="4"/>
  <c r="AE186" i="4" s="1"/>
  <c r="AB187" i="4"/>
  <c r="AD187" i="4" s="1"/>
  <c r="AC187" i="4"/>
  <c r="AE187" i="4" s="1"/>
  <c r="AB188" i="4"/>
  <c r="AD188" i="4" s="1"/>
  <c r="AC188" i="4"/>
  <c r="AE188" i="4" s="1"/>
  <c r="AB189" i="4"/>
  <c r="AD189" i="4" s="1"/>
  <c r="AC189" i="4"/>
  <c r="AE189" i="4" s="1"/>
  <c r="AB190" i="4"/>
  <c r="AD190" i="4" s="1"/>
  <c r="AC190" i="4"/>
  <c r="AE190" i="4" s="1"/>
  <c r="AB191" i="4"/>
  <c r="AD191" i="4" s="1"/>
  <c r="AC191" i="4"/>
  <c r="AE191" i="4" s="1"/>
  <c r="AB192" i="4"/>
  <c r="AD192" i="4" s="1"/>
  <c r="AC192" i="4"/>
  <c r="AE192" i="4" s="1"/>
  <c r="AB193" i="4"/>
  <c r="AD193" i="4" s="1"/>
  <c r="AC193" i="4"/>
  <c r="AE193" i="4" s="1"/>
  <c r="AB194" i="4"/>
  <c r="AD194" i="4" s="1"/>
  <c r="AC194" i="4"/>
  <c r="AE194" i="4" s="1"/>
  <c r="AB195" i="4"/>
  <c r="AD195" i="4" s="1"/>
  <c r="AC195" i="4"/>
  <c r="AE195" i="4" s="1"/>
  <c r="AB196" i="4"/>
  <c r="AD196" i="4" s="1"/>
  <c r="AC196" i="4"/>
  <c r="AE196" i="4" s="1"/>
  <c r="AB197" i="4"/>
  <c r="AD197" i="4" s="1"/>
  <c r="AC197" i="4"/>
  <c r="AE197" i="4" s="1"/>
  <c r="AB198" i="4"/>
  <c r="AD198" i="4" s="1"/>
  <c r="AC198" i="4"/>
  <c r="AE198" i="4" s="1"/>
  <c r="AB199" i="4"/>
  <c r="AD199" i="4" s="1"/>
  <c r="AC199" i="4"/>
  <c r="AE199" i="4" s="1"/>
  <c r="AB200" i="4"/>
  <c r="AD200" i="4" s="1"/>
  <c r="AC200" i="4"/>
  <c r="AE200" i="4" s="1"/>
  <c r="AB201" i="4"/>
  <c r="AD201" i="4" s="1"/>
  <c r="AC201" i="4"/>
  <c r="AE201" i="4" s="1"/>
  <c r="AB202" i="4"/>
  <c r="AD202" i="4" s="1"/>
  <c r="AC202" i="4"/>
  <c r="AE202" i="4" s="1"/>
  <c r="AB203" i="4"/>
  <c r="AD203" i="4" s="1"/>
  <c r="AC203" i="4"/>
  <c r="AE203" i="4" s="1"/>
  <c r="AB204" i="4"/>
  <c r="AD204" i="4" s="1"/>
  <c r="AC204" i="4"/>
  <c r="AE204" i="4" s="1"/>
  <c r="AB205" i="4"/>
  <c r="AD205" i="4" s="1"/>
  <c r="AC205" i="4"/>
  <c r="AE205" i="4" s="1"/>
  <c r="AB206" i="4"/>
  <c r="AD206" i="4" s="1"/>
  <c r="AC206" i="4"/>
  <c r="AE206" i="4" s="1"/>
  <c r="AB207" i="4"/>
  <c r="AD207" i="4" s="1"/>
  <c r="AC207" i="4"/>
  <c r="AE207" i="4" s="1"/>
  <c r="AB208" i="4"/>
  <c r="AD208" i="4" s="1"/>
  <c r="AC208" i="4"/>
  <c r="AE208" i="4" s="1"/>
  <c r="AB209" i="4"/>
  <c r="AD209" i="4" s="1"/>
  <c r="AC209" i="4"/>
  <c r="AE209" i="4" s="1"/>
  <c r="AB210" i="4"/>
  <c r="AD210" i="4" s="1"/>
  <c r="AC210" i="4"/>
  <c r="AE210" i="4" s="1"/>
  <c r="AB211" i="4"/>
  <c r="AD211" i="4" s="1"/>
  <c r="AC211" i="4"/>
  <c r="AE211" i="4" s="1"/>
  <c r="AB212" i="4"/>
  <c r="AD212" i="4" s="1"/>
  <c r="AC212" i="4"/>
  <c r="AE212" i="4" s="1"/>
  <c r="AB213" i="4"/>
  <c r="AD213" i="4" s="1"/>
  <c r="AC213" i="4"/>
  <c r="AE213" i="4" s="1"/>
  <c r="AB214" i="4"/>
  <c r="AD214" i="4" s="1"/>
  <c r="AC214" i="4"/>
  <c r="AE214" i="4" s="1"/>
  <c r="AB215" i="4"/>
  <c r="AD215" i="4" s="1"/>
  <c r="AC215" i="4"/>
  <c r="AE215" i="4" s="1"/>
  <c r="AB216" i="4"/>
  <c r="AD216" i="4" s="1"/>
  <c r="AC216" i="4"/>
  <c r="AE216" i="4" s="1"/>
  <c r="AB217" i="4"/>
  <c r="AD217" i="4" s="1"/>
  <c r="AC217" i="4"/>
  <c r="AE217" i="4" s="1"/>
  <c r="AB218" i="4"/>
  <c r="AD218" i="4" s="1"/>
  <c r="AC218" i="4"/>
  <c r="AE218" i="4" s="1"/>
  <c r="AB219" i="4"/>
  <c r="AD219" i="4" s="1"/>
  <c r="AC219" i="4"/>
  <c r="AE219" i="4" s="1"/>
  <c r="AB220" i="4"/>
  <c r="AD220" i="4" s="1"/>
  <c r="AC220" i="4"/>
  <c r="AE220" i="4" s="1"/>
  <c r="AB221" i="4"/>
  <c r="AD221" i="4" s="1"/>
  <c r="AC221" i="4"/>
  <c r="AE221" i="4" s="1"/>
  <c r="AB222" i="4"/>
  <c r="AD222" i="4" s="1"/>
  <c r="AC222" i="4"/>
  <c r="AE222" i="4" s="1"/>
  <c r="AB223" i="4"/>
  <c r="AD223" i="4" s="1"/>
  <c r="AC223" i="4"/>
  <c r="AE223" i="4" s="1"/>
  <c r="AB224" i="4"/>
  <c r="AD224" i="4" s="1"/>
  <c r="AC224" i="4"/>
  <c r="AE224" i="4" s="1"/>
  <c r="AB225" i="4"/>
  <c r="AD225" i="4" s="1"/>
  <c r="AC225" i="4"/>
  <c r="AE225" i="4" s="1"/>
  <c r="AB226" i="4"/>
  <c r="AD226" i="4" s="1"/>
  <c r="AC226" i="4"/>
  <c r="AE226" i="4" s="1"/>
  <c r="AB227" i="4"/>
  <c r="AD227" i="4" s="1"/>
  <c r="AC227" i="4"/>
  <c r="AE227" i="4" s="1"/>
  <c r="AB228" i="4"/>
  <c r="AD228" i="4" s="1"/>
  <c r="AC228" i="4"/>
  <c r="AE228" i="4" s="1"/>
  <c r="AB229" i="4"/>
  <c r="AD229" i="4" s="1"/>
  <c r="AC229" i="4"/>
  <c r="AE229" i="4" s="1"/>
  <c r="AB230" i="4"/>
  <c r="AD230" i="4" s="1"/>
  <c r="AC230" i="4"/>
  <c r="AE230" i="4" s="1"/>
  <c r="AB231" i="4"/>
  <c r="AD231" i="4" s="1"/>
  <c r="AC231" i="4"/>
  <c r="AE231" i="4" s="1"/>
  <c r="AB232" i="4"/>
  <c r="AD232" i="4" s="1"/>
  <c r="AC232" i="4"/>
  <c r="AE232" i="4" s="1"/>
  <c r="AB233" i="4"/>
  <c r="AD233" i="4" s="1"/>
  <c r="AC233" i="4"/>
  <c r="AE233" i="4" s="1"/>
  <c r="AB234" i="4"/>
  <c r="AD234" i="4" s="1"/>
  <c r="AC234" i="4"/>
  <c r="AE234" i="4" s="1"/>
  <c r="AB235" i="4"/>
  <c r="AD235" i="4" s="1"/>
  <c r="AC235" i="4"/>
  <c r="AE235" i="4" s="1"/>
  <c r="AB236" i="4"/>
  <c r="AD236" i="4" s="1"/>
  <c r="AC236" i="4"/>
  <c r="AE236" i="4" s="1"/>
  <c r="AB237" i="4"/>
  <c r="AD237" i="4" s="1"/>
  <c r="AC237" i="4"/>
  <c r="AE237" i="4" s="1"/>
  <c r="AB238" i="4"/>
  <c r="AD238" i="4" s="1"/>
  <c r="AC238" i="4"/>
  <c r="AE238" i="4" s="1"/>
  <c r="AB239" i="4"/>
  <c r="AD239" i="4" s="1"/>
  <c r="AC239" i="4"/>
  <c r="AE239" i="4" s="1"/>
  <c r="AB240" i="4"/>
  <c r="AD240" i="4" s="1"/>
  <c r="AC240" i="4"/>
  <c r="AE240" i="4" s="1"/>
  <c r="AB241" i="4"/>
  <c r="AD241" i="4" s="1"/>
  <c r="AC241" i="4"/>
  <c r="AE241" i="4" s="1"/>
  <c r="AB242" i="4"/>
  <c r="AD242" i="4" s="1"/>
  <c r="AC242" i="4"/>
  <c r="AE242" i="4" s="1"/>
  <c r="AB243" i="4"/>
  <c r="AD243" i="4" s="1"/>
  <c r="AC243" i="4"/>
  <c r="AE243" i="4" s="1"/>
  <c r="AB244" i="4"/>
  <c r="AD244" i="4" s="1"/>
  <c r="AC244" i="4"/>
  <c r="AE244" i="4" s="1"/>
  <c r="AB245" i="4"/>
  <c r="AD245" i="4" s="1"/>
  <c r="AC245" i="4"/>
  <c r="AE245" i="4" s="1"/>
  <c r="AB246" i="4"/>
  <c r="AD246" i="4" s="1"/>
  <c r="AC246" i="4"/>
  <c r="AE246" i="4" s="1"/>
  <c r="AB247" i="4"/>
  <c r="AD247" i="4" s="1"/>
  <c r="AC247" i="4"/>
  <c r="AE247" i="4" s="1"/>
  <c r="AB248" i="4"/>
  <c r="AD248" i="4" s="1"/>
  <c r="AC248" i="4"/>
  <c r="AE248" i="4" s="1"/>
  <c r="B19" i="4" l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C18" i="4"/>
  <c r="D18" i="4" s="1"/>
  <c r="E18" i="4" s="1"/>
  <c r="C17" i="4"/>
  <c r="D17" i="4" s="1"/>
  <c r="E17" i="4" s="1"/>
  <c r="C16" i="4"/>
  <c r="D16" i="4" s="1"/>
  <c r="E16" i="4" s="1"/>
  <c r="C15" i="4"/>
  <c r="D15" i="4" s="1"/>
  <c r="E15" i="4" s="1"/>
  <c r="C14" i="4"/>
  <c r="D14" i="4" s="1"/>
  <c r="E14" i="4" s="1"/>
  <c r="C13" i="4"/>
  <c r="D13" i="4" s="1"/>
  <c r="E13" i="4" s="1"/>
  <c r="C12" i="4"/>
  <c r="D12" i="4" s="1"/>
  <c r="E12" i="4" s="1"/>
  <c r="C11" i="4"/>
  <c r="D11" i="4" s="1"/>
  <c r="E11" i="4" s="1"/>
  <c r="C10" i="4"/>
  <c r="D10" i="4" s="1"/>
  <c r="E10" i="4" s="1"/>
  <c r="C9" i="4"/>
  <c r="D9" i="4" s="1"/>
  <c r="E9" i="4" s="1"/>
  <c r="C28" i="4"/>
  <c r="D28" i="4" s="1"/>
  <c r="E28" i="4" s="1"/>
  <c r="C27" i="4"/>
  <c r="D27" i="4" s="1"/>
  <c r="E27" i="4" s="1"/>
  <c r="C26" i="4"/>
  <c r="D26" i="4" s="1"/>
  <c r="E26" i="4" s="1"/>
  <c r="C25" i="4"/>
  <c r="D25" i="4" s="1"/>
  <c r="E25" i="4" s="1"/>
  <c r="C24" i="4"/>
  <c r="D24" i="4" s="1"/>
  <c r="E24" i="4" s="1"/>
  <c r="C23" i="4"/>
  <c r="D23" i="4" s="1"/>
  <c r="E23" i="4" s="1"/>
  <c r="C22" i="4"/>
  <c r="D22" i="4" s="1"/>
  <c r="E22" i="4" s="1"/>
  <c r="C21" i="4"/>
  <c r="D21" i="4" s="1"/>
  <c r="E21" i="4" s="1"/>
  <c r="C20" i="4"/>
  <c r="D20" i="4" s="1"/>
  <c r="E20" i="4" s="1"/>
  <c r="C19" i="4" l="1"/>
  <c r="D19" i="4" s="1"/>
  <c r="E19" i="4" s="1"/>
  <c r="C29" i="4"/>
  <c r="D29" i="4" s="1"/>
  <c r="E29" i="4" s="1"/>
  <c r="B31" i="4"/>
  <c r="C30" i="4"/>
  <c r="D30" i="4" s="1"/>
  <c r="E30" i="4" s="1"/>
  <c r="B32" i="4" l="1"/>
  <c r="C32" i="4" s="1"/>
  <c r="D32" i="4" s="1"/>
  <c r="E32" i="4" s="1"/>
  <c r="C31" i="4"/>
  <c r="D31" i="4" s="1"/>
  <c r="E31" i="4" s="1"/>
  <c r="B13" i="3" l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E13" i="3" l="1"/>
  <c r="C13" i="3" s="1"/>
  <c r="E14" i="3" l="1"/>
  <c r="C14" i="3" s="1"/>
  <c r="E15" i="3" l="1"/>
  <c r="C15" i="3" s="1"/>
  <c r="E16" i="3"/>
  <c r="C16" i="3" l="1"/>
  <c r="E17" i="3"/>
  <c r="C17" i="3" l="1"/>
  <c r="E18" i="3"/>
  <c r="C18" i="3" l="1"/>
  <c r="E19" i="3"/>
  <c r="C19" i="3" l="1"/>
  <c r="E20" i="3"/>
  <c r="C20" i="3" l="1"/>
  <c r="E21" i="3"/>
  <c r="C21" i="3" l="1"/>
  <c r="E22" i="3"/>
  <c r="C22" i="3" l="1"/>
  <c r="E23" i="3"/>
  <c r="C23" i="3" l="1"/>
  <c r="E24" i="3"/>
  <c r="C24" i="3" l="1"/>
  <c r="E25" i="3"/>
  <c r="C25" i="3" l="1"/>
  <c r="E26" i="3"/>
  <c r="C26" i="3" l="1"/>
  <c r="E27" i="3"/>
  <c r="C27" i="3" l="1"/>
  <c r="E28" i="3"/>
  <c r="C28" i="3" l="1"/>
  <c r="E29" i="3"/>
  <c r="C29" i="3" l="1"/>
  <c r="E30" i="3"/>
  <c r="C30" i="3" l="1"/>
  <c r="E31" i="3"/>
  <c r="C31" i="3" l="1"/>
  <c r="E32" i="3"/>
  <c r="C32" i="3" l="1"/>
  <c r="E33" i="3"/>
  <c r="C33" i="3" l="1"/>
  <c r="E34" i="3"/>
  <c r="C34" i="3" l="1"/>
  <c r="E35" i="3"/>
  <c r="C35" i="3" l="1"/>
  <c r="E36" i="3"/>
  <c r="C36" i="3" l="1"/>
  <c r="E37" i="3"/>
  <c r="C37" i="3" l="1"/>
  <c r="E38" i="3"/>
  <c r="C38" i="3" l="1"/>
  <c r="H9" i="1" l="1"/>
  <c r="B10" i="1"/>
  <c r="D9" i="1"/>
  <c r="H10" i="1" l="1"/>
  <c r="B11" i="1"/>
  <c r="D10" i="1"/>
  <c r="H11" i="1" l="1"/>
  <c r="B12" i="1"/>
  <c r="D11" i="1"/>
  <c r="H12" i="1" l="1"/>
  <c r="B13" i="1"/>
  <c r="D12" i="1"/>
  <c r="H13" i="1" l="1"/>
  <c r="B14" i="1"/>
  <c r="D13" i="1"/>
  <c r="H14" i="1" l="1"/>
  <c r="D14" i="1"/>
  <c r="B15" i="1"/>
  <c r="H15" i="1" l="1"/>
  <c r="B16" i="1"/>
  <c r="D15" i="1"/>
  <c r="H16" i="1" l="1"/>
  <c r="B17" i="1"/>
  <c r="D16" i="1"/>
  <c r="H17" i="1" l="1"/>
  <c r="B18" i="1"/>
  <c r="D17" i="1"/>
  <c r="H18" i="1" l="1"/>
  <c r="B19" i="1"/>
  <c r="D18" i="1"/>
  <c r="H19" i="1" l="1"/>
  <c r="B20" i="1"/>
  <c r="D19" i="1"/>
  <c r="H20" i="1" l="1"/>
  <c r="B21" i="1"/>
  <c r="D20" i="1"/>
  <c r="H21" i="1" l="1"/>
  <c r="D21" i="1"/>
  <c r="B22" i="1"/>
  <c r="H22" i="1" l="1"/>
  <c r="D22" i="1"/>
  <c r="B23" i="1"/>
  <c r="H23" i="1" l="1"/>
  <c r="B24" i="1"/>
  <c r="D23" i="1"/>
  <c r="H24" i="1" l="1"/>
  <c r="B25" i="1"/>
  <c r="D24" i="1"/>
  <c r="H25" i="1" l="1"/>
  <c r="D25" i="1"/>
  <c r="B26" i="1"/>
  <c r="H26" i="1" l="1"/>
  <c r="B27" i="1"/>
  <c r="D26" i="1"/>
  <c r="H27" i="1" l="1"/>
  <c r="B28" i="1"/>
  <c r="D27" i="1"/>
  <c r="H28" i="1" l="1"/>
  <c r="B29" i="1"/>
  <c r="D28" i="1"/>
  <c r="B34" i="1"/>
  <c r="B30" i="1" l="1"/>
  <c r="D29" i="1"/>
  <c r="H29" i="1"/>
  <c r="H30" i="1" l="1"/>
  <c r="D30" i="1"/>
  <c r="B31" i="1"/>
  <c r="H31" i="1" l="1"/>
  <c r="B32" i="1"/>
  <c r="D31" i="1"/>
  <c r="H32" i="1" l="1"/>
  <c r="D32" i="1"/>
  <c r="E29" i="1" l="1"/>
  <c r="F29" i="1" s="1"/>
  <c r="G29" i="1" s="1"/>
  <c r="I29" i="1" s="1"/>
  <c r="E30" i="1"/>
  <c r="F30" i="1" s="1"/>
  <c r="G30" i="1" s="1"/>
  <c r="I30" i="1" s="1"/>
  <c r="E31" i="1"/>
  <c r="F31" i="1" s="1"/>
  <c r="G31" i="1" s="1"/>
  <c r="I31" i="1" s="1"/>
  <c r="E32" i="1"/>
  <c r="F32" i="1" s="1"/>
  <c r="G32" i="1" s="1"/>
  <c r="I32" i="1" s="1"/>
  <c r="E19" i="1"/>
  <c r="F19" i="1" s="1"/>
  <c r="G19" i="1" s="1"/>
  <c r="I19" i="1" s="1"/>
  <c r="E20" i="1"/>
  <c r="F20" i="1" s="1"/>
  <c r="G20" i="1" s="1"/>
  <c r="I20" i="1" s="1"/>
  <c r="E21" i="1"/>
  <c r="F21" i="1" s="1"/>
  <c r="G21" i="1" s="1"/>
  <c r="I21" i="1" s="1"/>
  <c r="E22" i="1"/>
  <c r="F22" i="1" s="1"/>
  <c r="G22" i="1" s="1"/>
  <c r="I22" i="1" s="1"/>
  <c r="E23" i="1"/>
  <c r="F23" i="1" s="1"/>
  <c r="G23" i="1" s="1"/>
  <c r="I23" i="1" s="1"/>
  <c r="E24" i="1"/>
  <c r="F24" i="1" s="1"/>
  <c r="G24" i="1" s="1"/>
  <c r="I24" i="1" s="1"/>
  <c r="E25" i="1"/>
  <c r="F25" i="1" s="1"/>
  <c r="G25" i="1" s="1"/>
  <c r="I25" i="1" s="1"/>
  <c r="E26" i="1"/>
  <c r="F26" i="1" s="1"/>
  <c r="G26" i="1" s="1"/>
  <c r="I26" i="1" s="1"/>
  <c r="E27" i="1"/>
  <c r="F27" i="1" s="1"/>
  <c r="G27" i="1" s="1"/>
  <c r="I27" i="1" s="1"/>
  <c r="E28" i="1"/>
  <c r="F28" i="1" s="1"/>
  <c r="G28" i="1" s="1"/>
  <c r="I28" i="1" s="1"/>
  <c r="E17" i="1" l="1"/>
  <c r="F17" i="1" s="1"/>
  <c r="G17" i="1" s="1"/>
  <c r="I17" i="1" s="1"/>
  <c r="E15" i="1"/>
  <c r="F15" i="1" s="1"/>
  <c r="G15" i="1" s="1"/>
  <c r="I15" i="1" s="1"/>
  <c r="E12" i="1"/>
  <c r="F12" i="1" s="1"/>
  <c r="G12" i="1" s="1"/>
  <c r="I12" i="1" s="1"/>
  <c r="E18" i="1"/>
  <c r="F18" i="1" s="1"/>
  <c r="G18" i="1" s="1"/>
  <c r="I18" i="1" s="1"/>
  <c r="E14" i="1"/>
  <c r="F14" i="1" s="1"/>
  <c r="G14" i="1" s="1"/>
  <c r="I14" i="1" s="1"/>
  <c r="E13" i="1"/>
  <c r="F13" i="1" s="1"/>
  <c r="G13" i="1" s="1"/>
  <c r="I13" i="1" s="1"/>
  <c r="E10" i="1" l="1"/>
  <c r="F10" i="1" s="1"/>
  <c r="G10" i="1" s="1"/>
  <c r="I10" i="1" s="1"/>
  <c r="E9" i="1" l="1"/>
  <c r="F9" i="1" s="1"/>
  <c r="G9" i="1" s="1"/>
  <c r="I9" i="1" s="1"/>
  <c r="E11" i="1"/>
  <c r="F11" i="1" s="1"/>
  <c r="G11" i="1" s="1"/>
  <c r="I11" i="1" s="1"/>
  <c r="E16" i="1" l="1"/>
  <c r="F16" i="1" s="1"/>
  <c r="G16" i="1" s="1"/>
  <c r="I16" i="1" s="1"/>
  <c r="I35" i="1" l="1"/>
</calcChain>
</file>

<file path=xl/sharedStrings.xml><?xml version="1.0" encoding="utf-8"?>
<sst xmlns="http://schemas.openxmlformats.org/spreadsheetml/2006/main" count="2393" uniqueCount="56">
  <si>
    <t>Leap Year</t>
  </si>
  <si>
    <t>Annual MWH</t>
  </si>
  <si>
    <t>MW Resource</t>
  </si>
  <si>
    <t>Hours per year</t>
  </si>
  <si>
    <t>Capacity Factor</t>
  </si>
  <si>
    <t xml:space="preserve">  (Comparison Purposes Only)</t>
  </si>
  <si>
    <t>$/MWH</t>
  </si>
  <si>
    <t>MWH</t>
  </si>
  <si>
    <t>$</t>
  </si>
  <si>
    <t>Wind Integration</t>
  </si>
  <si>
    <t>Inter-hour</t>
  </si>
  <si>
    <t>Intra-hour</t>
  </si>
  <si>
    <t>Year</t>
  </si>
  <si>
    <t>Wind Integration Costs</t>
  </si>
  <si>
    <t>Appendix B</t>
  </si>
  <si>
    <t>Table 4</t>
  </si>
  <si>
    <t>Inter-hour Wind Integration Costs</t>
  </si>
  <si>
    <t>$/MWh</t>
  </si>
  <si>
    <t>(g)</t>
  </si>
  <si>
    <t>Grand Total</t>
  </si>
  <si>
    <t>% of Incremental</t>
  </si>
  <si>
    <t>aMW</t>
  </si>
  <si>
    <t>MWh</t>
  </si>
  <si>
    <t>West</t>
  </si>
  <si>
    <t>East</t>
  </si>
  <si>
    <t>Row Labels</t>
  </si>
  <si>
    <t>Delta aMW</t>
  </si>
  <si>
    <t>Delta</t>
  </si>
  <si>
    <t>Column Labels</t>
  </si>
  <si>
    <t>Sum of Reserve ShortageSum</t>
  </si>
  <si>
    <t>Study</t>
  </si>
  <si>
    <t>Reserve ShortageSum</t>
  </si>
  <si>
    <t>Control Area</t>
  </si>
  <si>
    <t>Period</t>
  </si>
  <si>
    <t>Month</t>
  </si>
  <si>
    <t>Incremental Reserve Shortage aMW</t>
  </si>
  <si>
    <t>Shortage</t>
  </si>
  <si>
    <t>Reserve Shortage</t>
  </si>
  <si>
    <t>Total</t>
  </si>
  <si>
    <t>The reserve shortage adjustment accounts for the increase</t>
  </si>
  <si>
    <t xml:space="preserve">in reserve shortages that occurs when additional reserve </t>
  </si>
  <si>
    <t xml:space="preserve">requirements are placed on the system. </t>
  </si>
  <si>
    <t>Reserve Shortage Adjustment</t>
  </si>
  <si>
    <t>Movement</t>
  </si>
  <si>
    <t>x</t>
  </si>
  <si>
    <t>Base Case</t>
  </si>
  <si>
    <t>Wind Study</t>
  </si>
  <si>
    <t>2012 Wind Study - IRP Wyoming Wind Resource</t>
  </si>
  <si>
    <t>Discount Rate - 2013 IRP Page 164</t>
  </si>
  <si>
    <t>Lookup</t>
  </si>
  <si>
    <t>X</t>
  </si>
  <si>
    <t>Appendix D</t>
  </si>
  <si>
    <t>Wind Integration Cost</t>
  </si>
  <si>
    <t>2014.Q2  Compliance Filing</t>
  </si>
  <si>
    <t>Inter-hour wind integration costs per Final 2012 Wind Integration Study included in 2013 IRP Volume II,  Appendix H, Table H.2, dated April 30, 2013.</t>
  </si>
  <si>
    <t>Official Inflation Forecast Dated June 2014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</si>
</sst>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[Red]_(* \(#,##0\);_(* &quot;-&quot;_);_(@_)"/>
    <numFmt numFmtId="165" formatCode="_(* #,##0.0_);[Red]_(* \(#,##0.0\);_(* &quot;-&quot;_);_(@_)"/>
    <numFmt numFmtId="166" formatCode="&quot;$&quot;#,##0.00"/>
    <numFmt numFmtId="167" formatCode="_(* #,##0.00_);[Red]_(* \(#,##0.00\);_(* &quot;-&quot;_);_(@_)"/>
    <numFmt numFmtId="168" formatCode="&quot;$&quot;###0;[Red]\(&quot;$&quot;###0\)"/>
    <numFmt numFmtId="169" formatCode="0.0"/>
    <numFmt numFmtId="170" formatCode="0.0%"/>
    <numFmt numFmtId="171" formatCode="0.000%"/>
    <numFmt numFmtId="172" formatCode="_(* #,##0_);_(* \(#,##0\);_(* &quot;-&quot;??_);_(@_)"/>
    <numFmt numFmtId="173" formatCode="_(* #,##0.0_);_(* \(#,##0.0\);_(* &quot;-&quot;??_);_(@_)"/>
    <numFmt numFmtId="174" formatCode="_(* #,##0.00_);[Red]_(* \(#,##0.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Geneva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9"/>
      <name val="Helv"/>
    </font>
    <font>
      <sz val="8"/>
      <color theme="1"/>
      <name val="Courier New"/>
      <family val="2"/>
    </font>
    <font>
      <sz val="10"/>
      <name val="Times New Roman"/>
      <family val="1"/>
    </font>
    <font>
      <b/>
      <sz val="12"/>
      <name val="Arial"/>
      <family val="2"/>
    </font>
    <font>
      <sz val="8"/>
      <color indexed="12"/>
      <name val="Arial"/>
      <family val="2"/>
    </font>
    <font>
      <b/>
      <sz val="10"/>
      <name val="Times New Roman"/>
      <family val="1"/>
    </font>
    <font>
      <u/>
      <sz val="7.5"/>
      <color indexed="12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5">
    <xf numFmtId="164" fontId="0" fillId="0" borderId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/>
    <xf numFmtId="0" fontId="1" fillId="0" borderId="0"/>
    <xf numFmtId="4" fontId="4" fillId="0" borderId="0" applyFont="0" applyFill="0" applyBorder="0" applyAlignment="0" applyProtection="0"/>
    <xf numFmtId="168" fontId="5" fillId="0" borderId="0" applyFont="0" applyFill="0" applyBorder="0" applyProtection="0">
      <alignment horizontal="right"/>
    </xf>
    <xf numFmtId="169" fontId="6" fillId="0" borderId="0" applyNumberFormat="0" applyFill="0" applyBorder="0" applyAlignment="0" applyProtection="0"/>
    <xf numFmtId="0" fontId="7" fillId="0" borderId="7" applyNumberFormat="0" applyBorder="0" applyAlignment="0"/>
    <xf numFmtId="41" fontId="8" fillId="0" borderId="0"/>
    <xf numFmtId="0" fontId="1" fillId="0" borderId="0"/>
    <xf numFmtId="0" fontId="9" fillId="0" borderId="0"/>
    <xf numFmtId="12" fontId="11" fillId="2" borderId="8">
      <alignment horizontal="left"/>
    </xf>
    <xf numFmtId="37" fontId="7" fillId="3" borderId="0" applyNumberFormat="0" applyBorder="0" applyAlignment="0" applyProtection="0"/>
    <xf numFmtId="37" fontId="7" fillId="0" borderId="0"/>
    <xf numFmtId="3" fontId="12" fillId="4" borderId="9" applyProtection="0"/>
    <xf numFmtId="164" fontId="10" fillId="0" borderId="0"/>
    <xf numFmtId="0" fontId="2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17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88">
    <xf numFmtId="164" fontId="0" fillId="0" borderId="0" xfId="0"/>
    <xf numFmtId="164" fontId="2" fillId="0" borderId="0" xfId="3"/>
    <xf numFmtId="164" fontId="2" fillId="0" borderId="0" xfId="4" applyNumberFormat="1" applyFont="1"/>
    <xf numFmtId="165" fontId="2" fillId="0" borderId="0" xfId="3" applyNumberFormat="1" applyFont="1" applyFill="1"/>
    <xf numFmtId="9" fontId="2" fillId="0" borderId="0" xfId="2"/>
    <xf numFmtId="166" fontId="2" fillId="0" borderId="0" xfId="1" applyNumberFormat="1" applyFont="1" applyAlignment="1">
      <alignment horizontal="center"/>
    </xf>
    <xf numFmtId="167" fontId="2" fillId="0" borderId="0" xfId="3" applyNumberFormat="1"/>
    <xf numFmtId="44" fontId="2" fillId="0" borderId="0" xfId="1" applyFont="1"/>
    <xf numFmtId="0" fontId="2" fillId="0" borderId="0" xfId="3" applyNumberFormat="1" applyAlignment="1">
      <alignment horizontal="center"/>
    </xf>
    <xf numFmtId="164" fontId="2" fillId="0" borderId="1" xfId="4" applyNumberFormat="1" applyFont="1" applyBorder="1" applyAlignment="1">
      <alignment horizontal="center"/>
    </xf>
    <xf numFmtId="164" fontId="2" fillId="0" borderId="2" xfId="4" applyNumberFormat="1" applyFont="1" applyBorder="1" applyAlignment="1">
      <alignment horizontal="center"/>
    </xf>
    <xf numFmtId="164" fontId="2" fillId="0" borderId="3" xfId="4" applyNumberFormat="1" applyFont="1" applyBorder="1" applyAlignment="1">
      <alignment horizontal="center"/>
    </xf>
    <xf numFmtId="164" fontId="2" fillId="0" borderId="4" xfId="4" applyNumberFormat="1" applyFont="1" applyFill="1" applyBorder="1" applyAlignment="1">
      <alignment horizontal="centerContinuous"/>
    </xf>
    <xf numFmtId="164" fontId="2" fillId="0" borderId="5" xfId="4" applyNumberFormat="1" applyFont="1" applyBorder="1" applyAlignment="1">
      <alignment horizontal="centerContinuous"/>
    </xf>
    <xf numFmtId="164" fontId="2" fillId="0" borderId="6" xfId="4" applyNumberFormat="1" applyFont="1" applyBorder="1" applyAlignment="1">
      <alignment horizontal="centerContinuous"/>
    </xf>
    <xf numFmtId="164" fontId="3" fillId="0" borderId="0" xfId="3" applyFont="1" applyAlignment="1">
      <alignment horizontal="centerContinuous"/>
    </xf>
    <xf numFmtId="164" fontId="3" fillId="0" borderId="0" xfId="4" applyNumberFormat="1" applyFont="1" applyAlignment="1">
      <alignment horizontal="centerContinuous"/>
    </xf>
    <xf numFmtId="164" fontId="13" fillId="0" borderId="0" xfId="16" applyFont="1" applyFill="1" applyAlignment="1">
      <alignment horizontal="centerContinuous"/>
    </xf>
    <xf numFmtId="164" fontId="10" fillId="0" borderId="0" xfId="16" applyFont="1" applyFill="1" applyAlignment="1">
      <alignment horizontal="centerContinuous"/>
    </xf>
    <xf numFmtId="164" fontId="10" fillId="0" borderId="0" xfId="16" applyFont="1" applyFill="1"/>
    <xf numFmtId="164" fontId="10" fillId="0" borderId="0" xfId="16" applyFont="1" applyFill="1" applyBorder="1" applyAlignment="1">
      <alignment horizontal="centerContinuous"/>
    </xf>
    <xf numFmtId="164" fontId="10" fillId="0" borderId="0" xfId="16" applyFont="1" applyFill="1" applyBorder="1"/>
    <xf numFmtId="164" fontId="13" fillId="0" borderId="3" xfId="16" applyFont="1" applyFill="1" applyBorder="1" applyAlignment="1">
      <alignment horizontal="center"/>
    </xf>
    <xf numFmtId="164" fontId="13" fillId="0" borderId="3" xfId="16" applyFont="1" applyFill="1" applyBorder="1" applyAlignment="1">
      <alignment horizontal="center" wrapText="1"/>
    </xf>
    <xf numFmtId="164" fontId="13" fillId="0" borderId="3" xfId="16" applyFont="1" applyFill="1" applyBorder="1" applyAlignment="1">
      <alignment horizontal="centerContinuous" wrapText="1"/>
    </xf>
    <xf numFmtId="164" fontId="13" fillId="0" borderId="2" xfId="16" applyFont="1" applyFill="1" applyBorder="1" applyAlignment="1">
      <alignment horizontal="centerContinuous"/>
    </xf>
    <xf numFmtId="164" fontId="13" fillId="0" borderId="2" xfId="16" quotePrefix="1" applyFont="1" applyFill="1" applyBorder="1" applyAlignment="1">
      <alignment horizontal="center" wrapText="1"/>
    </xf>
    <xf numFmtId="164" fontId="10" fillId="0" borderId="13" xfId="16" applyFont="1" applyFill="1" applyBorder="1"/>
    <xf numFmtId="164" fontId="10" fillId="0" borderId="15" xfId="16" applyFont="1" applyFill="1" applyBorder="1"/>
    <xf numFmtId="164" fontId="10" fillId="0" borderId="0" xfId="16" quotePrefix="1" applyFont="1" applyFill="1" applyBorder="1" applyAlignment="1">
      <alignment horizontal="center"/>
    </xf>
    <xf numFmtId="0" fontId="10" fillId="0" borderId="0" xfId="16" applyNumberFormat="1" applyFont="1" applyFill="1"/>
    <xf numFmtId="8" fontId="10" fillId="0" borderId="0" xfId="16" applyNumberFormat="1" applyFont="1" applyFill="1" applyAlignment="1">
      <alignment horizontal="center"/>
    </xf>
    <xf numFmtId="1" fontId="10" fillId="0" borderId="0" xfId="17" applyNumberFormat="1" applyFont="1" applyFill="1" applyAlignment="1" applyProtection="1">
      <alignment horizontal="center"/>
      <protection locked="0"/>
    </xf>
    <xf numFmtId="170" fontId="10" fillId="0" borderId="0" xfId="2" applyNumberFormat="1" applyFont="1" applyFill="1"/>
    <xf numFmtId="0" fontId="2" fillId="0" borderId="0" xfId="18"/>
    <xf numFmtId="0" fontId="10" fillId="0" borderId="0" xfId="18" applyFont="1"/>
    <xf numFmtId="14" fontId="10" fillId="0" borderId="0" xfId="3" applyNumberFormat="1" applyFont="1"/>
    <xf numFmtId="164" fontId="2" fillId="0" borderId="0" xfId="3" applyBorder="1"/>
    <xf numFmtId="166" fontId="2" fillId="0" borderId="0" xfId="1" applyNumberFormat="1" applyFont="1" applyBorder="1" applyAlignment="1">
      <alignment horizontal="center"/>
    </xf>
    <xf numFmtId="0" fontId="2" fillId="0" borderId="10" xfId="3" applyNumberFormat="1" applyBorder="1" applyAlignment="1">
      <alignment horizontal="center"/>
    </xf>
    <xf numFmtId="1" fontId="2" fillId="0" borderId="12" xfId="3" applyNumberFormat="1" applyBorder="1" applyAlignment="1">
      <alignment horizontal="center"/>
    </xf>
    <xf numFmtId="164" fontId="2" fillId="0" borderId="11" xfId="3" applyBorder="1"/>
    <xf numFmtId="166" fontId="2" fillId="0" borderId="11" xfId="1" applyNumberFormat="1" applyFont="1" applyBorder="1" applyAlignment="1">
      <alignment horizontal="center"/>
    </xf>
    <xf numFmtId="0" fontId="2" fillId="0" borderId="13" xfId="3" applyNumberFormat="1" applyBorder="1" applyAlignment="1">
      <alignment horizontal="center"/>
    </xf>
    <xf numFmtId="164" fontId="2" fillId="0" borderId="16" xfId="3" applyBorder="1"/>
    <xf numFmtId="166" fontId="2" fillId="0" borderId="16" xfId="1" applyNumberFormat="1" applyFont="1" applyBorder="1" applyAlignment="1">
      <alignment horizontal="center"/>
    </xf>
    <xf numFmtId="166" fontId="2" fillId="0" borderId="14" xfId="1" applyNumberFormat="1" applyFont="1" applyBorder="1" applyAlignment="1">
      <alignment horizontal="center"/>
    </xf>
    <xf numFmtId="166" fontId="2" fillId="0" borderId="17" xfId="1" applyNumberFormat="1" applyFont="1" applyBorder="1" applyAlignment="1">
      <alignment horizontal="center"/>
    </xf>
    <xf numFmtId="166" fontId="2" fillId="0" borderId="15" xfId="1" applyNumberFormat="1" applyFont="1" applyBorder="1" applyAlignment="1">
      <alignment horizontal="center"/>
    </xf>
    <xf numFmtId="171" fontId="2" fillId="5" borderId="0" xfId="2" applyNumberFormat="1" applyFill="1"/>
    <xf numFmtId="0" fontId="1" fillId="0" borderId="0" xfId="10"/>
    <xf numFmtId="172" fontId="0" fillId="0" borderId="0" xfId="20" applyNumberFormat="1" applyFont="1"/>
    <xf numFmtId="173" fontId="0" fillId="0" borderId="0" xfId="20" applyNumberFormat="1" applyFont="1"/>
    <xf numFmtId="9" fontId="0" fillId="0" borderId="0" xfId="21" applyFont="1"/>
    <xf numFmtId="0" fontId="15" fillId="6" borderId="0" xfId="10" applyFont="1" applyFill="1" applyBorder="1"/>
    <xf numFmtId="0" fontId="15" fillId="6" borderId="18" xfId="10" applyFont="1" applyFill="1" applyBorder="1"/>
    <xf numFmtId="14" fontId="1" fillId="0" borderId="0" xfId="10" applyNumberFormat="1"/>
    <xf numFmtId="164" fontId="0" fillId="0" borderId="0" xfId="0" pivotButton="1"/>
    <xf numFmtId="173" fontId="0" fillId="0" borderId="0" xfId="0" applyNumberFormat="1"/>
    <xf numFmtId="0" fontId="0" fillId="0" borderId="0" xfId="0" applyNumberFormat="1" applyAlignment="1">
      <alignment horizontal="center"/>
    </xf>
    <xf numFmtId="164" fontId="7" fillId="0" borderId="1" xfId="4" applyNumberFormat="1" applyFont="1" applyBorder="1" applyAlignment="1">
      <alignment horizontal="center"/>
    </xf>
    <xf numFmtId="172" fontId="1" fillId="0" borderId="0" xfId="20" applyNumberFormat="1"/>
    <xf numFmtId="0" fontId="1" fillId="0" borderId="19" xfId="10" applyBorder="1"/>
    <xf numFmtId="0" fontId="1" fillId="0" borderId="20" xfId="10" applyBorder="1"/>
    <xf numFmtId="0" fontId="1" fillId="0" borderId="21" xfId="10" applyBorder="1"/>
    <xf numFmtId="0" fontId="1" fillId="0" borderId="22" xfId="10" applyBorder="1"/>
    <xf numFmtId="0" fontId="1" fillId="0" borderId="0" xfId="10" applyBorder="1"/>
    <xf numFmtId="0" fontId="1" fillId="0" borderId="23" xfId="10" applyBorder="1"/>
    <xf numFmtId="0" fontId="1" fillId="0" borderId="24" xfId="10" applyBorder="1"/>
    <xf numFmtId="0" fontId="1" fillId="0" borderId="8" xfId="10" applyBorder="1"/>
    <xf numFmtId="0" fontId="1" fillId="0" borderId="25" xfId="10" applyBorder="1"/>
    <xf numFmtId="0" fontId="15" fillId="0" borderId="4" xfId="10" applyFont="1" applyBorder="1" applyAlignment="1">
      <alignment horizontal="centerContinuous"/>
    </xf>
    <xf numFmtId="0" fontId="15" fillId="0" borderId="6" xfId="10" applyFont="1" applyBorder="1" applyAlignment="1">
      <alignment horizontal="centerContinuous"/>
    </xf>
    <xf numFmtId="0" fontId="15" fillId="0" borderId="5" xfId="10" applyFont="1" applyBorder="1" applyAlignment="1">
      <alignment horizontal="centerContinuous"/>
    </xf>
    <xf numFmtId="164" fontId="0" fillId="0" borderId="0" xfId="0" pivotButton="1" applyAlignment="1">
      <alignment horizontal="centerContinuous"/>
    </xf>
    <xf numFmtId="164" fontId="0" fillId="0" borderId="0" xfId="0" applyAlignment="1">
      <alignment horizontal="centerContinuous"/>
    </xf>
    <xf numFmtId="170" fontId="10" fillId="0" borderId="0" xfId="2" applyNumberFormat="1" applyFont="1" applyFill="1" applyAlignment="1">
      <alignment horizontal="center"/>
    </xf>
    <xf numFmtId="0" fontId="16" fillId="0" borderId="0" xfId="19" applyFont="1" applyAlignment="1" applyProtection="1"/>
    <xf numFmtId="14" fontId="0" fillId="0" borderId="0" xfId="0" applyNumberFormat="1"/>
    <xf numFmtId="0" fontId="1" fillId="7" borderId="0" xfId="10" applyFill="1"/>
    <xf numFmtId="172" fontId="1" fillId="7" borderId="0" xfId="20" applyNumberFormat="1" applyFill="1"/>
    <xf numFmtId="0" fontId="1" fillId="5" borderId="1" xfId="10" applyFill="1" applyBorder="1"/>
    <xf numFmtId="14" fontId="0" fillId="0" borderId="0" xfId="0" applyNumberFormat="1" applyAlignment="1">
      <alignment horizontal="left"/>
    </xf>
    <xf numFmtId="172" fontId="0" fillId="0" borderId="0" xfId="0" applyNumberFormat="1"/>
    <xf numFmtId="172" fontId="1" fillId="5" borderId="0" xfId="20" applyNumberFormat="1" applyFill="1"/>
    <xf numFmtId="0" fontId="1" fillId="5" borderId="0" xfId="10" applyFill="1"/>
    <xf numFmtId="0" fontId="1" fillId="5" borderId="0" xfId="10" applyFill="1" applyAlignment="1">
      <alignment horizontal="centerContinuous"/>
    </xf>
    <xf numFmtId="164" fontId="11" fillId="0" borderId="0" xfId="4" applyNumberFormat="1" applyFont="1" applyAlignment="1">
      <alignment horizontal="centerContinuous"/>
    </xf>
  </cellXfs>
  <cellStyles count="25">
    <cellStyle name="Comma" xfId="20" builtinId="3"/>
    <cellStyle name="Comma 2" xfId="5"/>
    <cellStyle name="Comma 2 2" xfId="23"/>
    <cellStyle name="Currency" xfId="1" builtinId="4"/>
    <cellStyle name="Currency 2" xfId="24"/>
    <cellStyle name="Currency No Comma" xfId="6"/>
    <cellStyle name="Hyperlink" xfId="19" builtinId="8"/>
    <cellStyle name="MCP" xfId="7"/>
    <cellStyle name="noninput" xfId="8"/>
    <cellStyle name="Normal" xfId="0" builtinId="0" customBuiltin="1"/>
    <cellStyle name="Normal 2" xfId="9"/>
    <cellStyle name="Normal 2 2" xfId="22"/>
    <cellStyle name="Normal 3" xfId="10"/>
    <cellStyle name="Normal 3 2" xfId="4"/>
    <cellStyle name="Normal 4" xfId="3"/>
    <cellStyle name="Normal 5" xfId="11"/>
    <cellStyle name="Normal_INF_06_03_07" xfId="18"/>
    <cellStyle name="Normal_T-INF-10-15-04-TEMPLATE" xfId="17"/>
    <cellStyle name="Normal_WY AC 2009 - AC Study (Wind Study)_2009 08 11" xfId="16"/>
    <cellStyle name="Password" xfId="12"/>
    <cellStyle name="Percent" xfId="2" builtinId="5"/>
    <cellStyle name="Percent 2" xfId="21"/>
    <cellStyle name="Unprot" xfId="13"/>
    <cellStyle name="Unprot$" xfId="14"/>
    <cellStyle name="Unprotect" xfId="15"/>
  </cellStyles>
  <dxfs count="6">
    <dxf>
      <numFmt numFmtId="172" formatCode="_(* #,##0_);_(* \(#,##0\);_(* &quot;-&quot;??_);_(@_)"/>
    </dxf>
    <dxf>
      <alignment horizontal="centerContinuous" readingOrder="0"/>
    </dxf>
    <dxf>
      <alignment horizontal="centerContinuous" readingOrder="0"/>
    </dxf>
    <dxf>
      <alignment horizontal="center" readingOrder="0"/>
    </dxf>
    <dxf>
      <numFmt numFmtId="0" formatCode="General"/>
    </dxf>
    <dxf>
      <numFmt numFmtId="173" formatCode="_(* #,##0.0_);_(* \(#,##0.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%2011-035-200%20(GRC%20May2013)\Scenarios\One-off\One-offG0112u_UTGRC12%20xWindInt%20LAGasAPSOtCoScrn_2012%2001%2017%20vs%20Clean%20co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158\Local%20Settings\Temporary%20Internet%20Files\Content.Outlook\7JB479EN\Attach%20R746-700-23.C.1%20-3%20CONF%20(xWind%20Int%20NPC%20and%20Calc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158\Local%20Settings\Temporary%20Internet%20Files\Content.Outlook\7JB479EN\UT%202012.Q1%20-%202b%20-%20GRID%20AC%20Study%20(Wind%20Integration%2020%20MW)%20_2012%2005%20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urieharris\Downloads\Prior%20Study\UT%202013.Q2%20-%2031b%20-%20GRID%20AC%20Study%20_2013%2005%2030%20(Integration%20Costs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Recon"/>
      <sheetName val="Side-by-Side"/>
      <sheetName val="NPC Summary"/>
      <sheetName val="Wind Int"/>
      <sheetName val="Delta"/>
      <sheetName val="NPC"/>
      <sheetName val="Base"/>
      <sheetName val="Check Dollars"/>
      <sheetName val="Check MWh"/>
      <sheetName val="Check Other"/>
      <sheetName val="FuelAllocation"/>
      <sheetName val="West Valley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F3">
            <v>41061</v>
          </cell>
          <cell r="G3">
            <v>41091</v>
          </cell>
          <cell r="H3">
            <v>41122</v>
          </cell>
          <cell r="I3">
            <v>41153</v>
          </cell>
          <cell r="J3">
            <v>41183</v>
          </cell>
          <cell r="K3">
            <v>41214</v>
          </cell>
          <cell r="L3">
            <v>41244</v>
          </cell>
          <cell r="M3">
            <v>41275</v>
          </cell>
          <cell r="N3">
            <v>41306</v>
          </cell>
          <cell r="O3">
            <v>41334</v>
          </cell>
          <cell r="P3">
            <v>41365</v>
          </cell>
          <cell r="Q3">
            <v>41395</v>
          </cell>
        </row>
        <row r="9">
          <cell r="C9" t="str">
            <v>Black Hills s27013/s28160</v>
          </cell>
        </row>
        <row r="10">
          <cell r="C10" t="str">
            <v>BPA Wind s42818</v>
          </cell>
        </row>
        <row r="11">
          <cell r="C11" t="str">
            <v>East Area Sales (WCA Sale)</v>
          </cell>
        </row>
        <row r="12">
          <cell r="C12" t="str">
            <v>Hurricane Sale s393046</v>
          </cell>
        </row>
        <row r="13">
          <cell r="C13" t="str">
            <v>LADWP (IPP Layoff)</v>
          </cell>
        </row>
        <row r="14">
          <cell r="C14" t="str">
            <v>NVE s523485</v>
          </cell>
        </row>
        <row r="15">
          <cell r="C15" t="str">
            <v>NVE s811499</v>
          </cell>
        </row>
        <row r="16">
          <cell r="C16" t="str">
            <v>Pacific Gas &amp; Electric s524491</v>
          </cell>
        </row>
        <row r="17">
          <cell r="C17" t="str">
            <v>PSCO s100035</v>
          </cell>
        </row>
        <row r="18">
          <cell r="C18" t="str">
            <v>Salt River Project s322940</v>
          </cell>
        </row>
        <row r="19">
          <cell r="C19" t="str">
            <v>SCE s513948</v>
          </cell>
        </row>
        <row r="20">
          <cell r="C20" t="str">
            <v>SDG&amp;E s513949</v>
          </cell>
        </row>
        <row r="22">
          <cell r="C22" t="str">
            <v>SMUD s24296</v>
          </cell>
        </row>
        <row r="23">
          <cell r="C23" t="str">
            <v>UAMPS s223863</v>
          </cell>
        </row>
        <row r="28">
          <cell r="C28" t="str">
            <v>UMPA II s45631</v>
          </cell>
        </row>
        <row r="33">
          <cell r="C33" t="str">
            <v>COB</v>
          </cell>
        </row>
        <row r="34">
          <cell r="C34" t="str">
            <v>Colorado</v>
          </cell>
        </row>
        <row r="35">
          <cell r="C35" t="str">
            <v>Four Corners</v>
          </cell>
        </row>
        <row r="36">
          <cell r="C36" t="str">
            <v>Idaho</v>
          </cell>
        </row>
        <row r="37">
          <cell r="C37" t="str">
            <v>Mead</v>
          </cell>
        </row>
        <row r="38">
          <cell r="C38" t="str">
            <v>Mid Columbia</v>
          </cell>
        </row>
        <row r="39">
          <cell r="C39" t="str">
            <v>Mona</v>
          </cell>
        </row>
        <row r="40">
          <cell r="C40" t="str">
            <v>NOB</v>
          </cell>
        </row>
        <row r="41">
          <cell r="C41" t="str">
            <v>Palo Verde</v>
          </cell>
        </row>
        <row r="42">
          <cell r="C42" t="str">
            <v>SP15</v>
          </cell>
        </row>
        <row r="43">
          <cell r="C43" t="str">
            <v>Utah</v>
          </cell>
        </row>
        <row r="44">
          <cell r="C44" t="str">
            <v>Washington</v>
          </cell>
        </row>
        <row r="45">
          <cell r="C45" t="str">
            <v>West Main</v>
          </cell>
        </row>
        <row r="46">
          <cell r="C46" t="str">
            <v>Wyoming</v>
          </cell>
        </row>
        <row r="47">
          <cell r="C47" t="str">
            <v>Electric Swaps Sales</v>
          </cell>
        </row>
        <row r="48">
          <cell r="C48" t="str">
            <v>STF Trading Margin</v>
          </cell>
        </row>
        <row r="49">
          <cell r="C49" t="str">
            <v>STF Index Trades</v>
          </cell>
        </row>
        <row r="54">
          <cell r="C54" t="str">
            <v>COB</v>
          </cell>
        </row>
        <row r="55">
          <cell r="C55" t="str">
            <v>Four Corners</v>
          </cell>
        </row>
        <row r="56">
          <cell r="C56" t="str">
            <v>Mead</v>
          </cell>
        </row>
        <row r="57">
          <cell r="C57" t="str">
            <v>Mid Columbia</v>
          </cell>
        </row>
        <row r="58">
          <cell r="C58" t="str">
            <v>Mona</v>
          </cell>
        </row>
        <row r="59">
          <cell r="C59" t="str">
            <v>NOB</v>
          </cell>
        </row>
        <row r="60">
          <cell r="C60" t="str">
            <v>Palo Verde</v>
          </cell>
        </row>
        <row r="61">
          <cell r="C61" t="str">
            <v>SP15</v>
          </cell>
        </row>
        <row r="62">
          <cell r="C62" t="str">
            <v>Trapped Energy</v>
          </cell>
        </row>
        <row r="71">
          <cell r="C71" t="str">
            <v>APS Supplemental p27875</v>
          </cell>
        </row>
        <row r="72">
          <cell r="C72" t="str">
            <v>Avoided Cost Resource</v>
          </cell>
        </row>
        <row r="73">
          <cell r="C73" t="str">
            <v>Blanding Purchase p379174</v>
          </cell>
        </row>
        <row r="74">
          <cell r="C74" t="str">
            <v>BPA Reserve Purchase</v>
          </cell>
        </row>
        <row r="75">
          <cell r="C75" t="str">
            <v>Chehalis Station Service</v>
          </cell>
        </row>
        <row r="76">
          <cell r="C76" t="str">
            <v xml:space="preserve">Combine Hills Wind p160595 </v>
          </cell>
        </row>
        <row r="80">
          <cell r="C80" t="str">
            <v>Deseret Purchase p194277</v>
          </cell>
        </row>
        <row r="81">
          <cell r="C81" t="str">
            <v>Douglas PUD Settlement p38185</v>
          </cell>
        </row>
        <row r="82">
          <cell r="C82" t="str">
            <v>Gemstate p99489</v>
          </cell>
        </row>
        <row r="83">
          <cell r="C83" t="str">
            <v>Georgia-Pacific Camas</v>
          </cell>
        </row>
        <row r="84">
          <cell r="C84" t="str">
            <v>Grant County 10 aMW p66274</v>
          </cell>
        </row>
        <row r="85">
          <cell r="C85" t="str">
            <v>Hermiston Purchase p99563</v>
          </cell>
        </row>
        <row r="86">
          <cell r="C86" t="str">
            <v>Hurricane Purchase p393045</v>
          </cell>
        </row>
        <row r="87">
          <cell r="C87" t="str">
            <v>Idaho Power p278538</v>
          </cell>
        </row>
        <row r="88">
          <cell r="C88" t="str">
            <v>IPP Purchase</v>
          </cell>
        </row>
        <row r="89">
          <cell r="C89" t="str">
            <v>Kennecott Generation Incentive</v>
          </cell>
        </row>
        <row r="90">
          <cell r="C90" t="str">
            <v>LADWP p491303-4</v>
          </cell>
        </row>
        <row r="91">
          <cell r="C91" t="str">
            <v>MagCorp p229846</v>
          </cell>
        </row>
        <row r="92">
          <cell r="C92" t="str">
            <v>MagCorp Reserves p510378</v>
          </cell>
        </row>
        <row r="93">
          <cell r="C93" t="str">
            <v>Morgan Stanley p189046</v>
          </cell>
        </row>
        <row r="94">
          <cell r="C94" t="str">
            <v>Morgan Stanley p272153-6</v>
          </cell>
        </row>
        <row r="95">
          <cell r="C95" t="str">
            <v>Morgan Stanley p272154-7</v>
          </cell>
        </row>
        <row r="97">
          <cell r="C97" t="str">
            <v>Nucor p346856</v>
          </cell>
        </row>
        <row r="98">
          <cell r="C98" t="str">
            <v>P4 Production p137215/p145258</v>
          </cell>
        </row>
        <row r="99">
          <cell r="C99" t="str">
            <v>PGE Cove p83984</v>
          </cell>
        </row>
        <row r="100">
          <cell r="C100" t="str">
            <v>Rock River Wind p100371</v>
          </cell>
        </row>
        <row r="101">
          <cell r="C101" t="str">
            <v>Roseburg Forest Products p312292</v>
          </cell>
        </row>
        <row r="102">
          <cell r="C102" t="str">
            <v>Small Purchases east</v>
          </cell>
        </row>
        <row r="103">
          <cell r="C103" t="str">
            <v>Small Purchases west</v>
          </cell>
        </row>
        <row r="104">
          <cell r="C104" t="str">
            <v>Three Buttes Wind p460457</v>
          </cell>
        </row>
        <row r="105">
          <cell r="C105" t="str">
            <v>Top of the World Wind p522807</v>
          </cell>
        </row>
        <row r="106">
          <cell r="C106" t="str">
            <v>Tri-State Purchase p27057</v>
          </cell>
        </row>
        <row r="107">
          <cell r="C107" t="str">
            <v>West Valley Toll</v>
          </cell>
        </row>
        <row r="108">
          <cell r="C108" t="str">
            <v>Wolverine Creek Wind p244520</v>
          </cell>
        </row>
        <row r="125">
          <cell r="C125" t="str">
            <v>QF California</v>
          </cell>
        </row>
        <row r="126">
          <cell r="C126" t="str">
            <v>QF Idaho</v>
          </cell>
        </row>
        <row r="127">
          <cell r="C127" t="str">
            <v>QF Oregon</v>
          </cell>
        </row>
        <row r="128">
          <cell r="C128" t="str">
            <v>QF Utah</v>
          </cell>
        </row>
        <row r="129">
          <cell r="C129" t="str">
            <v>QF Washington</v>
          </cell>
        </row>
        <row r="130">
          <cell r="C130" t="str">
            <v>QF Wyoming</v>
          </cell>
        </row>
        <row r="131">
          <cell r="C131" t="str">
            <v>Biomass One QF</v>
          </cell>
        </row>
        <row r="132">
          <cell r="C132" t="str">
            <v>Blue Mountain Wind QF</v>
          </cell>
        </row>
        <row r="133">
          <cell r="C133" t="str">
            <v>Butter Creek Wind QF</v>
          </cell>
        </row>
        <row r="134">
          <cell r="C134" t="str">
            <v>Chevron Wind p499335 QF</v>
          </cell>
        </row>
        <row r="135">
          <cell r="C135" t="str">
            <v>Co-Gen II</v>
          </cell>
        </row>
        <row r="136">
          <cell r="C136" t="str">
            <v>DCFP p316701 QF</v>
          </cell>
        </row>
        <row r="137">
          <cell r="C137" t="str">
            <v>Co-Gen II p349170 QF</v>
          </cell>
        </row>
        <row r="138">
          <cell r="C138" t="str">
            <v>Evergreen BioPower p351030 QF</v>
          </cell>
        </row>
        <row r="139">
          <cell r="C139" t="str">
            <v>ExxonMobil p255042 QF</v>
          </cell>
        </row>
        <row r="140">
          <cell r="C140" t="str">
            <v>Five Pine Wind QF</v>
          </cell>
        </row>
        <row r="141">
          <cell r="C141" t="str">
            <v>Kennecott Refinery QF</v>
          </cell>
        </row>
        <row r="142">
          <cell r="C142" t="str">
            <v>Kennecott Smelter QF</v>
          </cell>
        </row>
        <row r="143">
          <cell r="C143" t="str">
            <v>Mountain Wind 1 p367721 QF</v>
          </cell>
        </row>
        <row r="144">
          <cell r="C144" t="str">
            <v>Mountain Wind 2 p398449 QF</v>
          </cell>
        </row>
        <row r="145">
          <cell r="C145" t="str">
            <v>North Point Wind QF</v>
          </cell>
        </row>
        <row r="146">
          <cell r="C146" t="str">
            <v>Oregon Wind Farm QF</v>
          </cell>
        </row>
        <row r="147">
          <cell r="C147" t="str">
            <v>Pioneer Wind Park I QF</v>
          </cell>
        </row>
        <row r="148">
          <cell r="C148" t="str">
            <v>Pioneer Wind Park II QF</v>
          </cell>
        </row>
        <row r="149">
          <cell r="C149" t="str">
            <v>Power County North Wind QF p575612</v>
          </cell>
        </row>
        <row r="150">
          <cell r="C150" t="str">
            <v>Power County South Wind QF p575614</v>
          </cell>
        </row>
        <row r="151">
          <cell r="C151" t="str">
            <v>Roseburg Dillard QF</v>
          </cell>
        </row>
        <row r="152">
          <cell r="C152" t="str">
            <v>SF Phosphates</v>
          </cell>
        </row>
        <row r="153">
          <cell r="C153" t="str">
            <v>Spanish Fork Wind 2 p311681 QF</v>
          </cell>
        </row>
        <row r="154">
          <cell r="C154" t="str">
            <v>Sunnyside p83997/p59965 QF</v>
          </cell>
        </row>
        <row r="155">
          <cell r="C155" t="str">
            <v>Tesoro QF</v>
          </cell>
        </row>
        <row r="156">
          <cell r="C156" t="str">
            <v>Threemile Canyon Wind QF p500139</v>
          </cell>
        </row>
        <row r="157">
          <cell r="C157" t="str">
            <v>US Magnesium QF</v>
          </cell>
        </row>
        <row r="163">
          <cell r="C163" t="str">
            <v>Canadian Entitlement p60828</v>
          </cell>
        </row>
        <row r="164">
          <cell r="C164" t="str">
            <v>Chelan - Rocky Reach p60827</v>
          </cell>
        </row>
        <row r="165">
          <cell r="C165" t="str">
            <v>Douglas - Wells p60828</v>
          </cell>
        </row>
        <row r="166">
          <cell r="C166" t="str">
            <v>Grant Displacement p270294</v>
          </cell>
        </row>
        <row r="167">
          <cell r="C167" t="str">
            <v>Grant Reasonable</v>
          </cell>
        </row>
        <row r="168">
          <cell r="C168" t="str">
            <v>Grant Meaningful Priority p390668</v>
          </cell>
        </row>
        <row r="169">
          <cell r="C169" t="str">
            <v>Grant Surplus p258951</v>
          </cell>
        </row>
        <row r="170">
          <cell r="C170" t="str">
            <v>Grant Power Auction</v>
          </cell>
        </row>
        <row r="171">
          <cell r="C171" t="str">
            <v>Grant - Priest Rapids</v>
          </cell>
        </row>
        <row r="179">
          <cell r="C179" t="str">
            <v>APGI/Colockum s191690</v>
          </cell>
        </row>
        <row r="180">
          <cell r="C180" t="str">
            <v>APS Exchange p58118/s58119</v>
          </cell>
        </row>
        <row r="181">
          <cell r="C181" t="str">
            <v>Black Hills CTs p64676</v>
          </cell>
        </row>
        <row r="182">
          <cell r="C182" t="str">
            <v>BPA Exchange p64706/p64888</v>
          </cell>
        </row>
        <row r="183">
          <cell r="C183" t="str">
            <v xml:space="preserve">BPA FC II Wind p63507 </v>
          </cell>
        </row>
        <row r="184">
          <cell r="C184" t="str">
            <v xml:space="preserve">BPA FC IV Wind p79207 </v>
          </cell>
        </row>
        <row r="185">
          <cell r="C185" t="str">
            <v>BPA Peaking p59820</v>
          </cell>
        </row>
        <row r="186">
          <cell r="C186" t="str">
            <v>BPA So. Idaho p64885/p83975/p64705</v>
          </cell>
        </row>
        <row r="187">
          <cell r="C187" t="str">
            <v>Cargill p483225/s6 p485390/s89</v>
          </cell>
        </row>
        <row r="188">
          <cell r="C188" t="str">
            <v>Cowlitz Swift p65787</v>
          </cell>
        </row>
        <row r="189">
          <cell r="C189" t="str">
            <v>EWEB FC I p63508/p63510</v>
          </cell>
        </row>
        <row r="190">
          <cell r="C190" t="str">
            <v>PSCo Exchange p340325</v>
          </cell>
        </row>
        <row r="191">
          <cell r="C191" t="str">
            <v>PSCO FC III p63362/s63361</v>
          </cell>
        </row>
        <row r="192">
          <cell r="C192" t="str">
            <v>Redding Exchange p66276</v>
          </cell>
        </row>
        <row r="193">
          <cell r="C193" t="str">
            <v>SCL State Line p105228</v>
          </cell>
        </row>
        <row r="194">
          <cell r="C194" t="str">
            <v>Shell p489963/s489962</v>
          </cell>
        </row>
        <row r="195">
          <cell r="C195" t="str">
            <v>TransAlta p371343/s371344</v>
          </cell>
        </row>
        <row r="197">
          <cell r="C197" t="str">
            <v>Tri-State Exchange</v>
          </cell>
        </row>
        <row r="202">
          <cell r="C202" t="str">
            <v>COB</v>
          </cell>
        </row>
        <row r="203">
          <cell r="C203" t="str">
            <v>Colorado</v>
          </cell>
        </row>
        <row r="204">
          <cell r="C204" t="str">
            <v>Four Corners</v>
          </cell>
        </row>
        <row r="205">
          <cell r="C205" t="str">
            <v>Idaho</v>
          </cell>
        </row>
        <row r="206">
          <cell r="C206" t="str">
            <v>Mead</v>
          </cell>
        </row>
        <row r="207">
          <cell r="C207" t="str">
            <v>Mid Columbia</v>
          </cell>
        </row>
        <row r="208">
          <cell r="C208" t="str">
            <v>Mona</v>
          </cell>
        </row>
        <row r="209">
          <cell r="C209" t="str">
            <v>NOB</v>
          </cell>
        </row>
        <row r="210">
          <cell r="C210" t="str">
            <v>Palo Verde</v>
          </cell>
        </row>
        <row r="211">
          <cell r="C211" t="str">
            <v>SP15</v>
          </cell>
        </row>
        <row r="212">
          <cell r="C212" t="str">
            <v>Utah</v>
          </cell>
        </row>
        <row r="213">
          <cell r="C213" t="str">
            <v>Washington</v>
          </cell>
        </row>
        <row r="214">
          <cell r="C214" t="str">
            <v>West Main</v>
          </cell>
        </row>
        <row r="215">
          <cell r="C215" t="str">
            <v>Wyoming</v>
          </cell>
        </row>
        <row r="218">
          <cell r="C218" t="str">
            <v>STF Electric Swaps</v>
          </cell>
        </row>
        <row r="219">
          <cell r="C219" t="str">
            <v>STF Index Trades</v>
          </cell>
        </row>
        <row r="224">
          <cell r="C224" t="str">
            <v>COB</v>
          </cell>
        </row>
        <row r="225">
          <cell r="C225" t="str">
            <v>Four Corners</v>
          </cell>
        </row>
        <row r="226">
          <cell r="C226" t="str">
            <v>Mead</v>
          </cell>
        </row>
        <row r="227">
          <cell r="C227" t="str">
            <v>Mid Columbia</v>
          </cell>
        </row>
        <row r="228">
          <cell r="C228" t="str">
            <v>Mona</v>
          </cell>
        </row>
        <row r="229">
          <cell r="C229" t="str">
            <v>NOB</v>
          </cell>
        </row>
        <row r="230">
          <cell r="C230" t="str">
            <v>Palo Verde</v>
          </cell>
        </row>
        <row r="231">
          <cell r="C231" t="str">
            <v>SP15</v>
          </cell>
        </row>
        <row r="232">
          <cell r="C232" t="str">
            <v>Emergency Purchases</v>
          </cell>
        </row>
        <row r="239">
          <cell r="C239" t="str">
            <v>Firm Wheeling</v>
          </cell>
        </row>
        <row r="241">
          <cell r="C241" t="str">
            <v>ST Firm &amp; Non-Firm</v>
          </cell>
        </row>
        <row r="246">
          <cell r="C246" t="str">
            <v>Carbon</v>
          </cell>
        </row>
        <row r="247">
          <cell r="C247" t="str">
            <v>Cholla</v>
          </cell>
        </row>
        <row r="248">
          <cell r="C248" t="str">
            <v>Colstrip</v>
          </cell>
        </row>
        <row r="249">
          <cell r="C249" t="str">
            <v>Craig</v>
          </cell>
        </row>
        <row r="250">
          <cell r="C250" t="str">
            <v>Dave Johnston</v>
          </cell>
        </row>
        <row r="251">
          <cell r="C251" t="str">
            <v>Hayden</v>
          </cell>
        </row>
        <row r="252">
          <cell r="C252" t="str">
            <v>Hunter</v>
          </cell>
        </row>
        <row r="253">
          <cell r="C253" t="str">
            <v>Huntington</v>
          </cell>
        </row>
        <row r="254">
          <cell r="C254" t="str">
            <v>Jim Bridger</v>
          </cell>
        </row>
        <row r="255">
          <cell r="C255" t="str">
            <v>Naughton</v>
          </cell>
        </row>
        <row r="257">
          <cell r="C257" t="str">
            <v>Ramp Loss</v>
          </cell>
        </row>
        <row r="258">
          <cell r="C258" t="str">
            <v>Wyodak</v>
          </cell>
        </row>
        <row r="263">
          <cell r="C263" t="str">
            <v>Chehalis</v>
          </cell>
        </row>
        <row r="264">
          <cell r="C264" t="str">
            <v>Currant Creek</v>
          </cell>
        </row>
        <row r="265">
          <cell r="C265" t="str">
            <v>Gadsby</v>
          </cell>
        </row>
        <row r="266">
          <cell r="C266" t="str">
            <v>Gadsby CT</v>
          </cell>
        </row>
        <row r="267">
          <cell r="C267" t="str">
            <v>Hermiston</v>
          </cell>
        </row>
        <row r="268">
          <cell r="C268" t="str">
            <v>Lake Side</v>
          </cell>
        </row>
        <row r="269">
          <cell r="C269" t="str">
            <v>Lake Side II</v>
          </cell>
        </row>
        <row r="270">
          <cell r="C270" t="str">
            <v>Little Mountain</v>
          </cell>
        </row>
        <row r="272">
          <cell r="C272" t="str">
            <v>Not Used</v>
          </cell>
        </row>
        <row r="276">
          <cell r="C276" t="str">
            <v>Gas Physical</v>
          </cell>
        </row>
        <row r="277">
          <cell r="C277" t="str">
            <v>Gas Swaps</v>
          </cell>
        </row>
        <row r="278">
          <cell r="C278" t="str">
            <v>Clay Basin Gas Storage</v>
          </cell>
        </row>
        <row r="279">
          <cell r="C279" t="str">
            <v>Pipeline Reservation Fees</v>
          </cell>
        </row>
        <row r="287">
          <cell r="C287" t="str">
            <v>Blundell</v>
          </cell>
        </row>
        <row r="288">
          <cell r="C288" t="str">
            <v>Dunlap I Wind p524168</v>
          </cell>
        </row>
        <row r="289">
          <cell r="C289" t="str">
            <v>Foote Creek I Wind</v>
          </cell>
        </row>
        <row r="290">
          <cell r="C290" t="str">
            <v>Glenrock Wind p423461</v>
          </cell>
        </row>
        <row r="291">
          <cell r="C291" t="str">
            <v>Glenrock III Wind p454125</v>
          </cell>
        </row>
        <row r="292">
          <cell r="C292" t="str">
            <v>Goodnoe Wind p332427</v>
          </cell>
        </row>
        <row r="293">
          <cell r="C293" t="str">
            <v>High Plains Wind p492251</v>
          </cell>
        </row>
        <row r="294">
          <cell r="C294" t="str">
            <v>Leaning Juniper 1 p317714</v>
          </cell>
        </row>
        <row r="295">
          <cell r="C295" t="str">
            <v>Marengo I Wind p332428</v>
          </cell>
        </row>
        <row r="296">
          <cell r="C296" t="str">
            <v>Marengo II Wind p423463</v>
          </cell>
        </row>
        <row r="297">
          <cell r="C297" t="str">
            <v>McFadden Ridge Wind p492250</v>
          </cell>
        </row>
        <row r="298">
          <cell r="C298" t="str">
            <v>Rolling Hills Wind p423462</v>
          </cell>
        </row>
        <row r="299">
          <cell r="C299" t="str">
            <v>Seven Mile Wind p454126</v>
          </cell>
        </row>
        <row r="300">
          <cell r="C300" t="str">
            <v>Seven Mile II Wind p357819</v>
          </cell>
        </row>
        <row r="305">
          <cell r="C305" t="str">
            <v>Wind Integration Charge</v>
          </cell>
        </row>
        <row r="313">
          <cell r="J313" t="str">
            <v>MWh</v>
          </cell>
        </row>
        <row r="316">
          <cell r="C316" t="str">
            <v>DSM Cool Keeper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7">
          <cell r="C317" t="str">
            <v>DSM (Irrigation)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C318" t="str">
            <v>Kennecott Generation Adjustment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C319" t="str">
            <v>MagCorp Buythrough</v>
          </cell>
          <cell r="E319">
            <v>-32884.937696000001</v>
          </cell>
          <cell r="F319">
            <v>-4050.8358239999998</v>
          </cell>
          <cell r="G319">
            <v>-5920.33176</v>
          </cell>
          <cell r="H319">
            <v>-5944.3881799999999</v>
          </cell>
          <cell r="I319">
            <v>-4357.2196119999999</v>
          </cell>
          <cell r="J319">
            <v>0</v>
          </cell>
          <cell r="K319">
            <v>0</v>
          </cell>
          <cell r="L319">
            <v>-6566.1804000000002</v>
          </cell>
          <cell r="M319">
            <v>-6045.9819200000002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C320" t="str">
            <v>Monsanto Buythrough</v>
          </cell>
          <cell r="E320">
            <v>-35028.977343999999</v>
          </cell>
          <cell r="F320">
            <v>-500.95119360000001</v>
          </cell>
          <cell r="G320">
            <v>-5410.4041999999999</v>
          </cell>
          <cell r="H320">
            <v>-5221.5036479999999</v>
          </cell>
          <cell r="I320">
            <v>-4601.5814399999999</v>
          </cell>
          <cell r="J320">
            <v>-3937.8981600000002</v>
          </cell>
          <cell r="K320">
            <v>-6766.7992000000004</v>
          </cell>
          <cell r="L320">
            <v>-8413.0331999999999</v>
          </cell>
          <cell r="M320">
            <v>0</v>
          </cell>
          <cell r="N320">
            <v>0</v>
          </cell>
          <cell r="O320">
            <v>0</v>
          </cell>
          <cell r="P320">
            <v>-58.935435519999999</v>
          </cell>
          <cell r="Q320">
            <v>-117.87086687999999</v>
          </cell>
        </row>
        <row r="324">
          <cell r="C324" t="str">
            <v>Station Service</v>
          </cell>
          <cell r="E324">
            <v>88490.998159200011</v>
          </cell>
          <cell r="F324">
            <v>9142.9998624</v>
          </cell>
          <cell r="G324">
            <v>5643.999624</v>
          </cell>
          <cell r="H324">
            <v>6546.99976728</v>
          </cell>
          <cell r="I324">
            <v>6925.0000968000004</v>
          </cell>
          <cell r="J324">
            <v>7269.9997943999997</v>
          </cell>
          <cell r="K324">
            <v>8197.9994592000003</v>
          </cell>
          <cell r="L324">
            <v>5711.0000231999993</v>
          </cell>
          <cell r="M324">
            <v>5860.0001592000008</v>
          </cell>
          <cell r="N324">
            <v>7211.0001129599996</v>
          </cell>
          <cell r="O324">
            <v>7753.99968696</v>
          </cell>
          <cell r="P324">
            <v>8716.9995359999994</v>
          </cell>
          <cell r="Q324">
            <v>9511.0000368000001</v>
          </cell>
        </row>
        <row r="326">
          <cell r="E326">
            <v>20577.083119200001</v>
          </cell>
          <cell r="F326">
            <v>4591.2128448000003</v>
          </cell>
          <cell r="G326">
            <v>-5686.7363359999999</v>
          </cell>
          <cell r="H326">
            <v>-4618.8920607199998</v>
          </cell>
          <cell r="I326">
            <v>-2033.8009551999985</v>
          </cell>
          <cell r="J326">
            <v>3332.1016343999995</v>
          </cell>
          <cell r="K326">
            <v>1431.2002591999999</v>
          </cell>
          <cell r="L326">
            <v>-9268.2135768000007</v>
          </cell>
          <cell r="M326">
            <v>-185.98176079999939</v>
          </cell>
          <cell r="N326">
            <v>7211.0001129599996</v>
          </cell>
          <cell r="O326">
            <v>7753.99968696</v>
          </cell>
          <cell r="P326">
            <v>8658.06410048</v>
          </cell>
          <cell r="Q326">
            <v>9393.129169920001</v>
          </cell>
        </row>
        <row r="328">
          <cell r="C328" t="str">
            <v>System Load</v>
          </cell>
          <cell r="E328">
            <v>59118513.632000007</v>
          </cell>
          <cell r="F328">
            <v>4715775.7260000007</v>
          </cell>
          <cell r="G328">
            <v>5411997.6099999994</v>
          </cell>
          <cell r="H328">
            <v>5357357.5500000007</v>
          </cell>
          <cell r="I328">
            <v>4713888.0559999999</v>
          </cell>
          <cell r="J328">
            <v>4741230.55</v>
          </cell>
          <cell r="K328">
            <v>4753484.8000000007</v>
          </cell>
          <cell r="L328">
            <v>5131060.07</v>
          </cell>
          <cell r="M328">
            <v>5209441.1399999987</v>
          </cell>
          <cell r="N328">
            <v>4619731.76</v>
          </cell>
          <cell r="O328">
            <v>4919606.7699999996</v>
          </cell>
          <cell r="P328">
            <v>4663383.8340000007</v>
          </cell>
          <cell r="Q328">
            <v>4881555.7660000008</v>
          </cell>
        </row>
        <row r="329">
          <cell r="E329">
            <v>59139090.715119198</v>
          </cell>
          <cell r="F329">
            <v>4720366.9388448009</v>
          </cell>
          <cell r="G329">
            <v>5406310.8736639991</v>
          </cell>
          <cell r="H329">
            <v>5352738.6579392804</v>
          </cell>
          <cell r="I329">
            <v>4711854.2550448002</v>
          </cell>
          <cell r="J329">
            <v>4744562.6516343998</v>
          </cell>
          <cell r="K329">
            <v>4754916.000259201</v>
          </cell>
          <cell r="L329">
            <v>5121791.8564232001</v>
          </cell>
          <cell r="M329">
            <v>5209255.1582391988</v>
          </cell>
          <cell r="N329">
            <v>4626942.7601129599</v>
          </cell>
          <cell r="O329">
            <v>4927360.7696869597</v>
          </cell>
          <cell r="P329">
            <v>4672041.8981004804</v>
          </cell>
          <cell r="Q329">
            <v>4890948.8951699212</v>
          </cell>
        </row>
        <row r="333">
          <cell r="C333" t="str">
            <v>Black Hills s27013/s28160</v>
          </cell>
          <cell r="E333">
            <v>355614.99604250002</v>
          </cell>
          <cell r="F333">
            <v>24319.9605711</v>
          </cell>
          <cell r="G333">
            <v>30289.2506632</v>
          </cell>
          <cell r="H333">
            <v>31224.895553599999</v>
          </cell>
          <cell r="I333">
            <v>29804.190463700001</v>
          </cell>
          <cell r="J333">
            <v>30644.750501499999</v>
          </cell>
          <cell r="K333">
            <v>30077.1203876</v>
          </cell>
          <cell r="L333">
            <v>30646.8103667</v>
          </cell>
          <cell r="M333">
            <v>31283.575431099998</v>
          </cell>
          <cell r="N333">
            <v>27989.915416899999</v>
          </cell>
          <cell r="O333">
            <v>30726.355518700002</v>
          </cell>
          <cell r="P333">
            <v>30012.8955154</v>
          </cell>
          <cell r="Q333">
            <v>28595.275653000001</v>
          </cell>
        </row>
        <row r="334">
          <cell r="C334" t="str">
            <v>BPA Wind s42818</v>
          </cell>
          <cell r="E334">
            <v>38529.482720799992</v>
          </cell>
          <cell r="F334">
            <v>2330.9058135999999</v>
          </cell>
          <cell r="G334">
            <v>1748.1211602000001</v>
          </cell>
          <cell r="H334">
            <v>1657.0177037999999</v>
          </cell>
          <cell r="I334">
            <v>2179.1386133999999</v>
          </cell>
          <cell r="J334">
            <v>3184.9382854</v>
          </cell>
          <cell r="K334">
            <v>4011.5640128</v>
          </cell>
          <cell r="L334">
            <v>4703.7409097999998</v>
          </cell>
          <cell r="M334">
            <v>4828.7254285999998</v>
          </cell>
          <cell r="N334">
            <v>4047.910605</v>
          </cell>
          <cell r="O334">
            <v>3919.4665921999999</v>
          </cell>
          <cell r="P334">
            <v>3044.1439172</v>
          </cell>
          <cell r="Q334">
            <v>2873.8096787999998</v>
          </cell>
        </row>
        <row r="335">
          <cell r="C335" t="str">
            <v>East Area Sales (WCA Sale)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C336" t="str">
            <v>Hurricane Sale s393046</v>
          </cell>
          <cell r="E336">
            <v>44.400000144000003</v>
          </cell>
          <cell r="F336">
            <v>14.800000320000001</v>
          </cell>
          <cell r="G336">
            <v>14.799999912000001</v>
          </cell>
          <cell r="H336">
            <v>14.799999912000001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C337" t="str">
            <v>LADWP (IPP Layoff)</v>
          </cell>
          <cell r="E337">
            <v>573306.99494400003</v>
          </cell>
          <cell r="F337">
            <v>49411.000800000002</v>
          </cell>
          <cell r="G337">
            <v>52875.998160000003</v>
          </cell>
          <cell r="H337">
            <v>52503.998160000003</v>
          </cell>
          <cell r="I337">
            <v>37694.001600000003</v>
          </cell>
          <cell r="J337">
            <v>61508.999184</v>
          </cell>
          <cell r="K337">
            <v>44091.999360000002</v>
          </cell>
          <cell r="L337">
            <v>49123.998720000003</v>
          </cell>
          <cell r="M337">
            <v>52616.996879999999</v>
          </cell>
          <cell r="N337">
            <v>45965.001600000003</v>
          </cell>
          <cell r="O337">
            <v>43834.99944</v>
          </cell>
          <cell r="P337">
            <v>33301.000800000002</v>
          </cell>
          <cell r="Q337">
            <v>50379.000240000001</v>
          </cell>
        </row>
        <row r="338">
          <cell r="C338" t="str">
            <v>NVE s523485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</row>
        <row r="339">
          <cell r="C339" t="str">
            <v>NVE s811499</v>
          </cell>
          <cell r="E339">
            <v>547200</v>
          </cell>
          <cell r="F339">
            <v>69600</v>
          </cell>
          <cell r="G339">
            <v>37200</v>
          </cell>
          <cell r="H339">
            <v>37200</v>
          </cell>
          <cell r="I339">
            <v>72000</v>
          </cell>
          <cell r="J339">
            <v>111600</v>
          </cell>
          <cell r="K339">
            <v>108000</v>
          </cell>
          <cell r="L339">
            <v>111600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C340" t="str">
            <v>Pacific Gas &amp; Electric s524491</v>
          </cell>
          <cell r="E340">
            <v>292800</v>
          </cell>
          <cell r="F340">
            <v>72000</v>
          </cell>
          <cell r="G340">
            <v>0</v>
          </cell>
          <cell r="H340">
            <v>0</v>
          </cell>
          <cell r="I340">
            <v>0</v>
          </cell>
          <cell r="J340">
            <v>74400</v>
          </cell>
          <cell r="K340">
            <v>72000</v>
          </cell>
          <cell r="L340">
            <v>74400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C341" t="str">
            <v>PSCO s100035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C342" t="str">
            <v>Salt River Project s322940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C343" t="str">
            <v>SCE s513948</v>
          </cell>
          <cell r="E343">
            <v>146400</v>
          </cell>
          <cell r="F343">
            <v>36000</v>
          </cell>
          <cell r="G343">
            <v>0</v>
          </cell>
          <cell r="H343">
            <v>0</v>
          </cell>
          <cell r="I343">
            <v>0</v>
          </cell>
          <cell r="J343">
            <v>37200</v>
          </cell>
          <cell r="K343">
            <v>36000</v>
          </cell>
          <cell r="L343">
            <v>37200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C344" t="str">
            <v>SDG&amp;E s513949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C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C346" t="str">
            <v>SMUD s24296</v>
          </cell>
          <cell r="E346">
            <v>350400</v>
          </cell>
          <cell r="F346">
            <v>17500</v>
          </cell>
          <cell r="G346">
            <v>60800</v>
          </cell>
          <cell r="H346">
            <v>71700</v>
          </cell>
          <cell r="I346">
            <v>33700</v>
          </cell>
          <cell r="J346">
            <v>5100</v>
          </cell>
          <cell r="K346">
            <v>0</v>
          </cell>
          <cell r="L346">
            <v>0</v>
          </cell>
          <cell r="M346">
            <v>36700</v>
          </cell>
          <cell r="N346">
            <v>37300</v>
          </cell>
          <cell r="O346">
            <v>36400</v>
          </cell>
          <cell r="P346">
            <v>30100</v>
          </cell>
          <cell r="Q346">
            <v>21100</v>
          </cell>
        </row>
        <row r="347">
          <cell r="C347" t="str">
            <v>UAMPS s223863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</row>
        <row r="348">
          <cell r="C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</row>
        <row r="352">
          <cell r="C352" t="str">
            <v>UMPA II s45631</v>
          </cell>
          <cell r="E352">
            <v>214233</v>
          </cell>
          <cell r="F352">
            <v>17360</v>
          </cell>
          <cell r="G352">
            <v>41812.5</v>
          </cell>
          <cell r="H352">
            <v>32892.5</v>
          </cell>
          <cell r="I352">
            <v>18343</v>
          </cell>
          <cell r="J352">
            <v>13937.5</v>
          </cell>
          <cell r="K352">
            <v>13487.5</v>
          </cell>
          <cell r="L352">
            <v>13937.5</v>
          </cell>
          <cell r="M352">
            <v>13937.5</v>
          </cell>
          <cell r="N352">
            <v>12587.5</v>
          </cell>
          <cell r="O352">
            <v>13937.5</v>
          </cell>
          <cell r="P352">
            <v>11100</v>
          </cell>
          <cell r="Q352">
            <v>10900</v>
          </cell>
        </row>
        <row r="354">
          <cell r="E354">
            <v>2518528.8737074439</v>
          </cell>
          <cell r="F354">
            <v>288536.66718501999</v>
          </cell>
          <cell r="G354">
            <v>224740.66998331202</v>
          </cell>
          <cell r="H354">
            <v>227193.21141731201</v>
          </cell>
          <cell r="I354">
            <v>193720.33067709999</v>
          </cell>
          <cell r="J354">
            <v>337576.18797089998</v>
          </cell>
          <cell r="K354">
            <v>307668.18376039999</v>
          </cell>
          <cell r="L354">
            <v>321612.04999650002</v>
          </cell>
          <cell r="M354">
            <v>139366.79773970001</v>
          </cell>
          <cell r="N354">
            <v>127890.32762190001</v>
          </cell>
          <cell r="O354">
            <v>128818.3215509</v>
          </cell>
          <cell r="P354">
            <v>107558.0402326</v>
          </cell>
          <cell r="Q354">
            <v>113848.08557180001</v>
          </cell>
        </row>
        <row r="357">
          <cell r="C357" t="str">
            <v>COB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C358" t="str">
            <v>Colorado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C359" t="str">
            <v>Four Corners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C360" t="str">
            <v>Idaho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C361" t="str">
            <v>Mead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C362" t="str">
            <v>Mid Columbia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C363" t="str">
            <v>Mona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C364" t="str">
            <v>NOB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65">
          <cell r="C365" t="str">
            <v>Palo Verde</v>
          </cell>
          <cell r="E365">
            <v>2002400</v>
          </cell>
          <cell r="F365">
            <v>101200</v>
          </cell>
          <cell r="G365">
            <v>104600</v>
          </cell>
          <cell r="H365">
            <v>183000</v>
          </cell>
          <cell r="I365">
            <v>273600</v>
          </cell>
          <cell r="J365">
            <v>478800</v>
          </cell>
          <cell r="K365">
            <v>358000</v>
          </cell>
          <cell r="L365">
            <v>361600</v>
          </cell>
          <cell r="M365">
            <v>49200</v>
          </cell>
          <cell r="N365">
            <v>43200</v>
          </cell>
          <cell r="O365">
            <v>49200</v>
          </cell>
          <cell r="P365">
            <v>0</v>
          </cell>
          <cell r="Q365">
            <v>0</v>
          </cell>
        </row>
        <row r="366">
          <cell r="C366" t="str">
            <v>SP15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C367" t="str">
            <v>Utah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C368" t="str">
            <v>Washington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C369" t="str">
            <v>West Main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C370" t="str">
            <v>Wyoming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2">
          <cell r="C372" t="str">
            <v>STF Trading Margin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C373" t="str">
            <v>STF Index Trades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5">
          <cell r="E375">
            <v>2002400</v>
          </cell>
          <cell r="F375">
            <v>101200</v>
          </cell>
          <cell r="G375">
            <v>104600</v>
          </cell>
          <cell r="H375">
            <v>183000</v>
          </cell>
          <cell r="I375">
            <v>273600</v>
          </cell>
          <cell r="J375">
            <v>478800</v>
          </cell>
          <cell r="K375">
            <v>358000</v>
          </cell>
          <cell r="L375">
            <v>361600</v>
          </cell>
          <cell r="M375">
            <v>49200</v>
          </cell>
          <cell r="N375">
            <v>43200</v>
          </cell>
          <cell r="O375">
            <v>49200</v>
          </cell>
          <cell r="P375">
            <v>0</v>
          </cell>
          <cell r="Q375">
            <v>0</v>
          </cell>
        </row>
        <row r="378">
          <cell r="C378" t="str">
            <v>COB</v>
          </cell>
          <cell r="E378">
            <v>1357369.5174999998</v>
          </cell>
          <cell r="F378">
            <v>26482.352500000001</v>
          </cell>
          <cell r="G378">
            <v>110250.40599999999</v>
          </cell>
          <cell r="H378">
            <v>127725.56999999999</v>
          </cell>
          <cell r="I378">
            <v>133848.9</v>
          </cell>
          <cell r="J378">
            <v>142711.96</v>
          </cell>
          <cell r="K378">
            <v>150189.6</v>
          </cell>
          <cell r="L378">
            <v>155435.35999999999</v>
          </cell>
          <cell r="M378">
            <v>137373.91999999998</v>
          </cell>
          <cell r="N378">
            <v>101400.95999999999</v>
          </cell>
          <cell r="O378">
            <v>114154.86</v>
          </cell>
          <cell r="P378">
            <v>120254.39999999999</v>
          </cell>
          <cell r="Q378">
            <v>37541.228999999999</v>
          </cell>
        </row>
        <row r="379">
          <cell r="C379" t="str">
            <v>Four Corners</v>
          </cell>
          <cell r="E379">
            <v>2521143.3200000003</v>
          </cell>
          <cell r="F379">
            <v>126423.44</v>
          </cell>
          <cell r="G379">
            <v>252087.63999999998</v>
          </cell>
          <cell r="H379">
            <v>291592.48</v>
          </cell>
          <cell r="I379">
            <v>294107.07</v>
          </cell>
          <cell r="J379">
            <v>231036.31</v>
          </cell>
          <cell r="K379">
            <v>238883.61</v>
          </cell>
          <cell r="L379">
            <v>207357.96</v>
          </cell>
          <cell r="M379">
            <v>214019.36000000002</v>
          </cell>
          <cell r="N379">
            <v>195373.40000000002</v>
          </cell>
          <cell r="O379">
            <v>178189.68</v>
          </cell>
          <cell r="P379">
            <v>138363.62</v>
          </cell>
          <cell r="Q379">
            <v>153708.75</v>
          </cell>
        </row>
        <row r="380">
          <cell r="C380" t="str">
            <v>Mead</v>
          </cell>
          <cell r="E380">
            <v>583704.24900000007</v>
          </cell>
          <cell r="F380">
            <v>23398</v>
          </cell>
          <cell r="G380">
            <v>55538.144999999997</v>
          </cell>
          <cell r="H380">
            <v>55504.796999999999</v>
          </cell>
          <cell r="I380">
            <v>30839.455000000002</v>
          </cell>
          <cell r="J380">
            <v>7506.59</v>
          </cell>
          <cell r="K380">
            <v>7497</v>
          </cell>
          <cell r="L380">
            <v>6763.7120000000004</v>
          </cell>
          <cell r="M380">
            <v>81378.42</v>
          </cell>
          <cell r="N380">
            <v>73878.22</v>
          </cell>
          <cell r="O380">
            <v>80516.05</v>
          </cell>
          <cell r="P380">
            <v>79560</v>
          </cell>
          <cell r="Q380">
            <v>81323.86</v>
          </cell>
        </row>
        <row r="381">
          <cell r="C381" t="str">
            <v>Mid Columbia</v>
          </cell>
          <cell r="E381">
            <v>2154135.6940000001</v>
          </cell>
          <cell r="F381">
            <v>46230.559999999998</v>
          </cell>
          <cell r="G381">
            <v>51472.254000000001</v>
          </cell>
          <cell r="H381">
            <v>140964.53</v>
          </cell>
          <cell r="I381">
            <v>259141.67</v>
          </cell>
          <cell r="J381">
            <v>295867.38</v>
          </cell>
          <cell r="K381">
            <v>438782.6</v>
          </cell>
          <cell r="L381">
            <v>436715.06</v>
          </cell>
          <cell r="M381">
            <v>175919.95</v>
          </cell>
          <cell r="N381">
            <v>127668.81</v>
          </cell>
          <cell r="O381">
            <v>84273.06</v>
          </cell>
          <cell r="P381">
            <v>97099.82</v>
          </cell>
          <cell r="Q381">
            <v>0</v>
          </cell>
        </row>
        <row r="382">
          <cell r="C382" t="str">
            <v>Mona</v>
          </cell>
          <cell r="E382">
            <v>705521.69900000002</v>
          </cell>
          <cell r="F382">
            <v>34391.585999999996</v>
          </cell>
          <cell r="G382">
            <v>78380.955000000002</v>
          </cell>
          <cell r="H382">
            <v>107461.505</v>
          </cell>
          <cell r="I382">
            <v>73345.115999999995</v>
          </cell>
          <cell r="J382">
            <v>76140.789999999994</v>
          </cell>
          <cell r="K382">
            <v>60436.29</v>
          </cell>
          <cell r="L382">
            <v>41228.17</v>
          </cell>
          <cell r="M382">
            <v>56108.719999999994</v>
          </cell>
          <cell r="N382">
            <v>48013.927000000003</v>
          </cell>
          <cell r="O382">
            <v>59122.847000000002</v>
          </cell>
          <cell r="P382">
            <v>41237.025000000001</v>
          </cell>
          <cell r="Q382">
            <v>29654.768000000004</v>
          </cell>
        </row>
        <row r="383">
          <cell r="C383" t="str">
            <v>NOB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C384" t="str">
            <v>Palo Verde</v>
          </cell>
          <cell r="E384">
            <v>2795832.966</v>
          </cell>
          <cell r="F384">
            <v>317209.06</v>
          </cell>
          <cell r="G384">
            <v>222393.5</v>
          </cell>
          <cell r="H384">
            <v>119012.586</v>
          </cell>
          <cell r="I384">
            <v>50733.33</v>
          </cell>
          <cell r="J384">
            <v>110314.48</v>
          </cell>
          <cell r="K384">
            <v>123955.36</v>
          </cell>
          <cell r="L384">
            <v>116505.95</v>
          </cell>
          <cell r="M384">
            <v>330538.15999999997</v>
          </cell>
          <cell r="N384">
            <v>326317.25</v>
          </cell>
          <cell r="O384">
            <v>346591.53</v>
          </cell>
          <cell r="P384">
            <v>341616.66</v>
          </cell>
          <cell r="Q384">
            <v>390645.1</v>
          </cell>
        </row>
        <row r="385">
          <cell r="C385" t="str">
            <v>SP15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C386" t="str">
            <v>Trapped Energy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8">
          <cell r="E388">
            <v>10117707.445500001</v>
          </cell>
          <cell r="F388">
            <v>574134.99849999999</v>
          </cell>
          <cell r="G388">
            <v>770122.9</v>
          </cell>
          <cell r="H388">
            <v>842261.46799999999</v>
          </cell>
          <cell r="I388">
            <v>842015.54099999997</v>
          </cell>
          <cell r="J388">
            <v>863577.51</v>
          </cell>
          <cell r="K388">
            <v>1019744.46</v>
          </cell>
          <cell r="L388">
            <v>964006.21199999994</v>
          </cell>
          <cell r="M388">
            <v>995338.53</v>
          </cell>
          <cell r="N388">
            <v>872652.56699999992</v>
          </cell>
          <cell r="O388">
            <v>862848.027</v>
          </cell>
          <cell r="P388">
            <v>818131.52500000002</v>
          </cell>
          <cell r="Q388">
            <v>692873.70699999994</v>
          </cell>
        </row>
        <row r="390">
          <cell r="E390">
            <v>14638636.319207443</v>
          </cell>
          <cell r="F390">
            <v>963871.66568501992</v>
          </cell>
          <cell r="G390">
            <v>1099463.5699833119</v>
          </cell>
          <cell r="H390">
            <v>1252454.6794173121</v>
          </cell>
          <cell r="I390">
            <v>1309335.8716771</v>
          </cell>
          <cell r="J390">
            <v>1679953.6979709</v>
          </cell>
          <cell r="K390">
            <v>1685412.6437603999</v>
          </cell>
          <cell r="L390">
            <v>1647218.2619965</v>
          </cell>
          <cell r="M390">
            <v>1183905.3277397</v>
          </cell>
          <cell r="N390">
            <v>1043742.8946218999</v>
          </cell>
          <cell r="O390">
            <v>1040866.3485509</v>
          </cell>
          <cell r="P390">
            <v>925689.56523260009</v>
          </cell>
          <cell r="Q390">
            <v>806721.79257179995</v>
          </cell>
        </row>
        <row r="391">
          <cell r="E391" t="str">
            <v>=</v>
          </cell>
          <cell r="F391" t="str">
            <v>=</v>
          </cell>
          <cell r="G391" t="str">
            <v>=</v>
          </cell>
          <cell r="H391" t="str">
            <v>=</v>
          </cell>
          <cell r="I391" t="str">
            <v>=</v>
          </cell>
          <cell r="J391" t="str">
            <v>=</v>
          </cell>
          <cell r="K391" t="str">
            <v>=</v>
          </cell>
          <cell r="L391" t="str">
            <v>=</v>
          </cell>
          <cell r="M391" t="str">
            <v>=</v>
          </cell>
          <cell r="N391" t="str">
            <v>=</v>
          </cell>
          <cell r="O391" t="str">
            <v>=</v>
          </cell>
          <cell r="P391" t="str">
            <v>=</v>
          </cell>
          <cell r="Q391" t="str">
            <v>=</v>
          </cell>
        </row>
        <row r="392">
          <cell r="E392">
            <v>73777727.034326658</v>
          </cell>
          <cell r="F392">
            <v>5684238.6045298204</v>
          </cell>
          <cell r="G392">
            <v>6505774.4436473111</v>
          </cell>
          <cell r="H392">
            <v>6605193.3373565925</v>
          </cell>
          <cell r="I392">
            <v>6021190.1267219</v>
          </cell>
          <cell r="J392">
            <v>6424516.3496052995</v>
          </cell>
          <cell r="K392">
            <v>6440328.6440196009</v>
          </cell>
          <cell r="L392">
            <v>6769010.1184197003</v>
          </cell>
          <cell r="M392">
            <v>6393160.4859788986</v>
          </cell>
          <cell r="N392">
            <v>5670685.6547348602</v>
          </cell>
          <cell r="O392">
            <v>5968227.1182378596</v>
          </cell>
          <cell r="P392">
            <v>5597731.4633330805</v>
          </cell>
          <cell r="Q392">
            <v>5697670.687741721</v>
          </cell>
        </row>
        <row r="393">
          <cell r="E393" t="str">
            <v>=</v>
          </cell>
          <cell r="F393" t="str">
            <v>=</v>
          </cell>
          <cell r="G393" t="str">
            <v>=</v>
          </cell>
          <cell r="H393" t="str">
            <v>=</v>
          </cell>
          <cell r="I393" t="str">
            <v>=</v>
          </cell>
          <cell r="J393" t="str">
            <v>=</v>
          </cell>
          <cell r="K393" t="str">
            <v>=</v>
          </cell>
          <cell r="L393" t="str">
            <v>=</v>
          </cell>
          <cell r="M393" t="str">
            <v>=</v>
          </cell>
          <cell r="N393" t="str">
            <v>=</v>
          </cell>
          <cell r="O393" t="str">
            <v>=</v>
          </cell>
          <cell r="P393" t="str">
            <v>=</v>
          </cell>
          <cell r="Q393" t="str">
            <v>=</v>
          </cell>
        </row>
        <row r="397">
          <cell r="C397" t="str">
            <v>APS Supplemental p27875</v>
          </cell>
          <cell r="E397">
            <v>79200</v>
          </cell>
          <cell r="F397">
            <v>0</v>
          </cell>
          <cell r="G397">
            <v>4800</v>
          </cell>
          <cell r="H397">
            <v>5250</v>
          </cell>
          <cell r="I397">
            <v>6000</v>
          </cell>
          <cell r="J397">
            <v>0</v>
          </cell>
          <cell r="K397">
            <v>6150</v>
          </cell>
          <cell r="L397">
            <v>8550</v>
          </cell>
          <cell r="M397">
            <v>13600</v>
          </cell>
          <cell r="N397">
            <v>14650</v>
          </cell>
          <cell r="O397">
            <v>14650</v>
          </cell>
          <cell r="P397">
            <v>5550</v>
          </cell>
          <cell r="Q397">
            <v>0</v>
          </cell>
        </row>
        <row r="398">
          <cell r="C398" t="str">
            <v>Avoided Cost Resource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C399" t="str">
            <v>Blanding Purchase p379174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C400" t="str">
            <v>BPA Reserve Purchase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C401" t="str">
            <v>Chehalis Station Service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C402" t="str">
            <v xml:space="preserve">Combine Hills Wind p160595 </v>
          </cell>
          <cell r="E402">
            <v>111502.70715240002</v>
          </cell>
          <cell r="F402">
            <v>9711.3869460000005</v>
          </cell>
          <cell r="G402">
            <v>9316.8277359999993</v>
          </cell>
          <cell r="H402">
            <v>9242.9194652000006</v>
          </cell>
          <cell r="I402">
            <v>8808.3585660000008</v>
          </cell>
          <cell r="J402">
            <v>9456.6211899999998</v>
          </cell>
          <cell r="K402">
            <v>10546.23963</v>
          </cell>
          <cell r="L402">
            <v>7696.5199080000002</v>
          </cell>
          <cell r="M402">
            <v>10675.016394</v>
          </cell>
          <cell r="N402">
            <v>6958.4048519999997</v>
          </cell>
          <cell r="O402">
            <v>12338.72669</v>
          </cell>
          <cell r="P402">
            <v>8684.9059519999992</v>
          </cell>
          <cell r="Q402">
            <v>8066.7798231999996</v>
          </cell>
        </row>
        <row r="403">
          <cell r="C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C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C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C406" t="str">
            <v>Deseret Purchase p194277</v>
          </cell>
          <cell r="E406">
            <v>740942.2</v>
          </cell>
          <cell r="F406">
            <v>39508.199999999997</v>
          </cell>
          <cell r="G406">
            <v>69489.600000000006</v>
          </cell>
          <cell r="H406">
            <v>69489.600000000006</v>
          </cell>
          <cell r="I406">
            <v>67248</v>
          </cell>
          <cell r="J406">
            <v>69489.600000000006</v>
          </cell>
          <cell r="K406">
            <v>67248</v>
          </cell>
          <cell r="L406">
            <v>69489.600000000006</v>
          </cell>
          <cell r="M406">
            <v>69489.600000000006</v>
          </cell>
          <cell r="N406">
            <v>62764.800000000003</v>
          </cell>
          <cell r="O406">
            <v>69489.600000000006</v>
          </cell>
          <cell r="P406">
            <v>51370</v>
          </cell>
          <cell r="Q406">
            <v>35865.599999999999</v>
          </cell>
        </row>
        <row r="407">
          <cell r="C407" t="str">
            <v>Douglas PUD Settlement p38185</v>
          </cell>
          <cell r="E407">
            <v>47299.199999999997</v>
          </cell>
          <cell r="F407">
            <v>9924.7999999999993</v>
          </cell>
          <cell r="G407">
            <v>6492</v>
          </cell>
          <cell r="H407">
            <v>3417.6</v>
          </cell>
          <cell r="I407">
            <v>1780.8</v>
          </cell>
          <cell r="J407">
            <v>1665.6</v>
          </cell>
          <cell r="K407">
            <v>1632</v>
          </cell>
          <cell r="L407">
            <v>1224</v>
          </cell>
          <cell r="M407">
            <v>1936.8</v>
          </cell>
          <cell r="N407">
            <v>2092.8000000000002</v>
          </cell>
          <cell r="O407">
            <v>3122.4</v>
          </cell>
          <cell r="P407">
            <v>5267.2</v>
          </cell>
          <cell r="Q407">
            <v>8743.2000000000007</v>
          </cell>
        </row>
        <row r="408">
          <cell r="C408" t="str">
            <v>Gemstate p99489</v>
          </cell>
          <cell r="E408">
            <v>45519.000648000001</v>
          </cell>
          <cell r="F408">
            <v>15316.99992</v>
          </cell>
          <cell r="G408">
            <v>14530.00008</v>
          </cell>
          <cell r="H408">
            <v>13521.000672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2150.9999760000001</v>
          </cell>
        </row>
        <row r="409">
          <cell r="C409" t="str">
            <v>Georgia-Pacific Camas</v>
          </cell>
          <cell r="E409">
            <v>96585.000599999985</v>
          </cell>
          <cell r="F409">
            <v>7938.4931999999999</v>
          </cell>
          <cell r="G409">
            <v>8203.1096400000006</v>
          </cell>
          <cell r="H409">
            <v>8203.1096400000006</v>
          </cell>
          <cell r="I409">
            <v>7938.4931999999999</v>
          </cell>
          <cell r="J409">
            <v>8203.1096400000006</v>
          </cell>
          <cell r="K409">
            <v>7938.4931999999999</v>
          </cell>
          <cell r="L409">
            <v>8203.1096400000006</v>
          </cell>
          <cell r="M409">
            <v>8203.1096400000006</v>
          </cell>
          <cell r="N409">
            <v>7409.2603200000003</v>
          </cell>
          <cell r="O409">
            <v>8203.1096400000006</v>
          </cell>
          <cell r="P409">
            <v>7938.4931999999999</v>
          </cell>
          <cell r="Q409">
            <v>8203.1096400000006</v>
          </cell>
        </row>
        <row r="410">
          <cell r="C410" t="str">
            <v>Grant County 10 aMW p66274</v>
          </cell>
          <cell r="E410">
            <v>25316</v>
          </cell>
          <cell r="F410">
            <v>9996</v>
          </cell>
          <cell r="G410">
            <v>10280</v>
          </cell>
          <cell r="H410">
            <v>5040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C411" t="str">
            <v>Hermiston Purchase p99563</v>
          </cell>
          <cell r="E411">
            <v>1370047.1037299999</v>
          </cell>
          <cell r="F411">
            <v>9676.5873150000007</v>
          </cell>
          <cell r="G411">
            <v>144611.54793</v>
          </cell>
          <cell r="H411">
            <v>158003.03948500002</v>
          </cell>
          <cell r="I411">
            <v>139402.02691499999</v>
          </cell>
          <cell r="J411">
            <v>149094.19665500001</v>
          </cell>
          <cell r="K411">
            <v>134427.01385000002</v>
          </cell>
          <cell r="L411">
            <v>136517.47912500001</v>
          </cell>
          <cell r="M411">
            <v>124714.44151999999</v>
          </cell>
          <cell r="N411">
            <v>113184.54547499999</v>
          </cell>
          <cell r="O411">
            <v>121764.488645</v>
          </cell>
          <cell r="P411">
            <v>102948.47639</v>
          </cell>
          <cell r="Q411">
            <v>35703.260425</v>
          </cell>
        </row>
        <row r="412">
          <cell r="C412" t="str">
            <v>Hurricane Purchase p393045</v>
          </cell>
          <cell r="E412">
            <v>485.51999183999999</v>
          </cell>
          <cell r="F412">
            <v>161.83999439999999</v>
          </cell>
          <cell r="G412">
            <v>161.83999872000001</v>
          </cell>
          <cell r="H412">
            <v>161.83999872000001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C413" t="str">
            <v>Idaho Power p278538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C414" t="str">
            <v>IPP Purchase</v>
          </cell>
          <cell r="E414">
            <v>573306.99494400003</v>
          </cell>
          <cell r="F414">
            <v>49411.000800000002</v>
          </cell>
          <cell r="G414">
            <v>52875.998160000003</v>
          </cell>
          <cell r="H414">
            <v>52503.998160000003</v>
          </cell>
          <cell r="I414">
            <v>37694.001600000003</v>
          </cell>
          <cell r="J414">
            <v>61508.999184</v>
          </cell>
          <cell r="K414">
            <v>44091.999360000002</v>
          </cell>
          <cell r="L414">
            <v>49123.998720000003</v>
          </cell>
          <cell r="M414">
            <v>52616.996879999999</v>
          </cell>
          <cell r="N414">
            <v>45965.001600000003</v>
          </cell>
          <cell r="O414">
            <v>43834.99944</v>
          </cell>
          <cell r="P414">
            <v>33301.000800000002</v>
          </cell>
          <cell r="Q414">
            <v>50379.000240000001</v>
          </cell>
        </row>
        <row r="415">
          <cell r="C415" t="str">
            <v>Kennecott Generation Incentive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C416" t="str">
            <v>LADWP p491303-4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C417" t="str">
            <v>MagCorp p229846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C418" t="str">
            <v>MagCorp Reserves p510378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</row>
        <row r="419">
          <cell r="C419" t="str">
            <v>Morgan Stanley p189046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</row>
        <row r="420">
          <cell r="C420" t="str">
            <v>Morgan Stanley p272153-6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C421" t="str">
            <v>Morgan Stanley p272154-7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C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C423" t="str">
            <v>Nucor p346856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C424" t="str">
            <v>P4 Production p137215/p145258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C425" t="str">
            <v>PGE Cove p83984</v>
          </cell>
          <cell r="E425">
            <v>12000</v>
          </cell>
          <cell r="F425">
            <v>990</v>
          </cell>
          <cell r="G425">
            <v>1014</v>
          </cell>
          <cell r="H425">
            <v>1014</v>
          </cell>
          <cell r="I425">
            <v>990</v>
          </cell>
          <cell r="J425">
            <v>1014</v>
          </cell>
          <cell r="K425">
            <v>990</v>
          </cell>
          <cell r="L425">
            <v>1014</v>
          </cell>
          <cell r="M425">
            <v>1014</v>
          </cell>
          <cell r="N425">
            <v>942</v>
          </cell>
          <cell r="O425">
            <v>1014</v>
          </cell>
          <cell r="P425">
            <v>990</v>
          </cell>
          <cell r="Q425">
            <v>1014</v>
          </cell>
        </row>
        <row r="426">
          <cell r="C426" t="str">
            <v>Rock River Wind p100371</v>
          </cell>
          <cell r="E426">
            <v>139257.40028279999</v>
          </cell>
          <cell r="F426">
            <v>7664.027298</v>
          </cell>
          <cell r="G426">
            <v>5463.8122053999996</v>
          </cell>
          <cell r="H426">
            <v>6603.0470154000004</v>
          </cell>
          <cell r="I426">
            <v>8576.7853959999993</v>
          </cell>
          <cell r="J426">
            <v>12292.577044</v>
          </cell>
          <cell r="K426">
            <v>16724.044074000001</v>
          </cell>
          <cell r="L426">
            <v>17219.250781999999</v>
          </cell>
          <cell r="M426">
            <v>16981.926626</v>
          </cell>
          <cell r="N426">
            <v>13408.72273</v>
          </cell>
          <cell r="O426">
            <v>13553.3307</v>
          </cell>
          <cell r="P426">
            <v>10614.642722000001</v>
          </cell>
          <cell r="Q426">
            <v>10155.233689999999</v>
          </cell>
        </row>
        <row r="427">
          <cell r="C427" t="str">
            <v>Roseburg Forest Products p312292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C428" t="str">
            <v>Small Purchases east</v>
          </cell>
          <cell r="E428">
            <v>2611.0000392000002</v>
          </cell>
          <cell r="F428">
            <v>102.0000024</v>
          </cell>
          <cell r="G428">
            <v>141.99999624</v>
          </cell>
          <cell r="H428">
            <v>64.999998959999999</v>
          </cell>
          <cell r="I428">
            <v>142.99999919999999</v>
          </cell>
          <cell r="J428">
            <v>120.9999936</v>
          </cell>
          <cell r="K428">
            <v>277.00000560000001</v>
          </cell>
          <cell r="L428">
            <v>318.00000383999998</v>
          </cell>
          <cell r="M428">
            <v>321.00000527999998</v>
          </cell>
          <cell r="N428">
            <v>386.00002560000001</v>
          </cell>
          <cell r="O428">
            <v>319.00000679999999</v>
          </cell>
          <cell r="P428">
            <v>243</v>
          </cell>
          <cell r="Q428">
            <v>174.00000168</v>
          </cell>
        </row>
        <row r="429">
          <cell r="C429" t="str">
            <v>Small Purchases west</v>
          </cell>
          <cell r="E429">
            <v>658.00000639199993</v>
          </cell>
          <cell r="F429">
            <v>28.000000799999999</v>
          </cell>
          <cell r="G429">
            <v>43.000000800000002</v>
          </cell>
          <cell r="H429">
            <v>63.000000479999997</v>
          </cell>
          <cell r="I429">
            <v>52.000002000000002</v>
          </cell>
          <cell r="J429">
            <v>54.999999119999998</v>
          </cell>
          <cell r="K429">
            <v>28.000000799999999</v>
          </cell>
          <cell r="L429">
            <v>23.000000375999999</v>
          </cell>
          <cell r="M429">
            <v>10.999999824</v>
          </cell>
          <cell r="N429">
            <v>32.999998079999997</v>
          </cell>
          <cell r="O429">
            <v>2.999999952</v>
          </cell>
          <cell r="P429">
            <v>70.999999200000005</v>
          </cell>
          <cell r="Q429">
            <v>248.00000496000001</v>
          </cell>
        </row>
        <row r="430">
          <cell r="C430" t="str">
            <v>Three Buttes Wind p460457</v>
          </cell>
          <cell r="E430">
            <v>322860.35962</v>
          </cell>
          <cell r="F430">
            <v>18542.120126000002</v>
          </cell>
          <cell r="G430">
            <v>16527.199752</v>
          </cell>
          <cell r="H430">
            <v>16931.139631999999</v>
          </cell>
          <cell r="I430">
            <v>22289.619878000001</v>
          </cell>
          <cell r="J430">
            <v>27994.779618</v>
          </cell>
          <cell r="K430">
            <v>31442.619535999998</v>
          </cell>
          <cell r="L430">
            <v>37696.659749999999</v>
          </cell>
          <cell r="M430">
            <v>36154.299875999997</v>
          </cell>
          <cell r="N430">
            <v>25045.600102</v>
          </cell>
          <cell r="O430">
            <v>36829.000740000003</v>
          </cell>
          <cell r="P430">
            <v>26535.160361999999</v>
          </cell>
          <cell r="Q430">
            <v>26872.160248</v>
          </cell>
        </row>
        <row r="431">
          <cell r="C431" t="str">
            <v>Top of the World Wind p522807</v>
          </cell>
          <cell r="E431">
            <v>609771.931812</v>
          </cell>
          <cell r="F431">
            <v>36653.702738</v>
          </cell>
          <cell r="G431">
            <v>29251.939254000001</v>
          </cell>
          <cell r="H431">
            <v>31604.466164000001</v>
          </cell>
          <cell r="I431">
            <v>34253.026874000003</v>
          </cell>
          <cell r="J431">
            <v>43856.710572000004</v>
          </cell>
          <cell r="K431">
            <v>64168.399713999999</v>
          </cell>
          <cell r="L431">
            <v>84272.646800000002</v>
          </cell>
          <cell r="M431">
            <v>80216.663883999994</v>
          </cell>
          <cell r="N431">
            <v>60510.135031999998</v>
          </cell>
          <cell r="O431">
            <v>57688.535087999997</v>
          </cell>
          <cell r="P431">
            <v>46926.049857999998</v>
          </cell>
          <cell r="Q431">
            <v>40369.655833999997</v>
          </cell>
        </row>
        <row r="432">
          <cell r="C432" t="str">
            <v>Tri-State Purchase p27057</v>
          </cell>
          <cell r="E432">
            <v>142625</v>
          </cell>
          <cell r="F432">
            <v>9517.5</v>
          </cell>
          <cell r="G432">
            <v>13513.75</v>
          </cell>
          <cell r="H432">
            <v>13741.25</v>
          </cell>
          <cell r="I432">
            <v>12263.75</v>
          </cell>
          <cell r="J432">
            <v>12587.5</v>
          </cell>
          <cell r="K432">
            <v>8266.25</v>
          </cell>
          <cell r="L432">
            <v>9272.5</v>
          </cell>
          <cell r="M432">
            <v>13448.75</v>
          </cell>
          <cell r="N432">
            <v>12055</v>
          </cell>
          <cell r="O432">
            <v>13351.25</v>
          </cell>
          <cell r="P432">
            <v>12930</v>
          </cell>
          <cell r="Q432">
            <v>11677.5</v>
          </cell>
        </row>
        <row r="433">
          <cell r="C433" t="str">
            <v>West Valley Toll</v>
          </cell>
          <cell r="E433">
            <v>95535.502517000015</v>
          </cell>
          <cell r="F433">
            <v>2150.5527649999999</v>
          </cell>
          <cell r="G433">
            <v>20667.896142999998</v>
          </cell>
          <cell r="H433">
            <v>30866.767094499999</v>
          </cell>
          <cell r="I433">
            <v>19086.582480000001</v>
          </cell>
          <cell r="J433">
            <v>7811.0577825</v>
          </cell>
          <cell r="K433">
            <v>3390</v>
          </cell>
          <cell r="L433">
            <v>1160</v>
          </cell>
          <cell r="M433">
            <v>7370</v>
          </cell>
          <cell r="N433">
            <v>770</v>
          </cell>
          <cell r="O433">
            <v>0</v>
          </cell>
          <cell r="P433">
            <v>640</v>
          </cell>
          <cell r="Q433">
            <v>1622.646252</v>
          </cell>
        </row>
        <row r="434">
          <cell r="C434" t="str">
            <v>Wolverine Creek Wind p244520</v>
          </cell>
          <cell r="E434">
            <v>176895.57671599998</v>
          </cell>
          <cell r="F434">
            <v>15064.551766</v>
          </cell>
          <cell r="G434">
            <v>14710.268208</v>
          </cell>
          <cell r="H434">
            <v>13803.826406</v>
          </cell>
          <cell r="I434">
            <v>12841.725202</v>
          </cell>
          <cell r="J434">
            <v>11114.663386</v>
          </cell>
          <cell r="K434">
            <v>14539.147800000001</v>
          </cell>
          <cell r="L434">
            <v>11582.923871999999</v>
          </cell>
          <cell r="M434">
            <v>13115.196255999999</v>
          </cell>
          <cell r="N434">
            <v>10342.276598</v>
          </cell>
          <cell r="O434">
            <v>20614.079720000002</v>
          </cell>
          <cell r="P434">
            <v>19836.218258000001</v>
          </cell>
          <cell r="Q434">
            <v>19330.699243999999</v>
          </cell>
        </row>
        <row r="437">
          <cell r="E437">
            <v>4592418.4980596323</v>
          </cell>
          <cell r="F437">
            <v>242357.76287159996</v>
          </cell>
          <cell r="G437">
            <v>422094.78910416004</v>
          </cell>
          <cell r="H437">
            <v>439525.60373226</v>
          </cell>
          <cell r="I437">
            <v>379368.17011219996</v>
          </cell>
          <cell r="J437">
            <v>416265.41506422008</v>
          </cell>
          <cell r="K437">
            <v>411859.20717039995</v>
          </cell>
          <cell r="L437">
            <v>443363.68860121607</v>
          </cell>
          <cell r="M437">
            <v>449868.80108110403</v>
          </cell>
          <cell r="N437">
            <v>376517.54673268006</v>
          </cell>
          <cell r="O437">
            <v>416775.52066975192</v>
          </cell>
          <cell r="P437">
            <v>333846.14754119999</v>
          </cell>
          <cell r="Q437">
            <v>260575.84537883996</v>
          </cell>
        </row>
        <row r="440">
          <cell r="C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C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5">
          <cell r="C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C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8"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51">
          <cell r="C451" t="str">
            <v>QF California</v>
          </cell>
          <cell r="E451">
            <v>35584.610280527995</v>
          </cell>
          <cell r="F451">
            <v>6393.6079200000004</v>
          </cell>
          <cell r="G451">
            <v>1254.0814122240001</v>
          </cell>
          <cell r="H451">
            <v>549.76596600000005</v>
          </cell>
          <cell r="I451">
            <v>439.45848000000001</v>
          </cell>
          <cell r="J451">
            <v>406.05067478400002</v>
          </cell>
          <cell r="K451">
            <v>689.29157808000002</v>
          </cell>
          <cell r="L451">
            <v>1743.4885583999999</v>
          </cell>
          <cell r="M451">
            <v>3262.9649619359998</v>
          </cell>
          <cell r="N451">
            <v>3967.7561347200003</v>
          </cell>
          <cell r="O451">
            <v>4529.9317696799999</v>
          </cell>
          <cell r="P451">
            <v>6155.6493556800006</v>
          </cell>
          <cell r="Q451">
            <v>6192.5634690240004</v>
          </cell>
        </row>
        <row r="452">
          <cell r="C452" t="str">
            <v>QF Idaho</v>
          </cell>
          <cell r="E452">
            <v>94815.060631439992</v>
          </cell>
          <cell r="F452">
            <v>11385.851457600002</v>
          </cell>
          <cell r="G452">
            <v>9365.2135641599998</v>
          </cell>
          <cell r="H452">
            <v>7507.6617333599997</v>
          </cell>
          <cell r="I452">
            <v>6989.7557231999999</v>
          </cell>
          <cell r="J452">
            <v>7382.1090400800003</v>
          </cell>
          <cell r="K452">
            <v>7210.9269144</v>
          </cell>
          <cell r="L452">
            <v>6844.5506111999994</v>
          </cell>
          <cell r="M452">
            <v>6565.7476893599996</v>
          </cell>
          <cell r="N452">
            <v>5982.3715728000006</v>
          </cell>
          <cell r="O452">
            <v>7305.7790519999999</v>
          </cell>
          <cell r="P452">
            <v>8060.1700463999996</v>
          </cell>
          <cell r="Q452">
            <v>10214.923226879999</v>
          </cell>
        </row>
        <row r="453">
          <cell r="C453" t="str">
            <v>QF Oregon</v>
          </cell>
          <cell r="E453">
            <v>259186.87602780003</v>
          </cell>
          <cell r="F453">
            <v>22423.839695999999</v>
          </cell>
          <cell r="G453">
            <v>19749.425063039998</v>
          </cell>
          <cell r="H453">
            <v>18646.705221240001</v>
          </cell>
          <cell r="I453">
            <v>18326.903605200001</v>
          </cell>
          <cell r="J453">
            <v>16178.966808720001</v>
          </cell>
          <cell r="K453">
            <v>17471.686824</v>
          </cell>
          <cell r="L453">
            <v>20537.371535999999</v>
          </cell>
          <cell r="M453">
            <v>22421.852260799998</v>
          </cell>
          <cell r="N453">
            <v>20768.570054399999</v>
          </cell>
          <cell r="O453">
            <v>25056.606616800003</v>
          </cell>
          <cell r="P453">
            <v>27683.749656</v>
          </cell>
          <cell r="Q453">
            <v>29921.1986856</v>
          </cell>
        </row>
        <row r="454">
          <cell r="C454" t="str">
            <v>QF Utah</v>
          </cell>
          <cell r="E454">
            <v>23972.638073280003</v>
          </cell>
          <cell r="F454">
            <v>2245.7979359999999</v>
          </cell>
          <cell r="G454">
            <v>1994.2197575999999</v>
          </cell>
          <cell r="H454">
            <v>2058.7059576000001</v>
          </cell>
          <cell r="I454">
            <v>1755.095832</v>
          </cell>
          <cell r="J454">
            <v>2029.9223088000001</v>
          </cell>
          <cell r="K454">
            <v>2052.5579567999998</v>
          </cell>
          <cell r="L454">
            <v>1653.97454064</v>
          </cell>
          <cell r="M454">
            <v>1753.0778702399998</v>
          </cell>
          <cell r="N454">
            <v>1796.8411507200001</v>
          </cell>
          <cell r="O454">
            <v>2017.7062008</v>
          </cell>
          <cell r="P454">
            <v>2211.283152</v>
          </cell>
          <cell r="Q454">
            <v>2403.4554100799996</v>
          </cell>
        </row>
        <row r="455">
          <cell r="C455" t="str">
            <v>QF Washington</v>
          </cell>
          <cell r="E455">
            <v>18421.25903184</v>
          </cell>
          <cell r="F455">
            <v>2958.9749280000001</v>
          </cell>
          <cell r="G455">
            <v>3423.9013175999999</v>
          </cell>
          <cell r="H455">
            <v>3457.2382464000002</v>
          </cell>
          <cell r="I455">
            <v>3040.8173999999999</v>
          </cell>
          <cell r="J455">
            <v>2167.2243096000002</v>
          </cell>
          <cell r="K455">
            <v>1708.7570639999999</v>
          </cell>
          <cell r="L455">
            <v>1664.2435559999999</v>
          </cell>
          <cell r="M455">
            <v>1.4880000000000001E-2</v>
          </cell>
          <cell r="N455">
            <v>6.7200000000000003E-3</v>
          </cell>
          <cell r="O455">
            <v>2.2290239999999999E-2</v>
          </cell>
          <cell r="P455">
            <v>3.5999999999999997E-2</v>
          </cell>
          <cell r="Q455">
            <v>2.232E-2</v>
          </cell>
        </row>
        <row r="456">
          <cell r="C456" t="str">
            <v>QF Wyoming</v>
          </cell>
          <cell r="E456">
            <v>11526.389112288</v>
          </cell>
          <cell r="F456">
            <v>1839.2520959999999</v>
          </cell>
          <cell r="G456">
            <v>1984.6262496000002</v>
          </cell>
          <cell r="H456">
            <v>1973.922768744</v>
          </cell>
          <cell r="I456">
            <v>1744.7340240000001</v>
          </cell>
          <cell r="J456">
            <v>748.88930016000006</v>
          </cell>
          <cell r="K456">
            <v>163.89862271999999</v>
          </cell>
          <cell r="L456">
            <v>170.23039919999999</v>
          </cell>
          <cell r="M456">
            <v>176.21763504</v>
          </cell>
          <cell r="N456">
            <v>164.82717820800002</v>
          </cell>
          <cell r="O456">
            <v>155.393208216</v>
          </cell>
          <cell r="P456">
            <v>574.91844480000009</v>
          </cell>
          <cell r="Q456">
            <v>1829.4791855999999</v>
          </cell>
        </row>
        <row r="457">
          <cell r="C457" t="str">
            <v>Biomass One QF</v>
          </cell>
          <cell r="E457">
            <v>222799.02000000005</v>
          </cell>
          <cell r="F457">
            <v>19150.88</v>
          </cell>
          <cell r="G457">
            <v>19729.52</v>
          </cell>
          <cell r="H457">
            <v>19800.240000000002</v>
          </cell>
          <cell r="I457">
            <v>16100.36</v>
          </cell>
          <cell r="J457">
            <v>19800.240000000002</v>
          </cell>
          <cell r="K457">
            <v>19080</v>
          </cell>
          <cell r="L457">
            <v>19657.28</v>
          </cell>
          <cell r="M457">
            <v>19764.88</v>
          </cell>
          <cell r="N457">
            <v>17861.759999999998</v>
          </cell>
          <cell r="O457">
            <v>19764.88</v>
          </cell>
          <cell r="P457">
            <v>19117.439999999999</v>
          </cell>
          <cell r="Q457">
            <v>12971.54</v>
          </cell>
        </row>
        <row r="458">
          <cell r="C458" t="str">
            <v>Blue Mountain Wind QF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C459" t="str">
            <v>Butter Creek Wind QF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C460" t="str">
            <v>Chevron Wind p499335 QF</v>
          </cell>
          <cell r="E460">
            <v>44528.233715599999</v>
          </cell>
          <cell r="F460">
            <v>2251.9630023999998</v>
          </cell>
          <cell r="G460">
            <v>1602.1080614</v>
          </cell>
          <cell r="H460">
            <v>2443.6332385999999</v>
          </cell>
          <cell r="I460">
            <v>2626.9102326000002</v>
          </cell>
          <cell r="J460">
            <v>4831.4028743999997</v>
          </cell>
          <cell r="K460">
            <v>5103.0602674000002</v>
          </cell>
          <cell r="L460">
            <v>5434.0061331999996</v>
          </cell>
          <cell r="M460">
            <v>5153.5192622000004</v>
          </cell>
          <cell r="N460">
            <v>4811.8592079999999</v>
          </cell>
          <cell r="O460">
            <v>4945.9786293999996</v>
          </cell>
          <cell r="P460">
            <v>2525.5459977999999</v>
          </cell>
          <cell r="Q460">
            <v>2798.2468082</v>
          </cell>
        </row>
        <row r="461">
          <cell r="C461" t="str">
            <v>Co-Gen II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C462" t="str">
            <v>DCFP p316701 QF</v>
          </cell>
          <cell r="E462">
            <v>1148.099984616</v>
          </cell>
          <cell r="F462">
            <v>87.199999199999993</v>
          </cell>
          <cell r="G462">
            <v>41.799998735999999</v>
          </cell>
          <cell r="H462">
            <v>53.299996319999998</v>
          </cell>
          <cell r="I462">
            <v>88.899998400000001</v>
          </cell>
          <cell r="J462">
            <v>195.9999924</v>
          </cell>
          <cell r="K462">
            <v>162.30000960000001</v>
          </cell>
          <cell r="L462">
            <v>69.100000679999994</v>
          </cell>
          <cell r="M462">
            <v>48.000000720000003</v>
          </cell>
          <cell r="N462">
            <v>32.999998079999997</v>
          </cell>
          <cell r="O462">
            <v>113.19999432</v>
          </cell>
          <cell r="P462">
            <v>105.9000048</v>
          </cell>
          <cell r="Q462">
            <v>149.39999136</v>
          </cell>
        </row>
        <row r="463">
          <cell r="C463" t="str">
            <v>Co-Gen II p349170 QF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C464" t="str">
            <v>Evergreen BioPower p351030 QF</v>
          </cell>
          <cell r="E464">
            <v>43274.630908800005</v>
          </cell>
          <cell r="F464">
            <v>3101.9696208</v>
          </cell>
          <cell r="G464">
            <v>3612.7564848000002</v>
          </cell>
          <cell r="H464">
            <v>4770.2950799999999</v>
          </cell>
          <cell r="I464">
            <v>4672.5986400000002</v>
          </cell>
          <cell r="J464">
            <v>5024.3275199999998</v>
          </cell>
          <cell r="K464">
            <v>3420.53712</v>
          </cell>
          <cell r="L464">
            <v>2413.5150143999999</v>
          </cell>
          <cell r="M464">
            <v>3392.1836831999999</v>
          </cell>
          <cell r="N464">
            <v>2897.0376000000001</v>
          </cell>
          <cell r="O464">
            <v>3109.2644399999999</v>
          </cell>
          <cell r="P464">
            <v>3135.2077055999998</v>
          </cell>
          <cell r="Q464">
            <v>3724.9380000000001</v>
          </cell>
        </row>
        <row r="465">
          <cell r="C465" t="str">
            <v>ExxonMobil p255042 QF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Five Pine Wind QF</v>
          </cell>
          <cell r="E466">
            <v>49135.540107999994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333.95999599999999</v>
          </cell>
          <cell r="M466">
            <v>9893.8799980000003</v>
          </cell>
          <cell r="N466">
            <v>8211.1600569999991</v>
          </cell>
          <cell r="O466">
            <v>11381.360000999999</v>
          </cell>
          <cell r="P466">
            <v>9115.240178</v>
          </cell>
          <cell r="Q466">
            <v>10199.939877999999</v>
          </cell>
        </row>
        <row r="467">
          <cell r="C467" t="str">
            <v>Kennecott Refinery QF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C468" t="str">
            <v>Kennecott Smelter QF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C469" t="str">
            <v>Mountain Wind 1 p367721 QF</v>
          </cell>
          <cell r="E469">
            <v>151795.77214399999</v>
          </cell>
          <cell r="F469">
            <v>7116.6958839999998</v>
          </cell>
          <cell r="G469">
            <v>6376.7883860000002</v>
          </cell>
          <cell r="H469">
            <v>8228.4020500000006</v>
          </cell>
          <cell r="I469">
            <v>10960.574798</v>
          </cell>
          <cell r="J469">
            <v>13586.75505</v>
          </cell>
          <cell r="K469">
            <v>15791.739336000001</v>
          </cell>
          <cell r="L469">
            <v>19310.413806</v>
          </cell>
          <cell r="M469">
            <v>19724.358909999999</v>
          </cell>
          <cell r="N469">
            <v>13188.200752000001</v>
          </cell>
          <cell r="O469">
            <v>15011.844386000001</v>
          </cell>
          <cell r="P469">
            <v>12387.092000000001</v>
          </cell>
          <cell r="Q469">
            <v>10112.906786</v>
          </cell>
        </row>
        <row r="470">
          <cell r="C470" t="str">
            <v>Mountain Wind 2 p398449 QF</v>
          </cell>
          <cell r="E470">
            <v>189638.2241284</v>
          </cell>
          <cell r="F470">
            <v>10738.863106000001</v>
          </cell>
          <cell r="G470">
            <v>9240.0829104000004</v>
          </cell>
          <cell r="H470">
            <v>10201.945475</v>
          </cell>
          <cell r="I470">
            <v>11716.592025</v>
          </cell>
          <cell r="J470">
            <v>14783.710014</v>
          </cell>
          <cell r="K470">
            <v>18567.901806000002</v>
          </cell>
          <cell r="L470">
            <v>23245.275775999999</v>
          </cell>
          <cell r="M470">
            <v>25455.908289999999</v>
          </cell>
          <cell r="N470">
            <v>16501.251587999999</v>
          </cell>
          <cell r="O470">
            <v>18404.189721999999</v>
          </cell>
          <cell r="P470">
            <v>14964.349312</v>
          </cell>
          <cell r="Q470">
            <v>15818.154103999999</v>
          </cell>
        </row>
        <row r="471">
          <cell r="C471" t="str">
            <v>North Point Wind QF</v>
          </cell>
          <cell r="E471">
            <v>106755.999692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722.87998400000004</v>
          </cell>
          <cell r="M471">
            <v>21429.679258</v>
          </cell>
          <cell r="N471">
            <v>17829.520445999999</v>
          </cell>
          <cell r="O471">
            <v>24619.079628</v>
          </cell>
          <cell r="P471">
            <v>20001.599880000002</v>
          </cell>
          <cell r="Q471">
            <v>22153.240495999999</v>
          </cell>
        </row>
        <row r="472">
          <cell r="C472" t="str">
            <v>Oregon Wind Farm QF</v>
          </cell>
          <cell r="E472">
            <v>161172.20426800003</v>
          </cell>
          <cell r="F472">
            <v>18936.685344000001</v>
          </cell>
          <cell r="G472">
            <v>19469.248414000002</v>
          </cell>
          <cell r="H472">
            <v>14990.563662</v>
          </cell>
          <cell r="I472">
            <v>12063.336724000001</v>
          </cell>
          <cell r="J472">
            <v>12178.633551999999</v>
          </cell>
          <cell r="K472">
            <v>14007.070126000001</v>
          </cell>
          <cell r="L472">
            <v>4812.9757808000004</v>
          </cell>
          <cell r="M472">
            <v>9182.6977912000002</v>
          </cell>
          <cell r="N472">
            <v>10135.68136</v>
          </cell>
          <cell r="O472">
            <v>12982.568520000001</v>
          </cell>
          <cell r="P472">
            <v>15978.971646</v>
          </cell>
          <cell r="Q472">
            <v>16433.771347999998</v>
          </cell>
        </row>
        <row r="473">
          <cell r="C473" t="str">
            <v>Pioneer Wind Park I QF</v>
          </cell>
          <cell r="E473">
            <v>123638.328138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2265.5456600000002</v>
          </cell>
          <cell r="K473">
            <v>19652.69354</v>
          </cell>
          <cell r="L473">
            <v>21383.178304000001</v>
          </cell>
          <cell r="M473">
            <v>21130.506411999999</v>
          </cell>
          <cell r="N473">
            <v>17886.348507999999</v>
          </cell>
          <cell r="O473">
            <v>16557.323966</v>
          </cell>
          <cell r="P473">
            <v>13593.997896000001</v>
          </cell>
          <cell r="Q473">
            <v>11168.733851999999</v>
          </cell>
        </row>
        <row r="474">
          <cell r="C474" t="str">
            <v>Pioneer Wind Park II QF</v>
          </cell>
          <cell r="E474">
            <v>81026.740661999997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689.83002799999997</v>
          </cell>
          <cell r="M474">
            <v>21130.506411999999</v>
          </cell>
          <cell r="N474">
            <v>17886.348507999999</v>
          </cell>
          <cell r="O474">
            <v>16557.323966</v>
          </cell>
          <cell r="P474">
            <v>13593.997896000001</v>
          </cell>
          <cell r="Q474">
            <v>11168.733851999999</v>
          </cell>
        </row>
        <row r="475">
          <cell r="C475" t="str">
            <v>Power County North Wind QF p575612</v>
          </cell>
          <cell r="E475">
            <v>60040.1003968</v>
          </cell>
          <cell r="F475">
            <v>4421.3613340000002</v>
          </cell>
          <cell r="G475">
            <v>3154.8016584000002</v>
          </cell>
          <cell r="H475">
            <v>3099.5494635999999</v>
          </cell>
          <cell r="I475">
            <v>4010.086976</v>
          </cell>
          <cell r="J475">
            <v>4723.9238771999999</v>
          </cell>
          <cell r="K475">
            <v>5822.5396668000003</v>
          </cell>
          <cell r="L475">
            <v>6425.4016240000001</v>
          </cell>
          <cell r="M475">
            <v>6241.7096984</v>
          </cell>
          <cell r="N475">
            <v>5490.0428003999996</v>
          </cell>
          <cell r="O475">
            <v>6524.4998699999996</v>
          </cell>
          <cell r="P475">
            <v>5389.9674293999997</v>
          </cell>
          <cell r="Q475">
            <v>4736.2159985999997</v>
          </cell>
        </row>
        <row r="476">
          <cell r="C476" t="str">
            <v>Power County South Wind QF p575614</v>
          </cell>
          <cell r="E476">
            <v>57129.575005599989</v>
          </cell>
          <cell r="F476">
            <v>4166.4177386000001</v>
          </cell>
          <cell r="G476">
            <v>2938.1419145999998</v>
          </cell>
          <cell r="H476">
            <v>2882.4263759999999</v>
          </cell>
          <cell r="I476">
            <v>3784.8030008000001</v>
          </cell>
          <cell r="J476">
            <v>4463.5195127999996</v>
          </cell>
          <cell r="K476">
            <v>5595.0824388000001</v>
          </cell>
          <cell r="L476">
            <v>6138.9231116000001</v>
          </cell>
          <cell r="M476">
            <v>6030.4484504000002</v>
          </cell>
          <cell r="N476">
            <v>5249.6650224000005</v>
          </cell>
          <cell r="O476">
            <v>6267.4989999999998</v>
          </cell>
          <cell r="P476">
            <v>5117.0204519999998</v>
          </cell>
          <cell r="Q476">
            <v>4495.6279875999999</v>
          </cell>
        </row>
        <row r="477">
          <cell r="C477" t="str">
            <v>Roseburg Dillard QF</v>
          </cell>
          <cell r="E477">
            <v>34999.9998768</v>
          </cell>
          <cell r="F477">
            <v>0</v>
          </cell>
          <cell r="G477">
            <v>4999.9999200000002</v>
          </cell>
          <cell r="H477">
            <v>4999.9999200000002</v>
          </cell>
          <cell r="I477">
            <v>5000.0001840000004</v>
          </cell>
          <cell r="J477">
            <v>999.99998400000004</v>
          </cell>
          <cell r="K477">
            <v>1999.9999439999999</v>
          </cell>
          <cell r="L477">
            <v>4999.9999200000002</v>
          </cell>
          <cell r="M477">
            <v>4999.9999200000002</v>
          </cell>
          <cell r="N477">
            <v>5000.0001407999998</v>
          </cell>
          <cell r="O477">
            <v>1499.9999760000001</v>
          </cell>
          <cell r="P477">
            <v>499.99996800000002</v>
          </cell>
          <cell r="Q477">
            <v>0</v>
          </cell>
        </row>
        <row r="478">
          <cell r="C478" t="str">
            <v>SF Phosphates</v>
          </cell>
          <cell r="E478">
            <v>77788.881779999982</v>
          </cell>
          <cell r="F478">
            <v>6711.8184000000001</v>
          </cell>
          <cell r="G478">
            <v>7713.3091439999998</v>
          </cell>
          <cell r="H478">
            <v>7535.1948000000002</v>
          </cell>
          <cell r="I478">
            <v>7439.5944</v>
          </cell>
          <cell r="J478">
            <v>7867.6735200000003</v>
          </cell>
          <cell r="K478">
            <v>5751.3458879999998</v>
          </cell>
          <cell r="L478">
            <v>5607.6098400000001</v>
          </cell>
          <cell r="M478">
            <v>5385.9570623999998</v>
          </cell>
          <cell r="N478">
            <v>4909.4232095999996</v>
          </cell>
          <cell r="O478">
            <v>6420.0065039999999</v>
          </cell>
          <cell r="P478">
            <v>6864.0767999999998</v>
          </cell>
          <cell r="Q478">
            <v>5582.8722120000002</v>
          </cell>
        </row>
        <row r="479">
          <cell r="C479" t="str">
            <v>Spanish Fork Wind 2 p311681 QF</v>
          </cell>
          <cell r="E479">
            <v>51422.272402640003</v>
          </cell>
          <cell r="F479">
            <v>4711.3573399999996</v>
          </cell>
          <cell r="G479">
            <v>4740.9886844000002</v>
          </cell>
          <cell r="H479">
            <v>5470.0798584000004</v>
          </cell>
          <cell r="I479">
            <v>5037.6384120000002</v>
          </cell>
          <cell r="J479">
            <v>4439.9723284000002</v>
          </cell>
          <cell r="K479">
            <v>4820.2333719999997</v>
          </cell>
          <cell r="L479">
            <v>4973.2312196000003</v>
          </cell>
          <cell r="M479">
            <v>3192.0326885999998</v>
          </cell>
          <cell r="N479">
            <v>3603.4636866800001</v>
          </cell>
          <cell r="O479">
            <v>3338.5579014</v>
          </cell>
          <cell r="P479">
            <v>3443.7100306000002</v>
          </cell>
          <cell r="Q479">
            <v>3651.0068805599999</v>
          </cell>
        </row>
        <row r="480">
          <cell r="C480" t="str">
            <v>Sunnyside p83997/p59965 QF</v>
          </cell>
          <cell r="E480">
            <v>405399.1211039999</v>
          </cell>
          <cell r="F480">
            <v>36919.800000000003</v>
          </cell>
          <cell r="G480">
            <v>37349.990400000002</v>
          </cell>
          <cell r="H480">
            <v>38075.539199999999</v>
          </cell>
          <cell r="I480">
            <v>35977.248</v>
          </cell>
          <cell r="J480">
            <v>28110.180671999999</v>
          </cell>
          <cell r="K480">
            <v>36645.045623999998</v>
          </cell>
          <cell r="L480">
            <v>38162.291831999995</v>
          </cell>
          <cell r="M480">
            <v>37085.797487999997</v>
          </cell>
          <cell r="N480">
            <v>34600.944000000003</v>
          </cell>
          <cell r="O480">
            <v>36391.794288000005</v>
          </cell>
          <cell r="P480">
            <v>16727.308799999999</v>
          </cell>
          <cell r="Q480">
            <v>29353.180799999998</v>
          </cell>
        </row>
        <row r="481">
          <cell r="C481" t="str">
            <v>Tesoro QF</v>
          </cell>
          <cell r="E481">
            <v>47303.999999999993</v>
          </cell>
          <cell r="F481">
            <v>3888</v>
          </cell>
          <cell r="G481">
            <v>4017.6</v>
          </cell>
          <cell r="H481">
            <v>4017.6</v>
          </cell>
          <cell r="I481">
            <v>3888</v>
          </cell>
          <cell r="J481">
            <v>4017.6</v>
          </cell>
          <cell r="K481">
            <v>3888</v>
          </cell>
          <cell r="L481">
            <v>4017.6</v>
          </cell>
          <cell r="M481">
            <v>4017.6</v>
          </cell>
          <cell r="N481">
            <v>3628.8</v>
          </cell>
          <cell r="O481">
            <v>4017.6</v>
          </cell>
          <cell r="P481">
            <v>3888</v>
          </cell>
          <cell r="Q481">
            <v>4017.6</v>
          </cell>
        </row>
        <row r="482">
          <cell r="C482" t="str">
            <v>Threemile Canyon Wind QF p500139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C483" t="str">
            <v>US Magnesium QF</v>
          </cell>
          <cell r="E483">
            <v>79322.400800000003</v>
          </cell>
          <cell r="F483">
            <v>0</v>
          </cell>
          <cell r="G483">
            <v>7054.56</v>
          </cell>
          <cell r="H483">
            <v>7419.8591999999999</v>
          </cell>
          <cell r="I483">
            <v>7603.2003839999998</v>
          </cell>
          <cell r="J483">
            <v>10528.704</v>
          </cell>
          <cell r="K483">
            <v>8802.7199999999993</v>
          </cell>
          <cell r="L483">
            <v>10097.280000000001</v>
          </cell>
          <cell r="M483">
            <v>9993.4848000000002</v>
          </cell>
          <cell r="N483">
            <v>9061.6319999999996</v>
          </cell>
          <cell r="O483">
            <v>8760.9604159999999</v>
          </cell>
          <cell r="P483">
            <v>0</v>
          </cell>
          <cell r="Q483">
            <v>0</v>
          </cell>
        </row>
        <row r="484">
          <cell r="C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6">
          <cell r="E486">
            <v>2431825.9782724325</v>
          </cell>
          <cell r="F486">
            <v>169450.33580260002</v>
          </cell>
          <cell r="G486">
            <v>169813.16334096002</v>
          </cell>
          <cell r="H486">
            <v>168182.62821326402</v>
          </cell>
          <cell r="I486">
            <v>163266.60883920002</v>
          </cell>
          <cell r="J486">
            <v>166731.35099934399</v>
          </cell>
          <cell r="K486">
            <v>198407.38809860003</v>
          </cell>
          <cell r="L486">
            <v>211108.61157171999</v>
          </cell>
          <cell r="M486">
            <v>267433.02542249602</v>
          </cell>
          <cell r="N486">
            <v>231466.511695808</v>
          </cell>
          <cell r="O486">
            <v>255733.37034585598</v>
          </cell>
          <cell r="P486">
            <v>211135.23265107998</v>
          </cell>
          <cell r="Q486">
            <v>219097.75129150398</v>
          </cell>
        </row>
        <row r="489">
          <cell r="C489" t="str">
            <v>Canadian Entitlement p60828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C490" t="str">
            <v>Chelan - Rocky Reach p60827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C491" t="str">
            <v>Douglas - Wells p60828</v>
          </cell>
          <cell r="E491">
            <v>251137.27371299997</v>
          </cell>
          <cell r="F491">
            <v>26866.429942999999</v>
          </cell>
          <cell r="G491">
            <v>26147.943126999999</v>
          </cell>
          <cell r="H491">
            <v>19379.879809999999</v>
          </cell>
          <cell r="I491">
            <v>13253.289371000001</v>
          </cell>
          <cell r="J491">
            <v>15571.427806</v>
          </cell>
          <cell r="K491">
            <v>17316.119696000002</v>
          </cell>
          <cell r="L491">
            <v>19756.067042999999</v>
          </cell>
          <cell r="M491">
            <v>25753.44095</v>
          </cell>
          <cell r="N491">
            <v>18800.303983000002</v>
          </cell>
          <cell r="O491">
            <v>18079.045588000001</v>
          </cell>
          <cell r="P491">
            <v>22370.261032999999</v>
          </cell>
          <cell r="Q491">
            <v>27843.065363000002</v>
          </cell>
        </row>
        <row r="492">
          <cell r="C492" t="str">
            <v>Grant Displacement p270294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</row>
        <row r="493">
          <cell r="C493" t="str">
            <v>Grant Reasonable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</row>
        <row r="494">
          <cell r="C494" t="str">
            <v>Grant Meaningful Priority p390668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</row>
        <row r="495">
          <cell r="C495" t="str">
            <v>Grant Surplus p258951</v>
          </cell>
          <cell r="E495">
            <v>107072.09819530002</v>
          </cell>
          <cell r="F495">
            <v>11250.8026433</v>
          </cell>
          <cell r="G495">
            <v>11308.210232900001</v>
          </cell>
          <cell r="H495">
            <v>9153.7345590000004</v>
          </cell>
          <cell r="I495">
            <v>7248.5627961999999</v>
          </cell>
          <cell r="J495">
            <v>8478.6634940000004</v>
          </cell>
          <cell r="K495">
            <v>9461.0410933999992</v>
          </cell>
          <cell r="L495">
            <v>10639.7694481</v>
          </cell>
          <cell r="M495">
            <v>9859.3711455000011</v>
          </cell>
          <cell r="N495">
            <v>7278.4943733</v>
          </cell>
          <cell r="O495">
            <v>7090.2076550000002</v>
          </cell>
          <cell r="P495">
            <v>7886.2933708999999</v>
          </cell>
          <cell r="Q495">
            <v>7416.9473836999996</v>
          </cell>
        </row>
        <row r="496">
          <cell r="C496" t="str">
            <v>Grant Power Auction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</row>
        <row r="497">
          <cell r="C497" t="str">
            <v>Grant - Priest Rapids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</row>
        <row r="498">
          <cell r="C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</row>
        <row r="500">
          <cell r="E500">
            <v>358209.37190829997</v>
          </cell>
          <cell r="F500">
            <v>38117.232586300001</v>
          </cell>
          <cell r="G500">
            <v>37456.153359899996</v>
          </cell>
          <cell r="H500">
            <v>28533.614368999999</v>
          </cell>
          <cell r="I500">
            <v>20501.852167199999</v>
          </cell>
          <cell r="J500">
            <v>24050.0913</v>
          </cell>
          <cell r="K500">
            <v>26777.160789400001</v>
          </cell>
          <cell r="L500">
            <v>30395.836491099999</v>
          </cell>
          <cell r="M500">
            <v>35612.812095500005</v>
          </cell>
          <cell r="N500">
            <v>26078.798356300002</v>
          </cell>
          <cell r="O500">
            <v>25169.253242999999</v>
          </cell>
          <cell r="P500">
            <v>30256.554403899998</v>
          </cell>
          <cell r="Q500">
            <v>35260.012746699998</v>
          </cell>
        </row>
        <row r="502">
          <cell r="E502">
            <v>7382453.8482403634</v>
          </cell>
          <cell r="F502">
            <v>449925.33126050001</v>
          </cell>
          <cell r="G502">
            <v>629364.10580502008</v>
          </cell>
          <cell r="H502">
            <v>636241.84631452395</v>
          </cell>
          <cell r="I502">
            <v>563136.63111859991</v>
          </cell>
          <cell r="J502">
            <v>607046.85736356408</v>
          </cell>
          <cell r="K502">
            <v>637043.75605839991</v>
          </cell>
          <cell r="L502">
            <v>684868.13666403608</v>
          </cell>
          <cell r="M502">
            <v>752914.63859910006</v>
          </cell>
          <cell r="N502">
            <v>634062.85678478808</v>
          </cell>
          <cell r="O502">
            <v>697678.14425860788</v>
          </cell>
          <cell r="P502">
            <v>575237.93459617998</v>
          </cell>
          <cell r="Q502">
            <v>514933.60941704398</v>
          </cell>
        </row>
        <row r="505">
          <cell r="C505" t="str">
            <v>APGI/Colockum s191690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</row>
        <row r="506">
          <cell r="C506" t="str">
            <v>APS Exchange p58118/s58119</v>
          </cell>
          <cell r="E506">
            <v>74.748499999986961</v>
          </cell>
          <cell r="F506">
            <v>-137859.97816</v>
          </cell>
          <cell r="G506">
            <v>-142470.12444000001</v>
          </cell>
          <cell r="H506">
            <v>-142560.14858000001</v>
          </cell>
          <cell r="I506">
            <v>-68810.008400000006</v>
          </cell>
          <cell r="J506">
            <v>78180</v>
          </cell>
          <cell r="K506">
            <v>137820</v>
          </cell>
          <cell r="L506">
            <v>142650</v>
          </cell>
          <cell r="M506">
            <v>142380</v>
          </cell>
          <cell r="N506">
            <v>68775</v>
          </cell>
          <cell r="O506">
            <v>0</v>
          </cell>
          <cell r="P506">
            <v>0</v>
          </cell>
          <cell r="Q506">
            <v>-78029.99192</v>
          </cell>
        </row>
        <row r="507">
          <cell r="C507" t="str">
            <v>Black Hills CTs p64676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C508" t="str">
            <v>BPA Exchange p64706/p64888</v>
          </cell>
          <cell r="E508">
            <v>7.2399999917251989E-3</v>
          </cell>
          <cell r="F508">
            <v>132203.39111999999</v>
          </cell>
          <cell r="G508">
            <v>117796.60884</v>
          </cell>
          <cell r="H508">
            <v>0</v>
          </cell>
          <cell r="I508">
            <v>-66666.664799999999</v>
          </cell>
          <cell r="J508">
            <v>-66666.663119999997</v>
          </cell>
          <cell r="K508">
            <v>-66666.664799999999</v>
          </cell>
          <cell r="L508">
            <v>0</v>
          </cell>
          <cell r="M508">
            <v>0</v>
          </cell>
          <cell r="N508">
            <v>0</v>
          </cell>
          <cell r="O508">
            <v>-50000</v>
          </cell>
          <cell r="P508">
            <v>0</v>
          </cell>
          <cell r="Q508">
            <v>0</v>
          </cell>
        </row>
        <row r="509">
          <cell r="C509" t="str">
            <v xml:space="preserve">BPA FC II Wind p63507 </v>
          </cell>
          <cell r="E509">
            <v>238.86997100000002</v>
          </cell>
          <cell r="F509">
            <v>-64.07298486000002</v>
          </cell>
          <cell r="G509">
            <v>10.299943100000007</v>
          </cell>
          <cell r="H509">
            <v>22.04496838</v>
          </cell>
          <cell r="I509">
            <v>117.37988390000001</v>
          </cell>
          <cell r="J509">
            <v>22.579841400000021</v>
          </cell>
          <cell r="K509">
            <v>158.05994340000001</v>
          </cell>
          <cell r="L509">
            <v>31.944182020000085</v>
          </cell>
          <cell r="M509">
            <v>36.406180759999984</v>
          </cell>
          <cell r="N509">
            <v>-34.037481460000095</v>
          </cell>
          <cell r="O509">
            <v>15.196578939999995</v>
          </cell>
          <cell r="P509">
            <v>-95.20274907999999</v>
          </cell>
          <cell r="Q509">
            <v>18.271664499999986</v>
          </cell>
        </row>
        <row r="510">
          <cell r="C510" t="str">
            <v xml:space="preserve">BPA FC IV Wind p79207 </v>
          </cell>
          <cell r="E510">
            <v>2229.4502872000012</v>
          </cell>
          <cell r="F510">
            <v>-598.01465599999983</v>
          </cell>
          <cell r="G510">
            <v>96.132718600000317</v>
          </cell>
          <cell r="H510">
            <v>205.75301400000035</v>
          </cell>
          <cell r="I510">
            <v>1095.5452756</v>
          </cell>
          <cell r="J510">
            <v>210.7450144000004</v>
          </cell>
          <cell r="K510">
            <v>1475.2258860000002</v>
          </cell>
          <cell r="L510">
            <v>298.14539559999957</v>
          </cell>
          <cell r="M510">
            <v>339.79062000000067</v>
          </cell>
          <cell r="N510">
            <v>-317.6832430000004</v>
          </cell>
          <cell r="O510">
            <v>141.83433640000021</v>
          </cell>
          <cell r="P510">
            <v>-888.55944000000045</v>
          </cell>
          <cell r="Q510">
            <v>170.5353656000002</v>
          </cell>
        </row>
        <row r="511">
          <cell r="C511" t="str">
            <v>BPA Peaking p59820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</row>
        <row r="512">
          <cell r="C512" t="str">
            <v>BPA So. Idaho p64885/p83975/p64705</v>
          </cell>
          <cell r="E512">
            <v>30447.18496436104</v>
          </cell>
          <cell r="F512">
            <v>1191.3462557210007</v>
          </cell>
          <cell r="G512">
            <v>1223.7819018499983</v>
          </cell>
          <cell r="H512">
            <v>1650.0246976899991</v>
          </cell>
          <cell r="I512">
            <v>1449.6839710000058</v>
          </cell>
          <cell r="J512">
            <v>2429.5365650000022</v>
          </cell>
          <cell r="K512">
            <v>2922.0606899999971</v>
          </cell>
          <cell r="L512">
            <v>4456.8970000000263</v>
          </cell>
          <cell r="M512">
            <v>4262.073550000001</v>
          </cell>
          <cell r="N512">
            <v>3854.5202500000014</v>
          </cell>
          <cell r="O512">
            <v>3528.6899200000043</v>
          </cell>
          <cell r="P512">
            <v>2190.637121000007</v>
          </cell>
          <cell r="Q512">
            <v>1287.9330420999977</v>
          </cell>
        </row>
        <row r="513">
          <cell r="C513" t="str">
            <v>Cargill p483225/s6 p485390/s89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C514" t="str">
            <v>Cowlitz Swift p65787</v>
          </cell>
          <cell r="E514">
            <v>-26893.43782657</v>
          </cell>
          <cell r="F514">
            <v>-1566.1836192999999</v>
          </cell>
          <cell r="G514">
            <v>-3048.5616322999995</v>
          </cell>
          <cell r="H514">
            <v>-973.94861089999995</v>
          </cell>
          <cell r="I514">
            <v>-236.50544699999955</v>
          </cell>
          <cell r="J514">
            <v>-97.436250199999904</v>
          </cell>
          <cell r="K514">
            <v>-3251.8908397000014</v>
          </cell>
          <cell r="L514">
            <v>-7322.0103449999988</v>
          </cell>
          <cell r="M514">
            <v>2021.8023020000001</v>
          </cell>
          <cell r="N514">
            <v>-2415.9001126000003</v>
          </cell>
          <cell r="O514">
            <v>-1364.6049926000014</v>
          </cell>
          <cell r="P514">
            <v>-6494.3905019699996</v>
          </cell>
          <cell r="Q514">
            <v>-2143.807777</v>
          </cell>
        </row>
        <row r="515">
          <cell r="C515" t="str">
            <v>EWEB FC I p63508/p63510</v>
          </cell>
          <cell r="E515">
            <v>1216.9093042400002</v>
          </cell>
          <cell r="F515">
            <v>-18.809676879999927</v>
          </cell>
          <cell r="G515">
            <v>-52.672262360000047</v>
          </cell>
          <cell r="H515">
            <v>65.298217359999967</v>
          </cell>
          <cell r="I515">
            <v>188.78715479999994</v>
          </cell>
          <cell r="J515">
            <v>256.61241728000016</v>
          </cell>
          <cell r="K515">
            <v>280.17149946000018</v>
          </cell>
          <cell r="L515">
            <v>216.85125749999997</v>
          </cell>
          <cell r="M515">
            <v>157.95055319999994</v>
          </cell>
          <cell r="N515">
            <v>52.14187470000013</v>
          </cell>
          <cell r="O515">
            <v>32.808703019999939</v>
          </cell>
          <cell r="P515">
            <v>-38.22705016000009</v>
          </cell>
          <cell r="Q515">
            <v>75.99661631999993</v>
          </cell>
        </row>
        <row r="516">
          <cell r="C516" t="str">
            <v>PSCo Exchange p340325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C517" t="str">
            <v>PSCO FC III p63362/s63361</v>
          </cell>
          <cell r="E517">
            <v>-1.3315999985934468E-3</v>
          </cell>
          <cell r="F517">
            <v>-1335.2317252000003</v>
          </cell>
          <cell r="G517">
            <v>-2581.2678876</v>
          </cell>
          <cell r="H517">
            <v>-1073.9526488000001</v>
          </cell>
          <cell r="I517">
            <v>1550.3967944000005</v>
          </cell>
          <cell r="J517">
            <v>3553.1192195999997</v>
          </cell>
          <cell r="K517">
            <v>3856.5638520000011</v>
          </cell>
          <cell r="L517">
            <v>2856.6020120000003</v>
          </cell>
          <cell r="M517">
            <v>1240.5953340000015</v>
          </cell>
          <cell r="N517">
            <v>-1769.0058120000003</v>
          </cell>
          <cell r="O517">
            <v>-2147.3508280000005</v>
          </cell>
          <cell r="P517">
            <v>-2228.0097966000003</v>
          </cell>
          <cell r="Q517">
            <v>-1922.4598454000006</v>
          </cell>
        </row>
        <row r="518">
          <cell r="C518" t="str">
            <v>Redding Exchange p66276</v>
          </cell>
          <cell r="E518">
            <v>-187</v>
          </cell>
          <cell r="F518">
            <v>-7041</v>
          </cell>
          <cell r="G518">
            <v>-8622</v>
          </cell>
          <cell r="H518">
            <v>-14252</v>
          </cell>
          <cell r="I518">
            <v>-15909</v>
          </cell>
          <cell r="J518">
            <v>-13889</v>
          </cell>
          <cell r="K518">
            <v>9755</v>
          </cell>
          <cell r="L518">
            <v>10524</v>
          </cell>
          <cell r="M518">
            <v>11602</v>
          </cell>
          <cell r="N518">
            <v>10492</v>
          </cell>
          <cell r="O518">
            <v>11547</v>
          </cell>
          <cell r="P518">
            <v>10968</v>
          </cell>
          <cell r="Q518">
            <v>-5362</v>
          </cell>
        </row>
        <row r="519">
          <cell r="C519" t="str">
            <v>SCL State Line p105228</v>
          </cell>
          <cell r="E519">
            <v>16880.448228000012</v>
          </cell>
          <cell r="F519">
            <v>5317.2919600000023</v>
          </cell>
          <cell r="G519">
            <v>-1876.9482460000017</v>
          </cell>
          <cell r="H519">
            <v>-5992.2453999999998</v>
          </cell>
          <cell r="I519">
            <v>-2899.834327999999</v>
          </cell>
          <cell r="J519">
            <v>1602.2429220000013</v>
          </cell>
          <cell r="K519">
            <v>8101.5040000000026</v>
          </cell>
          <cell r="L519">
            <v>559.50425600000199</v>
          </cell>
          <cell r="M519">
            <v>2176.0471880000023</v>
          </cell>
          <cell r="N519">
            <v>-4111.5560800000003</v>
          </cell>
          <cell r="O519">
            <v>12520.742904000004</v>
          </cell>
          <cell r="P519">
            <v>10533.605320000002</v>
          </cell>
          <cell r="Q519">
            <v>-9049.9062680000025</v>
          </cell>
        </row>
        <row r="520">
          <cell r="C520" t="str">
            <v>Shell p489963/s489962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C521" t="str">
            <v>TransAlta p371343/s371344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</row>
        <row r="523">
          <cell r="C523" t="str">
            <v>Tri-State Exchange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</row>
        <row r="525">
          <cell r="E525">
            <v>24007.179336630972</v>
          </cell>
          <cell r="F525">
            <v>-9771.2614865190098</v>
          </cell>
          <cell r="G525">
            <v>-39524.751064710013</v>
          </cell>
          <cell r="H525">
            <v>-162909.17434227001</v>
          </cell>
          <cell r="I525">
            <v>-150120.21989530002</v>
          </cell>
          <cell r="J525">
            <v>5601.7366094800091</v>
          </cell>
          <cell r="K525">
            <v>94450.03023116001</v>
          </cell>
          <cell r="L525">
            <v>154271.93375812005</v>
          </cell>
          <cell r="M525">
            <v>164216.66572796003</v>
          </cell>
          <cell r="N525">
            <v>74525.479395639995</v>
          </cell>
          <cell r="O525">
            <v>-25725.683378239992</v>
          </cell>
          <cell r="P525">
            <v>13947.852903190011</v>
          </cell>
          <cell r="Q525">
            <v>-94955.429121880021</v>
          </cell>
        </row>
        <row r="528">
          <cell r="C528" t="str">
            <v>COB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C529" t="str">
            <v>Colorado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C530" t="str">
            <v>Four Corners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C531" t="str">
            <v>Idaho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C532" t="str">
            <v>Mead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C533" t="str">
            <v>Mid Columbia</v>
          </cell>
          <cell r="E533">
            <v>1920400</v>
          </cell>
          <cell r="F533">
            <v>318800</v>
          </cell>
          <cell r="G533">
            <v>86000</v>
          </cell>
          <cell r="H533">
            <v>164400</v>
          </cell>
          <cell r="I533">
            <v>213600</v>
          </cell>
          <cell r="J533">
            <v>384600</v>
          </cell>
          <cell r="K533">
            <v>270000</v>
          </cell>
          <cell r="L533">
            <v>273000</v>
          </cell>
          <cell r="M533">
            <v>32800</v>
          </cell>
          <cell r="N533">
            <v>28800</v>
          </cell>
          <cell r="O533">
            <v>32800</v>
          </cell>
          <cell r="P533">
            <v>56000</v>
          </cell>
          <cell r="Q533">
            <v>59600</v>
          </cell>
        </row>
        <row r="534">
          <cell r="C534" t="str">
            <v>Mona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C535" t="str">
            <v>NOB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C536" t="str">
            <v>Palo Verde</v>
          </cell>
          <cell r="E536">
            <v>181600</v>
          </cell>
          <cell r="F536">
            <v>71200</v>
          </cell>
          <cell r="G536">
            <v>18600</v>
          </cell>
          <cell r="H536">
            <v>18600</v>
          </cell>
          <cell r="I536">
            <v>18000</v>
          </cell>
          <cell r="J536">
            <v>18600</v>
          </cell>
          <cell r="K536">
            <v>18000</v>
          </cell>
          <cell r="L536">
            <v>18600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C537" t="str">
            <v>SP15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C538" t="str">
            <v>Utah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C539" t="str">
            <v>Washington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C540" t="str">
            <v>West Main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C541" t="str">
            <v>Wyoming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4">
          <cell r="C544" t="str">
            <v>STF Index Trades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6">
          <cell r="E546">
            <v>2102000</v>
          </cell>
          <cell r="F546">
            <v>390000</v>
          </cell>
          <cell r="G546">
            <v>104600</v>
          </cell>
          <cell r="H546">
            <v>183000</v>
          </cell>
          <cell r="I546">
            <v>231600</v>
          </cell>
          <cell r="J546">
            <v>403200</v>
          </cell>
          <cell r="K546">
            <v>288000</v>
          </cell>
          <cell r="L546">
            <v>291600</v>
          </cell>
          <cell r="M546">
            <v>32800</v>
          </cell>
          <cell r="N546">
            <v>28800</v>
          </cell>
          <cell r="O546">
            <v>32800</v>
          </cell>
          <cell r="P546">
            <v>56000</v>
          </cell>
          <cell r="Q546">
            <v>59600</v>
          </cell>
        </row>
        <row r="549">
          <cell r="C549" t="str">
            <v>COB</v>
          </cell>
          <cell r="E549">
            <v>688818.27405999997</v>
          </cell>
          <cell r="F549">
            <v>280863.74</v>
          </cell>
          <cell r="G549">
            <v>40134.671000000002</v>
          </cell>
          <cell r="H549">
            <v>14110.4195</v>
          </cell>
          <cell r="I549">
            <v>10588.32</v>
          </cell>
          <cell r="J549">
            <v>35699.040000000001</v>
          </cell>
          <cell r="K549">
            <v>37926.400000000001</v>
          </cell>
          <cell r="L549">
            <v>13934.8</v>
          </cell>
          <cell r="M549">
            <v>11436.24</v>
          </cell>
          <cell r="N549">
            <v>23581.439999999999</v>
          </cell>
          <cell r="O549">
            <v>10762.673559999999</v>
          </cell>
          <cell r="P549">
            <v>21882.240000000002</v>
          </cell>
          <cell r="Q549">
            <v>187898.28999999998</v>
          </cell>
        </row>
        <row r="550">
          <cell r="C550" t="str">
            <v>Four Corners</v>
          </cell>
          <cell r="E550">
            <v>357649.64970000001</v>
          </cell>
          <cell r="F550">
            <v>26018.979700000004</v>
          </cell>
          <cell r="G550">
            <v>41682.586599999995</v>
          </cell>
          <cell r="H550">
            <v>22335.360000000001</v>
          </cell>
          <cell r="I550">
            <v>8718.9871000000003</v>
          </cell>
          <cell r="J550">
            <v>4541.7726999999995</v>
          </cell>
          <cell r="K550">
            <v>29333.18</v>
          </cell>
          <cell r="L550">
            <v>36732.114999999998</v>
          </cell>
          <cell r="M550">
            <v>27044.203000000001</v>
          </cell>
          <cell r="N550">
            <v>28117.984299999996</v>
          </cell>
          <cell r="O550">
            <v>48281.740000000005</v>
          </cell>
          <cell r="P550">
            <v>59811.770000000004</v>
          </cell>
          <cell r="Q550">
            <v>25030.971300000001</v>
          </cell>
        </row>
        <row r="551">
          <cell r="C551" t="str">
            <v>Mead</v>
          </cell>
          <cell r="E551">
            <v>41902.823670000005</v>
          </cell>
          <cell r="F551">
            <v>1078.8</v>
          </cell>
          <cell r="G551">
            <v>932.87865999999997</v>
          </cell>
          <cell r="H551">
            <v>927.60440000000006</v>
          </cell>
          <cell r="I551">
            <v>740.02673000000004</v>
          </cell>
          <cell r="J551">
            <v>7612.9520000000002</v>
          </cell>
          <cell r="K551">
            <v>1286.4235000000001</v>
          </cell>
          <cell r="L551">
            <v>24964.518</v>
          </cell>
          <cell r="M551">
            <v>909.73395000000005</v>
          </cell>
          <cell r="N551">
            <v>374.15746999999999</v>
          </cell>
          <cell r="O551">
            <v>2064.3235</v>
          </cell>
          <cell r="P551">
            <v>0</v>
          </cell>
          <cell r="Q551">
            <v>1011.4054599999999</v>
          </cell>
        </row>
        <row r="552">
          <cell r="C552" t="str">
            <v>Mid Columbia</v>
          </cell>
          <cell r="E552">
            <v>2164448.9257999999</v>
          </cell>
          <cell r="F552">
            <v>290211.56</v>
          </cell>
          <cell r="G552">
            <v>422914.2</v>
          </cell>
          <cell r="H552">
            <v>295221</v>
          </cell>
          <cell r="I552">
            <v>84322.554999999993</v>
          </cell>
          <cell r="J552">
            <v>22014.787</v>
          </cell>
          <cell r="K552">
            <v>820.66949999999997</v>
          </cell>
          <cell r="L552">
            <v>1731.9503</v>
          </cell>
          <cell r="M552">
            <v>39355.324000000001</v>
          </cell>
          <cell r="N552">
            <v>92364.05</v>
          </cell>
          <cell r="O552">
            <v>222129.7</v>
          </cell>
          <cell r="P552">
            <v>136055.23000000001</v>
          </cell>
          <cell r="Q552">
            <v>557307.9</v>
          </cell>
        </row>
        <row r="553">
          <cell r="C553" t="str">
            <v>Mona</v>
          </cell>
          <cell r="E553">
            <v>793046.16759370011</v>
          </cell>
          <cell r="F553">
            <v>108759.33</v>
          </cell>
          <cell r="G553">
            <v>28195.724999999999</v>
          </cell>
          <cell r="H553">
            <v>9568.9435936999998</v>
          </cell>
          <cell r="I553">
            <v>25359.927</v>
          </cell>
          <cell r="J553">
            <v>47081.377</v>
          </cell>
          <cell r="K553">
            <v>66224.346000000005</v>
          </cell>
          <cell r="L553">
            <v>113106.094</v>
          </cell>
          <cell r="M553">
            <v>54784.665000000001</v>
          </cell>
          <cell r="N553">
            <v>75649.8</v>
          </cell>
          <cell r="O553">
            <v>29717.79</v>
          </cell>
          <cell r="P553">
            <v>102532.67000000001</v>
          </cell>
          <cell r="Q553">
            <v>132065.5</v>
          </cell>
        </row>
        <row r="554">
          <cell r="C554" t="str">
            <v>NOB</v>
          </cell>
          <cell r="E554">
            <v>62344.958959999996</v>
          </cell>
          <cell r="F554">
            <v>7502.4916999999996</v>
          </cell>
          <cell r="G554">
            <v>0</v>
          </cell>
          <cell r="H554">
            <v>29911.809000000001</v>
          </cell>
          <cell r="I554">
            <v>4058.8796000000002</v>
          </cell>
          <cell r="J554">
            <v>180.45033000000001</v>
          </cell>
          <cell r="K554">
            <v>1444.7902999999999</v>
          </cell>
          <cell r="L554">
            <v>5780.2704999999996</v>
          </cell>
          <cell r="M554">
            <v>233.36053000000001</v>
          </cell>
          <cell r="N554">
            <v>0</v>
          </cell>
          <cell r="O554">
            <v>0</v>
          </cell>
          <cell r="P554">
            <v>0</v>
          </cell>
          <cell r="Q554">
            <v>13232.906999999999</v>
          </cell>
        </row>
        <row r="555">
          <cell r="C555" t="str">
            <v>Palo Verde</v>
          </cell>
          <cell r="E555">
            <v>550643.75662999996</v>
          </cell>
          <cell r="F555">
            <v>1822.1052</v>
          </cell>
          <cell r="G555">
            <v>2421.5034000000001</v>
          </cell>
          <cell r="H555">
            <v>23196.437999999998</v>
          </cell>
          <cell r="I555">
            <v>29025.49</v>
          </cell>
          <cell r="J555">
            <v>221176.14</v>
          </cell>
          <cell r="K555">
            <v>128853.28</v>
          </cell>
          <cell r="L555">
            <v>143713.60000000001</v>
          </cell>
          <cell r="M555">
            <v>163.20000999999999</v>
          </cell>
          <cell r="N555">
            <v>95.2</v>
          </cell>
          <cell r="O555">
            <v>176.80001999999999</v>
          </cell>
          <cell r="P555">
            <v>0</v>
          </cell>
          <cell r="Q555">
            <v>0</v>
          </cell>
        </row>
        <row r="556">
          <cell r="C556" t="str">
            <v>SP15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C557" t="str">
            <v>Emergency Purchases</v>
          </cell>
          <cell r="E557">
            <v>3564.1760999999997</v>
          </cell>
          <cell r="F557">
            <v>75.028899999999993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3489.1471999999999</v>
          </cell>
        </row>
        <row r="559">
          <cell r="E559">
            <v>4662418.7325137006</v>
          </cell>
          <cell r="F559">
            <v>716332.0355</v>
          </cell>
          <cell r="G559">
            <v>536281.56466000003</v>
          </cell>
          <cell r="H559">
            <v>395271.57449370006</v>
          </cell>
          <cell r="I559">
            <v>162814.18542999998</v>
          </cell>
          <cell r="J559">
            <v>338306.51903000002</v>
          </cell>
          <cell r="K559">
            <v>265889.08929999999</v>
          </cell>
          <cell r="L559">
            <v>339963.34779999999</v>
          </cell>
          <cell r="M559">
            <v>133926.72649</v>
          </cell>
          <cell r="N559">
            <v>220182.63177000004</v>
          </cell>
          <cell r="O559">
            <v>313133.02708000003</v>
          </cell>
          <cell r="P559">
            <v>320281.91000000003</v>
          </cell>
          <cell r="Q559">
            <v>920036.12096000009</v>
          </cell>
        </row>
        <row r="561">
          <cell r="E561">
            <v>14170879.760090698</v>
          </cell>
          <cell r="F561">
            <v>1546486.1052739811</v>
          </cell>
          <cell r="G561">
            <v>1230720.9194003101</v>
          </cell>
          <cell r="H561">
            <v>1051604.246465954</v>
          </cell>
          <cell r="I561">
            <v>807430.59665329987</v>
          </cell>
          <cell r="J561">
            <v>1354155.1130030442</v>
          </cell>
          <cell r="K561">
            <v>1285382.8755895598</v>
          </cell>
          <cell r="L561">
            <v>1470703.4182221564</v>
          </cell>
          <cell r="M561">
            <v>1083858.03081706</v>
          </cell>
          <cell r="N561">
            <v>957570.96795042814</v>
          </cell>
          <cell r="O561">
            <v>1017885.4879603679</v>
          </cell>
          <cell r="P561">
            <v>965467.69749937009</v>
          </cell>
          <cell r="Q561">
            <v>1399614.301255164</v>
          </cell>
        </row>
        <row r="564">
          <cell r="C564" t="str">
            <v>Carbon</v>
          </cell>
          <cell r="E564">
            <v>1036672.473662</v>
          </cell>
          <cell r="F564">
            <v>77375.610642</v>
          </cell>
          <cell r="G564">
            <v>88991.653405999998</v>
          </cell>
          <cell r="H564">
            <v>94942.729863999994</v>
          </cell>
          <cell r="I564">
            <v>85760.470199000003</v>
          </cell>
          <cell r="J564">
            <v>89669.056307000006</v>
          </cell>
          <cell r="K564">
            <v>86741.710147999998</v>
          </cell>
          <cell r="L564">
            <v>95089.321146999995</v>
          </cell>
          <cell r="M564">
            <v>95350.300495000003</v>
          </cell>
          <cell r="N564">
            <v>86180.438651000004</v>
          </cell>
          <cell r="O564">
            <v>104435.317409</v>
          </cell>
          <cell r="P564">
            <v>49813.460606000001</v>
          </cell>
          <cell r="Q564">
            <v>82322.404788</v>
          </cell>
        </row>
        <row r="565">
          <cell r="C565" t="str">
            <v>Cholla</v>
          </cell>
          <cell r="E565">
            <v>2662381.5704600001</v>
          </cell>
          <cell r="F565">
            <v>208517.98026000001</v>
          </cell>
          <cell r="G565">
            <v>235619.95835</v>
          </cell>
          <cell r="H565">
            <v>248152.07071</v>
          </cell>
          <cell r="I565">
            <v>229132.99840000001</v>
          </cell>
          <cell r="J565">
            <v>235722.97904000001</v>
          </cell>
          <cell r="K565">
            <v>227329.3524</v>
          </cell>
          <cell r="L565">
            <v>238029.98298999999</v>
          </cell>
          <cell r="M565">
            <v>247295.92567999999</v>
          </cell>
          <cell r="N565">
            <v>218972.05525999999</v>
          </cell>
          <cell r="O565">
            <v>231087.39859999999</v>
          </cell>
          <cell r="P565">
            <v>120779.53649</v>
          </cell>
          <cell r="Q565">
            <v>221741.33228</v>
          </cell>
        </row>
        <row r="566">
          <cell r="C566" t="str">
            <v>Colstrip</v>
          </cell>
          <cell r="E566">
            <v>1107711.2364069999</v>
          </cell>
          <cell r="F566">
            <v>75371.622487000001</v>
          </cell>
          <cell r="G566">
            <v>99216.773664000008</v>
          </cell>
          <cell r="H566">
            <v>99324.399168000004</v>
          </cell>
          <cell r="I566">
            <v>95877.360959999991</v>
          </cell>
          <cell r="J566">
            <v>99324.399168000004</v>
          </cell>
          <cell r="K566">
            <v>96092.611968000012</v>
          </cell>
          <cell r="L566">
            <v>99109.148159999997</v>
          </cell>
          <cell r="M566">
            <v>99324.399168000004</v>
          </cell>
          <cell r="N566">
            <v>89629.037568</v>
          </cell>
          <cell r="O566">
            <v>99109.148159999997</v>
          </cell>
          <cell r="P566">
            <v>72278.938368000003</v>
          </cell>
          <cell r="Q566">
            <v>83053.397567999986</v>
          </cell>
        </row>
        <row r="567">
          <cell r="C567" t="str">
            <v>Craig</v>
          </cell>
          <cell r="E567">
            <v>1333493.1175279997</v>
          </cell>
          <cell r="F567">
            <v>108462.88312799999</v>
          </cell>
          <cell r="G567">
            <v>117666.74484</v>
          </cell>
          <cell r="H567">
            <v>117686.28336</v>
          </cell>
          <cell r="I567">
            <v>113845.8324</v>
          </cell>
          <cell r="J567">
            <v>117686.28336</v>
          </cell>
          <cell r="K567">
            <v>113884.90944</v>
          </cell>
          <cell r="L567">
            <v>117647.20632</v>
          </cell>
          <cell r="M567">
            <v>117686.28336</v>
          </cell>
          <cell r="N567">
            <v>106282.16159999999</v>
          </cell>
          <cell r="O567">
            <v>117647.20632</v>
          </cell>
          <cell r="P567">
            <v>114129.58559999999</v>
          </cell>
          <cell r="Q567">
            <v>70867.737800000003</v>
          </cell>
        </row>
        <row r="568">
          <cell r="C568" t="str">
            <v>Dave Johnston</v>
          </cell>
          <cell r="E568">
            <v>4938339.8984829998</v>
          </cell>
          <cell r="F568">
            <v>455111.36255299998</v>
          </cell>
          <cell r="G568">
            <v>489522.22392999998</v>
          </cell>
          <cell r="H568">
            <v>491399.44027999998</v>
          </cell>
          <cell r="I568">
            <v>463402.99777899997</v>
          </cell>
          <cell r="J568">
            <v>458443.88049100002</v>
          </cell>
          <cell r="K568">
            <v>390640.87925900007</v>
          </cell>
          <cell r="L568">
            <v>346204.93157000002</v>
          </cell>
          <cell r="M568">
            <v>329454.33740099997</v>
          </cell>
          <cell r="N568">
            <v>360010.86610600003</v>
          </cell>
          <cell r="O568">
            <v>383219.57673199999</v>
          </cell>
          <cell r="P568">
            <v>316845.52698200004</v>
          </cell>
          <cell r="Q568">
            <v>454083.87540000002</v>
          </cell>
        </row>
        <row r="569">
          <cell r="C569" t="str">
            <v>Hayden</v>
          </cell>
          <cell r="E569">
            <v>550735.68713650003</v>
          </cell>
          <cell r="F569">
            <v>39612.809341</v>
          </cell>
          <cell r="G569">
            <v>45011.754899000007</v>
          </cell>
          <cell r="H569">
            <v>53169.146785999998</v>
          </cell>
          <cell r="I569">
            <v>48430.677748000002</v>
          </cell>
          <cell r="J569">
            <v>46596.515610000002</v>
          </cell>
          <cell r="K569">
            <v>45760.018102999995</v>
          </cell>
          <cell r="L569">
            <v>51278.046908999997</v>
          </cell>
          <cell r="M569">
            <v>53148.013537499995</v>
          </cell>
          <cell r="N569">
            <v>49695.901298999997</v>
          </cell>
          <cell r="O569">
            <v>44565.151153999999</v>
          </cell>
          <cell r="P569">
            <v>24436.614547999998</v>
          </cell>
          <cell r="Q569">
            <v>49031.037202</v>
          </cell>
        </row>
        <row r="570">
          <cell r="C570" t="str">
            <v>Hunter</v>
          </cell>
          <cell r="E570">
            <v>7848023.1750600003</v>
          </cell>
          <cell r="F570">
            <v>543629.45202500001</v>
          </cell>
          <cell r="G570">
            <v>655760.71464999998</v>
          </cell>
          <cell r="H570">
            <v>731305.15299999993</v>
          </cell>
          <cell r="I570">
            <v>633651.97035600001</v>
          </cell>
          <cell r="J570">
            <v>707409.589515</v>
          </cell>
          <cell r="K570">
            <v>673189.20342499996</v>
          </cell>
          <cell r="L570">
            <v>718203.37507800001</v>
          </cell>
          <cell r="M570">
            <v>710639.64614999993</v>
          </cell>
          <cell r="N570">
            <v>639342.87516500009</v>
          </cell>
          <cell r="O570">
            <v>573288.58101000008</v>
          </cell>
          <cell r="P570">
            <v>652135.28049600008</v>
          </cell>
          <cell r="Q570">
            <v>609467.33419000008</v>
          </cell>
        </row>
        <row r="571">
          <cell r="C571" t="str">
            <v>Huntington</v>
          </cell>
          <cell r="E571">
            <v>6449591.3656399995</v>
          </cell>
          <cell r="F571">
            <v>469563.87505999999</v>
          </cell>
          <cell r="G571">
            <v>546280.84828999999</v>
          </cell>
          <cell r="H571">
            <v>593912.76545000006</v>
          </cell>
          <cell r="I571">
            <v>529105.36147999996</v>
          </cell>
          <cell r="J571">
            <v>403790.27507999999</v>
          </cell>
          <cell r="K571">
            <v>556495.26578000002</v>
          </cell>
          <cell r="L571">
            <v>585543.52059999993</v>
          </cell>
          <cell r="M571">
            <v>580098.81881999993</v>
          </cell>
          <cell r="N571">
            <v>523325.85729999997</v>
          </cell>
          <cell r="O571">
            <v>596697.52129000006</v>
          </cell>
          <cell r="P571">
            <v>548379.17588999995</v>
          </cell>
          <cell r="Q571">
            <v>516398.08059999999</v>
          </cell>
        </row>
        <row r="572">
          <cell r="C572" t="str">
            <v>Jim Bridger</v>
          </cell>
          <cell r="E572">
            <v>10336776.24667</v>
          </cell>
          <cell r="F572">
            <v>690036.4161400001</v>
          </cell>
          <cell r="G572">
            <v>929133.16425999999</v>
          </cell>
          <cell r="H572">
            <v>949910.3064</v>
          </cell>
          <cell r="I572">
            <v>918845.27237000002</v>
          </cell>
          <cell r="J572">
            <v>948460.64434</v>
          </cell>
          <cell r="K572">
            <v>915938.29256999993</v>
          </cell>
          <cell r="L572">
            <v>939729.63454</v>
          </cell>
          <cell r="M572">
            <v>897585.18961999996</v>
          </cell>
          <cell r="N572">
            <v>825623.23546999996</v>
          </cell>
          <cell r="O572">
            <v>894488.53292999999</v>
          </cell>
          <cell r="P572">
            <v>755796.91114999994</v>
          </cell>
          <cell r="Q572">
            <v>671228.64688000001</v>
          </cell>
        </row>
        <row r="573">
          <cell r="C573" t="str">
            <v>Naughton</v>
          </cell>
          <cell r="E573">
            <v>5329199.1475100005</v>
          </cell>
          <cell r="F573">
            <v>441813.37075</v>
          </cell>
          <cell r="G573">
            <v>467285.32079000003</v>
          </cell>
          <cell r="H573">
            <v>467786.0208</v>
          </cell>
          <cell r="I573">
            <v>451840.75870000001</v>
          </cell>
          <cell r="J573">
            <v>466243.55763000005</v>
          </cell>
          <cell r="K573">
            <v>451206.99005999998</v>
          </cell>
          <cell r="L573">
            <v>463467.58199999999</v>
          </cell>
          <cell r="M573">
            <v>465100.53341000003</v>
          </cell>
          <cell r="N573">
            <v>405133.87633</v>
          </cell>
          <cell r="O573">
            <v>339020.11682</v>
          </cell>
          <cell r="P573">
            <v>448043.18121000001</v>
          </cell>
          <cell r="Q573">
            <v>462257.83901</v>
          </cell>
        </row>
        <row r="575">
          <cell r="C575" t="str">
            <v>Ramp Loss</v>
          </cell>
          <cell r="E575">
            <v>-58089.116282904011</v>
          </cell>
          <cell r="F575">
            <v>-3959.0690328000001</v>
          </cell>
          <cell r="G575">
            <v>-5570.2739722080005</v>
          </cell>
          <cell r="H575">
            <v>-5131.0473732</v>
          </cell>
          <cell r="I575">
            <v>-4061.5017912000003</v>
          </cell>
          <cell r="J575">
            <v>-5450.0093199359999</v>
          </cell>
          <cell r="K575">
            <v>-5419.9770767999998</v>
          </cell>
          <cell r="L575">
            <v>-4843.00006536</v>
          </cell>
          <cell r="M575">
            <v>-3421.2175980000002</v>
          </cell>
          <cell r="N575">
            <v>-5292.7431755520001</v>
          </cell>
          <cell r="O575">
            <v>-4832.84429052</v>
          </cell>
          <cell r="P575">
            <v>-4014.0583977599999</v>
          </cell>
          <cell r="Q575">
            <v>-6093.3741895679996</v>
          </cell>
        </row>
        <row r="576">
          <cell r="C576" t="str">
            <v>Wyodak</v>
          </cell>
          <cell r="E576">
            <v>2099281.5293999999</v>
          </cell>
          <cell r="F576">
            <v>177046.83575999999</v>
          </cell>
          <cell r="G576">
            <v>182967.35735999999</v>
          </cell>
          <cell r="H576">
            <v>183030.55872</v>
          </cell>
          <cell r="I576">
            <v>176983.63440000001</v>
          </cell>
          <cell r="J576">
            <v>183030.55872</v>
          </cell>
          <cell r="K576">
            <v>181104.99312</v>
          </cell>
          <cell r="L576">
            <v>186256.6642</v>
          </cell>
          <cell r="M576">
            <v>185435.11236999999</v>
          </cell>
          <cell r="N576">
            <v>168996.85920000001</v>
          </cell>
          <cell r="O576">
            <v>187029.80616000001</v>
          </cell>
          <cell r="P576">
            <v>181082.56602999999</v>
          </cell>
          <cell r="Q576">
            <v>106316.58336</v>
          </cell>
        </row>
        <row r="578">
          <cell r="E578">
            <v>43634116.3316736</v>
          </cell>
          <cell r="F578">
            <v>3282583.1491132001</v>
          </cell>
          <cell r="G578">
            <v>3851886.2404667917</v>
          </cell>
          <cell r="H578">
            <v>4025487.8271648008</v>
          </cell>
          <cell r="I578">
            <v>3742815.8330007996</v>
          </cell>
          <cell r="J578">
            <v>3750927.7299410645</v>
          </cell>
          <cell r="K578">
            <v>3732964.2491962006</v>
          </cell>
          <cell r="L578">
            <v>3835716.4134486397</v>
          </cell>
          <cell r="M578">
            <v>3777697.3424135</v>
          </cell>
          <cell r="N578">
            <v>3467900.4207734475</v>
          </cell>
          <cell r="O578">
            <v>3565755.5122944806</v>
          </cell>
          <cell r="P578">
            <v>3279706.7189722401</v>
          </cell>
          <cell r="Q578">
            <v>3320674.8948884318</v>
          </cell>
        </row>
        <row r="581">
          <cell r="C581" t="str">
            <v>Chehalis</v>
          </cell>
          <cell r="E581">
            <v>1765990.2005699999</v>
          </cell>
          <cell r="F581">
            <v>0</v>
          </cell>
          <cell r="G581">
            <v>234825.74400000001</v>
          </cell>
          <cell r="H581">
            <v>306477.23580999998</v>
          </cell>
          <cell r="I581">
            <v>316057.01107000001</v>
          </cell>
          <cell r="J581">
            <v>343829.18400000001</v>
          </cell>
          <cell r="K581">
            <v>202284.84966000001</v>
          </cell>
          <cell r="L581">
            <v>123034.73551</v>
          </cell>
          <cell r="M581">
            <v>119504.19403</v>
          </cell>
          <cell r="N581">
            <v>0</v>
          </cell>
          <cell r="O581">
            <v>0</v>
          </cell>
          <cell r="P581">
            <v>119977.24649</v>
          </cell>
          <cell r="Q581">
            <v>0</v>
          </cell>
        </row>
        <row r="582">
          <cell r="C582" t="str">
            <v>Currant Creek</v>
          </cell>
          <cell r="E582">
            <v>2291621.9552850001</v>
          </cell>
          <cell r="F582">
            <v>108209.81493000001</v>
          </cell>
          <cell r="G582">
            <v>246644.84604</v>
          </cell>
          <cell r="H582">
            <v>265378.58876099996</v>
          </cell>
          <cell r="I582">
            <v>233466.90907999998</v>
          </cell>
          <cell r="J582">
            <v>203421.70959000001</v>
          </cell>
          <cell r="K582">
            <v>208541.87561599998</v>
          </cell>
          <cell r="L582">
            <v>175731.06992000001</v>
          </cell>
          <cell r="M582">
            <v>196986.81649</v>
          </cell>
          <cell r="N582">
            <v>156822.90510799998</v>
          </cell>
          <cell r="O582">
            <v>205723.91470000002</v>
          </cell>
          <cell r="P582">
            <v>164648.76629999999</v>
          </cell>
          <cell r="Q582">
            <v>126044.73875</v>
          </cell>
        </row>
        <row r="583">
          <cell r="C583" t="str">
            <v>Gadsby</v>
          </cell>
          <cell r="E583">
            <v>49538.768509000001</v>
          </cell>
          <cell r="F583">
            <v>0</v>
          </cell>
          <cell r="G583">
            <v>19585.596653000001</v>
          </cell>
          <cell r="H583">
            <v>25280.382694</v>
          </cell>
          <cell r="I583">
            <v>4672.789162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</row>
        <row r="584">
          <cell r="C584" t="str">
            <v>Gadsby CT</v>
          </cell>
          <cell r="E584">
            <v>57642</v>
          </cell>
          <cell r="F584">
            <v>1248</v>
          </cell>
          <cell r="G584">
            <v>12064</v>
          </cell>
          <cell r="H584">
            <v>16731</v>
          </cell>
          <cell r="I584">
            <v>14144</v>
          </cell>
          <cell r="J584">
            <v>4290</v>
          </cell>
          <cell r="K584">
            <v>4095</v>
          </cell>
          <cell r="L584">
            <v>1508</v>
          </cell>
          <cell r="M584">
            <v>3068</v>
          </cell>
          <cell r="N584">
            <v>0</v>
          </cell>
          <cell r="O584">
            <v>0</v>
          </cell>
          <cell r="P584">
            <v>0</v>
          </cell>
          <cell r="Q584">
            <v>494</v>
          </cell>
        </row>
        <row r="585">
          <cell r="C585" t="str">
            <v>Hermiston</v>
          </cell>
          <cell r="E585">
            <v>1370047.1037299999</v>
          </cell>
          <cell r="F585">
            <v>9676.5873150000007</v>
          </cell>
          <cell r="G585">
            <v>144611.54793</v>
          </cell>
          <cell r="H585">
            <v>158003.03948500002</v>
          </cell>
          <cell r="I585">
            <v>139402.02691499999</v>
          </cell>
          <cell r="J585">
            <v>149094.19665500001</v>
          </cell>
          <cell r="K585">
            <v>134427.01385000002</v>
          </cell>
          <cell r="L585">
            <v>136517.47912500001</v>
          </cell>
          <cell r="M585">
            <v>124714.44151999999</v>
          </cell>
          <cell r="N585">
            <v>113184.54547499999</v>
          </cell>
          <cell r="O585">
            <v>121764.488645</v>
          </cell>
          <cell r="P585">
            <v>102948.47639</v>
          </cell>
          <cell r="Q585">
            <v>35703.260425</v>
          </cell>
        </row>
        <row r="586">
          <cell r="C586" t="str">
            <v>Lake Side</v>
          </cell>
          <cell r="E586">
            <v>3063911.3482570001</v>
          </cell>
          <cell r="F586">
            <v>187971.95747000002</v>
          </cell>
          <cell r="G586">
            <v>318872.55848499999</v>
          </cell>
          <cell r="H586">
            <v>332938.11777000001</v>
          </cell>
          <cell r="I586">
            <v>316258.52179199998</v>
          </cell>
          <cell r="J586">
            <v>176198.79186</v>
          </cell>
          <cell r="K586">
            <v>266835.69955000002</v>
          </cell>
          <cell r="L586">
            <v>274906.63547000004</v>
          </cell>
          <cell r="M586">
            <v>281167.91122000001</v>
          </cell>
          <cell r="N586">
            <v>226035.60355</v>
          </cell>
          <cell r="O586">
            <v>255710.77120000002</v>
          </cell>
          <cell r="P586">
            <v>244027.51315000001</v>
          </cell>
          <cell r="Q586">
            <v>182987.26674000002</v>
          </cell>
        </row>
        <row r="587">
          <cell r="C587" t="str">
            <v>Lake Side II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C588" t="str">
            <v>Little Mountain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90">
          <cell r="C590" t="str">
            <v>Not Used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2">
          <cell r="E592">
            <v>8598751.3763510007</v>
          </cell>
          <cell r="F592">
            <v>307106.35971500003</v>
          </cell>
          <cell r="G592">
            <v>976604.29310799995</v>
          </cell>
          <cell r="H592">
            <v>1104808.3645199998</v>
          </cell>
          <cell r="I592">
            <v>1024001.2580189998</v>
          </cell>
          <cell r="J592">
            <v>876833.88210499997</v>
          </cell>
          <cell r="K592">
            <v>816184.43867599999</v>
          </cell>
          <cell r="L592">
            <v>711697.92002500012</v>
          </cell>
          <cell r="M592">
            <v>725441.36326000001</v>
          </cell>
          <cell r="N592">
            <v>496043.05413299997</v>
          </cell>
          <cell r="O592">
            <v>583199.17454500007</v>
          </cell>
          <cell r="P592">
            <v>631602.00233000005</v>
          </cell>
          <cell r="Q592">
            <v>345229.265915</v>
          </cell>
        </row>
        <row r="595">
          <cell r="C595" t="str">
            <v>West Hydro</v>
          </cell>
          <cell r="E595">
            <v>3595304.6548861149</v>
          </cell>
          <cell r="F595">
            <v>250170.37156014293</v>
          </cell>
          <cell r="G595">
            <v>180958.69692091402</v>
          </cell>
          <cell r="H595">
            <v>160998.66023871099</v>
          </cell>
          <cell r="I595">
            <v>184710.69354649604</v>
          </cell>
          <cell r="J595">
            <v>136955.22597162501</v>
          </cell>
          <cell r="K595">
            <v>266951.85385900596</v>
          </cell>
          <cell r="L595">
            <v>388463.55388268008</v>
          </cell>
          <cell r="M595">
            <v>425055.98436134</v>
          </cell>
          <cell r="N595">
            <v>434543.10434608994</v>
          </cell>
          <cell r="O595">
            <v>433897.94120871602</v>
          </cell>
          <cell r="P595">
            <v>410980.83650033391</v>
          </cell>
          <cell r="Q595">
            <v>321617.73249006009</v>
          </cell>
        </row>
        <row r="596">
          <cell r="C596" t="str">
            <v>East Hydro</v>
          </cell>
          <cell r="E596">
            <v>342164.25427909999</v>
          </cell>
          <cell r="F596">
            <v>37227.122708100003</v>
          </cell>
          <cell r="G596">
            <v>34377.880299500001</v>
          </cell>
          <cell r="H596">
            <v>31994.6239408</v>
          </cell>
          <cell r="I596">
            <v>23983.876887599999</v>
          </cell>
          <cell r="J596">
            <v>22101.427366</v>
          </cell>
          <cell r="K596">
            <v>22709.583159100002</v>
          </cell>
          <cell r="L596">
            <v>23353.536722199999</v>
          </cell>
          <cell r="M596">
            <v>22706.474060300003</v>
          </cell>
          <cell r="N596">
            <v>21071.3972841</v>
          </cell>
          <cell r="O596">
            <v>30304.2445529</v>
          </cell>
          <cell r="P596">
            <v>34132.601339599998</v>
          </cell>
          <cell r="Q596">
            <v>38201.485958899997</v>
          </cell>
        </row>
        <row r="598">
          <cell r="E598">
            <v>3937468.9091652147</v>
          </cell>
          <cell r="F598">
            <v>287397.49426824291</v>
          </cell>
          <cell r="G598">
            <v>215336.57722041401</v>
          </cell>
          <cell r="H598">
            <v>192993.28417951099</v>
          </cell>
          <cell r="I598">
            <v>208694.57043409604</v>
          </cell>
          <cell r="J598">
            <v>159056.653337625</v>
          </cell>
          <cell r="K598">
            <v>289661.43701810599</v>
          </cell>
          <cell r="L598">
            <v>411817.09060488007</v>
          </cell>
          <cell r="M598">
            <v>447762.45842163998</v>
          </cell>
          <cell r="N598">
            <v>455614.50163018994</v>
          </cell>
          <cell r="O598">
            <v>464202.18576161604</v>
          </cell>
          <cell r="P598">
            <v>445113.4378399339</v>
          </cell>
          <cell r="Q598">
            <v>359819.21844896011</v>
          </cell>
        </row>
        <row r="601">
          <cell r="C601" t="str">
            <v>Blundell</v>
          </cell>
          <cell r="E601">
            <v>192686.20075045156</v>
          </cell>
          <cell r="F601">
            <v>15969.802347870967</v>
          </cell>
          <cell r="G601">
            <v>16501.267983483871</v>
          </cell>
          <cell r="H601">
            <v>16498.397619096773</v>
          </cell>
          <cell r="I601">
            <v>15972.672</v>
          </cell>
          <cell r="J601">
            <v>16498.396799999999</v>
          </cell>
          <cell r="K601">
            <v>15966.931199999999</v>
          </cell>
          <cell r="L601">
            <v>16504.137599999998</v>
          </cell>
          <cell r="M601">
            <v>16498.396799999999</v>
          </cell>
          <cell r="N601">
            <v>14904</v>
          </cell>
          <cell r="O601">
            <v>16504.137599999998</v>
          </cell>
          <cell r="P601">
            <v>14369.664000000001</v>
          </cell>
          <cell r="Q601">
            <v>16498.396799999999</v>
          </cell>
        </row>
        <row r="602">
          <cell r="C602" t="str">
            <v>Blundell Bottoming Cycle</v>
          </cell>
          <cell r="E602">
            <v>81601.287217548394</v>
          </cell>
          <cell r="F602">
            <v>5554.7138601290326</v>
          </cell>
          <cell r="G602">
            <v>5739.5714725161297</v>
          </cell>
          <cell r="H602">
            <v>5738.5730849032252</v>
          </cell>
          <cell r="I602">
            <v>6250.1760000000004</v>
          </cell>
          <cell r="J602">
            <v>7173.2160000000003</v>
          </cell>
          <cell r="K602">
            <v>7636.3584000000001</v>
          </cell>
          <cell r="L602">
            <v>7893.2831999999999</v>
          </cell>
          <cell r="M602">
            <v>7890.5375999999987</v>
          </cell>
          <cell r="N602">
            <v>7128</v>
          </cell>
          <cell r="O602">
            <v>7893.2831999999999</v>
          </cell>
          <cell r="P602">
            <v>6247.68</v>
          </cell>
          <cell r="Q602">
            <v>6455.8944000000001</v>
          </cell>
        </row>
        <row r="604">
          <cell r="E604">
            <v>274287.48796799994</v>
          </cell>
          <cell r="F604">
            <v>21524.516208000001</v>
          </cell>
          <cell r="G604">
            <v>22240.839456000002</v>
          </cell>
          <cell r="H604">
            <v>22236.970703999999</v>
          </cell>
          <cell r="I604">
            <v>22222.848000000002</v>
          </cell>
          <cell r="J604">
            <v>23671.612799999999</v>
          </cell>
          <cell r="K604">
            <v>23603.2896</v>
          </cell>
          <cell r="L604">
            <v>24397.4208</v>
          </cell>
          <cell r="M604">
            <v>24388.934399999998</v>
          </cell>
          <cell r="N604">
            <v>22032</v>
          </cell>
          <cell r="O604">
            <v>24397.4208</v>
          </cell>
          <cell r="P604">
            <v>20617.344000000001</v>
          </cell>
          <cell r="Q604">
            <v>22954.2912</v>
          </cell>
        </row>
        <row r="606">
          <cell r="C606" t="str">
            <v>Dunlap I Wind p524168</v>
          </cell>
          <cell r="E606">
            <v>353605.72873879998</v>
          </cell>
          <cell r="F606">
            <v>21550.428393999999</v>
          </cell>
          <cell r="G606">
            <v>14040.3304168</v>
          </cell>
          <cell r="H606">
            <v>15060.47702</v>
          </cell>
          <cell r="I606">
            <v>17594.862814</v>
          </cell>
          <cell r="J606">
            <v>28250.288584000002</v>
          </cell>
          <cell r="K606">
            <v>38810.024418000001</v>
          </cell>
          <cell r="L606">
            <v>40682.487688000001</v>
          </cell>
          <cell r="M606">
            <v>51017.924626</v>
          </cell>
          <cell r="N606">
            <v>37252.978177999998</v>
          </cell>
          <cell r="O606">
            <v>36760.340982000002</v>
          </cell>
          <cell r="P606">
            <v>26701.109767999998</v>
          </cell>
          <cell r="Q606">
            <v>25884.475849999999</v>
          </cell>
        </row>
        <row r="607">
          <cell r="C607" t="str">
            <v>Foote Creek I Wind</v>
          </cell>
          <cell r="E607">
            <v>101208.09481159999</v>
          </cell>
          <cell r="F607">
            <v>5778.3705431999997</v>
          </cell>
          <cell r="G607">
            <v>4189.9412768000002</v>
          </cell>
          <cell r="H607">
            <v>4400.9046816</v>
          </cell>
          <cell r="I607">
            <v>6171.0653140000004</v>
          </cell>
          <cell r="J607">
            <v>8947.4205519999996</v>
          </cell>
          <cell r="K607">
            <v>11109.279318000001</v>
          </cell>
          <cell r="L607">
            <v>12610.086378</v>
          </cell>
          <cell r="M607">
            <v>12704.22365</v>
          </cell>
          <cell r="N607">
            <v>10350.852772</v>
          </cell>
          <cell r="O607">
            <v>9956.5407140000007</v>
          </cell>
          <cell r="P607">
            <v>7495.6018819999999</v>
          </cell>
          <cell r="Q607">
            <v>7493.8077300000004</v>
          </cell>
        </row>
        <row r="608">
          <cell r="C608" t="str">
            <v>Glenrock Wind p423461</v>
          </cell>
          <cell r="E608">
            <v>323798.82154000003</v>
          </cell>
          <cell r="F608">
            <v>21816.499980000001</v>
          </cell>
          <cell r="G608">
            <v>18451.319351999999</v>
          </cell>
          <cell r="H608">
            <v>19948.942139999999</v>
          </cell>
          <cell r="I608">
            <v>23838.833011999999</v>
          </cell>
          <cell r="J608">
            <v>28535.468322000001</v>
          </cell>
          <cell r="K608">
            <v>31732.080193999998</v>
          </cell>
          <cell r="L608">
            <v>37445.598619999997</v>
          </cell>
          <cell r="M608">
            <v>36074.679259999997</v>
          </cell>
          <cell r="N608">
            <v>27948.980602</v>
          </cell>
          <cell r="O608">
            <v>29567.756905999999</v>
          </cell>
          <cell r="P608">
            <v>26504.600306</v>
          </cell>
          <cell r="Q608">
            <v>21934.062846000001</v>
          </cell>
        </row>
        <row r="609">
          <cell r="C609" t="str">
            <v>Glenrock III Wind p454125</v>
          </cell>
          <cell r="E609">
            <v>124408.9607508</v>
          </cell>
          <cell r="F609">
            <v>8385.2804240000005</v>
          </cell>
          <cell r="G609">
            <v>7093.3168008000002</v>
          </cell>
          <cell r="H609">
            <v>7674.4162999999999</v>
          </cell>
          <cell r="I609">
            <v>9170.7386900000001</v>
          </cell>
          <cell r="J609">
            <v>10961.200164</v>
          </cell>
          <cell r="K609">
            <v>12183.211696</v>
          </cell>
          <cell r="L609">
            <v>14379.168452</v>
          </cell>
          <cell r="M609">
            <v>13847.246122</v>
          </cell>
          <cell r="N609">
            <v>10740.956190000001</v>
          </cell>
          <cell r="O609">
            <v>11359.934565</v>
          </cell>
          <cell r="P609">
            <v>10182.913311</v>
          </cell>
          <cell r="Q609">
            <v>8430.5780360000008</v>
          </cell>
        </row>
        <row r="610">
          <cell r="C610" t="str">
            <v>Goodnoe Wind p332427</v>
          </cell>
          <cell r="E610">
            <v>266887.00103399996</v>
          </cell>
          <cell r="F610">
            <v>28230.374159999999</v>
          </cell>
          <cell r="G610">
            <v>27557.839194</v>
          </cell>
          <cell r="H610">
            <v>23966.422004</v>
          </cell>
          <cell r="I610">
            <v>18270.065008000001</v>
          </cell>
          <cell r="J610">
            <v>23545.848215999999</v>
          </cell>
          <cell r="K610">
            <v>20852.147870000001</v>
          </cell>
          <cell r="L610">
            <v>14203.505542000001</v>
          </cell>
          <cell r="M610">
            <v>13955.240137999999</v>
          </cell>
          <cell r="N610">
            <v>18193.011063999998</v>
          </cell>
          <cell r="O610">
            <v>31091.731965999999</v>
          </cell>
          <cell r="P610">
            <v>22603.429700000001</v>
          </cell>
          <cell r="Q610">
            <v>24417.386171999999</v>
          </cell>
        </row>
        <row r="611">
          <cell r="C611" t="str">
            <v>High Plains Wind p492251</v>
          </cell>
          <cell r="E611">
            <v>309369.98055799998</v>
          </cell>
          <cell r="F611">
            <v>20553.415573999999</v>
          </cell>
          <cell r="G611">
            <v>16972.063075999999</v>
          </cell>
          <cell r="H611">
            <v>17585.727611999999</v>
          </cell>
          <cell r="I611">
            <v>20551.988549999998</v>
          </cell>
          <cell r="J611">
            <v>22730.528338</v>
          </cell>
          <cell r="K611">
            <v>31038.884738000001</v>
          </cell>
          <cell r="L611">
            <v>35907.920242</v>
          </cell>
          <cell r="M611">
            <v>35476.658203999999</v>
          </cell>
          <cell r="N611">
            <v>26993.842336000002</v>
          </cell>
          <cell r="O611">
            <v>29174.948892</v>
          </cell>
          <cell r="P611">
            <v>25630.543463999998</v>
          </cell>
          <cell r="Q611">
            <v>26753.459532000001</v>
          </cell>
        </row>
        <row r="612">
          <cell r="C612" t="str">
            <v>Leaning Juniper 1 p317714</v>
          </cell>
          <cell r="E612">
            <v>305473.21510799997</v>
          </cell>
          <cell r="F612">
            <v>33881.900004000003</v>
          </cell>
          <cell r="G612">
            <v>35961.502088000001</v>
          </cell>
          <cell r="H612">
            <v>30522.168212</v>
          </cell>
          <cell r="I612">
            <v>25772.732199999999</v>
          </cell>
          <cell r="J612">
            <v>24366.934848000001</v>
          </cell>
          <cell r="K612">
            <v>18170.495864</v>
          </cell>
          <cell r="L612">
            <v>18065.864890000001</v>
          </cell>
          <cell r="M612">
            <v>16174.240786</v>
          </cell>
          <cell r="N612">
            <v>17458.553370000001</v>
          </cell>
          <cell r="O612">
            <v>29587.807221999999</v>
          </cell>
          <cell r="P612">
            <v>23679.763272</v>
          </cell>
          <cell r="Q612">
            <v>31831.252352</v>
          </cell>
        </row>
        <row r="613">
          <cell r="C613" t="str">
            <v>Marengo I Wind p332428</v>
          </cell>
          <cell r="E613">
            <v>393135.91433599999</v>
          </cell>
          <cell r="F613">
            <v>32513.980194</v>
          </cell>
          <cell r="G613">
            <v>31291.934163999998</v>
          </cell>
          <cell r="H613">
            <v>30370.219942</v>
          </cell>
          <cell r="I613">
            <v>29680.835070000001</v>
          </cell>
          <cell r="J613">
            <v>32405.919495999999</v>
          </cell>
          <cell r="K613">
            <v>31667.317955999999</v>
          </cell>
          <cell r="L613">
            <v>34140.591908000002</v>
          </cell>
          <cell r="M613">
            <v>32848.634683999997</v>
          </cell>
          <cell r="N613">
            <v>33654.863160000001</v>
          </cell>
          <cell r="O613">
            <v>35281.475976000002</v>
          </cell>
          <cell r="P613">
            <v>35945.221301999998</v>
          </cell>
          <cell r="Q613">
            <v>33334.920484000002</v>
          </cell>
        </row>
        <row r="614">
          <cell r="C614" t="str">
            <v>Marengo II Wind p423463</v>
          </cell>
          <cell r="E614">
            <v>187225.82062399999</v>
          </cell>
          <cell r="F614">
            <v>15235.728537999999</v>
          </cell>
          <cell r="G614">
            <v>12966.15302</v>
          </cell>
          <cell r="H614">
            <v>13097.704722</v>
          </cell>
          <cell r="I614">
            <v>12322.22644</v>
          </cell>
          <cell r="J614">
            <v>12202.478230000001</v>
          </cell>
          <cell r="K614">
            <v>16676.502489999999</v>
          </cell>
          <cell r="L614">
            <v>14005.709769999999</v>
          </cell>
          <cell r="M614">
            <v>25931.746426000002</v>
          </cell>
          <cell r="N614">
            <v>18618.338778000001</v>
          </cell>
          <cell r="O614">
            <v>19892.046979999999</v>
          </cell>
          <cell r="P614">
            <v>13919.976425999999</v>
          </cell>
          <cell r="Q614">
            <v>12357.208804</v>
          </cell>
        </row>
        <row r="615">
          <cell r="C615" t="str">
            <v>McFadden Ridge Wind p492250</v>
          </cell>
          <cell r="E615">
            <v>86062.866725200001</v>
          </cell>
          <cell r="F615">
            <v>5424.1564434000002</v>
          </cell>
          <cell r="G615">
            <v>3975.1953714000001</v>
          </cell>
          <cell r="H615">
            <v>4659.8019104000005</v>
          </cell>
          <cell r="I615">
            <v>5690.1101079999999</v>
          </cell>
          <cell r="J615">
            <v>7040.4814100000003</v>
          </cell>
          <cell r="K615">
            <v>7858.0722239999996</v>
          </cell>
          <cell r="L615">
            <v>10089.333424</v>
          </cell>
          <cell r="M615">
            <v>10316.214242</v>
          </cell>
          <cell r="N615">
            <v>7905.0341600000002</v>
          </cell>
          <cell r="O615">
            <v>9092.8349049999997</v>
          </cell>
          <cell r="P615">
            <v>6992.4541055999998</v>
          </cell>
          <cell r="Q615">
            <v>7019.1784213999999</v>
          </cell>
        </row>
        <row r="616">
          <cell r="C616" t="str">
            <v>Rolling Hills Wind p423462</v>
          </cell>
          <cell r="E616">
            <v>292593.797624</v>
          </cell>
          <cell r="F616">
            <v>19487.342049999999</v>
          </cell>
          <cell r="G616">
            <v>16118.633143999999</v>
          </cell>
          <cell r="H616">
            <v>16910.258226000002</v>
          </cell>
          <cell r="I616">
            <v>21097.459697999999</v>
          </cell>
          <cell r="J616">
            <v>25463.801028000002</v>
          </cell>
          <cell r="K616">
            <v>29561.632106000001</v>
          </cell>
          <cell r="L616">
            <v>34899.422597999997</v>
          </cell>
          <cell r="M616">
            <v>33084.519079999998</v>
          </cell>
          <cell r="N616">
            <v>25788.862440000001</v>
          </cell>
          <cell r="O616">
            <v>26874.491365999998</v>
          </cell>
          <cell r="P616">
            <v>23903.964016000002</v>
          </cell>
          <cell r="Q616">
            <v>19403.411872000001</v>
          </cell>
        </row>
        <row r="621">
          <cell r="C621" t="str">
            <v>Seven Mile Wind p454126</v>
          </cell>
          <cell r="E621">
            <v>349595.64911999996</v>
          </cell>
          <cell r="F621">
            <v>21957.572122000001</v>
          </cell>
          <cell r="G621">
            <v>17016.311883999999</v>
          </cell>
          <cell r="H621">
            <v>19936.766872</v>
          </cell>
          <cell r="I621">
            <v>21608.242122</v>
          </cell>
          <cell r="J621">
            <v>29592.213253999998</v>
          </cell>
          <cell r="K621">
            <v>35817.319951999998</v>
          </cell>
          <cell r="L621">
            <v>40309.262241999997</v>
          </cell>
          <cell r="M621">
            <v>43929.988984000003</v>
          </cell>
          <cell r="N621">
            <v>30594.854370000001</v>
          </cell>
          <cell r="O621">
            <v>36883.447313999997</v>
          </cell>
          <cell r="P621">
            <v>26453.69586</v>
          </cell>
          <cell r="Q621">
            <v>25495.974144</v>
          </cell>
        </row>
        <row r="622">
          <cell r="C622" t="str">
            <v>Seven Mile II Wind p357819</v>
          </cell>
          <cell r="E622">
            <v>68862.070970799992</v>
          </cell>
          <cell r="F622">
            <v>4325.1223283999998</v>
          </cell>
          <cell r="G622">
            <v>3351.8106422000001</v>
          </cell>
          <cell r="H622">
            <v>3927.0714131999998</v>
          </cell>
          <cell r="I622">
            <v>4256.3123711999997</v>
          </cell>
          <cell r="J622">
            <v>5828.9656385999997</v>
          </cell>
          <cell r="K622">
            <v>7055.1644586000002</v>
          </cell>
          <cell r="L622">
            <v>7939.971106</v>
          </cell>
          <cell r="M622">
            <v>8653.1681819999994</v>
          </cell>
          <cell r="N622">
            <v>6026.4624640000002</v>
          </cell>
          <cell r="O622">
            <v>7265.1664719999999</v>
          </cell>
          <cell r="P622">
            <v>5210.7520365999999</v>
          </cell>
          <cell r="Q622">
            <v>5022.1038580000004</v>
          </cell>
        </row>
        <row r="624">
          <cell r="E624">
            <v>3162227.9219411998</v>
          </cell>
          <cell r="F624">
            <v>239140.170755</v>
          </cell>
          <cell r="G624">
            <v>208986.35042999999</v>
          </cell>
          <cell r="H624">
            <v>208060.88105520001</v>
          </cell>
          <cell r="I624">
            <v>216025.47139719999</v>
          </cell>
          <cell r="J624">
            <v>259871.54808059998</v>
          </cell>
          <cell r="K624">
            <v>292532.13328459999</v>
          </cell>
          <cell r="L624">
            <v>314678.92286000005</v>
          </cell>
          <cell r="M624">
            <v>334014.48438399995</v>
          </cell>
          <cell r="N624">
            <v>271527.58988400002</v>
          </cell>
          <cell r="O624">
            <v>312788.52425999998</v>
          </cell>
          <cell r="P624">
            <v>255224.02544920001</v>
          </cell>
          <cell r="Q624">
            <v>249377.82010139999</v>
          </cell>
        </row>
        <row r="626">
          <cell r="E626">
            <v>3436515.4099091999</v>
          </cell>
          <cell r="F626">
            <v>260664.68696299999</v>
          </cell>
          <cell r="G626">
            <v>231227.18988600001</v>
          </cell>
          <cell r="H626">
            <v>230297.85175920001</v>
          </cell>
          <cell r="I626">
            <v>238248.31939719999</v>
          </cell>
          <cell r="J626">
            <v>283543.16088059999</v>
          </cell>
          <cell r="K626">
            <v>316135.4228846</v>
          </cell>
          <cell r="L626">
            <v>339076.34366000007</v>
          </cell>
          <cell r="M626">
            <v>358403.41878399998</v>
          </cell>
          <cell r="N626">
            <v>293559.58988400002</v>
          </cell>
          <cell r="O626">
            <v>337185.94506</v>
          </cell>
          <cell r="P626">
            <v>275841.36944919999</v>
          </cell>
          <cell r="Q626">
            <v>272332.1113014</v>
          </cell>
        </row>
        <row r="627">
          <cell r="E627" t="str">
            <v>=</v>
          </cell>
          <cell r="F627" t="str">
            <v>=</v>
          </cell>
          <cell r="G627" t="str">
            <v>=</v>
          </cell>
          <cell r="H627" t="str">
            <v>=</v>
          </cell>
          <cell r="I627" t="str">
            <v>=</v>
          </cell>
          <cell r="J627" t="str">
            <v>=</v>
          </cell>
          <cell r="K627" t="str">
            <v>=</v>
          </cell>
          <cell r="L627" t="str">
            <v>=</v>
          </cell>
          <cell r="M627" t="str">
            <v>=</v>
          </cell>
          <cell r="N627" t="str">
            <v>=</v>
          </cell>
          <cell r="O627" t="str">
            <v>=</v>
          </cell>
          <cell r="P627" t="str">
            <v>=</v>
          </cell>
          <cell r="Q627" t="str">
            <v>=</v>
          </cell>
        </row>
        <row r="628">
          <cell r="E628">
            <v>73777731.787189692</v>
          </cell>
          <cell r="F628">
            <v>5684237.7953334246</v>
          </cell>
          <cell r="G628">
            <v>6505775.2200815156</v>
          </cell>
          <cell r="H628">
            <v>6605191.5740894647</v>
          </cell>
          <cell r="I628">
            <v>6021190.5775043955</v>
          </cell>
          <cell r="J628">
            <v>6424516.5392673342</v>
          </cell>
          <cell r="K628">
            <v>6440328.4233644661</v>
          </cell>
          <cell r="L628">
            <v>6769011.1859606765</v>
          </cell>
          <cell r="M628">
            <v>6393162.6136961998</v>
          </cell>
          <cell r="N628">
            <v>5670688.534371065</v>
          </cell>
          <cell r="O628">
            <v>5968228.3056214647</v>
          </cell>
          <cell r="P628">
            <v>5597731.2260907432</v>
          </cell>
          <cell r="Q628">
            <v>5697669.7918089554</v>
          </cell>
        </row>
        <row r="629">
          <cell r="E629" t="str">
            <v>=</v>
          </cell>
          <cell r="F629" t="str">
            <v>=</v>
          </cell>
          <cell r="G629" t="str">
            <v>=</v>
          </cell>
          <cell r="H629" t="str">
            <v>=</v>
          </cell>
          <cell r="I629" t="str">
            <v>=</v>
          </cell>
          <cell r="J629" t="str">
            <v>=</v>
          </cell>
          <cell r="K629" t="str">
            <v>=</v>
          </cell>
          <cell r="L629" t="str">
            <v>=</v>
          </cell>
          <cell r="M629" t="str">
            <v>=</v>
          </cell>
          <cell r="N629" t="str">
            <v>=</v>
          </cell>
          <cell r="O629" t="str">
            <v>=</v>
          </cell>
          <cell r="P629" t="str">
            <v>=</v>
          </cell>
          <cell r="Q629" t="str">
            <v>=</v>
          </cell>
        </row>
        <row r="630"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 t="str">
            <v/>
          </cell>
          <cell r="M630" t="str">
            <v/>
          </cell>
          <cell r="N630" t="str">
            <v/>
          </cell>
          <cell r="O630" t="str">
            <v/>
          </cell>
          <cell r="P630" t="str">
            <v/>
          </cell>
          <cell r="Q630" t="str">
            <v/>
          </cell>
        </row>
        <row r="631"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 t="str">
            <v/>
          </cell>
          <cell r="L631" t="str">
            <v/>
          </cell>
          <cell r="M631" t="str">
            <v/>
          </cell>
          <cell r="N631" t="str">
            <v/>
          </cell>
          <cell r="O631" t="str">
            <v/>
          </cell>
          <cell r="P631" t="str">
            <v/>
          </cell>
          <cell r="Q631" t="str">
            <v/>
          </cell>
        </row>
        <row r="635">
          <cell r="C635" t="str">
            <v>Carbon</v>
          </cell>
          <cell r="E635">
            <v>11977790.759999998</v>
          </cell>
          <cell r="F635">
            <v>906174.97</v>
          </cell>
          <cell r="G635">
            <v>1031088.6200000001</v>
          </cell>
          <cell r="H635">
            <v>1093298.6599999999</v>
          </cell>
          <cell r="I635">
            <v>993918.55</v>
          </cell>
          <cell r="J635">
            <v>1037059.06</v>
          </cell>
          <cell r="K635">
            <v>1003327.28</v>
          </cell>
          <cell r="L635">
            <v>1093722.6400000001</v>
          </cell>
          <cell r="M635">
            <v>1097487.2</v>
          </cell>
          <cell r="N635">
            <v>991253.05</v>
          </cell>
          <cell r="O635">
            <v>1191334.46</v>
          </cell>
          <cell r="P635">
            <v>580188.27</v>
          </cell>
          <cell r="Q635">
            <v>958938</v>
          </cell>
        </row>
        <row r="636">
          <cell r="C636" t="str">
            <v>Cholla</v>
          </cell>
          <cell r="E636">
            <v>28259739.799999997</v>
          </cell>
          <cell r="F636">
            <v>2226249.5</v>
          </cell>
          <cell r="G636">
            <v>2501700.5</v>
          </cell>
          <cell r="H636">
            <v>2627702.5</v>
          </cell>
          <cell r="I636">
            <v>2431334.7999999998</v>
          </cell>
          <cell r="J636">
            <v>2501458.5</v>
          </cell>
          <cell r="K636">
            <v>2411783.2000000002</v>
          </cell>
          <cell r="L636">
            <v>2523600.2000000002</v>
          </cell>
          <cell r="M636">
            <v>2618695.5</v>
          </cell>
          <cell r="N636">
            <v>2319934.7999999998</v>
          </cell>
          <cell r="O636">
            <v>2446962.2000000002</v>
          </cell>
          <cell r="P636">
            <v>1287336.8999999999</v>
          </cell>
          <cell r="Q636">
            <v>2362981.2000000002</v>
          </cell>
        </row>
        <row r="637">
          <cell r="C637" t="str">
            <v>Colstrip</v>
          </cell>
          <cell r="E637">
            <v>11915840.959999999</v>
          </cell>
          <cell r="F637">
            <v>817343.58</v>
          </cell>
          <cell r="G637">
            <v>1066259.8400000001</v>
          </cell>
          <cell r="H637">
            <v>1067310.6599999999</v>
          </cell>
          <cell r="I637">
            <v>1030508.84</v>
          </cell>
          <cell r="J637">
            <v>1067310.72</v>
          </cell>
          <cell r="K637">
            <v>1032610.28</v>
          </cell>
          <cell r="L637">
            <v>1065209.0999999999</v>
          </cell>
          <cell r="M637">
            <v>1067310.72</v>
          </cell>
          <cell r="N637">
            <v>963209.91</v>
          </cell>
          <cell r="O637">
            <v>1065209.1800000002</v>
          </cell>
          <cell r="P637">
            <v>780487.47</v>
          </cell>
          <cell r="Q637">
            <v>893070.65999999992</v>
          </cell>
        </row>
        <row r="638">
          <cell r="C638" t="str">
            <v>Craig</v>
          </cell>
          <cell r="E638">
            <v>13483541.010000002</v>
          </cell>
          <cell r="F638">
            <v>1097898.74</v>
          </cell>
          <cell r="G638">
            <v>1189564.46</v>
          </cell>
          <cell r="H638">
            <v>1189760</v>
          </cell>
          <cell r="I638">
            <v>1150940.1000000001</v>
          </cell>
          <cell r="J638">
            <v>1189759.3600000001</v>
          </cell>
          <cell r="K638">
            <v>1151329.8999999999</v>
          </cell>
          <cell r="L638">
            <v>1189370.1000000001</v>
          </cell>
          <cell r="M638">
            <v>1189760.05</v>
          </cell>
          <cell r="N638">
            <v>1074469.8999999999</v>
          </cell>
          <cell r="O638">
            <v>1189369.8999999999</v>
          </cell>
          <cell r="P638">
            <v>1153777.31</v>
          </cell>
          <cell r="Q638">
            <v>717541.19</v>
          </cell>
        </row>
        <row r="639">
          <cell r="C639" t="str">
            <v>Dave Johnston</v>
          </cell>
          <cell r="E639">
            <v>56020548.059999995</v>
          </cell>
          <cell r="F639">
            <v>5127331.1999999993</v>
          </cell>
          <cell r="G639">
            <v>5507041.9600000009</v>
          </cell>
          <cell r="H639">
            <v>5526921.7400000002</v>
          </cell>
          <cell r="I639">
            <v>5220758.74</v>
          </cell>
          <cell r="J639">
            <v>5182276.26</v>
          </cell>
          <cell r="K639">
            <v>4466200.9000000004</v>
          </cell>
          <cell r="L639">
            <v>4005881.06</v>
          </cell>
          <cell r="M639">
            <v>3824845.11</v>
          </cell>
          <cell r="N639">
            <v>4120580.9400000004</v>
          </cell>
          <cell r="O639">
            <v>4364602.21</v>
          </cell>
          <cell r="P639">
            <v>3571474.3</v>
          </cell>
          <cell r="Q639">
            <v>5102633.6400000006</v>
          </cell>
        </row>
        <row r="640">
          <cell r="C640" t="str">
            <v>Hayden</v>
          </cell>
          <cell r="E640">
            <v>6022387.1740000006</v>
          </cell>
          <cell r="F640">
            <v>442716.52</v>
          </cell>
          <cell r="G640">
            <v>497521.36</v>
          </cell>
          <cell r="H640">
            <v>576958.42999999993</v>
          </cell>
          <cell r="I640">
            <v>529143.93000000005</v>
          </cell>
          <cell r="J640">
            <v>512805.23</v>
          </cell>
          <cell r="K640">
            <v>502818.55999999994</v>
          </cell>
          <cell r="L640">
            <v>558663.33000000007</v>
          </cell>
          <cell r="M640">
            <v>576642.54</v>
          </cell>
          <cell r="N640">
            <v>537876.14</v>
          </cell>
          <cell r="O640">
            <v>481034.07</v>
          </cell>
          <cell r="P640">
            <v>273039.12400000001</v>
          </cell>
          <cell r="Q640">
            <v>533167.94000000006</v>
          </cell>
        </row>
        <row r="641">
          <cell r="C641" t="str">
            <v>Hunter</v>
          </cell>
          <cell r="E641">
            <v>83806461.300000012</v>
          </cell>
          <cell r="F641">
            <v>5912044.5999999996</v>
          </cell>
          <cell r="G641">
            <v>7032607.2000000002</v>
          </cell>
          <cell r="H641">
            <v>7770623.2999999998</v>
          </cell>
          <cell r="I641">
            <v>6795469.5</v>
          </cell>
          <cell r="J641">
            <v>7535151.6999999993</v>
          </cell>
          <cell r="K641">
            <v>7179375.1999999993</v>
          </cell>
          <cell r="L641">
            <v>7637899.2000000002</v>
          </cell>
          <cell r="M641">
            <v>7565322.3999999994</v>
          </cell>
          <cell r="N641">
            <v>6806945.4000000004</v>
          </cell>
          <cell r="O641">
            <v>6040877.9000000004</v>
          </cell>
          <cell r="P641">
            <v>6954139.5</v>
          </cell>
          <cell r="Q641">
            <v>6576005.4000000004</v>
          </cell>
        </row>
        <row r="642">
          <cell r="C642" t="str">
            <v>Huntington</v>
          </cell>
          <cell r="E642">
            <v>64837301.5</v>
          </cell>
          <cell r="F642">
            <v>4758188</v>
          </cell>
          <cell r="G642">
            <v>5502922.5</v>
          </cell>
          <cell r="H642">
            <v>5956168.2000000002</v>
          </cell>
          <cell r="I642">
            <v>5319108</v>
          </cell>
          <cell r="J642">
            <v>4071439.6</v>
          </cell>
          <cell r="K642">
            <v>5586218.7000000002</v>
          </cell>
          <cell r="L642">
            <v>5870665.7000000002</v>
          </cell>
          <cell r="M642">
            <v>5820933.2999999998</v>
          </cell>
          <cell r="N642">
            <v>5249558.2</v>
          </cell>
          <cell r="O642">
            <v>5979384.7000000002</v>
          </cell>
          <cell r="P642">
            <v>5508302.2999999998</v>
          </cell>
          <cell r="Q642">
            <v>5214412.3</v>
          </cell>
        </row>
        <row r="643">
          <cell r="C643" t="str">
            <v>Jim Bridger</v>
          </cell>
          <cell r="E643">
            <v>105992053.19999999</v>
          </cell>
          <cell r="F643">
            <v>7195300.2999999998</v>
          </cell>
          <cell r="G643">
            <v>9522195.1999999993</v>
          </cell>
          <cell r="H643">
            <v>9713656.5999999996</v>
          </cell>
          <cell r="I643">
            <v>9396184</v>
          </cell>
          <cell r="J643">
            <v>9699730.6999999993</v>
          </cell>
          <cell r="K643">
            <v>9368149.5</v>
          </cell>
          <cell r="L643">
            <v>9615555.8000000007</v>
          </cell>
          <cell r="M643">
            <v>9213110.3000000007</v>
          </cell>
          <cell r="N643">
            <v>8463381.4000000004</v>
          </cell>
          <cell r="O643">
            <v>9161188.3999999985</v>
          </cell>
          <cell r="P643">
            <v>7747386.3000000007</v>
          </cell>
          <cell r="Q643">
            <v>6896214.7000000002</v>
          </cell>
        </row>
        <row r="644">
          <cell r="C644" t="str">
            <v>Naughton</v>
          </cell>
          <cell r="E644">
            <v>55968649.440000005</v>
          </cell>
          <cell r="F644">
            <v>4643923.0999999996</v>
          </cell>
          <cell r="G644">
            <v>4907283.3000000007</v>
          </cell>
          <cell r="H644">
            <v>4912379.8</v>
          </cell>
          <cell r="I644">
            <v>4745186.9000000004</v>
          </cell>
          <cell r="J644">
            <v>4896803.3</v>
          </cell>
          <cell r="K644">
            <v>4738880.7</v>
          </cell>
          <cell r="L644">
            <v>4868663.5999999996</v>
          </cell>
          <cell r="M644">
            <v>4885263.6999999993</v>
          </cell>
          <cell r="N644">
            <v>4254747.5999999996</v>
          </cell>
          <cell r="O644">
            <v>3552093.94</v>
          </cell>
          <cell r="P644">
            <v>4706926.3</v>
          </cell>
          <cell r="Q644">
            <v>4856497.2</v>
          </cell>
        </row>
        <row r="645">
          <cell r="C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C646" t="str">
            <v>Ramp Loss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C647" t="str">
            <v>Wyodak</v>
          </cell>
          <cell r="E647">
            <v>24688253.699999996</v>
          </cell>
          <cell r="F647">
            <v>2083910.8</v>
          </cell>
          <cell r="G647">
            <v>2153578.5</v>
          </cell>
          <cell r="H647">
            <v>2154262</v>
          </cell>
          <cell r="I647">
            <v>2083227.5</v>
          </cell>
          <cell r="J647">
            <v>2154262.2000000002</v>
          </cell>
          <cell r="K647">
            <v>2127768.2000000002</v>
          </cell>
          <cell r="L647">
            <v>2189131.5</v>
          </cell>
          <cell r="M647">
            <v>2180253.2000000002</v>
          </cell>
          <cell r="N647">
            <v>1985544.4</v>
          </cell>
          <cell r="O647">
            <v>2197486.7999999998</v>
          </cell>
          <cell r="P647">
            <v>2127525.2000000002</v>
          </cell>
          <cell r="Q647">
            <v>1251303.3999999999</v>
          </cell>
        </row>
        <row r="649">
          <cell r="C649" t="str">
            <v>Hermiston Purchase p99563</v>
          </cell>
          <cell r="E649">
            <v>10261165.675000001</v>
          </cell>
          <cell r="F649">
            <v>71147.625</v>
          </cell>
          <cell r="G649">
            <v>1071818</v>
          </cell>
          <cell r="H649">
            <v>1160845.7999999998</v>
          </cell>
          <cell r="I649">
            <v>1040224.3</v>
          </cell>
          <cell r="J649">
            <v>1103198.3999999999</v>
          </cell>
          <cell r="K649">
            <v>1008416.2</v>
          </cell>
          <cell r="L649">
            <v>1029592.2000000001</v>
          </cell>
          <cell r="M649">
            <v>947956</v>
          </cell>
          <cell r="N649">
            <v>860248.25</v>
          </cell>
          <cell r="O649">
            <v>918448.85</v>
          </cell>
          <cell r="P649">
            <v>783706.25</v>
          </cell>
          <cell r="Q649">
            <v>265563.8</v>
          </cell>
        </row>
        <row r="650">
          <cell r="C650" t="str">
            <v>West Valley Toll</v>
          </cell>
          <cell r="E650">
            <v>1416967.31302</v>
          </cell>
          <cell r="F650">
            <v>34013.3802</v>
          </cell>
          <cell r="G650">
            <v>287993.77600000001</v>
          </cell>
          <cell r="H650">
            <v>418601.06599999999</v>
          </cell>
          <cell r="I650">
            <v>305658.88200000004</v>
          </cell>
          <cell r="J650">
            <v>120478.389</v>
          </cell>
          <cell r="K650">
            <v>56734.742299999998</v>
          </cell>
          <cell r="L650">
            <v>19413.654299999998</v>
          </cell>
          <cell r="M650">
            <v>123343.77653</v>
          </cell>
          <cell r="N650">
            <v>12886.64075</v>
          </cell>
          <cell r="O650">
            <v>0</v>
          </cell>
          <cell r="P650">
            <v>10710.9717</v>
          </cell>
          <cell r="Q650">
            <v>27132.034240000001</v>
          </cell>
        </row>
        <row r="652">
          <cell r="C652" t="str">
            <v>Chehalis</v>
          </cell>
          <cell r="E652">
            <v>13142175.4</v>
          </cell>
          <cell r="F652">
            <v>0</v>
          </cell>
          <cell r="G652">
            <v>1770832.6</v>
          </cell>
          <cell r="H652">
            <v>2323343.5</v>
          </cell>
          <cell r="I652">
            <v>2347257.7999999998</v>
          </cell>
          <cell r="J652">
            <v>2497551</v>
          </cell>
          <cell r="K652">
            <v>1509706.4</v>
          </cell>
          <cell r="L652">
            <v>906231.2</v>
          </cell>
          <cell r="M652">
            <v>888302.5</v>
          </cell>
          <cell r="N652">
            <v>0</v>
          </cell>
          <cell r="O652">
            <v>0</v>
          </cell>
          <cell r="P652">
            <v>898950.4</v>
          </cell>
          <cell r="Q652">
            <v>0</v>
          </cell>
        </row>
        <row r="653">
          <cell r="C653" t="str">
            <v>Currant Creek</v>
          </cell>
          <cell r="E653">
            <v>17596279.517999999</v>
          </cell>
          <cell r="F653">
            <v>835999.97499999998</v>
          </cell>
          <cell r="G653">
            <v>1879606.416</v>
          </cell>
          <cell r="H653">
            <v>2002734.23</v>
          </cell>
          <cell r="I653">
            <v>1767318.9300000002</v>
          </cell>
          <cell r="J653">
            <v>1556606.155</v>
          </cell>
          <cell r="K653">
            <v>1611023.76</v>
          </cell>
          <cell r="L653">
            <v>1353560.192</v>
          </cell>
          <cell r="M653">
            <v>1519027.17</v>
          </cell>
          <cell r="N653">
            <v>1211535.1800000002</v>
          </cell>
          <cell r="O653">
            <v>1593419.29</v>
          </cell>
          <cell r="P653">
            <v>1283020.8699999999</v>
          </cell>
          <cell r="Q653">
            <v>982427.35</v>
          </cell>
        </row>
        <row r="654">
          <cell r="C654" t="str">
            <v>Gadsby</v>
          </cell>
          <cell r="E654">
            <v>670350.73600000003</v>
          </cell>
          <cell r="F654">
            <v>0</v>
          </cell>
          <cell r="G654">
            <v>265491.826</v>
          </cell>
          <cell r="H654">
            <v>340336.89999999997</v>
          </cell>
          <cell r="I654">
            <v>64522.009999999995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</row>
        <row r="655">
          <cell r="C655" t="str">
            <v>Gadsby CT</v>
          </cell>
          <cell r="E655">
            <v>842060.34580000013</v>
          </cell>
          <cell r="F655">
            <v>18231.363399999998</v>
          </cell>
          <cell r="G655">
            <v>176236.61300000001</v>
          </cell>
          <cell r="H655">
            <v>244413.38</v>
          </cell>
          <cell r="I655">
            <v>206622.03</v>
          </cell>
          <cell r="J655">
            <v>62670.341</v>
          </cell>
          <cell r="K655">
            <v>59821.686999999998</v>
          </cell>
          <cell r="L655">
            <v>22029.566500000001</v>
          </cell>
          <cell r="M655">
            <v>44818.785000000003</v>
          </cell>
          <cell r="N655">
            <v>0</v>
          </cell>
          <cell r="O655">
            <v>0</v>
          </cell>
          <cell r="P655">
            <v>0</v>
          </cell>
          <cell r="Q655">
            <v>7216.5799000000006</v>
          </cell>
        </row>
        <row r="656">
          <cell r="C656" t="str">
            <v>Hermiston</v>
          </cell>
          <cell r="E656">
            <v>10261165.675000001</v>
          </cell>
          <cell r="F656">
            <v>71147.625</v>
          </cell>
          <cell r="G656">
            <v>1071818</v>
          </cell>
          <cell r="H656">
            <v>1160845.7999999998</v>
          </cell>
          <cell r="I656">
            <v>1040224.3</v>
          </cell>
          <cell r="J656">
            <v>1103198.3999999999</v>
          </cell>
          <cell r="K656">
            <v>1008416.2</v>
          </cell>
          <cell r="L656">
            <v>1029592.2000000001</v>
          </cell>
          <cell r="M656">
            <v>947956</v>
          </cell>
          <cell r="N656">
            <v>860248.25</v>
          </cell>
          <cell r="O656">
            <v>918448.85</v>
          </cell>
          <cell r="P656">
            <v>783706.25</v>
          </cell>
          <cell r="Q656">
            <v>265563.8</v>
          </cell>
        </row>
        <row r="657">
          <cell r="C657" t="str">
            <v>Lake Side</v>
          </cell>
          <cell r="E657">
            <v>21765708.943999995</v>
          </cell>
          <cell r="F657">
            <v>1329524.324</v>
          </cell>
          <cell r="G657">
            <v>2271781.35</v>
          </cell>
          <cell r="H657">
            <v>2360970.79</v>
          </cell>
          <cell r="I657">
            <v>2233189.1399999997</v>
          </cell>
          <cell r="J657">
            <v>1243560.75</v>
          </cell>
          <cell r="K657">
            <v>1887594.8399999999</v>
          </cell>
          <cell r="L657">
            <v>1955184.8299999998</v>
          </cell>
          <cell r="M657">
            <v>1998563.23</v>
          </cell>
          <cell r="N657">
            <v>1616097.9839999999</v>
          </cell>
          <cell r="O657">
            <v>1827082.74</v>
          </cell>
          <cell r="P657">
            <v>1741820.6300000001</v>
          </cell>
          <cell r="Q657">
            <v>1300338.3359999999</v>
          </cell>
        </row>
        <row r="658">
          <cell r="C658" t="str">
            <v>Lake Side II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</row>
        <row r="659">
          <cell r="C659" t="str">
            <v>Little Mountain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</row>
        <row r="661">
          <cell r="C661" t="str">
            <v>Not Used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</row>
        <row r="861">
          <cell r="J861" t="str">
            <v>Mills / kWh</v>
          </cell>
        </row>
        <row r="865">
          <cell r="C865" t="str">
            <v>Black Hills s27013/s28160</v>
          </cell>
          <cell r="E865">
            <v>35.976767291531729</v>
          </cell>
          <cell r="F865">
            <v>40.508358314145113</v>
          </cell>
          <cell r="G865">
            <v>35.528557307871964</v>
          </cell>
          <cell r="H865">
            <v>34.920620731244867</v>
          </cell>
          <cell r="I865">
            <v>35.858761045755394</v>
          </cell>
          <cell r="J865">
            <v>35.293201749091104</v>
          </cell>
          <cell r="K865">
            <v>35.671662585169841</v>
          </cell>
          <cell r="L865">
            <v>35.291865876366018</v>
          </cell>
          <cell r="M865">
            <v>34.883712969557713</v>
          </cell>
          <cell r="N865">
            <v>37.195244769171417</v>
          </cell>
          <cell r="O865">
            <v>35.239948888211394</v>
          </cell>
          <cell r="P865">
            <v>35.715382857678065</v>
          </cell>
          <cell r="Q865">
            <v>36.730444243498965</v>
          </cell>
        </row>
        <row r="866">
          <cell r="C866" t="str">
            <v>BPA Wind s42818</v>
          </cell>
          <cell r="E866">
            <v>71.684646145248138</v>
          </cell>
          <cell r="F866">
            <v>74.220081734151108</v>
          </cell>
          <cell r="G866">
            <v>74.21996424158381</v>
          </cell>
          <cell r="H866">
            <v>74.220356679329768</v>
          </cell>
          <cell r="I866">
            <v>74.220051448517921</v>
          </cell>
          <cell r="J866">
            <v>74.219610811175315</v>
          </cell>
          <cell r="K866">
            <v>74.220403575757203</v>
          </cell>
          <cell r="L866">
            <v>74.220053080016271</v>
          </cell>
          <cell r="M866">
            <v>68.999994910996634</v>
          </cell>
          <cell r="N866">
            <v>69.000115678196892</v>
          </cell>
          <cell r="O866">
            <v>68.999848228888794</v>
          </cell>
          <cell r="P866">
            <v>69.000085315677268</v>
          </cell>
          <cell r="Q866">
            <v>68.999976394678981</v>
          </cell>
        </row>
        <row r="867">
          <cell r="C867" t="str">
            <v>East Area Sales (WCA Sale)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</row>
        <row r="868">
          <cell r="C868" t="str">
            <v>Hurricane Sale s393046</v>
          </cell>
          <cell r="E868">
            <v>75.000242999999202</v>
          </cell>
          <cell r="F868">
            <v>75.000214594589963</v>
          </cell>
          <cell r="G868">
            <v>75.000257202704233</v>
          </cell>
          <cell r="H868">
            <v>75.000257202704233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</row>
        <row r="869">
          <cell r="C869" t="str">
            <v>LADWP (IPP Layoff)</v>
          </cell>
          <cell r="E869">
            <v>52.510800610309325</v>
          </cell>
          <cell r="F869">
            <v>52.510407763284967</v>
          </cell>
          <cell r="G869">
            <v>52.51067207465838</v>
          </cell>
          <cell r="H869">
            <v>52.510696263516706</v>
          </cell>
          <cell r="I869">
            <v>52.510943810221519</v>
          </cell>
          <cell r="J869">
            <v>52.510803993705245</v>
          </cell>
          <cell r="K869">
            <v>52.511109353331889</v>
          </cell>
          <cell r="L869">
            <v>52.510434150585368</v>
          </cell>
          <cell r="M869">
            <v>52.510841816025739</v>
          </cell>
          <cell r="N869">
            <v>52.510712846358302</v>
          </cell>
          <cell r="O869">
            <v>52.51088238636008</v>
          </cell>
          <cell r="P869">
            <v>52.51112753344038</v>
          </cell>
          <cell r="Q869">
            <v>52.51115519159417</v>
          </cell>
        </row>
        <row r="870">
          <cell r="C870" t="str">
            <v>NVE s523485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</row>
        <row r="871">
          <cell r="C871" t="str">
            <v>NVE s811499</v>
          </cell>
          <cell r="E871">
            <v>29.612390350877192</v>
          </cell>
          <cell r="F871">
            <v>24.783103448275863</v>
          </cell>
          <cell r="G871">
            <v>27</v>
          </cell>
          <cell r="H871">
            <v>27.54</v>
          </cell>
          <cell r="I871">
            <v>30.910993055555554</v>
          </cell>
          <cell r="J871">
            <v>31.641290322580645</v>
          </cell>
          <cell r="K871">
            <v>30.333199074074074</v>
          </cell>
          <cell r="L871">
            <v>30.621532258064516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</row>
        <row r="872">
          <cell r="C872" t="str">
            <v>Pacific Gas &amp; Electric s524491</v>
          </cell>
          <cell r="E872">
            <v>30.250676229508198</v>
          </cell>
          <cell r="F872">
            <v>17.412777777777777</v>
          </cell>
          <cell r="G872">
            <v>0</v>
          </cell>
          <cell r="H872">
            <v>0</v>
          </cell>
          <cell r="I872">
            <v>0</v>
          </cell>
          <cell r="J872">
            <v>32.345806451612901</v>
          </cell>
          <cell r="K872">
            <v>34.511111111111113</v>
          </cell>
          <cell r="L872">
            <v>36.456317204301072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</row>
        <row r="873">
          <cell r="C873" t="str">
            <v>PSCO s100035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</row>
        <row r="874">
          <cell r="C874" t="str">
            <v>Salt River Project s322940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</row>
        <row r="875">
          <cell r="C875" t="str">
            <v>SCE s513948</v>
          </cell>
          <cell r="E875">
            <v>29.847971311475408</v>
          </cell>
          <cell r="F875">
            <v>26.710333333333335</v>
          </cell>
          <cell r="G875">
            <v>0</v>
          </cell>
          <cell r="H875">
            <v>0</v>
          </cell>
          <cell r="I875">
            <v>0</v>
          </cell>
          <cell r="J875">
            <v>31.641290322580645</v>
          </cell>
          <cell r="K875">
            <v>30.333333333333332</v>
          </cell>
          <cell r="L875">
            <v>30.621370967741935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</row>
        <row r="876">
          <cell r="C876" t="str">
            <v>SDG&amp;E s513949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</row>
        <row r="877">
          <cell r="C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C878" t="str">
            <v>SMUD s24296</v>
          </cell>
          <cell r="E878">
            <v>25.72</v>
          </cell>
          <cell r="F878">
            <v>25.72</v>
          </cell>
          <cell r="G878">
            <v>25.72</v>
          </cell>
          <cell r="H878">
            <v>25.72</v>
          </cell>
          <cell r="I878">
            <v>25.72</v>
          </cell>
          <cell r="J878">
            <v>25.72</v>
          </cell>
          <cell r="K878">
            <v>0</v>
          </cell>
          <cell r="L878">
            <v>0</v>
          </cell>
          <cell r="M878">
            <v>25.72</v>
          </cell>
          <cell r="N878">
            <v>25.72</v>
          </cell>
          <cell r="O878">
            <v>25.72</v>
          </cell>
          <cell r="P878">
            <v>25.72</v>
          </cell>
          <cell r="Q878">
            <v>25.72</v>
          </cell>
        </row>
        <row r="879">
          <cell r="C879" t="str">
            <v>UAMPS s223863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</row>
        <row r="880">
          <cell r="C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</row>
        <row r="884">
          <cell r="C884" t="str">
            <v>UMPA II s45631</v>
          </cell>
          <cell r="E884">
            <v>43.760650319978716</v>
          </cell>
          <cell r="F884">
            <v>48.067093894009219</v>
          </cell>
          <cell r="G884">
            <v>42.567354260089687</v>
          </cell>
          <cell r="H884">
            <v>42.567466747738841</v>
          </cell>
          <cell r="I884">
            <v>43.212110886986864</v>
          </cell>
          <cell r="J884">
            <v>42.567354260089687</v>
          </cell>
          <cell r="K884">
            <v>43.212196478220577</v>
          </cell>
          <cell r="L884">
            <v>42.567354260089687</v>
          </cell>
          <cell r="M884">
            <v>42.567354260089687</v>
          </cell>
          <cell r="N884">
            <v>44.640198609731875</v>
          </cell>
          <cell r="O884">
            <v>42.567354260089687</v>
          </cell>
          <cell r="P884">
            <v>47.508018018018021</v>
          </cell>
          <cell r="Q884">
            <v>47.953302752293581</v>
          </cell>
        </row>
        <row r="886">
          <cell r="E886">
            <v>37.11781706365263</v>
          </cell>
          <cell r="F886">
            <v>31.117723573214349</v>
          </cell>
          <cell r="G886">
            <v>37.071913029442584</v>
          </cell>
          <cell r="H886">
            <v>36.269882503945688</v>
          </cell>
          <cell r="I886">
            <v>36.624033983433065</v>
          </cell>
          <cell r="J886">
            <v>36.694026958642588</v>
          </cell>
          <cell r="K886">
            <v>36.147938516323954</v>
          </cell>
          <cell r="L886">
            <v>36.915059684888057</v>
          </cell>
          <cell r="M886">
            <v>41.07605748890132</v>
          </cell>
          <cell r="N886">
            <v>41.092376982073475</v>
          </cell>
          <cell r="O886">
            <v>40.246936426286467</v>
          </cell>
          <cell r="P886">
            <v>40.277345465122735</v>
          </cell>
          <cell r="Q886">
            <v>43.562019098443663</v>
          </cell>
        </row>
        <row r="889">
          <cell r="C889" t="str">
            <v>COB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</row>
        <row r="890">
          <cell r="C890" t="str">
            <v>Colorado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</row>
        <row r="891">
          <cell r="C891" t="str">
            <v>Four Corners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</row>
        <row r="892">
          <cell r="C892" t="str">
            <v>Idaho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</row>
        <row r="893">
          <cell r="C893" t="str">
            <v>Mead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</row>
        <row r="894">
          <cell r="C894" t="str">
            <v>Mid Columbia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</row>
        <row r="895">
          <cell r="C895" t="str">
            <v>Mona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</row>
        <row r="896">
          <cell r="C896" t="str">
            <v>NOB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</row>
        <row r="897">
          <cell r="C897" t="str">
            <v>Palo Verde</v>
          </cell>
          <cell r="E897">
            <v>37.944586496204558</v>
          </cell>
          <cell r="F897">
            <v>43.387351778656125</v>
          </cell>
          <cell r="G897">
            <v>32.065296367112808</v>
          </cell>
          <cell r="H897">
            <v>36.736557377049181</v>
          </cell>
          <cell r="I897">
            <v>33.003289473684212</v>
          </cell>
          <cell r="J897">
            <v>39.626879699248121</v>
          </cell>
          <cell r="K897">
            <v>40.167597765363126</v>
          </cell>
          <cell r="L897">
            <v>40.097483407079643</v>
          </cell>
          <cell r="M897">
            <v>32.700000000000003</v>
          </cell>
          <cell r="N897">
            <v>32.700000000000003</v>
          </cell>
          <cell r="O897">
            <v>32.700000000000003</v>
          </cell>
          <cell r="P897">
            <v>0</v>
          </cell>
          <cell r="Q897">
            <v>0</v>
          </cell>
        </row>
        <row r="898">
          <cell r="C898" t="str">
            <v>SP15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</row>
        <row r="899">
          <cell r="C899" t="str">
            <v>Utah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</row>
        <row r="900">
          <cell r="C900" t="str">
            <v>Washington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</row>
        <row r="901">
          <cell r="C901" t="str">
            <v>West Main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</row>
        <row r="902">
          <cell r="C902" t="str">
            <v>Wyoming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</row>
        <row r="904">
          <cell r="C904" t="str">
            <v>STF Trading Margin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</row>
        <row r="905">
          <cell r="C905" t="str">
            <v>STF Index Trades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</row>
        <row r="907">
          <cell r="E907">
            <v>54.703695065920897</v>
          </cell>
          <cell r="F907">
            <v>77.188142292490113</v>
          </cell>
          <cell r="G907">
            <v>74.876032504780113</v>
          </cell>
          <cell r="H907">
            <v>56.957278688524589</v>
          </cell>
          <cell r="I907">
            <v>46.355394736842108</v>
          </cell>
          <cell r="J907">
            <v>47.572355889724314</v>
          </cell>
          <cell r="K907">
            <v>50.922898044692737</v>
          </cell>
          <cell r="L907">
            <v>50.744648783185838</v>
          </cell>
          <cell r="M907">
            <v>72.987083333333331</v>
          </cell>
          <cell r="N907">
            <v>78.247916666666669</v>
          </cell>
          <cell r="O907">
            <v>90.662743902439018</v>
          </cell>
          <cell r="P907">
            <v>0</v>
          </cell>
          <cell r="Q907">
            <v>0</v>
          </cell>
        </row>
        <row r="910">
          <cell r="C910" t="str">
            <v>COB</v>
          </cell>
          <cell r="E910">
            <v>33.584980260911166</v>
          </cell>
          <cell r="F910">
            <v>17.388192835209786</v>
          </cell>
          <cell r="G910">
            <v>28.191392238501148</v>
          </cell>
          <cell r="H910">
            <v>34.860391697606055</v>
          </cell>
          <cell r="I910">
            <v>35.593860689180119</v>
          </cell>
          <cell r="J910">
            <v>32.658263189714447</v>
          </cell>
          <cell r="K910">
            <v>35.458771246477781</v>
          </cell>
          <cell r="L910">
            <v>37.243981420958534</v>
          </cell>
          <cell r="M910">
            <v>36.743658476077563</v>
          </cell>
          <cell r="N910">
            <v>35.168265665334928</v>
          </cell>
          <cell r="O910">
            <v>32.929175332526356</v>
          </cell>
          <cell r="P910">
            <v>31.597323673811523</v>
          </cell>
          <cell r="Q910">
            <v>22.751500223927142</v>
          </cell>
        </row>
        <row r="911">
          <cell r="C911" t="str">
            <v>Four Corners</v>
          </cell>
          <cell r="E911">
            <v>32.803353583246505</v>
          </cell>
          <cell r="F911">
            <v>25.868559896803948</v>
          </cell>
          <cell r="G911">
            <v>37.24263077713767</v>
          </cell>
          <cell r="H911">
            <v>38.058585667229835</v>
          </cell>
          <cell r="I911">
            <v>33.317737652481455</v>
          </cell>
          <cell r="J911">
            <v>32.210388401719193</v>
          </cell>
          <cell r="K911">
            <v>30.563188910281458</v>
          </cell>
          <cell r="L911">
            <v>30.691970735051598</v>
          </cell>
          <cell r="M911">
            <v>33.851665568946657</v>
          </cell>
          <cell r="N911">
            <v>32.685980793700672</v>
          </cell>
          <cell r="O911">
            <v>31.618806599798599</v>
          </cell>
          <cell r="P911">
            <v>32.277113304783441</v>
          </cell>
          <cell r="Q911">
            <v>28.030493124171524</v>
          </cell>
        </row>
        <row r="912">
          <cell r="C912" t="str">
            <v>Mead</v>
          </cell>
          <cell r="E912">
            <v>34.466984923387109</v>
          </cell>
          <cell r="F912">
            <v>31.695067954526024</v>
          </cell>
          <cell r="G912">
            <v>40.222211238780126</v>
          </cell>
          <cell r="H912">
            <v>40.483699093611676</v>
          </cell>
          <cell r="I912">
            <v>37.970625615789899</v>
          </cell>
          <cell r="J912">
            <v>33.520113660130633</v>
          </cell>
          <cell r="K912">
            <v>31.517551020408163</v>
          </cell>
          <cell r="L912">
            <v>32.080892858832549</v>
          </cell>
          <cell r="M912">
            <v>34.809668214251396</v>
          </cell>
          <cell r="N912">
            <v>33.872881615176979</v>
          </cell>
          <cell r="O912">
            <v>32.311510562179841</v>
          </cell>
          <cell r="P912">
            <v>32.481906737053798</v>
          </cell>
          <cell r="Q912">
            <v>30.729603833364525</v>
          </cell>
        </row>
        <row r="913">
          <cell r="C913" t="str">
            <v>Mid Columbia</v>
          </cell>
          <cell r="E913">
            <v>30.034870978745314</v>
          </cell>
          <cell r="F913">
            <v>4.1753472162136909</v>
          </cell>
          <cell r="G913">
            <v>20.514971036628783</v>
          </cell>
          <cell r="H913">
            <v>25.36109757539716</v>
          </cell>
          <cell r="I913">
            <v>29.560685859591782</v>
          </cell>
          <cell r="J913">
            <v>29.520168799953545</v>
          </cell>
          <cell r="K913">
            <v>32.332747469931583</v>
          </cell>
          <cell r="L913">
            <v>35.226069373472029</v>
          </cell>
          <cell r="M913">
            <v>32.470654976880105</v>
          </cell>
          <cell r="N913">
            <v>30.174558688218369</v>
          </cell>
          <cell r="O913">
            <v>25.632135584017004</v>
          </cell>
          <cell r="P913">
            <v>22.505139556386407</v>
          </cell>
          <cell r="Q913">
            <v>0</v>
          </cell>
        </row>
        <row r="914">
          <cell r="C914" t="str">
            <v>Mona</v>
          </cell>
          <cell r="E914">
            <v>32.806578156003667</v>
          </cell>
          <cell r="F914">
            <v>27.48917901023815</v>
          </cell>
          <cell r="G914">
            <v>37.343770817796234</v>
          </cell>
          <cell r="H914">
            <v>37.997560149562396</v>
          </cell>
          <cell r="I914">
            <v>33.922044107204087</v>
          </cell>
          <cell r="J914">
            <v>31.490409936644998</v>
          </cell>
          <cell r="K914">
            <v>29.050703807265467</v>
          </cell>
          <cell r="L914">
            <v>27.378568585508404</v>
          </cell>
          <cell r="M914">
            <v>32.547802284564682</v>
          </cell>
          <cell r="N914">
            <v>31.916207562026738</v>
          </cell>
          <cell r="O914">
            <v>29.84763876475705</v>
          </cell>
          <cell r="P914">
            <v>33.486522366732324</v>
          </cell>
          <cell r="Q914">
            <v>30.876483673721538</v>
          </cell>
        </row>
        <row r="915">
          <cell r="C915" t="str">
            <v>NOB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</row>
        <row r="916">
          <cell r="C916" t="str">
            <v>Palo Verde</v>
          </cell>
          <cell r="E916">
            <v>30.387773423228175</v>
          </cell>
          <cell r="F916">
            <v>25.045542520128524</v>
          </cell>
          <cell r="G916">
            <v>32.328073887051552</v>
          </cell>
          <cell r="H916">
            <v>28.755975439437979</v>
          </cell>
          <cell r="I916">
            <v>33.186589565478947</v>
          </cell>
          <cell r="J916">
            <v>26.641996590112196</v>
          </cell>
          <cell r="K916">
            <v>26.134997308708556</v>
          </cell>
          <cell r="L916">
            <v>27.030533633689952</v>
          </cell>
          <cell r="M916">
            <v>34.555474623565402</v>
          </cell>
          <cell r="N916">
            <v>33.951294330900375</v>
          </cell>
          <cell r="O916">
            <v>32.33894088525475</v>
          </cell>
          <cell r="P916">
            <v>30.473247411294288</v>
          </cell>
          <cell r="Q916">
            <v>28.854236236420221</v>
          </cell>
        </row>
        <row r="917">
          <cell r="C917" t="str">
            <v>SP15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</row>
        <row r="918">
          <cell r="C918" t="str">
            <v>Trapped Energy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</row>
        <row r="920">
          <cell r="E920">
            <v>31.747487322719898</v>
          </cell>
          <cell r="F920">
            <v>23.610425982418139</v>
          </cell>
          <cell r="G920">
            <v>33.634803042475433</v>
          </cell>
          <cell r="H920">
            <v>34.286043677828559</v>
          </cell>
          <cell r="I920">
            <v>32.738425026290585</v>
          </cell>
          <cell r="J920">
            <v>30.599307142679066</v>
          </cell>
          <cell r="K920">
            <v>31.424742832140517</v>
          </cell>
          <cell r="L920">
            <v>33.22798432340393</v>
          </cell>
          <cell r="M920">
            <v>34.245275851021255</v>
          </cell>
          <cell r="N920">
            <v>33.138275017530553</v>
          </cell>
          <cell r="O920">
            <v>31.440002945037733</v>
          </cell>
          <cell r="P920">
            <v>30.345065238746301</v>
          </cell>
          <cell r="Q920">
            <v>28.647504010424228</v>
          </cell>
        </row>
        <row r="922">
          <cell r="E922">
            <v>35.8115845242327</v>
          </cell>
          <cell r="F922">
            <v>31.483046152864642</v>
          </cell>
          <cell r="G922">
            <v>38.260959962901275</v>
          </cell>
          <cell r="H922">
            <v>37.958472546022932</v>
          </cell>
          <cell r="I922">
            <v>36.158727228146745</v>
          </cell>
          <cell r="J922">
            <v>36.661455185574312</v>
          </cell>
          <cell r="K922">
            <v>36.428571796526931</v>
          </cell>
          <cell r="L922">
            <v>37.793155744610289</v>
          </cell>
          <cell r="M922">
            <v>36.659388723134825</v>
          </cell>
          <cell r="N922">
            <v>35.979960686203306</v>
          </cell>
          <cell r="O922">
            <v>35.329314238274399</v>
          </cell>
          <cell r="P922">
            <v>31.499120157710003</v>
          </cell>
          <cell r="Q922">
            <v>30.752305201662178</v>
          </cell>
        </row>
        <row r="926">
          <cell r="C926" t="str">
            <v>APS Supplemental p27875</v>
          </cell>
          <cell r="E926">
            <v>27.436850631313135</v>
          </cell>
          <cell r="F926">
            <v>0</v>
          </cell>
          <cell r="G926">
            <v>34.479999999999997</v>
          </cell>
          <cell r="H926">
            <v>31.44</v>
          </cell>
          <cell r="I926">
            <v>28.34</v>
          </cell>
          <cell r="J926">
            <v>0</v>
          </cell>
          <cell r="K926">
            <v>25.02</v>
          </cell>
          <cell r="L926">
            <v>25.129997660818713</v>
          </cell>
          <cell r="M926">
            <v>26.06206029411765</v>
          </cell>
          <cell r="N926">
            <v>27.151434812286691</v>
          </cell>
          <cell r="O926">
            <v>26.704372013651877</v>
          </cell>
          <cell r="P926">
            <v>28.87</v>
          </cell>
          <cell r="Q926">
            <v>0</v>
          </cell>
        </row>
        <row r="927">
          <cell r="C927" t="str">
            <v>Avoided Cost Resource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</row>
        <row r="928">
          <cell r="C928" t="str">
            <v>Blanding Purchase p379174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</row>
        <row r="929">
          <cell r="C929" t="str">
            <v>BPA Reserve Purchase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</row>
        <row r="930">
          <cell r="C930" t="str">
            <v>Chehalis Station Service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</row>
        <row r="931">
          <cell r="C931" t="str">
            <v xml:space="preserve">Combine Hills Wind p160595 </v>
          </cell>
          <cell r="E931">
            <v>42.455676825224998</v>
          </cell>
          <cell r="F931">
            <v>45.279992697759816</v>
          </cell>
          <cell r="G931">
            <v>45.279890532903593</v>
          </cell>
          <cell r="H931">
            <v>45.279860067561884</v>
          </cell>
          <cell r="I931">
            <v>45.280127620999025</v>
          </cell>
          <cell r="J931">
            <v>45.280009783282864</v>
          </cell>
          <cell r="K931">
            <v>45.279919360224135</v>
          </cell>
          <cell r="L931">
            <v>45.27979972321797</v>
          </cell>
          <cell r="M931">
            <v>38.539858377289157</v>
          </cell>
          <cell r="N931">
            <v>38.540065676535029</v>
          </cell>
          <cell r="O931">
            <v>38.540210181120401</v>
          </cell>
          <cell r="P931">
            <v>38.539991319413204</v>
          </cell>
          <cell r="Q931">
            <v>38.54013085938815</v>
          </cell>
        </row>
        <row r="932">
          <cell r="C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</row>
        <row r="933">
          <cell r="C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</row>
        <row r="934">
          <cell r="C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</row>
        <row r="935">
          <cell r="C935" t="str">
            <v>Deseret Purchase p194277</v>
          </cell>
          <cell r="E935">
            <v>45.258956366636966</v>
          </cell>
          <cell r="F935">
            <v>59.181714175791356</v>
          </cell>
          <cell r="G935">
            <v>41.916387488199668</v>
          </cell>
          <cell r="H935">
            <v>41.916387488199668</v>
          </cell>
          <cell r="I935">
            <v>42.674770996906972</v>
          </cell>
          <cell r="J935">
            <v>41.916387488199668</v>
          </cell>
          <cell r="K935">
            <v>42.674770996906972</v>
          </cell>
          <cell r="L935">
            <v>41.916387488199668</v>
          </cell>
          <cell r="M935">
            <v>43.047787006976577</v>
          </cell>
          <cell r="N935">
            <v>45.550173026919545</v>
          </cell>
          <cell r="O935">
            <v>43.047787006976577</v>
          </cell>
          <cell r="P935">
            <v>51.2859684640841</v>
          </cell>
          <cell r="Q935">
            <v>64.943985322983579</v>
          </cell>
        </row>
        <row r="936">
          <cell r="C936" t="str">
            <v>Douglas PUD Settlement p38185</v>
          </cell>
          <cell r="E936">
            <v>29.465176430045332</v>
          </cell>
          <cell r="F936">
            <v>28.535786111558924</v>
          </cell>
          <cell r="G936">
            <v>29.866910043130009</v>
          </cell>
          <cell r="H936">
            <v>30.166467696629212</v>
          </cell>
          <cell r="I936">
            <v>29.708112646001798</v>
          </cell>
          <cell r="J936">
            <v>29.891798751200771</v>
          </cell>
          <cell r="K936">
            <v>31.155127450980391</v>
          </cell>
          <cell r="L936">
            <v>30.959115196078432</v>
          </cell>
          <cell r="M936">
            <v>30.735225113589426</v>
          </cell>
          <cell r="N936">
            <v>30.729036219418958</v>
          </cell>
          <cell r="O936">
            <v>30.321099154496544</v>
          </cell>
          <cell r="P936">
            <v>28.802395959902796</v>
          </cell>
          <cell r="Q936">
            <v>28.802154817458135</v>
          </cell>
        </row>
        <row r="937">
          <cell r="C937" t="str">
            <v>Gemstate p99489</v>
          </cell>
          <cell r="E937">
            <v>62.986883700971006</v>
          </cell>
          <cell r="F937">
            <v>15.0421101523385</v>
          </cell>
          <cell r="G937">
            <v>15.856847813589276</v>
          </cell>
          <cell r="H937">
            <v>17.801936841734964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107.11297190642088</v>
          </cell>
        </row>
        <row r="938">
          <cell r="C938" t="str">
            <v>Georgia-Pacific Camas</v>
          </cell>
          <cell r="E938">
            <v>84.68399201935712</v>
          </cell>
          <cell r="F938">
            <v>82.76073852403124</v>
          </cell>
          <cell r="G938">
            <v>82.760756565969785</v>
          </cell>
          <cell r="H938">
            <v>82.760756565969785</v>
          </cell>
          <cell r="I938">
            <v>82.76073852403124</v>
          </cell>
          <cell r="J938">
            <v>82.760756565969785</v>
          </cell>
          <cell r="K938">
            <v>82.76073852403124</v>
          </cell>
          <cell r="L938">
            <v>82.760756565969785</v>
          </cell>
          <cell r="M938">
            <v>87.409644813670923</v>
          </cell>
          <cell r="N938">
            <v>87.409656568794986</v>
          </cell>
          <cell r="O938">
            <v>87.409644813670923</v>
          </cell>
          <cell r="P938">
            <v>87.409648470820642</v>
          </cell>
          <cell r="Q938">
            <v>87.409644813670923</v>
          </cell>
        </row>
        <row r="939">
          <cell r="C939" t="str">
            <v>Grant County 10 aMW p66274</v>
          </cell>
          <cell r="E939">
            <v>69.831235977247587</v>
          </cell>
          <cell r="F939">
            <v>65.400110044017609</v>
          </cell>
          <cell r="G939">
            <v>71.419708171206224</v>
          </cell>
          <cell r="H939">
            <v>75.379656746031742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</row>
        <row r="940">
          <cell r="C940" t="str">
            <v>Hermiston Purchase p99563</v>
          </cell>
          <cell r="E940">
            <v>74.059249345752292</v>
          </cell>
          <cell r="F940">
            <v>506.63273325977588</v>
          </cell>
          <cell r="G940">
            <v>63.483820617926646</v>
          </cell>
          <cell r="H940">
            <v>59.924819974269305</v>
          </cell>
          <cell r="I940">
            <v>64.866207314957421</v>
          </cell>
          <cell r="J940">
            <v>56.184547220943273</v>
          </cell>
          <cell r="K940">
            <v>67.688011320653132</v>
          </cell>
          <cell r="L940">
            <v>70.9039508226886</v>
          </cell>
          <cell r="M940">
            <v>75.85299956583421</v>
          </cell>
          <cell r="N940">
            <v>79.384129298745663</v>
          </cell>
          <cell r="O940">
            <v>76.566709493535171</v>
          </cell>
          <cell r="P940">
            <v>76.852100823727483</v>
          </cell>
          <cell r="Q940">
            <v>169.04496382735559</v>
          </cell>
        </row>
        <row r="941">
          <cell r="C941" t="str">
            <v>Hurricane Purchase p393045</v>
          </cell>
          <cell r="E941">
            <v>74.999929172844418</v>
          </cell>
          <cell r="F941">
            <v>75.000218858139064</v>
          </cell>
          <cell r="G941">
            <v>74.999784330200953</v>
          </cell>
          <cell r="H941">
            <v>74.999784330200953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</row>
        <row r="942">
          <cell r="C942" t="str">
            <v>Idaho Power p278538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</row>
        <row r="943">
          <cell r="C943" t="str">
            <v>IPP Purchase</v>
          </cell>
          <cell r="E943">
            <v>52.510800610309325</v>
          </cell>
          <cell r="F943">
            <v>52.510407763284967</v>
          </cell>
          <cell r="G943">
            <v>52.51067207465838</v>
          </cell>
          <cell r="H943">
            <v>52.510696263516706</v>
          </cell>
          <cell r="I943">
            <v>52.510943810221519</v>
          </cell>
          <cell r="J943">
            <v>52.510803993705245</v>
          </cell>
          <cell r="K943">
            <v>52.511109353331889</v>
          </cell>
          <cell r="L943">
            <v>52.510434150585368</v>
          </cell>
          <cell r="M943">
            <v>52.510841816025739</v>
          </cell>
          <cell r="N943">
            <v>52.510712846358302</v>
          </cell>
          <cell r="O943">
            <v>52.51088238636008</v>
          </cell>
          <cell r="P943">
            <v>52.51112753344038</v>
          </cell>
          <cell r="Q943">
            <v>52.51115519159417</v>
          </cell>
        </row>
        <row r="944">
          <cell r="C944" t="str">
            <v>Kennecott Generation Incentive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</row>
        <row r="945">
          <cell r="C945" t="str">
            <v>LADWP p491303-4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</row>
        <row r="946">
          <cell r="C946" t="str">
            <v>MagCorp p229846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</row>
        <row r="947">
          <cell r="C947" t="str">
            <v>MagCorp Reserves p510378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</row>
        <row r="948">
          <cell r="C948" t="str">
            <v>Morgan Stanley p189046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</row>
        <row r="949">
          <cell r="C949" t="str">
            <v>Morgan Stanley p272153-6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</row>
        <row r="950">
          <cell r="C950" t="str">
            <v>Morgan Stanley p272154-7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</row>
        <row r="951">
          <cell r="C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</row>
        <row r="952">
          <cell r="C952" t="str">
            <v>Nucor p346856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</row>
        <row r="953">
          <cell r="C953" t="str">
            <v>P4 Production p137215/p145258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</row>
        <row r="954">
          <cell r="C954" t="str">
            <v>PGE Cove p83984</v>
          </cell>
          <cell r="E954">
            <v>28.75</v>
          </cell>
          <cell r="F954">
            <v>29.040404040404042</v>
          </cell>
          <cell r="G954">
            <v>28.353057199211044</v>
          </cell>
          <cell r="H954">
            <v>28.353057199211044</v>
          </cell>
          <cell r="I954">
            <v>29.040404040404042</v>
          </cell>
          <cell r="J954">
            <v>28.353057199211044</v>
          </cell>
          <cell r="K954">
            <v>29.040404040404042</v>
          </cell>
          <cell r="L954">
            <v>28.353057199211044</v>
          </cell>
          <cell r="M954">
            <v>28.353057199211044</v>
          </cell>
          <cell r="N954">
            <v>30.520169851380043</v>
          </cell>
          <cell r="O954">
            <v>28.353057199211044</v>
          </cell>
          <cell r="P954">
            <v>29.040404040404042</v>
          </cell>
          <cell r="Q954">
            <v>28.353057199211044</v>
          </cell>
        </row>
        <row r="955">
          <cell r="C955" t="str">
            <v>Rock River Wind p100371</v>
          </cell>
          <cell r="E955">
            <v>35.479997256635968</v>
          </cell>
          <cell r="F955">
            <v>35.480085003214981</v>
          </cell>
          <cell r="G955">
            <v>35.480055447075522</v>
          </cell>
          <cell r="H955">
            <v>35.480109327346341</v>
          </cell>
          <cell r="I955">
            <v>35.479948016645004</v>
          </cell>
          <cell r="J955">
            <v>35.479885010188269</v>
          </cell>
          <cell r="K955">
            <v>35.480000971922813</v>
          </cell>
          <cell r="L955">
            <v>35.480004776900053</v>
          </cell>
          <cell r="M955">
            <v>35.479900088457725</v>
          </cell>
          <cell r="N955">
            <v>35.480022190003183</v>
          </cell>
          <cell r="O955">
            <v>35.480012304281779</v>
          </cell>
          <cell r="P955">
            <v>35.480094795789775</v>
          </cell>
          <cell r="Q955">
            <v>35.479992976902139</v>
          </cell>
        </row>
        <row r="956">
          <cell r="C956" t="str">
            <v>Roseburg Forest Products p312292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</row>
        <row r="957">
          <cell r="C957" t="str">
            <v>Small Purchases east</v>
          </cell>
          <cell r="E957">
            <v>39.33463820684878</v>
          </cell>
          <cell r="F957">
            <v>54.725593810378186</v>
          </cell>
          <cell r="G957">
            <v>39.915120775217282</v>
          </cell>
          <cell r="H957">
            <v>74.492655038036332</v>
          </cell>
          <cell r="I957">
            <v>72.140028375608551</v>
          </cell>
          <cell r="J957">
            <v>50.487295232385868</v>
          </cell>
          <cell r="K957">
            <v>33.335981275518066</v>
          </cell>
          <cell r="L957">
            <v>31.877361250285954</v>
          </cell>
          <cell r="M957">
            <v>36.04973460952462</v>
          </cell>
          <cell r="N957">
            <v>30.87819484331143</v>
          </cell>
          <cell r="O957">
            <v>36.726908308015751</v>
          </cell>
          <cell r="P957">
            <v>35.15205349794239</v>
          </cell>
          <cell r="Q957">
            <v>40.608765699869387</v>
          </cell>
        </row>
        <row r="958">
          <cell r="C958" t="str">
            <v>Small Purchases west</v>
          </cell>
          <cell r="E958">
            <v>24.212778254151861</v>
          </cell>
          <cell r="F958">
            <v>24.60725108264997</v>
          </cell>
          <cell r="G958">
            <v>23.674515838613658</v>
          </cell>
          <cell r="H958">
            <v>24.063429975389742</v>
          </cell>
          <cell r="I958">
            <v>23.249912567311053</v>
          </cell>
          <cell r="J958">
            <v>23.872573109233901</v>
          </cell>
          <cell r="K958">
            <v>22.178410080616857</v>
          </cell>
          <cell r="L958">
            <v>21.56509095180547</v>
          </cell>
          <cell r="M958">
            <v>22.363523994180021</v>
          </cell>
          <cell r="N958">
            <v>24.545615064472152</v>
          </cell>
          <cell r="O958">
            <v>36.000262576004204</v>
          </cell>
          <cell r="P958">
            <v>25.577415781153977</v>
          </cell>
          <cell r="Q958">
            <v>24.556547895965817</v>
          </cell>
        </row>
        <row r="959">
          <cell r="C959" t="str">
            <v>Three Buttes Wind p460457</v>
          </cell>
          <cell r="E959">
            <v>63.800018758090971</v>
          </cell>
          <cell r="F959">
            <v>63.799985760053417</v>
          </cell>
          <cell r="G959">
            <v>63.800281706669601</v>
          </cell>
          <cell r="H959">
            <v>63.799840027212653</v>
          </cell>
          <cell r="I959">
            <v>63.799791462733531</v>
          </cell>
          <cell r="J959">
            <v>63.800195049636912</v>
          </cell>
          <cell r="K959">
            <v>63.799989619287302</v>
          </cell>
          <cell r="L959">
            <v>63.799902058961614</v>
          </cell>
          <cell r="M959">
            <v>63.800142940430817</v>
          </cell>
          <cell r="N959">
            <v>63.800132298383211</v>
          </cell>
          <cell r="O959">
            <v>63.800015009584527</v>
          </cell>
          <cell r="P959">
            <v>63.800157108694393</v>
          </cell>
          <cell r="Q959">
            <v>63.799790719378414</v>
          </cell>
        </row>
        <row r="960">
          <cell r="C960" t="str">
            <v>Top of the World Wind p522807</v>
          </cell>
          <cell r="E960">
            <v>65.999967693508069</v>
          </cell>
          <cell r="F960">
            <v>65.999820462667927</v>
          </cell>
          <cell r="G960">
            <v>66.000020827200373</v>
          </cell>
          <cell r="H960">
            <v>66.000070660139883</v>
          </cell>
          <cell r="I960">
            <v>66.000021204432599</v>
          </cell>
          <cell r="J960">
            <v>65.999938487133107</v>
          </cell>
          <cell r="K960">
            <v>66.000079772536367</v>
          </cell>
          <cell r="L960">
            <v>65.999807899708685</v>
          </cell>
          <cell r="M960">
            <v>65.9999025595977</v>
          </cell>
          <cell r="N960">
            <v>66.000158450943715</v>
          </cell>
          <cell r="O960">
            <v>66.000020527336986</v>
          </cell>
          <cell r="P960">
            <v>66.000025771868792</v>
          </cell>
          <cell r="Q960">
            <v>65.999824495803765</v>
          </cell>
        </row>
        <row r="961">
          <cell r="C961" t="str">
            <v>Tri-State Purchase p27057</v>
          </cell>
          <cell r="E961">
            <v>69.949344364592463</v>
          </cell>
          <cell r="F961">
            <v>81.027974783293928</v>
          </cell>
          <cell r="G961">
            <v>64.583842382758306</v>
          </cell>
          <cell r="H961">
            <v>63.935445465296091</v>
          </cell>
          <cell r="I961">
            <v>68.575639588217314</v>
          </cell>
          <cell r="J961">
            <v>67.465692154915587</v>
          </cell>
          <cell r="K961">
            <v>89.445262362014219</v>
          </cell>
          <cell r="L961">
            <v>82.497249932596389</v>
          </cell>
          <cell r="M961">
            <v>64.773127614090527</v>
          </cell>
          <cell r="N961">
            <v>69.322928245541277</v>
          </cell>
          <cell r="O961">
            <v>65.060507443123299</v>
          </cell>
          <cell r="P961">
            <v>66.351964423820576</v>
          </cell>
          <cell r="Q961">
            <v>70.742162277884816</v>
          </cell>
        </row>
        <row r="962">
          <cell r="C962" t="str">
            <v>West Valley Toll</v>
          </cell>
          <cell r="E962">
            <v>121.84979589312226</v>
          </cell>
          <cell r="F962">
            <v>261.68577558380224</v>
          </cell>
          <cell r="G962">
            <v>73.1326801233905</v>
          </cell>
          <cell r="H962">
            <v>64.804836938382323</v>
          </cell>
          <cell r="I962">
            <v>84.494012171587414</v>
          </cell>
          <cell r="J962">
            <v>115.36068395198895</v>
          </cell>
          <cell r="K962">
            <v>196.94993873156341</v>
          </cell>
          <cell r="L962">
            <v>449.26258560344826</v>
          </cell>
          <cell r="M962">
            <v>159.69919894165537</v>
          </cell>
          <cell r="N962">
            <v>875.39563961038959</v>
          </cell>
          <cell r="O962">
            <v>0</v>
          </cell>
          <cell r="P962">
            <v>1036.468918625</v>
          </cell>
          <cell r="Q962">
            <v>453.22529694537508</v>
          </cell>
        </row>
        <row r="963">
          <cell r="C963" t="str">
            <v>Wolverine Creek Wind p244520</v>
          </cell>
          <cell r="E963">
            <v>56.472883072923288</v>
          </cell>
          <cell r="F963">
            <v>56.199863304980326</v>
          </cell>
          <cell r="G963">
            <v>56.199859058341382</v>
          </cell>
          <cell r="H963">
            <v>56.199892492331017</v>
          </cell>
          <cell r="I963">
            <v>56.199852328844443</v>
          </cell>
          <cell r="J963">
            <v>56.200077168940716</v>
          </cell>
          <cell r="K963">
            <v>56.200031201278527</v>
          </cell>
          <cell r="L963">
            <v>56.199950650940444</v>
          </cell>
          <cell r="M963">
            <v>56.780194932982333</v>
          </cell>
          <cell r="N963">
            <v>56.779887332887597</v>
          </cell>
          <cell r="O963">
            <v>56.78000744628924</v>
          </cell>
          <cell r="P963">
            <v>56.779829973173513</v>
          </cell>
          <cell r="Q963">
            <v>56.780108476452583</v>
          </cell>
        </row>
        <row r="966">
          <cell r="E966">
            <v>68.721987782320156</v>
          </cell>
          <cell r="F966">
            <v>85.141456066956721</v>
          </cell>
          <cell r="G966">
            <v>64.301704852415583</v>
          </cell>
          <cell r="H966">
            <v>62.578179127545816</v>
          </cell>
          <cell r="I966">
            <v>65.972318000402339</v>
          </cell>
          <cell r="J966">
            <v>62.179406949808673</v>
          </cell>
          <cell r="K966">
            <v>66.596221836391791</v>
          </cell>
          <cell r="L966">
            <v>66.893159724661928</v>
          </cell>
          <cell r="M966">
            <v>67.924096000871373</v>
          </cell>
          <cell r="N966">
            <v>70.606423844123427</v>
          </cell>
          <cell r="O966">
            <v>68.13942109618165</v>
          </cell>
          <cell r="P966">
            <v>72.673378298005559</v>
          </cell>
          <cell r="Q966">
            <v>86.424165628329263</v>
          </cell>
        </row>
        <row r="969">
          <cell r="C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</row>
        <row r="970">
          <cell r="C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</row>
        <row r="974">
          <cell r="C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</row>
        <row r="975">
          <cell r="C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</row>
        <row r="977"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</row>
        <row r="980">
          <cell r="C980" t="str">
            <v>QF California</v>
          </cell>
          <cell r="E980">
            <v>125.30609758595449</v>
          </cell>
          <cell r="F980">
            <v>102.43409342498438</v>
          </cell>
          <cell r="G980">
            <v>145.77517242345215</v>
          </cell>
          <cell r="H980">
            <v>184.28844405766654</v>
          </cell>
          <cell r="I980">
            <v>201.73779229382487</v>
          </cell>
          <cell r="J980">
            <v>209.85643719303997</v>
          </cell>
          <cell r="K980">
            <v>167.83707657106035</v>
          </cell>
          <cell r="L980">
            <v>134.68715217466035</v>
          </cell>
          <cell r="M980">
            <v>127.82836851319553</v>
          </cell>
          <cell r="N980">
            <v>125.64546335083183</v>
          </cell>
          <cell r="O980">
            <v>123.73669190818647</v>
          </cell>
          <cell r="P980">
            <v>122.70326010253417</v>
          </cell>
          <cell r="Q980">
            <v>123.38457048231487</v>
          </cell>
        </row>
        <row r="981">
          <cell r="C981" t="str">
            <v>QF Idaho</v>
          </cell>
          <cell r="E981">
            <v>59.042773190440769</v>
          </cell>
          <cell r="F981">
            <v>56.724934222542529</v>
          </cell>
          <cell r="G981">
            <v>59.681305201514888</v>
          </cell>
          <cell r="H981">
            <v>59.872139857162914</v>
          </cell>
          <cell r="I981">
            <v>59.117755521622605</v>
          </cell>
          <cell r="J981">
            <v>59.407021004291124</v>
          </cell>
          <cell r="K981">
            <v>59.120110196744662</v>
          </cell>
          <cell r="L981">
            <v>59.621177514889411</v>
          </cell>
          <cell r="M981">
            <v>59.670684884053053</v>
          </cell>
          <cell r="N981">
            <v>59.668797776285125</v>
          </cell>
          <cell r="O981">
            <v>59.287904673413877</v>
          </cell>
          <cell r="P981">
            <v>59.146726465520196</v>
          </cell>
          <cell r="Q981">
            <v>58.647056438326153</v>
          </cell>
        </row>
        <row r="982">
          <cell r="C982" t="str">
            <v>QF Oregon</v>
          </cell>
          <cell r="E982">
            <v>84.160956227044167</v>
          </cell>
          <cell r="F982">
            <v>84.804637643713562</v>
          </cell>
          <cell r="G982">
            <v>82.962005616369865</v>
          </cell>
          <cell r="H982">
            <v>82.979108139572219</v>
          </cell>
          <cell r="I982">
            <v>84.190680664801903</v>
          </cell>
          <cell r="J982">
            <v>87.760818338209688</v>
          </cell>
          <cell r="K982">
            <v>83.378174624726199</v>
          </cell>
          <cell r="L982">
            <v>84.840607277603084</v>
          </cell>
          <cell r="M982">
            <v>86.320394474445791</v>
          </cell>
          <cell r="N982">
            <v>86.03440589890053</v>
          </cell>
          <cell r="O982">
            <v>83.591582692432951</v>
          </cell>
          <cell r="P982">
            <v>83.876781825208397</v>
          </cell>
          <cell r="Q982">
            <v>81.053457633272231</v>
          </cell>
        </row>
        <row r="983">
          <cell r="C983" t="str">
            <v>QF Utah</v>
          </cell>
          <cell r="E983">
            <v>54.037301194809949</v>
          </cell>
          <cell r="F983">
            <v>52.016527011359763</v>
          </cell>
          <cell r="G983">
            <v>52.17868923594903</v>
          </cell>
          <cell r="H983">
            <v>51.57406166142237</v>
          </cell>
          <cell r="I983">
            <v>52.012952418657456</v>
          </cell>
          <cell r="J983">
            <v>52.69780500281184</v>
          </cell>
          <cell r="K983">
            <v>53.087101213881787</v>
          </cell>
          <cell r="L983">
            <v>52.389995051840636</v>
          </cell>
          <cell r="M983">
            <v>55.548543879952327</v>
          </cell>
          <cell r="N983">
            <v>56.573967019436715</v>
          </cell>
          <cell r="O983">
            <v>57.10265198883657</v>
          </cell>
          <cell r="P983">
            <v>57.1819958405761</v>
          </cell>
          <cell r="Q983">
            <v>55.66689668503011</v>
          </cell>
        </row>
        <row r="984">
          <cell r="C984" t="str">
            <v>QF Washington</v>
          </cell>
          <cell r="E984">
            <v>93.90332759971065</v>
          </cell>
          <cell r="F984">
            <v>90.497792822122889</v>
          </cell>
          <cell r="G984">
            <v>84.439591910509577</v>
          </cell>
          <cell r="H984">
            <v>81.110487624622834</v>
          </cell>
          <cell r="I984">
            <v>85.501575990718806</v>
          </cell>
          <cell r="J984">
            <v>102.91160772424365</v>
          </cell>
          <cell r="K984">
            <v>122.2199003005848</v>
          </cell>
          <cell r="L984">
            <v>120.55254429358295</v>
          </cell>
          <cell r="M984">
            <v>54.599999999999994</v>
          </cell>
          <cell r="N984">
            <v>54.6</v>
          </cell>
          <cell r="O984">
            <v>54.599412119384986</v>
          </cell>
          <cell r="P984">
            <v>54.6</v>
          </cell>
          <cell r="Q984">
            <v>54.6</v>
          </cell>
        </row>
        <row r="985">
          <cell r="C985" t="str">
            <v>QF Wyoming</v>
          </cell>
          <cell r="E985">
            <v>65.718821464429581</v>
          </cell>
          <cell r="F985">
            <v>54.096646248976192</v>
          </cell>
          <cell r="G985">
            <v>53.729335698090118</v>
          </cell>
          <cell r="H985">
            <v>53.988819465216437</v>
          </cell>
          <cell r="I985">
            <v>55.217293108740336</v>
          </cell>
          <cell r="J985">
            <v>70.456861900319453</v>
          </cell>
          <cell r="K985">
            <v>174.86533214475079</v>
          </cell>
          <cell r="L985">
            <v>166.0489203622804</v>
          </cell>
          <cell r="M985">
            <v>174.1086741575873</v>
          </cell>
          <cell r="N985">
            <v>178.63803724676575</v>
          </cell>
          <cell r="O985">
            <v>187.00112980232544</v>
          </cell>
          <cell r="P985">
            <v>82.532196399623999</v>
          </cell>
          <cell r="Q985">
            <v>55.828389852111364</v>
          </cell>
        </row>
        <row r="986">
          <cell r="C986" t="str">
            <v>Biomass One QF</v>
          </cell>
          <cell r="E986">
            <v>68.396091912792059</v>
          </cell>
          <cell r="F986">
            <v>68.746971418545769</v>
          </cell>
          <cell r="G986">
            <v>67.960756267765262</v>
          </cell>
          <cell r="H986">
            <v>68.799110515832126</v>
          </cell>
          <cell r="I986">
            <v>67.541849995900719</v>
          </cell>
          <cell r="J986">
            <v>68.799115566275958</v>
          </cell>
          <cell r="K986">
            <v>68.335435010482186</v>
          </cell>
          <cell r="L986">
            <v>68.001325717495007</v>
          </cell>
          <cell r="M986">
            <v>68.399109936412458</v>
          </cell>
          <cell r="N986">
            <v>68.654819009996771</v>
          </cell>
          <cell r="O986">
            <v>68.399079579537045</v>
          </cell>
          <cell r="P986">
            <v>68.80311903685849</v>
          </cell>
          <cell r="Q986">
            <v>68.092281255733695</v>
          </cell>
        </row>
        <row r="987">
          <cell r="C987" t="str">
            <v>Blue Mountain Wind QF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</row>
        <row r="988">
          <cell r="C988" t="str">
            <v>Butter Creek Wind QF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</row>
        <row r="989">
          <cell r="C989" t="str">
            <v>Chevron Wind p499335 QF</v>
          </cell>
          <cell r="E989">
            <v>65.895364247785821</v>
          </cell>
          <cell r="F989">
            <v>69.28993053336319</v>
          </cell>
          <cell r="G989">
            <v>88.047057123434058</v>
          </cell>
          <cell r="H989">
            <v>93.989178233467172</v>
          </cell>
          <cell r="I989">
            <v>71.254920582016695</v>
          </cell>
          <cell r="J989">
            <v>60.868598137041332</v>
          </cell>
          <cell r="K989">
            <v>58.422257307946289</v>
          </cell>
          <cell r="L989">
            <v>61.488263319871812</v>
          </cell>
          <cell r="M989">
            <v>66.806295365048499</v>
          </cell>
          <cell r="N989">
            <v>67.177788465335325</v>
          </cell>
          <cell r="O989">
            <v>66.690106188350867</v>
          </cell>
          <cell r="P989">
            <v>54.397591696874535</v>
          </cell>
          <cell r="Q989">
            <v>56.871284381940676</v>
          </cell>
        </row>
        <row r="990">
          <cell r="C990" t="str">
            <v>Co-Gen II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</row>
        <row r="991">
          <cell r="C991" t="str">
            <v>DCFP p316701 QF</v>
          </cell>
          <cell r="E991">
            <v>25.921519500720017</v>
          </cell>
          <cell r="F991">
            <v>12.16664690061144</v>
          </cell>
          <cell r="G991">
            <v>24.02440981738885</v>
          </cell>
          <cell r="H991">
            <v>29.122551729286876</v>
          </cell>
          <cell r="I991">
            <v>29.056585449837307</v>
          </cell>
          <cell r="J991">
            <v>27.715057197114461</v>
          </cell>
          <cell r="K991">
            <v>29.779209575598202</v>
          </cell>
          <cell r="L991">
            <v>31.985506197537713</v>
          </cell>
          <cell r="M991">
            <v>31.864868272026975</v>
          </cell>
          <cell r="N991">
            <v>30.320502976223207</v>
          </cell>
          <cell r="O991">
            <v>27.057132099686488</v>
          </cell>
          <cell r="P991">
            <v>25.212897818489992</v>
          </cell>
          <cell r="Q991">
            <v>18.885295603540524</v>
          </cell>
        </row>
        <row r="992">
          <cell r="C992" t="str">
            <v>Co-Gen II p349170 QF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</row>
        <row r="993">
          <cell r="C993" t="str">
            <v>Evergreen BioPower p351030 QF</v>
          </cell>
          <cell r="E993">
            <v>62.984110846471481</v>
          </cell>
          <cell r="F993">
            <v>62.323853432884661</v>
          </cell>
          <cell r="G993">
            <v>61.454493524295998</v>
          </cell>
          <cell r="H993">
            <v>62.363070839634517</v>
          </cell>
          <cell r="I993">
            <v>61.399559881736387</v>
          </cell>
          <cell r="J993">
            <v>62.363510092192399</v>
          </cell>
          <cell r="K993">
            <v>61.891034236166973</v>
          </cell>
          <cell r="L993">
            <v>61.300530188240955</v>
          </cell>
          <cell r="M993">
            <v>64.692316364479595</v>
          </cell>
          <cell r="N993">
            <v>64.879378852383553</v>
          </cell>
          <cell r="O993">
            <v>64.594821018182685</v>
          </cell>
          <cell r="P993">
            <v>65.029264133229873</v>
          </cell>
          <cell r="Q993">
            <v>64.636699993395865</v>
          </cell>
        </row>
        <row r="994">
          <cell r="C994" t="str">
            <v>ExxonMobil p255042 QF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</row>
        <row r="995">
          <cell r="C995" t="str">
            <v>Five Pine Wind QF</v>
          </cell>
          <cell r="E995">
            <v>54.537794112162373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73.993263552440581</v>
          </cell>
          <cell r="M995">
            <v>60.237075861085252</v>
          </cell>
          <cell r="N995">
            <v>61.922268774500886</v>
          </cell>
          <cell r="O995">
            <v>52.980360866102096</v>
          </cell>
          <cell r="P995">
            <v>51.750048357310547</v>
          </cell>
          <cell r="Q995">
            <v>46.65698481482756</v>
          </cell>
        </row>
        <row r="996">
          <cell r="C996" t="str">
            <v>Kennecott Refinery QF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</row>
        <row r="997">
          <cell r="C997" t="str">
            <v>Kennecott Smelter QF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</row>
        <row r="998">
          <cell r="C998" t="str">
            <v>Mountain Wind 1 p367721 QF</v>
          </cell>
          <cell r="E998">
            <v>55.555204936801864</v>
          </cell>
          <cell r="F998">
            <v>50.948010974470357</v>
          </cell>
          <cell r="G998">
            <v>62.953080093004665</v>
          </cell>
          <cell r="H998">
            <v>66.133132131043595</v>
          </cell>
          <cell r="I998">
            <v>56.927899448654443</v>
          </cell>
          <cell r="J998">
            <v>52.728208270745263</v>
          </cell>
          <cell r="K998">
            <v>52.581396028179725</v>
          </cell>
          <cell r="L998">
            <v>57.311687419983187</v>
          </cell>
          <cell r="M998">
            <v>61.043444073082938</v>
          </cell>
          <cell r="N998">
            <v>58.082851057892363</v>
          </cell>
          <cell r="O998">
            <v>52.285630587271392</v>
          </cell>
          <cell r="P998">
            <v>47.812145094264245</v>
          </cell>
          <cell r="Q998">
            <v>49.463040704823129</v>
          </cell>
        </row>
        <row r="999">
          <cell r="C999" t="str">
            <v>Mountain Wind 2 p398449 QF</v>
          </cell>
          <cell r="E999">
            <v>64.414376669806785</v>
          </cell>
          <cell r="F999">
            <v>64.620117897981146</v>
          </cell>
          <cell r="G999">
            <v>85.266377763042541</v>
          </cell>
          <cell r="H999">
            <v>83.150464005003911</v>
          </cell>
          <cell r="I999">
            <v>67.302240985897953</v>
          </cell>
          <cell r="J999">
            <v>57.620806901197923</v>
          </cell>
          <cell r="K999">
            <v>60.04379017341298</v>
          </cell>
          <cell r="L999">
            <v>64.737980073943092</v>
          </cell>
          <cell r="M999">
            <v>69.033301816629063</v>
          </cell>
          <cell r="N999">
            <v>64.966072075380808</v>
          </cell>
          <cell r="O999">
            <v>60.729084892227569</v>
          </cell>
          <cell r="P999">
            <v>53.872686556008667</v>
          </cell>
          <cell r="Q999">
            <v>55.127083366793833</v>
          </cell>
        </row>
        <row r="1000">
          <cell r="C1000" t="str">
            <v>North Point Wind QF</v>
          </cell>
          <cell r="E1000">
            <v>54.516052838163148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73.991341832477687</v>
          </cell>
          <cell r="M1000">
            <v>60.236599179061777</v>
          </cell>
          <cell r="N1000">
            <v>61.918950840187954</v>
          </cell>
          <cell r="O1000">
            <v>52.969088191130652</v>
          </cell>
          <cell r="P1000">
            <v>51.758687615542883</v>
          </cell>
          <cell r="Q1000">
            <v>46.597512458116007</v>
          </cell>
        </row>
        <row r="1001">
          <cell r="C1001" t="str">
            <v>Oregon Wind Farm QF</v>
          </cell>
          <cell r="E1001">
            <v>67.85015114526918</v>
          </cell>
          <cell r="F1001">
            <v>67.642772572437366</v>
          </cell>
          <cell r="G1001">
            <v>66.627132820762611</v>
          </cell>
          <cell r="H1001">
            <v>66.978562156751011</v>
          </cell>
          <cell r="I1001">
            <v>66.739428602556842</v>
          </cell>
          <cell r="J1001">
            <v>67.982549640311248</v>
          </cell>
          <cell r="K1001">
            <v>68.45921319548907</v>
          </cell>
          <cell r="L1001">
            <v>69.038070236200014</v>
          </cell>
          <cell r="M1001">
            <v>69.179604343375047</v>
          </cell>
          <cell r="N1001">
            <v>68.941670044765502</v>
          </cell>
          <cell r="O1001">
            <v>68.599599426570165</v>
          </cell>
          <cell r="P1001">
            <v>68.443509646866033</v>
          </cell>
          <cell r="Q1001">
            <v>67.598208376873671</v>
          </cell>
        </row>
        <row r="1002">
          <cell r="C1002" t="str">
            <v>Pioneer Wind Park I QF</v>
          </cell>
          <cell r="E1002">
            <v>63.223189343641074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66.407856021758562</v>
          </cell>
          <cell r="K1002">
            <v>65.380401795040655</v>
          </cell>
          <cell r="L1002">
            <v>62.9501835911923</v>
          </cell>
          <cell r="M1002">
            <v>59.7517104125332</v>
          </cell>
          <cell r="N1002">
            <v>69.200597284929074</v>
          </cell>
          <cell r="O1002">
            <v>67.320655335904661</v>
          </cell>
          <cell r="P1002">
            <v>57.343800253888162</v>
          </cell>
          <cell r="Q1002">
            <v>57.380908927759812</v>
          </cell>
        </row>
        <row r="1003">
          <cell r="C1003" t="str">
            <v>Pioneer Wind Park II QF</v>
          </cell>
          <cell r="E1003">
            <v>64.953374490950353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64.580444735293554</v>
          </cell>
          <cell r="M1003">
            <v>61.527370648422874</v>
          </cell>
          <cell r="N1003">
            <v>71.383558216420283</v>
          </cell>
          <cell r="O1003">
            <v>69.53212381204186</v>
          </cell>
          <cell r="P1003">
            <v>60.206821147208451</v>
          </cell>
          <cell r="Q1003">
            <v>60.149853054265435</v>
          </cell>
        </row>
        <row r="1004">
          <cell r="C1004" t="str">
            <v>Power County North Wind QF p575612</v>
          </cell>
          <cell r="E1004">
            <v>58.945038176328964</v>
          </cell>
          <cell r="F1004">
            <v>45.879425967766871</v>
          </cell>
          <cell r="G1004">
            <v>62.355282930771764</v>
          </cell>
          <cell r="H1004">
            <v>66.877551861760196</v>
          </cell>
          <cell r="I1004">
            <v>60.075260572103858</v>
          </cell>
          <cell r="J1004">
            <v>64.308957531310838</v>
          </cell>
          <cell r="K1004">
            <v>59.867748430742218</v>
          </cell>
          <cell r="L1004">
            <v>73.35004527025967</v>
          </cell>
          <cell r="M1004">
            <v>60.274680845288188</v>
          </cell>
          <cell r="N1004">
            <v>61.98314154767732</v>
          </cell>
          <cell r="O1004">
            <v>53.087938830781219</v>
          </cell>
          <cell r="P1004">
            <v>52.225170872940708</v>
          </cell>
          <cell r="Q1004">
            <v>47.137377194366202</v>
          </cell>
        </row>
        <row r="1005">
          <cell r="C1005" t="str">
            <v>Power County South Wind QF p575614</v>
          </cell>
          <cell r="E1005">
            <v>58.945806960228659</v>
          </cell>
          <cell r="F1005">
            <v>45.902087116272433</v>
          </cell>
          <cell r="G1005">
            <v>62.345007601492256</v>
          </cell>
          <cell r="H1005">
            <v>66.884296371009896</v>
          </cell>
          <cell r="I1005">
            <v>60.068225466938543</v>
          </cell>
          <cell r="J1005">
            <v>64.30122668377372</v>
          </cell>
          <cell r="K1005">
            <v>59.867041042533856</v>
          </cell>
          <cell r="L1005">
            <v>73.355953774542471</v>
          </cell>
          <cell r="M1005">
            <v>60.275019841333695</v>
          </cell>
          <cell r="N1005">
            <v>61.979638436291857</v>
          </cell>
          <cell r="O1005">
            <v>53.089543372882865</v>
          </cell>
          <cell r="P1005">
            <v>52.228153572367241</v>
          </cell>
          <cell r="Q1005">
            <v>47.121645871123775</v>
          </cell>
        </row>
        <row r="1006">
          <cell r="C1006" t="str">
            <v>Roseburg Dillard QF</v>
          </cell>
          <cell r="E1006">
            <v>33.057776059220515</v>
          </cell>
          <cell r="F1006">
            <v>0</v>
          </cell>
          <cell r="G1006">
            <v>27.561762440988197</v>
          </cell>
          <cell r="H1006">
            <v>33.045880528734088</v>
          </cell>
          <cell r="I1006">
            <v>33.637726762131656</v>
          </cell>
          <cell r="J1006">
            <v>31.375633502010135</v>
          </cell>
          <cell r="K1006">
            <v>33.475755937321168</v>
          </cell>
          <cell r="L1006">
            <v>35.362646565802343</v>
          </cell>
          <cell r="M1006">
            <v>35.590976569455627</v>
          </cell>
          <cell r="N1006">
            <v>33.984777042988682</v>
          </cell>
          <cell r="O1006">
            <v>31.610460505767367</v>
          </cell>
          <cell r="P1006">
            <v>30.720951966140927</v>
          </cell>
          <cell r="Q1006">
            <v>0</v>
          </cell>
        </row>
        <row r="1007">
          <cell r="C1007" t="str">
            <v>SF Phosphates</v>
          </cell>
          <cell r="E1007">
            <v>62.091309573778013</v>
          </cell>
          <cell r="F1007">
            <v>60.848855803369169</v>
          </cell>
          <cell r="G1007">
            <v>59.577687270251076</v>
          </cell>
          <cell r="H1007">
            <v>59.779335764484813</v>
          </cell>
          <cell r="I1007">
            <v>59.891584949846191</v>
          </cell>
          <cell r="J1007">
            <v>59.410538428137514</v>
          </cell>
          <cell r="K1007">
            <v>62.483538114061695</v>
          </cell>
          <cell r="L1007">
            <v>62.776457357810756</v>
          </cell>
          <cell r="M1007">
            <v>65.649045453482003</v>
          </cell>
          <cell r="N1007">
            <v>66.832596415482598</v>
          </cell>
          <cell r="O1007">
            <v>63.683627071914252</v>
          </cell>
          <cell r="P1007">
            <v>63.021872074624802</v>
          </cell>
          <cell r="Q1007">
            <v>65.218429900182699</v>
          </cell>
        </row>
        <row r="1008">
          <cell r="C1008" t="str">
            <v>Spanish Fork Wind 2 p311681 QF</v>
          </cell>
          <cell r="E1008">
            <v>53.691995335823648</v>
          </cell>
          <cell r="F1008">
            <v>50.87798328623488</v>
          </cell>
          <cell r="G1008">
            <v>59.807132831384152</v>
          </cell>
          <cell r="H1008">
            <v>62.558465115369174</v>
          </cell>
          <cell r="I1008">
            <v>54.524028430804336</v>
          </cell>
          <cell r="J1008">
            <v>50.524774347149958</v>
          </cell>
          <cell r="K1008">
            <v>51.399268641053673</v>
          </cell>
          <cell r="L1008">
            <v>54.304090856592346</v>
          </cell>
          <cell r="M1008">
            <v>56.372649516606835</v>
          </cell>
          <cell r="N1008">
            <v>54.171490813564809</v>
          </cell>
          <cell r="O1008">
            <v>51.589804666192627</v>
          </cell>
          <cell r="P1008">
            <v>47.300904708175864</v>
          </cell>
          <cell r="Q1008">
            <v>46.128811998888331</v>
          </cell>
        </row>
        <row r="1009">
          <cell r="C1009" t="str">
            <v>Sunnyside p83997/p59965 QF</v>
          </cell>
          <cell r="E1009">
            <v>65.308972717796976</v>
          </cell>
          <cell r="F1009">
            <v>62.594744825269906</v>
          </cell>
          <cell r="G1009">
            <v>62.313104101895554</v>
          </cell>
          <cell r="H1009">
            <v>61.852178839269072</v>
          </cell>
          <cell r="I1009">
            <v>63.236036286043891</v>
          </cell>
          <cell r="J1009">
            <v>70.261672205021682</v>
          </cell>
          <cell r="K1009">
            <v>62.778171532506541</v>
          </cell>
          <cell r="L1009">
            <v>61.798363955239523</v>
          </cell>
          <cell r="M1009">
            <v>63.61445728013193</v>
          </cell>
          <cell r="N1009">
            <v>65.376176441891289</v>
          </cell>
          <cell r="O1009">
            <v>64.081973577460658</v>
          </cell>
          <cell r="P1009">
            <v>93.468601476407258</v>
          </cell>
          <cell r="Q1009">
            <v>70.076095466968951</v>
          </cell>
        </row>
        <row r="1010">
          <cell r="C1010" t="str">
            <v>Tesoro QF</v>
          </cell>
          <cell r="E1010">
            <v>34.887898613225104</v>
          </cell>
          <cell r="F1010">
            <v>27.696185699588479</v>
          </cell>
          <cell r="G1010">
            <v>45.303596674631628</v>
          </cell>
          <cell r="H1010">
            <v>44.834505675029867</v>
          </cell>
          <cell r="I1010">
            <v>42.854364711934153</v>
          </cell>
          <cell r="J1010">
            <v>35.870768618080447</v>
          </cell>
          <cell r="K1010">
            <v>36.318081275720168</v>
          </cell>
          <cell r="L1010">
            <v>37.684874054161689</v>
          </cell>
          <cell r="M1010">
            <v>33.719967144563917</v>
          </cell>
          <cell r="N1010">
            <v>31.652911706349204</v>
          </cell>
          <cell r="O1010">
            <v>29.801607925129431</v>
          </cell>
          <cell r="P1010">
            <v>27.554958847736625</v>
          </cell>
          <cell r="Q1010">
            <v>24.884478295499804</v>
          </cell>
        </row>
        <row r="1011">
          <cell r="C1011" t="str">
            <v>Threemile Canyon Wind QF p500139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</row>
        <row r="1012">
          <cell r="C1012" t="str">
            <v>US Magnesium QF</v>
          </cell>
          <cell r="E1012">
            <v>42.25762188478793</v>
          </cell>
          <cell r="F1012">
            <v>0</v>
          </cell>
          <cell r="G1012">
            <v>53.732829545712271</v>
          </cell>
          <cell r="H1012">
            <v>54.705624333140989</v>
          </cell>
          <cell r="I1012">
            <v>51.608300476432639</v>
          </cell>
          <cell r="J1012">
            <v>38.632986548011992</v>
          </cell>
          <cell r="K1012">
            <v>37.900639802242942</v>
          </cell>
          <cell r="L1012">
            <v>40.830382043481016</v>
          </cell>
          <cell r="M1012">
            <v>38.13705905671663</v>
          </cell>
          <cell r="N1012">
            <v>37.120949074074076</v>
          </cell>
          <cell r="O1012">
            <v>34.751894260812968</v>
          </cell>
          <cell r="P1012">
            <v>0</v>
          </cell>
          <cell r="Q1012">
            <v>0</v>
          </cell>
        </row>
        <row r="1013">
          <cell r="C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</row>
        <row r="1015">
          <cell r="E1015">
            <v>64.510378128175944</v>
          </cell>
          <cell r="F1015">
            <v>65.811921668843851</v>
          </cell>
          <cell r="G1015">
            <v>66.07650077674225</v>
          </cell>
          <cell r="H1015">
            <v>66.46217439589546</v>
          </cell>
          <cell r="I1015">
            <v>64.097130413646411</v>
          </cell>
          <cell r="J1015">
            <v>64.103128653783003</v>
          </cell>
          <cell r="K1015">
            <v>62.929827487397368</v>
          </cell>
          <cell r="L1015">
            <v>64.313395096473585</v>
          </cell>
          <cell r="M1015">
            <v>64.175570058462597</v>
          </cell>
          <cell r="N1015">
            <v>65.875188885641933</v>
          </cell>
          <cell r="O1015">
            <v>63.144284770678041</v>
          </cell>
          <cell r="P1015">
            <v>65.429501396480163</v>
          </cell>
          <cell r="Q1015">
            <v>62.706261906827507</v>
          </cell>
        </row>
        <row r="1018">
          <cell r="C1018" t="str">
            <v>Canadian Entitlement p60828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</row>
        <row r="1019">
          <cell r="C1019" t="str">
            <v>Chelan - Rocky Reach p60827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</row>
        <row r="1020">
          <cell r="C1020" t="str">
            <v>Douglas - Wells p60828</v>
          </cell>
          <cell r="E1020">
            <v>14.324687477937605</v>
          </cell>
          <cell r="F1020">
            <v>11.022826651263347</v>
          </cell>
          <cell r="G1020">
            <v>11.32570919867903</v>
          </cell>
          <cell r="H1020">
            <v>15.281002921761671</v>
          </cell>
          <cell r="I1020">
            <v>22.711602499122705</v>
          </cell>
          <cell r="J1020">
            <v>19.330497096998197</v>
          </cell>
          <cell r="K1020">
            <v>17.382845884897144</v>
          </cell>
          <cell r="L1020">
            <v>15.236000128206287</v>
          </cell>
          <cell r="M1020">
            <v>11.687892137768875</v>
          </cell>
          <cell r="N1020">
            <v>16.01056239687292</v>
          </cell>
          <cell r="O1020">
            <v>16.649299241758182</v>
          </cell>
          <cell r="P1020">
            <v>13.455517553235875</v>
          </cell>
          <cell r="Q1020">
            <v>10.810714843201009</v>
          </cell>
        </row>
        <row r="1021">
          <cell r="C1021" t="str">
            <v>Grant Displacement p270294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</row>
        <row r="1022">
          <cell r="C1022" t="str">
            <v>Grant Reasonable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</row>
        <row r="1023">
          <cell r="C1023" t="str">
            <v>Grant Meaningful Priority p390668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</row>
        <row r="1024">
          <cell r="C1024" t="str">
            <v>Grant Surplus p258951</v>
          </cell>
          <cell r="E1024">
            <v>20.506577222341022</v>
          </cell>
          <cell r="F1024">
            <v>17.484330339502048</v>
          </cell>
          <cell r="G1024">
            <v>17.395568878591043</v>
          </cell>
          <cell r="H1024">
            <v>21.489890135233491</v>
          </cell>
          <cell r="I1024">
            <v>27.138172839328242</v>
          </cell>
          <cell r="J1024">
            <v>23.200914877587191</v>
          </cell>
          <cell r="K1024">
            <v>20.791871429162946</v>
          </cell>
          <cell r="L1024">
            <v>18.488441028684889</v>
          </cell>
          <cell r="M1024">
            <v>16.607408077414078</v>
          </cell>
          <cell r="N1024">
            <v>22.496218531218357</v>
          </cell>
          <cell r="O1024">
            <v>23.093625457433799</v>
          </cell>
          <cell r="P1024">
            <v>20.762428215539973</v>
          </cell>
          <cell r="Q1024">
            <v>22.076279030891246</v>
          </cell>
        </row>
        <row r="1025">
          <cell r="C1025" t="str">
            <v>Grant Power Auction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</row>
        <row r="1026">
          <cell r="C1026" t="str">
            <v>Grant - Priest Rapids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</row>
        <row r="1027">
          <cell r="C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</row>
        <row r="1029">
          <cell r="E1029">
            <v>-2.1155555924259741</v>
          </cell>
          <cell r="F1029">
            <v>-2.4951955728859532</v>
          </cell>
          <cell r="G1029">
            <v>-2.5392343171528995</v>
          </cell>
          <cell r="H1029">
            <v>-3.3332598096416066</v>
          </cell>
          <cell r="I1029">
            <v>-4.4020661774348238</v>
          </cell>
          <cell r="J1029">
            <v>-3.7526057125612637</v>
          </cell>
          <cell r="K1029">
            <v>-3.3704286540986264</v>
          </cell>
          <cell r="L1029">
            <v>-2.9691734269733159</v>
          </cell>
          <cell r="M1029">
            <v>-0.62606653864375161</v>
          </cell>
          <cell r="N1029">
            <v>-0.85494698395924562</v>
          </cell>
          <cell r="O1029">
            <v>-0.8858423324975252</v>
          </cell>
          <cell r="P1029">
            <v>-0.73689785368046135</v>
          </cell>
          <cell r="Q1029">
            <v>-0.63233074134627798</v>
          </cell>
        </row>
        <row r="1032">
          <cell r="C1032" t="str">
            <v>COB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</row>
        <row r="1033">
          <cell r="C1033" t="str">
            <v>Colorado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</row>
        <row r="1034">
          <cell r="C1034" t="str">
            <v>Four Corners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</row>
        <row r="1035">
          <cell r="C1035" t="str">
            <v>Idaho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</row>
        <row r="1036">
          <cell r="C1036" t="str">
            <v>Mead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</row>
        <row r="1037">
          <cell r="C1037" t="str">
            <v>Mid Columbia</v>
          </cell>
          <cell r="E1037">
            <v>31.97748385752968</v>
          </cell>
          <cell r="F1037">
            <v>18.339272271016313</v>
          </cell>
          <cell r="G1037">
            <v>23.905000000000001</v>
          </cell>
          <cell r="H1037">
            <v>30.557116788321167</v>
          </cell>
          <cell r="I1037">
            <v>30.268258426966291</v>
          </cell>
          <cell r="J1037">
            <v>38.366848673946961</v>
          </cell>
          <cell r="K1037">
            <v>39.744444444444447</v>
          </cell>
          <cell r="L1037">
            <v>39.669780219780222</v>
          </cell>
          <cell r="M1037">
            <v>34.9375</v>
          </cell>
          <cell r="N1037">
            <v>34.9375</v>
          </cell>
          <cell r="O1037">
            <v>34.9375</v>
          </cell>
          <cell r="P1037">
            <v>20.874285714285715</v>
          </cell>
          <cell r="Q1037">
            <v>20.712751677852349</v>
          </cell>
        </row>
        <row r="1038">
          <cell r="C1038" t="str">
            <v>Mona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</row>
        <row r="1039">
          <cell r="C1039" t="str">
            <v>NOB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</row>
        <row r="1040">
          <cell r="C1040" t="str">
            <v>Palo Verde</v>
          </cell>
          <cell r="E1040">
            <v>41.980176211453745</v>
          </cell>
          <cell r="F1040">
            <v>27.606741573033709</v>
          </cell>
          <cell r="G1040">
            <v>51.25</v>
          </cell>
          <cell r="H1040">
            <v>51.25</v>
          </cell>
          <cell r="I1040">
            <v>51.25</v>
          </cell>
          <cell r="J1040">
            <v>51.25</v>
          </cell>
          <cell r="K1040">
            <v>51.25</v>
          </cell>
          <cell r="L1040">
            <v>51.25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</row>
        <row r="1041">
          <cell r="C1041" t="str">
            <v>SP15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</row>
        <row r="1042">
          <cell r="C1042" t="str">
            <v>Utah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</row>
        <row r="1043">
          <cell r="C1043" t="str">
            <v>Washington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</row>
        <row r="1044">
          <cell r="C1044" t="str">
            <v>West Main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</row>
        <row r="1045">
          <cell r="C1045" t="str">
            <v>Wyoming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</row>
        <row r="1048">
          <cell r="C1048" t="str">
            <v>STF Index Trades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</row>
        <row r="1050">
          <cell r="E1050">
            <v>32.8416555661275</v>
          </cell>
          <cell r="F1050">
            <v>20.031179487179486</v>
          </cell>
          <cell r="G1050">
            <v>28.767495219885276</v>
          </cell>
          <cell r="H1050">
            <v>32.660327868852463</v>
          </cell>
          <cell r="I1050">
            <v>31.89896373056995</v>
          </cell>
          <cell r="J1050">
            <v>38.961160714285711</v>
          </cell>
          <cell r="K1050">
            <v>40.463541666666664</v>
          </cell>
          <cell r="L1050">
            <v>40.40843621399177</v>
          </cell>
          <cell r="M1050">
            <v>34.9375</v>
          </cell>
          <cell r="N1050">
            <v>34.9375</v>
          </cell>
          <cell r="O1050">
            <v>34.9375</v>
          </cell>
          <cell r="P1050">
            <v>20.874285714285715</v>
          </cell>
          <cell r="Q1050">
            <v>20.712751677852349</v>
          </cell>
        </row>
        <row r="1053">
          <cell r="C1053" t="str">
            <v>COB</v>
          </cell>
          <cell r="E1053">
            <v>25.17529183435903</v>
          </cell>
          <cell r="F1053">
            <v>17.901222101507301</v>
          </cell>
          <cell r="G1053">
            <v>29.592049477619984</v>
          </cell>
          <cell r="H1053">
            <v>35.916219925282874</v>
          </cell>
          <cell r="I1053">
            <v>33.783404732762136</v>
          </cell>
          <cell r="J1053">
            <v>32.396103648725571</v>
          </cell>
          <cell r="K1053">
            <v>35.561484875970301</v>
          </cell>
          <cell r="L1053">
            <v>36.921780004018714</v>
          </cell>
          <cell r="M1053">
            <v>37.352154204528766</v>
          </cell>
          <cell r="N1053">
            <v>36.370217425229335</v>
          </cell>
          <cell r="O1053">
            <v>34.037366111473887</v>
          </cell>
          <cell r="P1053">
            <v>34.834687856453449</v>
          </cell>
          <cell r="Q1053">
            <v>25.695158801072647</v>
          </cell>
        </row>
        <row r="1054">
          <cell r="C1054" t="str">
            <v>Four Corners</v>
          </cell>
          <cell r="E1054">
            <v>31.140807548231194</v>
          </cell>
          <cell r="F1054">
            <v>28.663559278613828</v>
          </cell>
          <cell r="G1054">
            <v>38.68853268333401</v>
          </cell>
          <cell r="H1054">
            <v>37.90867664546262</v>
          </cell>
          <cell r="I1054">
            <v>33.118320590243783</v>
          </cell>
          <cell r="J1054">
            <v>29.883536443820713</v>
          </cell>
          <cell r="K1054">
            <v>29.869574659140262</v>
          </cell>
          <cell r="L1054">
            <v>29.689398500467505</v>
          </cell>
          <cell r="M1054">
            <v>33.495830141490949</v>
          </cell>
          <cell r="N1054">
            <v>32.988649189906553</v>
          </cell>
          <cell r="O1054">
            <v>28.915813721709281</v>
          </cell>
          <cell r="P1054">
            <v>26.508382881830784</v>
          </cell>
          <cell r="Q1054">
            <v>29.007759279401196</v>
          </cell>
        </row>
        <row r="1055">
          <cell r="C1055" t="str">
            <v>Mead</v>
          </cell>
          <cell r="E1055">
            <v>29.790904637620567</v>
          </cell>
          <cell r="F1055">
            <v>13.4</v>
          </cell>
          <cell r="G1055">
            <v>46.892495107563079</v>
          </cell>
          <cell r="H1055">
            <v>47.903569668276688</v>
          </cell>
          <cell r="I1055">
            <v>28.382974760925187</v>
          </cell>
          <cell r="J1055">
            <v>30.396247079976337</v>
          </cell>
          <cell r="K1055">
            <v>30.506882064887648</v>
          </cell>
          <cell r="L1055">
            <v>29.394356422182874</v>
          </cell>
          <cell r="M1055">
            <v>28.455802930076423</v>
          </cell>
          <cell r="N1055">
            <v>29.570001635942216</v>
          </cell>
          <cell r="O1055">
            <v>32.324342575182619</v>
          </cell>
          <cell r="P1055">
            <v>0</v>
          </cell>
          <cell r="Q1055">
            <v>16.351055688388314</v>
          </cell>
        </row>
        <row r="1056">
          <cell r="C1056" t="str">
            <v>Mid Columbia</v>
          </cell>
          <cell r="E1056">
            <v>27.907611520412257</v>
          </cell>
          <cell r="F1056">
            <v>19.390833363081747</v>
          </cell>
          <cell r="G1056">
            <v>30.455156152240807</v>
          </cell>
          <cell r="H1056">
            <v>36.193143441692833</v>
          </cell>
          <cell r="I1056">
            <v>34.385153533357716</v>
          </cell>
          <cell r="J1056">
            <v>31.450910699249555</v>
          </cell>
          <cell r="K1056">
            <v>34.91810893422992</v>
          </cell>
          <cell r="L1056">
            <v>36.088651042700242</v>
          </cell>
          <cell r="M1056">
            <v>37.651436944084111</v>
          </cell>
          <cell r="N1056">
            <v>34.675181523547309</v>
          </cell>
          <cell r="O1056">
            <v>30.809515791899955</v>
          </cell>
          <cell r="P1056">
            <v>28.016978840137199</v>
          </cell>
          <cell r="Q1056">
            <v>21.871541745595209</v>
          </cell>
        </row>
        <row r="1057">
          <cell r="C1057" t="str">
            <v>Mona</v>
          </cell>
          <cell r="E1057">
            <v>26.987062315462619</v>
          </cell>
          <cell r="F1057">
            <v>18.977866450630028</v>
          </cell>
          <cell r="G1057">
            <v>37.321430465079374</v>
          </cell>
          <cell r="H1057">
            <v>36.586455595839723</v>
          </cell>
          <cell r="I1057">
            <v>30.463586507958006</v>
          </cell>
          <cell r="J1057">
            <v>30.190068569999557</v>
          </cell>
          <cell r="K1057">
            <v>30.05035821720308</v>
          </cell>
          <cell r="L1057">
            <v>33.562780534177058</v>
          </cell>
          <cell r="M1057">
            <v>32.183316882561932</v>
          </cell>
          <cell r="N1057">
            <v>31.325688898053926</v>
          </cell>
          <cell r="O1057">
            <v>32.928587556477112</v>
          </cell>
          <cell r="P1057">
            <v>22.075773214527622</v>
          </cell>
          <cell r="Q1057">
            <v>19.538910389162954</v>
          </cell>
        </row>
        <row r="1058">
          <cell r="C1058" t="str">
            <v>NOB</v>
          </cell>
          <cell r="E1058">
            <v>35.553338554960533</v>
          </cell>
          <cell r="F1058">
            <v>28.704279672845225</v>
          </cell>
          <cell r="G1058">
            <v>0</v>
          </cell>
          <cell r="H1058">
            <v>41.692877886456145</v>
          </cell>
          <cell r="I1058">
            <v>39.2968542353412</v>
          </cell>
          <cell r="J1058">
            <v>29.3278582532933</v>
          </cell>
          <cell r="K1058">
            <v>32.347407094302895</v>
          </cell>
          <cell r="L1058">
            <v>35.944516783427353</v>
          </cell>
          <cell r="M1058">
            <v>31.703910682753417</v>
          </cell>
          <cell r="N1058">
            <v>0</v>
          </cell>
          <cell r="O1058">
            <v>0</v>
          </cell>
          <cell r="P1058">
            <v>0</v>
          </cell>
          <cell r="Q1058">
            <v>24.742280739976486</v>
          </cell>
        </row>
        <row r="1059">
          <cell r="C1059" t="str">
            <v>Palo Verde</v>
          </cell>
          <cell r="E1059">
            <v>33.844969584432491</v>
          </cell>
          <cell r="F1059">
            <v>17.48241155340537</v>
          </cell>
          <cell r="G1059">
            <v>44.349791125628812</v>
          </cell>
          <cell r="H1059">
            <v>39.428432934401393</v>
          </cell>
          <cell r="I1059">
            <v>32.229609215899536</v>
          </cell>
          <cell r="J1059">
            <v>34.813063470589547</v>
          </cell>
          <cell r="K1059">
            <v>33.057932246660698</v>
          </cell>
          <cell r="L1059">
            <v>32.53901509669231</v>
          </cell>
          <cell r="M1059">
            <v>27.379166827256938</v>
          </cell>
          <cell r="N1059">
            <v>26.447142857142858</v>
          </cell>
          <cell r="O1059">
            <v>25.264610829795156</v>
          </cell>
          <cell r="P1059">
            <v>0</v>
          </cell>
          <cell r="Q1059">
            <v>0</v>
          </cell>
        </row>
        <row r="1060">
          <cell r="C1060" t="str">
            <v>SP15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</row>
        <row r="1061">
          <cell r="C1061" t="str">
            <v>Emergency Purchases</v>
          </cell>
          <cell r="E1061">
            <v>21.812988926108339</v>
          </cell>
          <cell r="F1061">
            <v>20.939048819854751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21.831781702990348</v>
          </cell>
        </row>
        <row r="1063">
          <cell r="E1063">
            <v>28.411100479744551</v>
          </cell>
          <cell r="F1063">
            <v>19.164716197869947</v>
          </cell>
          <cell r="G1063">
            <v>31.48283917367953</v>
          </cell>
          <cell r="H1063">
            <v>36.923248985420308</v>
          </cell>
          <cell r="I1063">
            <v>33.378243951209512</v>
          </cell>
          <cell r="J1063">
            <v>33.527363156410765</v>
          </cell>
          <cell r="K1063">
            <v>32.303744653880386</v>
          </cell>
          <cell r="L1063">
            <v>32.596439650662838</v>
          </cell>
          <cell r="M1063">
            <v>34.464568922653726</v>
          </cell>
          <cell r="N1063">
            <v>33.478300562325948</v>
          </cell>
          <cell r="O1063">
            <v>30.836437101644609</v>
          </cell>
          <cell r="P1063">
            <v>26.29907749082675</v>
          </cell>
          <cell r="Q1063">
            <v>22.546823363146927</v>
          </cell>
        </row>
        <row r="1068">
          <cell r="C1068" t="str">
            <v>Blundell</v>
          </cell>
          <cell r="E1068">
            <v>13.31870712391445</v>
          </cell>
          <cell r="F1068">
            <v>13.31870675232414</v>
          </cell>
          <cell r="G1068">
            <v>13.318706748727857</v>
          </cell>
          <cell r="H1068">
            <v>13.318706736737536</v>
          </cell>
          <cell r="I1068">
            <v>13.318707557195188</v>
          </cell>
          <cell r="J1068">
            <v>13.318707511133336</v>
          </cell>
          <cell r="K1068">
            <v>13.318707019550361</v>
          </cell>
          <cell r="L1068">
            <v>13.318707006930831</v>
          </cell>
          <cell r="M1068">
            <v>13.318707021492502</v>
          </cell>
          <cell r="N1068">
            <v>13.318707015250546</v>
          </cell>
          <cell r="O1068">
            <v>13.318707006930831</v>
          </cell>
          <cell r="P1068">
            <v>13.318707511500994</v>
          </cell>
          <cell r="Q1068">
            <v>13.318707613154267</v>
          </cell>
        </row>
        <row r="1070">
          <cell r="C1070" t="str">
            <v>Carbon</v>
          </cell>
          <cell r="E1070">
            <v>20.744493693561346</v>
          </cell>
          <cell r="F1070">
            <v>21.02688668109678</v>
          </cell>
          <cell r="G1070">
            <v>20.802450713037153</v>
          </cell>
          <cell r="H1070">
            <v>20.674981787671342</v>
          </cell>
          <cell r="I1070">
            <v>20.80803902193167</v>
          </cell>
          <cell r="J1070">
            <v>20.764834760557708</v>
          </cell>
          <cell r="K1070">
            <v>20.767403653057155</v>
          </cell>
          <cell r="L1070">
            <v>20.65109749899559</v>
          </cell>
          <cell r="M1070">
            <v>20.665465119675499</v>
          </cell>
          <cell r="N1070">
            <v>20.651120816839203</v>
          </cell>
          <cell r="O1070">
            <v>20.481154741103605</v>
          </cell>
          <cell r="P1070">
            <v>20.911736366586215</v>
          </cell>
          <cell r="Q1070">
            <v>20.914131399997313</v>
          </cell>
        </row>
        <row r="1071">
          <cell r="C1071" t="str">
            <v>Cholla</v>
          </cell>
          <cell r="E1071">
            <v>20.833967771725668</v>
          </cell>
          <cell r="F1071">
            <v>20.955805728366879</v>
          </cell>
          <cell r="G1071">
            <v>20.839985384879856</v>
          </cell>
          <cell r="H1071">
            <v>20.784115022869962</v>
          </cell>
          <cell r="I1071">
            <v>20.82722382294806</v>
          </cell>
          <cell r="J1071">
            <v>20.828855254569163</v>
          </cell>
          <cell r="K1071">
            <v>20.823658993100619</v>
          </cell>
          <cell r="L1071">
            <v>20.809577590097529</v>
          </cell>
          <cell r="M1071">
            <v>20.784593047242801</v>
          </cell>
          <cell r="N1071">
            <v>20.795167358653398</v>
          </cell>
          <cell r="O1071">
            <v>20.783821982926597</v>
          </cell>
          <cell r="P1071">
            <v>20.920574484148691</v>
          </cell>
          <cell r="Q1071">
            <v>20.916412417615515</v>
          </cell>
        </row>
        <row r="1072">
          <cell r="C1072" t="str">
            <v>Colstrip</v>
          </cell>
          <cell r="E1072">
            <v>13.294821144550534</v>
          </cell>
          <cell r="F1072">
            <v>13.402320363399769</v>
          </cell>
          <cell r="G1072">
            <v>13.281971379383313</v>
          </cell>
          <cell r="H1072">
            <v>13.280656773255176</v>
          </cell>
          <cell r="I1072">
            <v>13.283728630488165</v>
          </cell>
          <cell r="J1072">
            <v>13.280656773255176</v>
          </cell>
          <cell r="K1072">
            <v>13.281007056244784</v>
          </cell>
          <cell r="L1072">
            <v>13.28328884064944</v>
          </cell>
          <cell r="M1072">
            <v>13.280656773255176</v>
          </cell>
          <cell r="N1072">
            <v>13.281783403920173</v>
          </cell>
          <cell r="O1072">
            <v>13.28328884064944</v>
          </cell>
          <cell r="P1072">
            <v>13.345606731089722</v>
          </cell>
          <cell r="Q1072">
            <v>13.289617540526336</v>
          </cell>
        </row>
        <row r="1073">
          <cell r="C1073" t="str">
            <v>Craig</v>
          </cell>
          <cell r="E1073">
            <v>17.10348950692736</v>
          </cell>
          <cell r="F1073">
            <v>17.121920074800101</v>
          </cell>
          <cell r="G1073">
            <v>17.100381763225123</v>
          </cell>
          <cell r="H1073">
            <v>17.10032937180862</v>
          </cell>
          <cell r="I1073">
            <v>17.100451645518472</v>
          </cell>
          <cell r="J1073">
            <v>17.10032937180862</v>
          </cell>
          <cell r="K1073">
            <v>17.100343341151977</v>
          </cell>
          <cell r="L1073">
            <v>17.10043417204367</v>
          </cell>
          <cell r="M1073">
            <v>17.10032937180862</v>
          </cell>
          <cell r="N1073">
            <v>17.100374277671825</v>
          </cell>
          <cell r="O1073">
            <v>17.10043417204367</v>
          </cell>
          <cell r="P1073">
            <v>17.099965273158759</v>
          </cell>
          <cell r="Q1073">
            <v>17.126613199158729</v>
          </cell>
        </row>
        <row r="1074">
          <cell r="C1074" t="str">
            <v>Dave Johnston</v>
          </cell>
          <cell r="E1074">
            <v>11.871973848713774</v>
          </cell>
          <cell r="F1074">
            <v>11.790430073200177</v>
          </cell>
          <cell r="G1074">
            <v>11.773386018168068</v>
          </cell>
          <cell r="H1074">
            <v>11.770744634556751</v>
          </cell>
          <cell r="I1074">
            <v>11.790451101280293</v>
          </cell>
          <cell r="J1074">
            <v>11.830158559410568</v>
          </cell>
          <cell r="K1074">
            <v>11.965142752330914</v>
          </cell>
          <cell r="L1074">
            <v>12.109422643254115</v>
          </cell>
          <cell r="M1074">
            <v>12.15003518754053</v>
          </cell>
          <cell r="N1074">
            <v>11.97845009672648</v>
          </cell>
          <cell r="O1074">
            <v>11.919387998579195</v>
          </cell>
          <cell r="P1074">
            <v>11.796605604321309</v>
          </cell>
          <cell r="Q1074">
            <v>11.760170000302107</v>
          </cell>
        </row>
        <row r="1075">
          <cell r="C1075" t="str">
            <v>Hayden</v>
          </cell>
          <cell r="E1075">
            <v>24.328973078893824</v>
          </cell>
          <cell r="F1075">
            <v>24.865050874605171</v>
          </cell>
          <cell r="G1075">
            <v>24.591462686441297</v>
          </cell>
          <cell r="H1075">
            <v>24.142530107103308</v>
          </cell>
          <cell r="I1075">
            <v>24.308117908356468</v>
          </cell>
          <cell r="J1075">
            <v>24.484825505389328</v>
          </cell>
          <cell r="K1075">
            <v>24.446886851136529</v>
          </cell>
          <cell r="L1075">
            <v>24.23909343223929</v>
          </cell>
          <cell r="M1075">
            <v>24.138890824297537</v>
          </cell>
          <cell r="N1075">
            <v>24.080195448715614</v>
          </cell>
          <cell r="O1075">
            <v>24.014820307053771</v>
          </cell>
          <cell r="P1075">
            <v>24.859023930944563</v>
          </cell>
          <cell r="Q1075">
            <v>24.19307252614297</v>
          </cell>
        </row>
        <row r="1076">
          <cell r="C1076" t="str">
            <v>Hunter</v>
          </cell>
          <cell r="E1076">
            <v>19.677751068366245</v>
          </cell>
          <cell r="F1076">
            <v>20.039772717279131</v>
          </cell>
          <cell r="G1076">
            <v>19.761879405838847</v>
          </cell>
          <cell r="H1076">
            <v>19.580090545047753</v>
          </cell>
          <cell r="I1076">
            <v>19.761795520756927</v>
          </cell>
          <cell r="J1076">
            <v>19.628166322030864</v>
          </cell>
          <cell r="K1076">
            <v>19.652056619137245</v>
          </cell>
          <cell r="L1076">
            <v>19.596788705248635</v>
          </cell>
          <cell r="M1076">
            <v>19.617179243272087</v>
          </cell>
          <cell r="N1076">
            <v>19.619005456442856</v>
          </cell>
          <cell r="O1076">
            <v>19.417133221088569</v>
          </cell>
          <cell r="P1076">
            <v>19.650090309258463</v>
          </cell>
          <cell r="Q1076">
            <v>19.882460212908359</v>
          </cell>
        </row>
        <row r="1077">
          <cell r="C1077" t="str">
            <v>Huntington</v>
          </cell>
          <cell r="E1077">
            <v>15.957962774977593</v>
          </cell>
          <cell r="F1077">
            <v>16.085346255469247</v>
          </cell>
          <cell r="G1077">
            <v>15.990500385184207</v>
          </cell>
          <cell r="H1077">
            <v>15.919512830703713</v>
          </cell>
          <cell r="I1077">
            <v>15.958101666711542</v>
          </cell>
          <cell r="J1077">
            <v>16.005796521769962</v>
          </cell>
          <cell r="K1077">
            <v>15.934608775819511</v>
          </cell>
          <cell r="L1077">
            <v>15.915213218568063</v>
          </cell>
          <cell r="M1077">
            <v>15.928531338497926</v>
          </cell>
          <cell r="N1077">
            <v>15.923386181973012</v>
          </cell>
          <cell r="O1077">
            <v>15.906963334588715</v>
          </cell>
          <cell r="P1077">
            <v>15.944904209043015</v>
          </cell>
          <cell r="Q1077">
            <v>16.028928639670085</v>
          </cell>
        </row>
        <row r="1078">
          <cell r="C1078" t="str">
            <v>Jim Bridger</v>
          </cell>
          <cell r="E1078">
            <v>19.804403396827777</v>
          </cell>
          <cell r="F1078">
            <v>20.13956095091141</v>
          </cell>
          <cell r="G1078">
            <v>19.793962685475268</v>
          </cell>
          <cell r="H1078">
            <v>19.750284162197399</v>
          </cell>
          <cell r="I1078">
            <v>19.750715829217693</v>
          </cell>
          <cell r="J1078">
            <v>19.75212713125952</v>
          </cell>
          <cell r="K1078">
            <v>19.75427078251257</v>
          </cell>
          <cell r="L1078">
            <v>19.762656129165091</v>
          </cell>
          <cell r="M1078">
            <v>19.824605108661999</v>
          </cell>
          <cell r="N1078">
            <v>19.798648739936002</v>
          </cell>
          <cell r="O1078">
            <v>19.781124900775758</v>
          </cell>
          <cell r="P1078">
            <v>19.798125151017299</v>
          </cell>
          <cell r="Q1078">
            <v>19.843266806789298</v>
          </cell>
        </row>
        <row r="1079">
          <cell r="C1079" t="str">
            <v>Naughton</v>
          </cell>
          <cell r="E1079">
            <v>20.662153714024505</v>
          </cell>
          <cell r="F1079">
            <v>20.67942989047712</v>
          </cell>
          <cell r="G1079">
            <v>20.660935367663292</v>
          </cell>
          <cell r="H1079">
            <v>20.660258467475774</v>
          </cell>
          <cell r="I1079">
            <v>20.661389475486462</v>
          </cell>
          <cell r="J1079">
            <v>20.662887927869811</v>
          </cell>
          <cell r="K1079">
            <v>20.662935207764011</v>
          </cell>
          <cell r="L1079">
            <v>20.667176557561255</v>
          </cell>
          <cell r="M1079">
            <v>20.664859698252393</v>
          </cell>
          <cell r="N1079">
            <v>20.661951047217677</v>
          </cell>
          <cell r="O1079">
            <v>20.61409057330523</v>
          </cell>
          <cell r="P1079">
            <v>20.668547735937096</v>
          </cell>
          <cell r="Q1079">
            <v>20.669505923929403</v>
          </cell>
        </row>
        <row r="1081">
          <cell r="C1081" t="str">
            <v>Wyodak</v>
          </cell>
          <cell r="E1081">
            <v>9.6985907874486745</v>
          </cell>
          <cell r="F1081">
            <v>9.706877128996819</v>
          </cell>
          <cell r="G1081">
            <v>9.7067947552281364</v>
          </cell>
          <cell r="H1081">
            <v>9.7065202992568338</v>
          </cell>
          <cell r="I1081">
            <v>9.7071609916040913</v>
          </cell>
          <cell r="J1081">
            <v>9.7065202992568338</v>
          </cell>
          <cell r="K1081">
            <v>9.6890964040804146</v>
          </cell>
          <cell r="L1081">
            <v>9.6928014331956458</v>
          </cell>
          <cell r="M1081">
            <v>9.6962618428616878</v>
          </cell>
          <cell r="N1081">
            <v>9.6892544379309982</v>
          </cell>
          <cell r="O1081">
            <v>9.6895604930995347</v>
          </cell>
          <cell r="P1081">
            <v>9.6891926465705396</v>
          </cell>
          <cell r="Q1081">
            <v>9.7062155703947184</v>
          </cell>
        </row>
        <row r="1085">
          <cell r="C1085" t="str">
            <v>Chehalis</v>
          </cell>
        </row>
        <row r="1086">
          <cell r="C1086" t="str">
            <v>Currant Creek</v>
          </cell>
        </row>
        <row r="1087">
          <cell r="C1087" t="str">
            <v>Gadsby</v>
          </cell>
        </row>
        <row r="1088">
          <cell r="C1088" t="str">
            <v>Gadsby CT</v>
          </cell>
        </row>
        <row r="1089">
          <cell r="C1089" t="str">
            <v>Hermiston</v>
          </cell>
        </row>
        <row r="1090">
          <cell r="C1090" t="str">
            <v>Lake Side</v>
          </cell>
        </row>
        <row r="1091">
          <cell r="C1091" t="str">
            <v>Lake Side II</v>
          </cell>
        </row>
        <row r="1092">
          <cell r="C1092" t="str">
            <v>Little Mountain</v>
          </cell>
        </row>
        <row r="1094">
          <cell r="C1094" t="str">
            <v>Not Used</v>
          </cell>
        </row>
      </sheetData>
      <sheetData sheetId="8"/>
      <sheetData sheetId="9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ExxonMobil QF</v>
          </cell>
          <cell r="S360">
            <v>4</v>
          </cell>
        </row>
        <row r="361">
          <cell r="R361" t="str">
            <v>Five Pine Wind QF</v>
          </cell>
          <cell r="S361">
            <v>4</v>
          </cell>
        </row>
        <row r="362">
          <cell r="R362" t="str">
            <v>Flathead &amp; ENI Sale</v>
          </cell>
          <cell r="S362">
            <v>1</v>
          </cell>
        </row>
        <row r="363">
          <cell r="R363" t="str">
            <v>Foote Creek I Generation</v>
          </cell>
          <cell r="S363">
            <v>9</v>
          </cell>
        </row>
        <row r="364">
          <cell r="R364" t="str">
            <v>Fort James (CoGen)</v>
          </cell>
          <cell r="S364">
            <v>2</v>
          </cell>
        </row>
        <row r="365">
          <cell r="R365" t="str">
            <v>Gas Swaps</v>
          </cell>
          <cell r="S365">
            <v>11</v>
          </cell>
        </row>
        <row r="366">
          <cell r="R366" t="str">
            <v>Gas Physical - East</v>
          </cell>
          <cell r="S366">
            <v>11</v>
          </cell>
        </row>
        <row r="367">
          <cell r="R367" t="str">
            <v>Gas Physical - West</v>
          </cell>
          <cell r="S367">
            <v>11</v>
          </cell>
        </row>
        <row r="368">
          <cell r="R368" t="str">
            <v>Gas Physical - Chehalis</v>
          </cell>
          <cell r="S368">
            <v>11</v>
          </cell>
        </row>
        <row r="369">
          <cell r="R369" t="str">
            <v>Gas Physical - Existing East</v>
          </cell>
          <cell r="S369">
            <v>11</v>
          </cell>
        </row>
        <row r="370">
          <cell r="R370" t="str">
            <v>Gas Physical - Hermiston</v>
          </cell>
          <cell r="S370">
            <v>11</v>
          </cell>
        </row>
        <row r="371">
          <cell r="R371" t="str">
            <v>Gas Physical - New East</v>
          </cell>
          <cell r="S371">
            <v>11</v>
          </cell>
        </row>
        <row r="372">
          <cell r="R372" t="str">
            <v>Gas Swaps - East</v>
          </cell>
          <cell r="S372">
            <v>11</v>
          </cell>
        </row>
        <row r="373">
          <cell r="R373" t="str">
            <v>Gas Swaps - West</v>
          </cell>
          <cell r="S373">
            <v>11</v>
          </cell>
        </row>
        <row r="374">
          <cell r="R374" t="str">
            <v>Gas Swaps - Chehalis</v>
          </cell>
          <cell r="S374">
            <v>11</v>
          </cell>
        </row>
        <row r="375">
          <cell r="R375" t="str">
            <v>Gas Swaps - Existing East</v>
          </cell>
          <cell r="S375">
            <v>11</v>
          </cell>
        </row>
        <row r="376">
          <cell r="R376" t="str">
            <v>Gas Swaps - Hermiston</v>
          </cell>
          <cell r="S376">
            <v>11</v>
          </cell>
        </row>
        <row r="377">
          <cell r="R377" t="str">
            <v>Gas Swaps - New East</v>
          </cell>
          <cell r="S377">
            <v>11</v>
          </cell>
        </row>
        <row r="378">
          <cell r="R378" t="str">
            <v>Gem State (City of Idaho Falls)</v>
          </cell>
          <cell r="S378">
            <v>2</v>
          </cell>
        </row>
        <row r="379">
          <cell r="R379" t="str">
            <v>Gem State Power Cost</v>
          </cell>
          <cell r="S379">
            <v>2</v>
          </cell>
        </row>
        <row r="380">
          <cell r="R380" t="str">
            <v>Glenrock Wind</v>
          </cell>
          <cell r="S380">
            <v>9</v>
          </cell>
        </row>
        <row r="381">
          <cell r="R381" t="str">
            <v>Glenrock III Wind</v>
          </cell>
          <cell r="S381">
            <v>9</v>
          </cell>
        </row>
        <row r="382">
          <cell r="R382" t="str">
            <v>Goodnoe Wind</v>
          </cell>
          <cell r="S382">
            <v>2</v>
          </cell>
        </row>
        <row r="383">
          <cell r="R383" t="str">
            <v>Grant - Priest Rapids</v>
          </cell>
          <cell r="S383">
            <v>5</v>
          </cell>
        </row>
        <row r="384">
          <cell r="R384" t="str">
            <v>Grant - Wanapum</v>
          </cell>
          <cell r="S384">
            <v>5</v>
          </cell>
        </row>
        <row r="385">
          <cell r="R385" t="str">
            <v>Grant County</v>
          </cell>
          <cell r="S385">
            <v>2</v>
          </cell>
        </row>
        <row r="386">
          <cell r="R386" t="str">
            <v>Grant Displacement</v>
          </cell>
          <cell r="S386">
            <v>5</v>
          </cell>
        </row>
        <row r="387">
          <cell r="R387" t="str">
            <v>Grant Meaningful Priority</v>
          </cell>
          <cell r="S387">
            <v>5</v>
          </cell>
        </row>
        <row r="388">
          <cell r="R388" t="str">
            <v>Grant Reasonable</v>
          </cell>
          <cell r="S388">
            <v>5</v>
          </cell>
        </row>
        <row r="389">
          <cell r="R389" t="str">
            <v>Grant Power Auction</v>
          </cell>
          <cell r="S389">
            <v>5</v>
          </cell>
        </row>
        <row r="390">
          <cell r="R390" t="str">
            <v>High Plains Wind</v>
          </cell>
          <cell r="S390">
            <v>9</v>
          </cell>
        </row>
        <row r="391">
          <cell r="R391" t="str">
            <v>High Plateau Wind QF</v>
          </cell>
          <cell r="S391">
            <v>4</v>
          </cell>
        </row>
        <row r="392">
          <cell r="R392" t="str">
            <v>Hermiston Purchase</v>
          </cell>
          <cell r="S392">
            <v>2</v>
          </cell>
        </row>
        <row r="393">
          <cell r="R393" t="str">
            <v>Hurricane Purchase</v>
          </cell>
          <cell r="S393">
            <v>2</v>
          </cell>
        </row>
        <row r="394">
          <cell r="R394" t="str">
            <v>Hurricane Sale</v>
          </cell>
          <cell r="S394">
            <v>1</v>
          </cell>
        </row>
        <row r="395">
          <cell r="R395" t="str">
            <v>Idaho Power P278538</v>
          </cell>
          <cell r="S395">
            <v>2</v>
          </cell>
        </row>
        <row r="396">
          <cell r="R396" t="str">
            <v>Idaho Power P278538 HLH</v>
          </cell>
          <cell r="S396">
            <v>2</v>
          </cell>
        </row>
        <row r="397">
          <cell r="R397" t="str">
            <v>Idaho Power P278538 LLH</v>
          </cell>
          <cell r="S397">
            <v>2</v>
          </cell>
        </row>
        <row r="398">
          <cell r="R398" t="str">
            <v>Idaho Power RTSA Purchase</v>
          </cell>
          <cell r="S398">
            <v>2</v>
          </cell>
        </row>
        <row r="399">
          <cell r="R399" t="str">
            <v>Idaho Power RTSA return</v>
          </cell>
          <cell r="S399">
            <v>8</v>
          </cell>
        </row>
        <row r="400">
          <cell r="R400" t="str">
            <v>Idaho QF</v>
          </cell>
          <cell r="S400">
            <v>4</v>
          </cell>
        </row>
        <row r="401">
          <cell r="R401" t="str">
            <v>Idaho Pre-MSP QF</v>
          </cell>
          <cell r="S401">
            <v>4</v>
          </cell>
        </row>
        <row r="402">
          <cell r="R402" t="str">
            <v>Idaho Post-Merger Pre-MSP QF</v>
          </cell>
          <cell r="S402">
            <v>4</v>
          </cell>
        </row>
        <row r="403">
          <cell r="R403" t="str">
            <v>Idaho Post-MSP QF</v>
          </cell>
          <cell r="S403">
            <v>4</v>
          </cell>
        </row>
        <row r="404">
          <cell r="R404" t="str">
            <v>Idaho Pre-Merger QF</v>
          </cell>
          <cell r="S404">
            <v>4</v>
          </cell>
        </row>
        <row r="405">
          <cell r="R405" t="str">
            <v>IPP Purchase</v>
          </cell>
          <cell r="S405">
            <v>2</v>
          </cell>
        </row>
        <row r="406">
          <cell r="R406" t="str">
            <v>IPP Sale (LADWP)</v>
          </cell>
          <cell r="S406">
            <v>1</v>
          </cell>
        </row>
        <row r="407">
          <cell r="R407" t="str">
            <v>IRP - DSM East Irrigation Ld Control</v>
          </cell>
          <cell r="S407">
            <v>7</v>
          </cell>
        </row>
        <row r="408">
          <cell r="R408" t="str">
            <v>IRP - DSM East Irrigation Ld Control - Return</v>
          </cell>
          <cell r="S408">
            <v>7</v>
          </cell>
        </row>
        <row r="409">
          <cell r="R409" t="str">
            <v>IRP - DSM East Summer Ld Control</v>
          </cell>
          <cell r="S409">
            <v>7</v>
          </cell>
        </row>
        <row r="410">
          <cell r="R410" t="str">
            <v>IRP - DSM East Summer Ld Control - Return</v>
          </cell>
          <cell r="S410">
            <v>7</v>
          </cell>
        </row>
        <row r="411">
          <cell r="R411" t="str">
            <v>IRP - DSM West Irrigation Ld Control</v>
          </cell>
          <cell r="S411">
            <v>7</v>
          </cell>
        </row>
        <row r="412">
          <cell r="R412" t="str">
            <v>IRP - DSM West Irrigation Ld Control - Return</v>
          </cell>
          <cell r="S412">
            <v>7</v>
          </cell>
        </row>
        <row r="413">
          <cell r="R413" t="str">
            <v>IRP - FOT Four Corners</v>
          </cell>
          <cell r="S413">
            <v>7</v>
          </cell>
        </row>
        <row r="414">
          <cell r="R414" t="str">
            <v>IRP - FOT Mid-C</v>
          </cell>
          <cell r="S414">
            <v>7</v>
          </cell>
        </row>
        <row r="415">
          <cell r="R415" t="str">
            <v>IRP - FOT West Main</v>
          </cell>
          <cell r="S415">
            <v>7</v>
          </cell>
        </row>
        <row r="416">
          <cell r="R416" t="str">
            <v>IRP - Wind Mid-C</v>
          </cell>
          <cell r="S416">
            <v>7</v>
          </cell>
        </row>
        <row r="417">
          <cell r="R417" t="str">
            <v>IRP - Wind Walla Walla</v>
          </cell>
          <cell r="S417">
            <v>7</v>
          </cell>
        </row>
        <row r="418">
          <cell r="R418" t="str">
            <v>IRP - Wind Wyoming SE</v>
          </cell>
          <cell r="S418">
            <v>7</v>
          </cell>
        </row>
        <row r="419">
          <cell r="R419" t="str">
            <v>IRP - Wind Wyoming SW</v>
          </cell>
          <cell r="S419">
            <v>7</v>
          </cell>
        </row>
        <row r="420">
          <cell r="R420" t="str">
            <v>IRP - Wind Yakima</v>
          </cell>
          <cell r="S420">
            <v>7</v>
          </cell>
        </row>
        <row r="421">
          <cell r="R421" t="str">
            <v>Kennecott Generation Adjustment</v>
          </cell>
          <cell r="S421">
            <v>8</v>
          </cell>
        </row>
        <row r="422">
          <cell r="R422" t="str">
            <v>Kennecott Incentive</v>
          </cell>
          <cell r="S422">
            <v>2</v>
          </cell>
        </row>
        <row r="423">
          <cell r="R423" t="str">
            <v>Kennecott Incentive (Historical)</v>
          </cell>
          <cell r="S423">
            <v>2</v>
          </cell>
        </row>
        <row r="424">
          <cell r="R424" t="str">
            <v>Kennecott QF</v>
          </cell>
          <cell r="S424">
            <v>4</v>
          </cell>
        </row>
        <row r="425">
          <cell r="R425" t="str">
            <v>Kennecott Refinery QF</v>
          </cell>
          <cell r="S425">
            <v>4</v>
          </cell>
        </row>
        <row r="426">
          <cell r="R426" t="str">
            <v>Kennecott Smelter QF</v>
          </cell>
          <cell r="S426">
            <v>4</v>
          </cell>
        </row>
        <row r="427">
          <cell r="R427" t="str">
            <v>LADWP s491300</v>
          </cell>
          <cell r="S427">
            <v>1</v>
          </cell>
        </row>
        <row r="428">
          <cell r="R428" t="str">
            <v>LADWP s491301</v>
          </cell>
          <cell r="S428">
            <v>1</v>
          </cell>
        </row>
        <row r="429">
          <cell r="R429" t="str">
            <v>LADWP p491303</v>
          </cell>
          <cell r="S429">
            <v>2</v>
          </cell>
        </row>
        <row r="430">
          <cell r="R430" t="str">
            <v>LADWP s491303</v>
          </cell>
          <cell r="S430">
            <v>2</v>
          </cell>
        </row>
        <row r="431">
          <cell r="R431" t="str">
            <v>LADWP p491304</v>
          </cell>
          <cell r="S431">
            <v>2</v>
          </cell>
        </row>
        <row r="432">
          <cell r="R432" t="str">
            <v>LADWP s491304</v>
          </cell>
          <cell r="S432">
            <v>2</v>
          </cell>
        </row>
        <row r="433">
          <cell r="R433" t="str">
            <v>Leaning Juniper 1</v>
          </cell>
          <cell r="S433">
            <v>2</v>
          </cell>
        </row>
        <row r="434">
          <cell r="R434" t="str">
            <v>Lewis River Loss of Efficiency</v>
          </cell>
          <cell r="S434">
            <v>8</v>
          </cell>
        </row>
        <row r="435">
          <cell r="R435" t="str">
            <v>Lewis River Motoring Loss</v>
          </cell>
          <cell r="S435">
            <v>8</v>
          </cell>
        </row>
        <row r="436">
          <cell r="R436" t="str">
            <v>Lower Ridge Wind QF</v>
          </cell>
          <cell r="S436">
            <v>4</v>
          </cell>
        </row>
        <row r="437">
          <cell r="R437" t="str">
            <v>MagCorp Buythrough</v>
          </cell>
          <cell r="S437">
            <v>8</v>
          </cell>
        </row>
        <row r="438">
          <cell r="R438" t="str">
            <v>MagCorp Buythrough Winter</v>
          </cell>
          <cell r="S438">
            <v>8</v>
          </cell>
        </row>
        <row r="439">
          <cell r="R439" t="str">
            <v>MagCorp Curtailment</v>
          </cell>
          <cell r="S439">
            <v>8</v>
          </cell>
        </row>
        <row r="440">
          <cell r="R440" t="str">
            <v>MagCorp Curtailment (Historical)</v>
          </cell>
          <cell r="S440">
            <v>8</v>
          </cell>
        </row>
        <row r="441">
          <cell r="R441" t="str">
            <v>MagCorp Curtailment Winter</v>
          </cell>
          <cell r="S441">
            <v>8</v>
          </cell>
        </row>
        <row r="442">
          <cell r="R442" t="str">
            <v>MagCorp Curtailment Winter (Historical)</v>
          </cell>
          <cell r="S442">
            <v>8</v>
          </cell>
        </row>
        <row r="443">
          <cell r="R443" t="str">
            <v>Marengo</v>
          </cell>
          <cell r="S443">
            <v>9</v>
          </cell>
        </row>
        <row r="444">
          <cell r="R444" t="str">
            <v>Marengo I</v>
          </cell>
          <cell r="S444">
            <v>9</v>
          </cell>
        </row>
        <row r="445">
          <cell r="R445" t="str">
            <v>Marengo II</v>
          </cell>
          <cell r="S445">
            <v>9</v>
          </cell>
        </row>
        <row r="446">
          <cell r="R446" t="str">
            <v>McFadden Ridge Wind</v>
          </cell>
          <cell r="S446">
            <v>9</v>
          </cell>
        </row>
        <row r="447">
          <cell r="R447" t="str">
            <v>Monsanto Curtailment</v>
          </cell>
          <cell r="S447">
            <v>8</v>
          </cell>
        </row>
        <row r="448">
          <cell r="R448" t="str">
            <v>Monsanto Buythrough</v>
          </cell>
          <cell r="S448">
            <v>8</v>
          </cell>
        </row>
        <row r="449">
          <cell r="R449" t="str">
            <v>Monsanto Curtailment (Historical)</v>
          </cell>
          <cell r="S449">
            <v>2</v>
          </cell>
        </row>
        <row r="450">
          <cell r="R450" t="str">
            <v>Monsanto Excess Demand</v>
          </cell>
          <cell r="S450">
            <v>8</v>
          </cell>
        </row>
        <row r="451">
          <cell r="R451" t="str">
            <v>Morgan Stanley p189046</v>
          </cell>
          <cell r="S451">
            <v>2</v>
          </cell>
        </row>
        <row r="452">
          <cell r="R452" t="str">
            <v>Morgan Stanley p196538</v>
          </cell>
          <cell r="S452">
            <v>3</v>
          </cell>
        </row>
        <row r="453">
          <cell r="R453" t="str">
            <v>Morgan Stanley p206006</v>
          </cell>
          <cell r="S453">
            <v>3</v>
          </cell>
        </row>
        <row r="454">
          <cell r="R454" t="str">
            <v>Morgan Stanley p206008</v>
          </cell>
          <cell r="S454">
            <v>3</v>
          </cell>
        </row>
        <row r="455">
          <cell r="R455" t="str">
            <v>Morgan Stanley p207863</v>
          </cell>
          <cell r="S455">
            <v>6</v>
          </cell>
        </row>
        <row r="456">
          <cell r="R456" t="str">
            <v>Morgan Stanley p244840</v>
          </cell>
          <cell r="S456">
            <v>3</v>
          </cell>
        </row>
        <row r="457">
          <cell r="R457" t="str">
            <v>Morgan Stanley p244841</v>
          </cell>
          <cell r="S457">
            <v>3</v>
          </cell>
        </row>
        <row r="458">
          <cell r="R458" t="str">
            <v>Morgan Stanley p272153</v>
          </cell>
          <cell r="S458">
            <v>2</v>
          </cell>
        </row>
        <row r="459">
          <cell r="R459" t="str">
            <v>Morgan Stanley p272154</v>
          </cell>
          <cell r="S459">
            <v>2</v>
          </cell>
        </row>
        <row r="460">
          <cell r="R460" t="str">
            <v>Morgan Stanley p272156</v>
          </cell>
          <cell r="S460">
            <v>2</v>
          </cell>
        </row>
        <row r="461">
          <cell r="R461" t="str">
            <v>Morgan Stanley p272157</v>
          </cell>
          <cell r="S461">
            <v>2</v>
          </cell>
        </row>
        <row r="462">
          <cell r="R462" t="str">
            <v>Morgan Stanley p272158</v>
          </cell>
          <cell r="S462">
            <v>2</v>
          </cell>
        </row>
        <row r="463">
          <cell r="R463" t="str">
            <v>Morgan Stanley s207862</v>
          </cell>
          <cell r="S463">
            <v>2</v>
          </cell>
        </row>
        <row r="464">
          <cell r="R464" t="str">
            <v>Mountain Wind 1 QF</v>
          </cell>
          <cell r="S464">
            <v>4</v>
          </cell>
        </row>
        <row r="465">
          <cell r="R465" t="str">
            <v>Mountain Wind 2 QF</v>
          </cell>
          <cell r="S465">
            <v>4</v>
          </cell>
        </row>
        <row r="466">
          <cell r="R466" t="str">
            <v>Mule Hollow Wind QF</v>
          </cell>
          <cell r="S466">
            <v>4</v>
          </cell>
        </row>
        <row r="467">
          <cell r="R467" t="str">
            <v>NCPA p309009</v>
          </cell>
          <cell r="S467">
            <v>6</v>
          </cell>
        </row>
        <row r="468">
          <cell r="R468" t="str">
            <v>NCPA s309008</v>
          </cell>
          <cell r="S468">
            <v>6</v>
          </cell>
        </row>
        <row r="469">
          <cell r="R469" t="str">
            <v>Nebo Capacity Payment</v>
          </cell>
          <cell r="S469">
            <v>2</v>
          </cell>
        </row>
        <row r="470">
          <cell r="R470" t="str">
            <v>Non-Owned East - Obligation</v>
          </cell>
          <cell r="S470">
            <v>2</v>
          </cell>
        </row>
        <row r="471">
          <cell r="R471" t="str">
            <v>Non-Owned East - Offset</v>
          </cell>
          <cell r="S471">
            <v>2</v>
          </cell>
        </row>
        <row r="472">
          <cell r="R472" t="str">
            <v>Non-Owned West - Obligation</v>
          </cell>
          <cell r="S472">
            <v>2</v>
          </cell>
        </row>
        <row r="473">
          <cell r="R473" t="str">
            <v>Non-Owned West - Offset</v>
          </cell>
          <cell r="S473">
            <v>2</v>
          </cell>
        </row>
        <row r="474">
          <cell r="R474" t="str">
            <v>Non-Owned East Wind - Obligation</v>
          </cell>
          <cell r="S474">
            <v>2</v>
          </cell>
        </row>
        <row r="475">
          <cell r="R475" t="str">
            <v>Non-Owned East Wind - Offset</v>
          </cell>
          <cell r="S475">
            <v>2</v>
          </cell>
        </row>
        <row r="476">
          <cell r="R476" t="str">
            <v>Non-Owned West Wind - Obligation</v>
          </cell>
          <cell r="S476">
            <v>2</v>
          </cell>
        </row>
        <row r="477">
          <cell r="R477" t="str">
            <v>Non-Owned West Wind - Offset</v>
          </cell>
          <cell r="S477">
            <v>2</v>
          </cell>
        </row>
        <row r="478">
          <cell r="R478" t="str">
            <v>North Point Wind QF</v>
          </cell>
          <cell r="S478">
            <v>4</v>
          </cell>
        </row>
        <row r="479">
          <cell r="R479" t="str">
            <v>NUCOR</v>
          </cell>
          <cell r="S479">
            <v>2</v>
          </cell>
        </row>
        <row r="480">
          <cell r="R480" t="str">
            <v>NUCOR (De-rate)</v>
          </cell>
          <cell r="S480">
            <v>2</v>
          </cell>
        </row>
        <row r="481">
          <cell r="R481" t="str">
            <v>NVE s523485</v>
          </cell>
          <cell r="S481">
            <v>1</v>
          </cell>
        </row>
        <row r="482">
          <cell r="R482" t="str">
            <v>NVE s811499</v>
          </cell>
          <cell r="S482">
            <v>1</v>
          </cell>
        </row>
        <row r="483">
          <cell r="R483" t="str">
            <v>Oregon QF</v>
          </cell>
          <cell r="S483">
            <v>4</v>
          </cell>
        </row>
        <row r="484">
          <cell r="R484" t="str">
            <v>Oregon Pre-MSP QF</v>
          </cell>
          <cell r="S484">
            <v>4</v>
          </cell>
        </row>
        <row r="485">
          <cell r="R485" t="str">
            <v>Oregon Post-Merger Pre-MSP QF</v>
          </cell>
          <cell r="S485">
            <v>4</v>
          </cell>
        </row>
        <row r="486">
          <cell r="R486" t="str">
            <v>Oregon Post-MSP QF</v>
          </cell>
          <cell r="S486">
            <v>4</v>
          </cell>
        </row>
        <row r="487">
          <cell r="R487" t="str">
            <v>Oregon Pre-Merger QF</v>
          </cell>
          <cell r="S487">
            <v>4</v>
          </cell>
        </row>
        <row r="488">
          <cell r="R488" t="str">
            <v>Oregon Wind Farm QF</v>
          </cell>
          <cell r="S488">
            <v>4</v>
          </cell>
        </row>
        <row r="489">
          <cell r="R489" t="str">
            <v>P4 Production</v>
          </cell>
          <cell r="S489">
            <v>2</v>
          </cell>
        </row>
        <row r="490">
          <cell r="R490" t="str">
            <v>P4 Production (De-rate)</v>
          </cell>
          <cell r="S490">
            <v>1</v>
          </cell>
        </row>
        <row r="491">
          <cell r="R491" t="str">
            <v>Pacific Gas and Electric s524491</v>
          </cell>
          <cell r="S491">
            <v>1</v>
          </cell>
        </row>
        <row r="492">
          <cell r="R492" t="str">
            <v>PGE Cove</v>
          </cell>
          <cell r="S492">
            <v>2</v>
          </cell>
        </row>
        <row r="493">
          <cell r="R493" t="str">
            <v>Pine City Wind QF</v>
          </cell>
          <cell r="S493">
            <v>4</v>
          </cell>
        </row>
        <row r="494">
          <cell r="R494" t="str">
            <v>Pioneer Wind Park I QF</v>
          </cell>
          <cell r="S494">
            <v>4</v>
          </cell>
        </row>
        <row r="495">
          <cell r="R495" t="str">
            <v>Pioneer Wind Park II QF</v>
          </cell>
          <cell r="S495">
            <v>4</v>
          </cell>
        </row>
        <row r="496">
          <cell r="R496" t="str">
            <v>Pipeline Chehalis - Lateral</v>
          </cell>
          <cell r="S496">
            <v>11</v>
          </cell>
        </row>
        <row r="497">
          <cell r="R497" t="str">
            <v>Pipeline Chehalis - Main</v>
          </cell>
          <cell r="S497">
            <v>11</v>
          </cell>
        </row>
        <row r="498">
          <cell r="R498" t="str">
            <v>Pipeline Currant Creek Lateral</v>
          </cell>
          <cell r="S498">
            <v>11</v>
          </cell>
        </row>
        <row r="499">
          <cell r="R499" t="str">
            <v>Pipeline Hermiston Owned</v>
          </cell>
          <cell r="S499">
            <v>11</v>
          </cell>
        </row>
        <row r="500">
          <cell r="R500" t="str">
            <v>Pipeline Kern River Gas</v>
          </cell>
          <cell r="S500">
            <v>11</v>
          </cell>
        </row>
        <row r="501">
          <cell r="R501" t="str">
            <v>Pipeline Lake Side Lateral</v>
          </cell>
          <cell r="S501">
            <v>11</v>
          </cell>
        </row>
        <row r="502">
          <cell r="R502" t="str">
            <v>Pipeline Naughton</v>
          </cell>
          <cell r="S502">
            <v>14</v>
          </cell>
        </row>
        <row r="503">
          <cell r="R503" t="str">
            <v>Pipeline Reservation Fees</v>
          </cell>
          <cell r="S503">
            <v>11</v>
          </cell>
        </row>
        <row r="504">
          <cell r="R504" t="str">
            <v>Pipeline Southern System Expansion</v>
          </cell>
          <cell r="S504">
            <v>11</v>
          </cell>
        </row>
        <row r="505">
          <cell r="R505" t="str">
            <v>Power County North Wind QF p575612</v>
          </cell>
          <cell r="S505">
            <v>4</v>
          </cell>
        </row>
        <row r="506">
          <cell r="R506" t="str">
            <v>Power County South Wind QF p575614</v>
          </cell>
          <cell r="S506">
            <v>4</v>
          </cell>
        </row>
        <row r="507">
          <cell r="R507" t="str">
            <v>PSCo Exchange</v>
          </cell>
          <cell r="S507">
            <v>6</v>
          </cell>
        </row>
        <row r="508">
          <cell r="R508" t="str">
            <v>PSCo Exchange deliver</v>
          </cell>
          <cell r="S508">
            <v>6</v>
          </cell>
        </row>
        <row r="509">
          <cell r="R509" t="str">
            <v>PSCo FC III delivery</v>
          </cell>
          <cell r="S509">
            <v>6</v>
          </cell>
        </row>
        <row r="510">
          <cell r="R510" t="str">
            <v>PSCo FC III Generation</v>
          </cell>
          <cell r="S510">
            <v>6</v>
          </cell>
        </row>
        <row r="511">
          <cell r="R511" t="str">
            <v>PSCo Sale summer</v>
          </cell>
          <cell r="S511">
            <v>1</v>
          </cell>
        </row>
        <row r="512">
          <cell r="R512" t="str">
            <v>PSCo Sale winter</v>
          </cell>
          <cell r="S512">
            <v>1</v>
          </cell>
        </row>
        <row r="513">
          <cell r="R513" t="str">
            <v>Redding Exchange In</v>
          </cell>
          <cell r="S513">
            <v>6</v>
          </cell>
        </row>
        <row r="514">
          <cell r="R514" t="str">
            <v>Redding Exchange Out</v>
          </cell>
          <cell r="S514">
            <v>6</v>
          </cell>
        </row>
        <row r="515">
          <cell r="R515" t="str">
            <v>Ramp Loss East</v>
          </cell>
          <cell r="S515">
            <v>8</v>
          </cell>
        </row>
        <row r="516">
          <cell r="R516" t="str">
            <v>Ramp Loss West</v>
          </cell>
          <cell r="S516">
            <v>8</v>
          </cell>
        </row>
        <row r="517">
          <cell r="R517" t="str">
            <v>Rock River I</v>
          </cell>
          <cell r="S517">
            <v>2</v>
          </cell>
        </row>
        <row r="518">
          <cell r="R518" t="str">
            <v>Rolling Hills Wind</v>
          </cell>
          <cell r="S518">
            <v>9</v>
          </cell>
        </row>
        <row r="519">
          <cell r="R519" t="str">
            <v>Roseburg Dillard QF</v>
          </cell>
          <cell r="S519">
            <v>4</v>
          </cell>
        </row>
        <row r="520">
          <cell r="R520" t="str">
            <v>Roseburg Forest Products</v>
          </cell>
          <cell r="S520">
            <v>2</v>
          </cell>
        </row>
        <row r="521">
          <cell r="R521" t="str">
            <v>Salt River Project</v>
          </cell>
          <cell r="S521">
            <v>1</v>
          </cell>
        </row>
        <row r="522">
          <cell r="R522" t="str">
            <v>SCE Settlement</v>
          </cell>
          <cell r="S522">
            <v>1</v>
          </cell>
        </row>
        <row r="523">
          <cell r="R523" t="str">
            <v>Schwendiman QF</v>
          </cell>
          <cell r="S523">
            <v>4</v>
          </cell>
        </row>
        <row r="524">
          <cell r="R524" t="str">
            <v>SCE s513948</v>
          </cell>
          <cell r="S524">
            <v>1</v>
          </cell>
        </row>
        <row r="525">
          <cell r="R525" t="str">
            <v>SCL State Line delivery</v>
          </cell>
          <cell r="S525">
            <v>6</v>
          </cell>
        </row>
        <row r="526">
          <cell r="R526" t="str">
            <v>SCL State Line delivery LLH</v>
          </cell>
          <cell r="S526">
            <v>6</v>
          </cell>
        </row>
        <row r="527">
          <cell r="R527" t="str">
            <v>SCL State Line generation</v>
          </cell>
          <cell r="S527">
            <v>6</v>
          </cell>
        </row>
        <row r="528">
          <cell r="R528" t="str">
            <v>SCL State Line reserves</v>
          </cell>
          <cell r="S528">
            <v>6</v>
          </cell>
        </row>
        <row r="529">
          <cell r="R529" t="str">
            <v>SDGE s513949</v>
          </cell>
          <cell r="S529">
            <v>1</v>
          </cell>
        </row>
        <row r="530">
          <cell r="R530" t="str">
            <v>Seven Mile Wind</v>
          </cell>
          <cell r="S530">
            <v>9</v>
          </cell>
        </row>
        <row r="531">
          <cell r="R531" t="str">
            <v>Seven Mile II Wind</v>
          </cell>
          <cell r="S531">
            <v>9</v>
          </cell>
        </row>
        <row r="532">
          <cell r="R532" t="str">
            <v>Shell p489963</v>
          </cell>
          <cell r="S532">
            <v>6</v>
          </cell>
        </row>
        <row r="533">
          <cell r="R533" t="str">
            <v>Shell s489962</v>
          </cell>
          <cell r="S533">
            <v>6</v>
          </cell>
        </row>
        <row r="534">
          <cell r="R534" t="str">
            <v>Sierra Pacific II</v>
          </cell>
          <cell r="S534">
            <v>1</v>
          </cell>
        </row>
        <row r="535">
          <cell r="R535" t="str">
            <v>Simplot Phosphates</v>
          </cell>
          <cell r="S535">
            <v>4</v>
          </cell>
        </row>
        <row r="536">
          <cell r="R536" t="str">
            <v>Small Purchases east</v>
          </cell>
          <cell r="S536">
            <v>2</v>
          </cell>
        </row>
        <row r="537">
          <cell r="R537" t="str">
            <v>Small Purchases west</v>
          </cell>
          <cell r="S537">
            <v>2</v>
          </cell>
        </row>
        <row r="538">
          <cell r="R538" t="str">
            <v>SMUD</v>
          </cell>
          <cell r="S538">
            <v>1</v>
          </cell>
        </row>
        <row r="539">
          <cell r="R539" t="str">
            <v>SMUD Provisional</v>
          </cell>
          <cell r="S539">
            <v>1</v>
          </cell>
        </row>
        <row r="540">
          <cell r="R540" t="str">
            <v>SMUD Monthly</v>
          </cell>
          <cell r="S540">
            <v>1</v>
          </cell>
        </row>
        <row r="541">
          <cell r="R541" t="str">
            <v>Spanish Fork Wind 2 QF</v>
          </cell>
          <cell r="S541">
            <v>4</v>
          </cell>
        </row>
        <row r="542">
          <cell r="R542" t="str">
            <v>Station Service East</v>
          </cell>
          <cell r="S542">
            <v>8</v>
          </cell>
        </row>
        <row r="543">
          <cell r="R543" t="str">
            <v>Station Service West</v>
          </cell>
          <cell r="S543">
            <v>8</v>
          </cell>
        </row>
        <row r="544">
          <cell r="R544" t="str">
            <v>STF Index Trades - Buy - East</v>
          </cell>
          <cell r="S544">
            <v>13</v>
          </cell>
        </row>
        <row r="545">
          <cell r="R545" t="str">
            <v>STF Index Trades - Buy - West</v>
          </cell>
          <cell r="S545">
            <v>13</v>
          </cell>
        </row>
        <row r="546">
          <cell r="R546" t="str">
            <v>STF Index Trades - Sell - East</v>
          </cell>
          <cell r="S546">
            <v>12</v>
          </cell>
        </row>
        <row r="547">
          <cell r="R547" t="str">
            <v>STF Index Trades - Sell - West</v>
          </cell>
          <cell r="S547">
            <v>12</v>
          </cell>
        </row>
        <row r="548">
          <cell r="R548" t="str">
            <v>STF Trading Margin</v>
          </cell>
          <cell r="S548">
            <v>12</v>
          </cell>
        </row>
        <row r="549">
          <cell r="R549" t="str">
            <v>Sunnyside (QF) additional</v>
          </cell>
          <cell r="S549">
            <v>4</v>
          </cell>
        </row>
        <row r="550">
          <cell r="R550" t="str">
            <v>Sunnyside (QF) base</v>
          </cell>
          <cell r="S550">
            <v>4</v>
          </cell>
        </row>
        <row r="551">
          <cell r="R551" t="str">
            <v>Tesoro QF</v>
          </cell>
          <cell r="S551">
            <v>4</v>
          </cell>
        </row>
        <row r="552">
          <cell r="R552" t="str">
            <v>Three Buttes Wind</v>
          </cell>
          <cell r="S552">
            <v>2</v>
          </cell>
        </row>
        <row r="553">
          <cell r="R553" t="str">
            <v>Threemile Canyon Wind QF p500139</v>
          </cell>
          <cell r="S553">
            <v>4</v>
          </cell>
        </row>
        <row r="554">
          <cell r="R554" t="str">
            <v>Top of the World Wind p522807</v>
          </cell>
          <cell r="S554">
            <v>2</v>
          </cell>
        </row>
        <row r="555">
          <cell r="R555" t="str">
            <v>Top of the World Wind p575862</v>
          </cell>
          <cell r="S555">
            <v>2</v>
          </cell>
        </row>
        <row r="556">
          <cell r="R556" t="str">
            <v>TransAlta p371343</v>
          </cell>
          <cell r="S556">
            <v>6</v>
          </cell>
        </row>
        <row r="557">
          <cell r="R557" t="str">
            <v>TransAlta Purchase Flat</v>
          </cell>
          <cell r="S557">
            <v>2</v>
          </cell>
        </row>
        <row r="558">
          <cell r="R558" t="str">
            <v>TransAlta Purchase Index</v>
          </cell>
          <cell r="S558">
            <v>2</v>
          </cell>
        </row>
        <row r="559">
          <cell r="R559" t="str">
            <v>TransAlta s371344</v>
          </cell>
          <cell r="S559">
            <v>6</v>
          </cell>
        </row>
        <row r="560">
          <cell r="R560" t="str">
            <v>Transmission East</v>
          </cell>
          <cell r="S560">
            <v>10</v>
          </cell>
        </row>
        <row r="561">
          <cell r="R561" t="str">
            <v>Transmission West</v>
          </cell>
          <cell r="S561">
            <v>10</v>
          </cell>
        </row>
        <row r="562">
          <cell r="R562" t="str">
            <v>Tri-State Exchange</v>
          </cell>
          <cell r="S562">
            <v>6</v>
          </cell>
        </row>
        <row r="563">
          <cell r="R563" t="str">
            <v>Tri-State Exchange return</v>
          </cell>
          <cell r="S563">
            <v>6</v>
          </cell>
        </row>
        <row r="564">
          <cell r="R564" t="str">
            <v>Tri-State Purchase</v>
          </cell>
          <cell r="S564">
            <v>2</v>
          </cell>
        </row>
        <row r="565">
          <cell r="R565" t="str">
            <v>UAMPS s223863</v>
          </cell>
          <cell r="S565">
            <v>1</v>
          </cell>
        </row>
        <row r="566">
          <cell r="R566" t="str">
            <v>UAMPS s404236</v>
          </cell>
          <cell r="S566">
            <v>1</v>
          </cell>
        </row>
        <row r="567">
          <cell r="R567" t="str">
            <v>UBS AG 6X16 at 4C</v>
          </cell>
          <cell r="S567">
            <v>3</v>
          </cell>
        </row>
        <row r="568">
          <cell r="R568" t="str">
            <v>UBS p223199</v>
          </cell>
          <cell r="S568">
            <v>3</v>
          </cell>
        </row>
        <row r="569">
          <cell r="R569" t="str">
            <v>UBS p268848</v>
          </cell>
          <cell r="S569">
            <v>3</v>
          </cell>
        </row>
        <row r="570">
          <cell r="R570" t="str">
            <v>UBS p268850</v>
          </cell>
          <cell r="S570">
            <v>3</v>
          </cell>
        </row>
        <row r="571">
          <cell r="R571" t="str">
            <v>UMPA II</v>
          </cell>
          <cell r="S571">
            <v>1</v>
          </cell>
        </row>
        <row r="572">
          <cell r="R572" t="str">
            <v>US Magnesium QF</v>
          </cell>
          <cell r="S572">
            <v>4</v>
          </cell>
        </row>
        <row r="573">
          <cell r="R573" t="str">
            <v>US Magnesium Reserve</v>
          </cell>
          <cell r="S573">
            <v>2</v>
          </cell>
        </row>
        <row r="574">
          <cell r="R574" t="str">
            <v>Utah QF</v>
          </cell>
          <cell r="S574">
            <v>4</v>
          </cell>
        </row>
        <row r="575">
          <cell r="R575" t="str">
            <v>Utah Pre-MSP QF</v>
          </cell>
          <cell r="S575">
            <v>4</v>
          </cell>
        </row>
        <row r="576">
          <cell r="R576" t="str">
            <v>Utah Post-Merger Pre-MSP QF</v>
          </cell>
          <cell r="S576">
            <v>4</v>
          </cell>
        </row>
        <row r="577">
          <cell r="R577" t="str">
            <v>Utah Post-MSP QF</v>
          </cell>
          <cell r="S577">
            <v>4</v>
          </cell>
        </row>
        <row r="578">
          <cell r="R578" t="str">
            <v>Utah Pre-Merger QF</v>
          </cell>
          <cell r="S578">
            <v>4</v>
          </cell>
        </row>
        <row r="579">
          <cell r="R579" t="str">
            <v>Washington QF</v>
          </cell>
          <cell r="S579">
            <v>4</v>
          </cell>
        </row>
        <row r="580">
          <cell r="R580" t="str">
            <v>Washington Pre-MSP QF</v>
          </cell>
          <cell r="S580">
            <v>4</v>
          </cell>
        </row>
        <row r="581">
          <cell r="R581" t="str">
            <v>Washington Post-Merger Pre-MSP QF</v>
          </cell>
          <cell r="S581">
            <v>4</v>
          </cell>
        </row>
        <row r="582">
          <cell r="R582" t="str">
            <v>Washington Post-MSP QF</v>
          </cell>
          <cell r="S582">
            <v>4</v>
          </cell>
        </row>
        <row r="583">
          <cell r="R583" t="str">
            <v>Washington Pre-Merger QF</v>
          </cell>
          <cell r="S583">
            <v>4</v>
          </cell>
        </row>
        <row r="584">
          <cell r="R584" t="str">
            <v>West Valley Toll</v>
          </cell>
          <cell r="S584">
            <v>2</v>
          </cell>
        </row>
        <row r="585">
          <cell r="R585" t="str">
            <v>Weyerhaeuser QF</v>
          </cell>
          <cell r="S585">
            <v>4</v>
          </cell>
        </row>
        <row r="586">
          <cell r="R586" t="str">
            <v>Weyerhaeuser Reserve</v>
          </cell>
          <cell r="S586">
            <v>2</v>
          </cell>
        </row>
        <row r="587">
          <cell r="R587" t="str">
            <v>Wolverine Creek</v>
          </cell>
          <cell r="S587">
            <v>2</v>
          </cell>
        </row>
        <row r="588">
          <cell r="R588" t="str">
            <v>Wyoming QF</v>
          </cell>
          <cell r="S588">
            <v>4</v>
          </cell>
        </row>
        <row r="589">
          <cell r="R589" t="str">
            <v>Wyoming Pre-MSP QF</v>
          </cell>
          <cell r="S589">
            <v>4</v>
          </cell>
        </row>
        <row r="590">
          <cell r="R590" t="str">
            <v>Wyoming Post-Merger Pre-MSP QF</v>
          </cell>
          <cell r="S590">
            <v>4</v>
          </cell>
        </row>
        <row r="591">
          <cell r="R591" t="str">
            <v>Wyoming Post-MSP QF</v>
          </cell>
          <cell r="S591">
            <v>4</v>
          </cell>
        </row>
        <row r="592">
          <cell r="R592" t="str">
            <v>Wyoming Pre-Merger QF</v>
          </cell>
          <cell r="S592">
            <v>4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  <row r="596">
          <cell r="R596">
            <v>0</v>
          </cell>
          <cell r="S596">
            <v>0</v>
          </cell>
        </row>
      </sheetData>
      <sheetData sheetId="10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Five Pine Wind QF</v>
          </cell>
          <cell r="S360">
            <v>4</v>
          </cell>
        </row>
        <row r="361">
          <cell r="R361" t="str">
            <v>Flathead &amp; ENI Sale</v>
          </cell>
          <cell r="S361">
            <v>1</v>
          </cell>
        </row>
        <row r="362">
          <cell r="R362" t="str">
            <v>Foote Creek I Generation</v>
          </cell>
          <cell r="S362">
            <v>9</v>
          </cell>
        </row>
        <row r="363">
          <cell r="R363" t="str">
            <v>Fort James (CoGen)</v>
          </cell>
          <cell r="S363">
            <v>2</v>
          </cell>
        </row>
        <row r="364">
          <cell r="R364" t="str">
            <v>Gas Swaps</v>
          </cell>
          <cell r="S364">
            <v>11</v>
          </cell>
        </row>
        <row r="365">
          <cell r="R365" t="str">
            <v>Gas Physical - East</v>
          </cell>
          <cell r="S365">
            <v>11</v>
          </cell>
        </row>
        <row r="366">
          <cell r="R366" t="str">
            <v>Gas Physical - West</v>
          </cell>
          <cell r="S366">
            <v>11</v>
          </cell>
        </row>
        <row r="367">
          <cell r="R367" t="str">
            <v>Gas Physical - Chehalis</v>
          </cell>
          <cell r="S367">
            <v>11</v>
          </cell>
        </row>
        <row r="368">
          <cell r="R368" t="str">
            <v>Gas Physical - Existing East</v>
          </cell>
          <cell r="S368">
            <v>11</v>
          </cell>
        </row>
        <row r="369">
          <cell r="R369" t="str">
            <v>Gas Physical - Hermiston</v>
          </cell>
          <cell r="S369">
            <v>11</v>
          </cell>
        </row>
        <row r="370">
          <cell r="R370" t="str">
            <v>Gas Physical - New East</v>
          </cell>
          <cell r="S370">
            <v>11</v>
          </cell>
        </row>
        <row r="371">
          <cell r="R371" t="str">
            <v>Gas Swaps - East</v>
          </cell>
          <cell r="S371">
            <v>11</v>
          </cell>
        </row>
        <row r="372">
          <cell r="R372" t="str">
            <v>Gas Swaps - West</v>
          </cell>
          <cell r="S372">
            <v>11</v>
          </cell>
        </row>
        <row r="373">
          <cell r="R373" t="str">
            <v>Gas Swaps - Chehalis</v>
          </cell>
          <cell r="S373">
            <v>11</v>
          </cell>
        </row>
        <row r="374">
          <cell r="R374" t="str">
            <v>Gas Swaps - Existing East</v>
          </cell>
          <cell r="S374">
            <v>11</v>
          </cell>
        </row>
        <row r="375">
          <cell r="R375" t="str">
            <v>Gas Swaps - Hermiston</v>
          </cell>
          <cell r="S375">
            <v>11</v>
          </cell>
        </row>
        <row r="376">
          <cell r="R376" t="str">
            <v>Gas Swaps - New East</v>
          </cell>
          <cell r="S376">
            <v>11</v>
          </cell>
        </row>
        <row r="377">
          <cell r="R377" t="str">
            <v>Gem State (City of Idaho Falls)</v>
          </cell>
          <cell r="S377">
            <v>2</v>
          </cell>
        </row>
        <row r="378">
          <cell r="R378" t="str">
            <v>Gem State Power Cost</v>
          </cell>
          <cell r="S378">
            <v>2</v>
          </cell>
        </row>
        <row r="379">
          <cell r="R379" t="str">
            <v>Glenrock Wind</v>
          </cell>
          <cell r="S379">
            <v>9</v>
          </cell>
        </row>
        <row r="380">
          <cell r="R380" t="str">
            <v>Glenrock III Wind</v>
          </cell>
          <cell r="S380">
            <v>9</v>
          </cell>
        </row>
        <row r="381">
          <cell r="R381" t="str">
            <v>Goodnoe Wind</v>
          </cell>
          <cell r="S381">
            <v>9</v>
          </cell>
        </row>
        <row r="382">
          <cell r="R382" t="str">
            <v>Grant - Priest Rapids</v>
          </cell>
          <cell r="S382">
            <v>5</v>
          </cell>
        </row>
        <row r="383">
          <cell r="R383" t="str">
            <v>Grant - Wanapum</v>
          </cell>
          <cell r="S383">
            <v>5</v>
          </cell>
        </row>
        <row r="384">
          <cell r="R384" t="str">
            <v>Grant County</v>
          </cell>
          <cell r="S384">
            <v>2</v>
          </cell>
        </row>
        <row r="385">
          <cell r="R385" t="str">
            <v>Grant Displacement</v>
          </cell>
          <cell r="S385">
            <v>5</v>
          </cell>
        </row>
        <row r="386">
          <cell r="R386" t="str">
            <v>Grant Meaningful Priority</v>
          </cell>
          <cell r="S386">
            <v>5</v>
          </cell>
        </row>
        <row r="387">
          <cell r="R387" t="str">
            <v>Grant Reasonable</v>
          </cell>
          <cell r="S387">
            <v>5</v>
          </cell>
        </row>
        <row r="388">
          <cell r="R388" t="str">
            <v>Grant Power Auction</v>
          </cell>
          <cell r="S388">
            <v>5</v>
          </cell>
        </row>
        <row r="389">
          <cell r="R389" t="str">
            <v>High Plains Wind</v>
          </cell>
          <cell r="S389">
            <v>9</v>
          </cell>
        </row>
        <row r="390">
          <cell r="R390" t="str">
            <v>High Plateau Wind QF</v>
          </cell>
          <cell r="S390">
            <v>4</v>
          </cell>
        </row>
        <row r="391">
          <cell r="R391" t="str">
            <v>Hermiston Purchase</v>
          </cell>
          <cell r="S391">
            <v>2</v>
          </cell>
        </row>
        <row r="392">
          <cell r="R392" t="str">
            <v>Hurricane Purchase</v>
          </cell>
          <cell r="S392">
            <v>2</v>
          </cell>
        </row>
        <row r="393">
          <cell r="R393" t="str">
            <v>Hurricane Sale</v>
          </cell>
          <cell r="S393">
            <v>1</v>
          </cell>
        </row>
        <row r="394">
          <cell r="R394" t="str">
            <v>Idaho Power P278538</v>
          </cell>
          <cell r="S394">
            <v>2</v>
          </cell>
        </row>
        <row r="395">
          <cell r="R395" t="str">
            <v>Idaho Power P278538 HLH</v>
          </cell>
          <cell r="S395">
            <v>2</v>
          </cell>
        </row>
        <row r="396">
          <cell r="R396" t="str">
            <v>Idaho Power P278538 LLH</v>
          </cell>
          <cell r="S396">
            <v>2</v>
          </cell>
        </row>
        <row r="397">
          <cell r="R397" t="str">
            <v>Idaho Power RTSA Purchase</v>
          </cell>
          <cell r="S397">
            <v>2</v>
          </cell>
        </row>
        <row r="398">
          <cell r="R398" t="str">
            <v>Idaho Power RTSA return</v>
          </cell>
          <cell r="S398">
            <v>8</v>
          </cell>
        </row>
        <row r="399">
          <cell r="R399" t="str">
            <v>Idaho QF</v>
          </cell>
          <cell r="S399">
            <v>4</v>
          </cell>
        </row>
        <row r="400">
          <cell r="R400" t="str">
            <v>Idaho Pre-MSP QF</v>
          </cell>
          <cell r="S400">
            <v>4</v>
          </cell>
        </row>
        <row r="401">
          <cell r="R401" t="str">
            <v>Idaho Post-Merger Pre-MSP QF</v>
          </cell>
          <cell r="S401">
            <v>4</v>
          </cell>
        </row>
        <row r="402">
          <cell r="R402" t="str">
            <v>Idaho Post-MSP QF</v>
          </cell>
          <cell r="S402">
            <v>4</v>
          </cell>
        </row>
        <row r="403">
          <cell r="R403" t="str">
            <v>Idaho Pre-Merger QF</v>
          </cell>
          <cell r="S403">
            <v>4</v>
          </cell>
        </row>
        <row r="404">
          <cell r="R404" t="str">
            <v>IPP Purchase</v>
          </cell>
          <cell r="S404">
            <v>2</v>
          </cell>
        </row>
        <row r="405">
          <cell r="R405" t="str">
            <v>IPP Sale (LADWP)</v>
          </cell>
          <cell r="S405">
            <v>1</v>
          </cell>
        </row>
        <row r="406">
          <cell r="R406" t="str">
            <v>IRP - DSM East Irrigation Ld Control</v>
          </cell>
          <cell r="S406">
            <v>7</v>
          </cell>
        </row>
        <row r="407">
          <cell r="R407" t="str">
            <v>IRP - DSM East Irrigation Ld Control - Return</v>
          </cell>
          <cell r="S407">
            <v>7</v>
          </cell>
        </row>
        <row r="408">
          <cell r="R408" t="str">
            <v>IRP - DSM East Summer Ld Control</v>
          </cell>
          <cell r="S408">
            <v>7</v>
          </cell>
        </row>
        <row r="409">
          <cell r="R409" t="str">
            <v>IRP - DSM East Summer Ld Control - Return</v>
          </cell>
          <cell r="S409">
            <v>7</v>
          </cell>
        </row>
        <row r="410">
          <cell r="R410" t="str">
            <v>IRP - DSM West Irrigation Ld Control</v>
          </cell>
          <cell r="S410">
            <v>7</v>
          </cell>
        </row>
        <row r="411">
          <cell r="R411" t="str">
            <v>IRP - DSM West Irrigation Ld Control - Return</v>
          </cell>
          <cell r="S411">
            <v>7</v>
          </cell>
        </row>
        <row r="412">
          <cell r="R412" t="str">
            <v>IRP - FOT Four Corners</v>
          </cell>
          <cell r="S412">
            <v>7</v>
          </cell>
        </row>
        <row r="413">
          <cell r="R413" t="str">
            <v>IRP - FOT Mid-C</v>
          </cell>
          <cell r="S413">
            <v>7</v>
          </cell>
        </row>
        <row r="414">
          <cell r="R414" t="str">
            <v>IRP - FOT West Main</v>
          </cell>
          <cell r="S414">
            <v>7</v>
          </cell>
        </row>
        <row r="415">
          <cell r="R415" t="str">
            <v>IRP - Wind Mid-C</v>
          </cell>
          <cell r="S415">
            <v>7</v>
          </cell>
        </row>
        <row r="416">
          <cell r="R416" t="str">
            <v>IRP - Wind Walla Walla</v>
          </cell>
          <cell r="S416">
            <v>7</v>
          </cell>
        </row>
        <row r="417">
          <cell r="R417" t="str">
            <v>IRP - Wind Wyoming SE</v>
          </cell>
          <cell r="S417">
            <v>7</v>
          </cell>
        </row>
        <row r="418">
          <cell r="R418" t="str">
            <v>IRP - Wind Wyoming SW</v>
          </cell>
          <cell r="S418">
            <v>7</v>
          </cell>
        </row>
        <row r="419">
          <cell r="R419" t="str">
            <v>IRP - Wind Yakima</v>
          </cell>
          <cell r="S419">
            <v>7</v>
          </cell>
        </row>
        <row r="420">
          <cell r="R420" t="str">
            <v>Kennecott Generation Adjustment</v>
          </cell>
          <cell r="S420">
            <v>8</v>
          </cell>
        </row>
        <row r="421">
          <cell r="R421" t="str">
            <v>Kennecott Incentive</v>
          </cell>
          <cell r="S421">
            <v>2</v>
          </cell>
        </row>
        <row r="422">
          <cell r="R422" t="str">
            <v>Kennecott Incentive (Historical)</v>
          </cell>
          <cell r="S422">
            <v>2</v>
          </cell>
        </row>
        <row r="423">
          <cell r="R423" t="str">
            <v>Kennecott QF</v>
          </cell>
          <cell r="S423">
            <v>4</v>
          </cell>
        </row>
        <row r="424">
          <cell r="R424" t="str">
            <v>Kennecott Refinery QF</v>
          </cell>
          <cell r="S424">
            <v>4</v>
          </cell>
        </row>
        <row r="425">
          <cell r="R425" t="str">
            <v>Kennecott Smelter QF</v>
          </cell>
          <cell r="S425">
            <v>4</v>
          </cell>
        </row>
        <row r="426">
          <cell r="R426" t="str">
            <v>LADWP s491300</v>
          </cell>
          <cell r="S426">
            <v>1</v>
          </cell>
        </row>
        <row r="427">
          <cell r="R427" t="str">
            <v>LADWP s491301</v>
          </cell>
          <cell r="S427">
            <v>1</v>
          </cell>
        </row>
        <row r="428">
          <cell r="R428" t="str">
            <v>LADWP p491303</v>
          </cell>
          <cell r="S428">
            <v>2</v>
          </cell>
        </row>
        <row r="429">
          <cell r="R429" t="str">
            <v>LADWP s491303</v>
          </cell>
          <cell r="S429">
            <v>2</v>
          </cell>
        </row>
        <row r="430">
          <cell r="R430" t="str">
            <v>LADWP p491304</v>
          </cell>
          <cell r="S430">
            <v>2</v>
          </cell>
        </row>
        <row r="431">
          <cell r="R431" t="str">
            <v>LADWP s491304</v>
          </cell>
          <cell r="S431">
            <v>2</v>
          </cell>
        </row>
        <row r="432">
          <cell r="R432" t="str">
            <v>Leaning Juniper 1</v>
          </cell>
          <cell r="S432">
            <v>9</v>
          </cell>
        </row>
        <row r="433">
          <cell r="R433" t="str">
            <v>Lewis River Loss of Efficiency</v>
          </cell>
          <cell r="S433">
            <v>8</v>
          </cell>
        </row>
        <row r="434">
          <cell r="R434" t="str">
            <v>Lewis River Motoring Loss</v>
          </cell>
          <cell r="S434">
            <v>8</v>
          </cell>
        </row>
        <row r="435">
          <cell r="R435" t="str">
            <v>Lower Ridge Wind QF</v>
          </cell>
          <cell r="S435">
            <v>4</v>
          </cell>
        </row>
        <row r="436">
          <cell r="R436" t="str">
            <v>MagCorp Buythrough</v>
          </cell>
          <cell r="S436">
            <v>8</v>
          </cell>
        </row>
        <row r="437">
          <cell r="R437" t="str">
            <v>MagCorp Buythrough Winter</v>
          </cell>
          <cell r="S437">
            <v>8</v>
          </cell>
        </row>
        <row r="438">
          <cell r="R438" t="str">
            <v>MagCorp Curtailment</v>
          </cell>
          <cell r="S438">
            <v>8</v>
          </cell>
        </row>
        <row r="439">
          <cell r="R439" t="str">
            <v>MagCorp Curtailment (Historical)</v>
          </cell>
          <cell r="S439">
            <v>8</v>
          </cell>
        </row>
        <row r="440">
          <cell r="R440" t="str">
            <v>MagCorp Curtailment Winter</v>
          </cell>
          <cell r="S440">
            <v>8</v>
          </cell>
        </row>
        <row r="441">
          <cell r="R441" t="str">
            <v>MagCorp Curtailment Winter (Historical)</v>
          </cell>
          <cell r="S441">
            <v>8</v>
          </cell>
        </row>
        <row r="442">
          <cell r="R442" t="str">
            <v>Marengo</v>
          </cell>
          <cell r="S442">
            <v>9</v>
          </cell>
        </row>
        <row r="443">
          <cell r="R443" t="str">
            <v>Marengo I</v>
          </cell>
          <cell r="S443">
            <v>9</v>
          </cell>
        </row>
        <row r="444">
          <cell r="R444" t="str">
            <v>Marengo II</v>
          </cell>
          <cell r="S444">
            <v>9</v>
          </cell>
        </row>
        <row r="445">
          <cell r="R445" t="str">
            <v>McFadden Ridge Wind</v>
          </cell>
          <cell r="S445">
            <v>9</v>
          </cell>
        </row>
        <row r="446">
          <cell r="R446" t="str">
            <v>Monsanto Curtailment</v>
          </cell>
          <cell r="S446">
            <v>8</v>
          </cell>
        </row>
        <row r="447">
          <cell r="R447" t="str">
            <v>Monsanto Buythrough</v>
          </cell>
          <cell r="S447">
            <v>8</v>
          </cell>
        </row>
        <row r="448">
          <cell r="R448" t="str">
            <v>Monsanto Curtailment (Historical)</v>
          </cell>
          <cell r="S448">
            <v>2</v>
          </cell>
        </row>
        <row r="449">
          <cell r="R449" t="str">
            <v>Monsanto Excess Demand</v>
          </cell>
          <cell r="S449">
            <v>8</v>
          </cell>
        </row>
        <row r="450">
          <cell r="R450" t="str">
            <v>Morgan Stanley p189046</v>
          </cell>
          <cell r="S450">
            <v>2</v>
          </cell>
        </row>
        <row r="451">
          <cell r="R451" t="str">
            <v>Morgan Stanley p196538</v>
          </cell>
          <cell r="S451">
            <v>3</v>
          </cell>
        </row>
        <row r="452">
          <cell r="R452" t="str">
            <v>Morgan Stanley p206006</v>
          </cell>
          <cell r="S452">
            <v>3</v>
          </cell>
        </row>
        <row r="453">
          <cell r="R453" t="str">
            <v>Morgan Stanley p206008</v>
          </cell>
          <cell r="S453">
            <v>3</v>
          </cell>
        </row>
        <row r="454">
          <cell r="R454" t="str">
            <v>Morgan Stanley p207863</v>
          </cell>
          <cell r="S454">
            <v>6</v>
          </cell>
        </row>
        <row r="455">
          <cell r="R455" t="str">
            <v>Morgan Stanley p244840</v>
          </cell>
          <cell r="S455">
            <v>3</v>
          </cell>
        </row>
        <row r="456">
          <cell r="R456" t="str">
            <v>Morgan Stanley p244841</v>
          </cell>
          <cell r="S456">
            <v>3</v>
          </cell>
        </row>
        <row r="457">
          <cell r="R457" t="str">
            <v>Morgan Stanley p272153</v>
          </cell>
          <cell r="S457">
            <v>2</v>
          </cell>
        </row>
        <row r="458">
          <cell r="R458" t="str">
            <v>Morgan Stanley p272154</v>
          </cell>
          <cell r="S458">
            <v>2</v>
          </cell>
        </row>
        <row r="459">
          <cell r="R459" t="str">
            <v>Morgan Stanley p272156</v>
          </cell>
          <cell r="S459">
            <v>2</v>
          </cell>
        </row>
        <row r="460">
          <cell r="R460" t="str">
            <v>Morgan Stanley p272157</v>
          </cell>
          <cell r="S460">
            <v>2</v>
          </cell>
        </row>
        <row r="461">
          <cell r="R461" t="str">
            <v>Morgan Stanley p272158</v>
          </cell>
          <cell r="S461">
            <v>2</v>
          </cell>
        </row>
        <row r="462">
          <cell r="R462" t="str">
            <v>Morgan Stanley s207862</v>
          </cell>
          <cell r="S462">
            <v>2</v>
          </cell>
        </row>
        <row r="463">
          <cell r="R463" t="str">
            <v>Mountain Wind 1 QF</v>
          </cell>
          <cell r="S463">
            <v>4</v>
          </cell>
        </row>
        <row r="464">
          <cell r="R464" t="str">
            <v>Mountain Wind 2 QF</v>
          </cell>
          <cell r="S464">
            <v>4</v>
          </cell>
        </row>
        <row r="465">
          <cell r="R465" t="str">
            <v>Mule Hollow Wind QF</v>
          </cell>
          <cell r="S465">
            <v>4</v>
          </cell>
        </row>
        <row r="466">
          <cell r="R466" t="str">
            <v>NCPA p309009</v>
          </cell>
          <cell r="S466">
            <v>6</v>
          </cell>
        </row>
        <row r="467">
          <cell r="R467" t="str">
            <v>NCPA s309008</v>
          </cell>
          <cell r="S467">
            <v>6</v>
          </cell>
        </row>
        <row r="468">
          <cell r="R468" t="str">
            <v>Nebo Capacity Payment</v>
          </cell>
          <cell r="S468">
            <v>2</v>
          </cell>
        </row>
        <row r="469">
          <cell r="R469" t="str">
            <v>Non-Owned East - Obligation</v>
          </cell>
          <cell r="S469">
            <v>2</v>
          </cell>
        </row>
        <row r="470">
          <cell r="R470" t="str">
            <v>Non-Owned East - Offset</v>
          </cell>
          <cell r="S470">
            <v>2</v>
          </cell>
        </row>
        <row r="471">
          <cell r="R471" t="str">
            <v>Non-Owned West - Obligation</v>
          </cell>
          <cell r="S471">
            <v>2</v>
          </cell>
        </row>
        <row r="472">
          <cell r="R472" t="str">
            <v>Non-Owned West - Offset</v>
          </cell>
          <cell r="S472">
            <v>2</v>
          </cell>
        </row>
        <row r="473">
          <cell r="R473" t="str">
            <v>Non-Owned East Wind - Obligation</v>
          </cell>
          <cell r="S473">
            <v>2</v>
          </cell>
        </row>
        <row r="474">
          <cell r="R474" t="str">
            <v>Non-Owned East Wind - Offset</v>
          </cell>
          <cell r="S474">
            <v>2</v>
          </cell>
        </row>
        <row r="475">
          <cell r="R475" t="str">
            <v>Non-Owned West Wind - Obligation</v>
          </cell>
          <cell r="S475">
            <v>2</v>
          </cell>
        </row>
        <row r="476">
          <cell r="R476" t="str">
            <v>Non-Owned West Wind - Offset</v>
          </cell>
          <cell r="S476">
            <v>2</v>
          </cell>
        </row>
        <row r="477">
          <cell r="R477" t="str">
            <v>North Point Wind QF</v>
          </cell>
          <cell r="S477">
            <v>4</v>
          </cell>
        </row>
        <row r="478">
          <cell r="R478" t="str">
            <v>NUCOR</v>
          </cell>
          <cell r="S478">
            <v>2</v>
          </cell>
        </row>
        <row r="479">
          <cell r="R479" t="str">
            <v>NUCOR (De-rate)</v>
          </cell>
          <cell r="S479">
            <v>2</v>
          </cell>
        </row>
        <row r="480">
          <cell r="R480" t="str">
            <v>NVE s523485</v>
          </cell>
          <cell r="S480">
            <v>1</v>
          </cell>
        </row>
        <row r="481">
          <cell r="R481" t="str">
            <v>NVE s811499</v>
          </cell>
          <cell r="S481">
            <v>1</v>
          </cell>
        </row>
        <row r="482">
          <cell r="R482" t="str">
            <v>Oregon QF</v>
          </cell>
          <cell r="S482">
            <v>4</v>
          </cell>
        </row>
        <row r="483">
          <cell r="R483" t="str">
            <v>Oregon Pre-MSP QF</v>
          </cell>
          <cell r="S483">
            <v>4</v>
          </cell>
        </row>
        <row r="484">
          <cell r="R484" t="str">
            <v>Oregon Post-Merger Pre-MSP QF</v>
          </cell>
          <cell r="S484">
            <v>4</v>
          </cell>
        </row>
        <row r="485">
          <cell r="R485" t="str">
            <v>Oregon Post-MSP QF</v>
          </cell>
          <cell r="S485">
            <v>4</v>
          </cell>
        </row>
        <row r="486">
          <cell r="R486" t="str">
            <v>Oregon Pre-Merger QF</v>
          </cell>
          <cell r="S486">
            <v>4</v>
          </cell>
        </row>
        <row r="487">
          <cell r="R487" t="str">
            <v>Oregon Wind Farm QF</v>
          </cell>
          <cell r="S487">
            <v>4</v>
          </cell>
        </row>
        <row r="488">
          <cell r="R488" t="str">
            <v>P4 Production</v>
          </cell>
          <cell r="S488">
            <v>2</v>
          </cell>
        </row>
        <row r="489">
          <cell r="R489" t="str">
            <v>P4 Production (De-rate)</v>
          </cell>
          <cell r="S489">
            <v>1</v>
          </cell>
        </row>
        <row r="490">
          <cell r="R490" t="str">
            <v>Pacific Gas and Electric s524491</v>
          </cell>
          <cell r="S490">
            <v>1</v>
          </cell>
        </row>
        <row r="491">
          <cell r="R491" t="str">
            <v>PGE Cove</v>
          </cell>
          <cell r="S491">
            <v>2</v>
          </cell>
        </row>
        <row r="492">
          <cell r="R492" t="str">
            <v>Pine City Wind QF</v>
          </cell>
          <cell r="S492">
            <v>4</v>
          </cell>
        </row>
        <row r="493">
          <cell r="R493" t="str">
            <v>Pioneer Wind Park I QF</v>
          </cell>
          <cell r="S493">
            <v>4</v>
          </cell>
        </row>
        <row r="494">
          <cell r="R494" t="str">
            <v>Pioneer Wind Park II QF</v>
          </cell>
          <cell r="S494">
            <v>4</v>
          </cell>
        </row>
        <row r="495">
          <cell r="R495" t="str">
            <v>Pipeline Chehalis - Lateral</v>
          </cell>
          <cell r="S495">
            <v>11</v>
          </cell>
        </row>
        <row r="496">
          <cell r="R496" t="str">
            <v>Pipeline Chehalis - Main</v>
          </cell>
          <cell r="S496">
            <v>11</v>
          </cell>
        </row>
        <row r="497">
          <cell r="R497" t="str">
            <v>Pipeline Currant Creek Lateral</v>
          </cell>
          <cell r="S497">
            <v>11</v>
          </cell>
        </row>
        <row r="498">
          <cell r="R498" t="str">
            <v>Pipeline Hermiston Owned</v>
          </cell>
          <cell r="S498">
            <v>11</v>
          </cell>
        </row>
        <row r="499">
          <cell r="R499" t="str">
            <v>Pipeline Kern River Gas</v>
          </cell>
          <cell r="S499">
            <v>11</v>
          </cell>
        </row>
        <row r="500">
          <cell r="R500" t="str">
            <v>Pipeline Lake Side Lateral</v>
          </cell>
          <cell r="S500">
            <v>11</v>
          </cell>
        </row>
        <row r="501">
          <cell r="R501" t="str">
            <v>Pipeline Naughton</v>
          </cell>
          <cell r="S501">
            <v>14</v>
          </cell>
        </row>
        <row r="502">
          <cell r="R502" t="str">
            <v>Pipeline Reservation Fees</v>
          </cell>
          <cell r="S502">
            <v>11</v>
          </cell>
        </row>
        <row r="503">
          <cell r="R503" t="str">
            <v>Pipeline Southern System Expansion</v>
          </cell>
          <cell r="S503">
            <v>11</v>
          </cell>
        </row>
        <row r="504">
          <cell r="R504" t="str">
            <v>Power County North Wind QF p575612</v>
          </cell>
          <cell r="S504">
            <v>4</v>
          </cell>
        </row>
        <row r="505">
          <cell r="R505" t="str">
            <v>Power County South Wind QF p575614</v>
          </cell>
          <cell r="S505">
            <v>4</v>
          </cell>
        </row>
        <row r="506">
          <cell r="R506" t="str">
            <v>PSCo Exchange</v>
          </cell>
          <cell r="S506">
            <v>6</v>
          </cell>
        </row>
        <row r="507">
          <cell r="R507" t="str">
            <v>PSCo Exchange deliver</v>
          </cell>
          <cell r="S507">
            <v>6</v>
          </cell>
        </row>
        <row r="508">
          <cell r="R508" t="str">
            <v>PSCo FC III delivery</v>
          </cell>
          <cell r="S508">
            <v>6</v>
          </cell>
        </row>
        <row r="509">
          <cell r="R509" t="str">
            <v>PSCo FC III Generation</v>
          </cell>
          <cell r="S509">
            <v>6</v>
          </cell>
        </row>
        <row r="510">
          <cell r="R510" t="str">
            <v>PSCo Sale summer</v>
          </cell>
          <cell r="S510">
            <v>1</v>
          </cell>
        </row>
        <row r="511">
          <cell r="R511" t="str">
            <v>PSCo Sale winter</v>
          </cell>
          <cell r="S511">
            <v>1</v>
          </cell>
        </row>
        <row r="512">
          <cell r="R512" t="str">
            <v>Redding Exchange In</v>
          </cell>
          <cell r="S512">
            <v>6</v>
          </cell>
        </row>
        <row r="513">
          <cell r="R513" t="str">
            <v>Redding Exchange Out</v>
          </cell>
          <cell r="S513">
            <v>6</v>
          </cell>
        </row>
        <row r="514">
          <cell r="R514" t="str">
            <v>Ramp Loss East</v>
          </cell>
          <cell r="S514">
            <v>8</v>
          </cell>
        </row>
        <row r="515">
          <cell r="R515" t="str">
            <v>Ramp Loss West</v>
          </cell>
          <cell r="S515">
            <v>8</v>
          </cell>
        </row>
        <row r="516">
          <cell r="R516" t="str">
            <v>Rock River I</v>
          </cell>
          <cell r="S516">
            <v>2</v>
          </cell>
        </row>
        <row r="517">
          <cell r="R517" t="str">
            <v>Rolling Hills Wind</v>
          </cell>
          <cell r="S517">
            <v>9</v>
          </cell>
        </row>
        <row r="518">
          <cell r="R518" t="str">
            <v>Roseburg Dillard QF</v>
          </cell>
          <cell r="S518">
            <v>4</v>
          </cell>
        </row>
        <row r="519">
          <cell r="R519" t="str">
            <v>Roseburg Forest Products</v>
          </cell>
          <cell r="S519">
            <v>2</v>
          </cell>
        </row>
        <row r="520">
          <cell r="R520" t="str">
            <v>Salt River Project</v>
          </cell>
          <cell r="S520">
            <v>1</v>
          </cell>
        </row>
        <row r="521">
          <cell r="R521" t="str">
            <v>SCE Settlement</v>
          </cell>
          <cell r="S521">
            <v>1</v>
          </cell>
        </row>
        <row r="522">
          <cell r="R522" t="str">
            <v>Schwendiman QF</v>
          </cell>
          <cell r="S522">
            <v>4</v>
          </cell>
        </row>
        <row r="523">
          <cell r="R523" t="str">
            <v>SCE s513948</v>
          </cell>
          <cell r="S523">
            <v>1</v>
          </cell>
        </row>
        <row r="524">
          <cell r="R524" t="str">
            <v>SCL State Line delivery</v>
          </cell>
          <cell r="S524">
            <v>6</v>
          </cell>
        </row>
        <row r="525">
          <cell r="R525" t="str">
            <v>SCL State Line delivery LLH</v>
          </cell>
          <cell r="S525">
            <v>6</v>
          </cell>
        </row>
        <row r="526">
          <cell r="R526" t="str">
            <v>SCL State Line generation</v>
          </cell>
          <cell r="S526">
            <v>6</v>
          </cell>
        </row>
        <row r="527">
          <cell r="R527" t="str">
            <v>SCL State Line reserves</v>
          </cell>
          <cell r="S527">
            <v>6</v>
          </cell>
        </row>
        <row r="528">
          <cell r="R528" t="str">
            <v>SDGE s513949</v>
          </cell>
          <cell r="S528">
            <v>1</v>
          </cell>
        </row>
        <row r="529">
          <cell r="R529" t="str">
            <v>Seven Mile Wind</v>
          </cell>
          <cell r="S529">
            <v>9</v>
          </cell>
        </row>
        <row r="530">
          <cell r="R530" t="str">
            <v>Seven Mile II Wind</v>
          </cell>
          <cell r="S530">
            <v>9</v>
          </cell>
        </row>
        <row r="531">
          <cell r="R531" t="str">
            <v>Shell p489963</v>
          </cell>
          <cell r="S531">
            <v>6</v>
          </cell>
        </row>
        <row r="532">
          <cell r="R532" t="str">
            <v>Shell s489962</v>
          </cell>
          <cell r="S532">
            <v>6</v>
          </cell>
        </row>
        <row r="533">
          <cell r="R533" t="str">
            <v>Sierra Pacific II</v>
          </cell>
          <cell r="S533">
            <v>1</v>
          </cell>
        </row>
        <row r="534">
          <cell r="R534" t="str">
            <v>Simplot Phosphates</v>
          </cell>
          <cell r="S534">
            <v>4</v>
          </cell>
        </row>
        <row r="535">
          <cell r="R535" t="str">
            <v>Small Purchases east</v>
          </cell>
          <cell r="S535">
            <v>2</v>
          </cell>
        </row>
        <row r="536">
          <cell r="R536" t="str">
            <v>Small Purchases west</v>
          </cell>
          <cell r="S536">
            <v>2</v>
          </cell>
        </row>
        <row r="537">
          <cell r="R537" t="str">
            <v>SMUD</v>
          </cell>
          <cell r="S537">
            <v>1</v>
          </cell>
        </row>
        <row r="538">
          <cell r="R538" t="str">
            <v>SMUD Provisional</v>
          </cell>
          <cell r="S538">
            <v>1</v>
          </cell>
        </row>
        <row r="539">
          <cell r="R539" t="str">
            <v>SMUD Monthly</v>
          </cell>
          <cell r="S539">
            <v>1</v>
          </cell>
        </row>
        <row r="540">
          <cell r="R540" t="str">
            <v>Spanish Fork Wind 2 QF</v>
          </cell>
          <cell r="S540">
            <v>4</v>
          </cell>
        </row>
        <row r="541">
          <cell r="R541" t="str">
            <v>Station Service East</v>
          </cell>
          <cell r="S541">
            <v>8</v>
          </cell>
        </row>
        <row r="542">
          <cell r="R542" t="str">
            <v>Station Service West</v>
          </cell>
          <cell r="S542">
            <v>8</v>
          </cell>
        </row>
        <row r="543">
          <cell r="R543" t="str">
            <v>STF Index Trades - Buy - East</v>
          </cell>
          <cell r="S543">
            <v>13</v>
          </cell>
        </row>
        <row r="544">
          <cell r="R544" t="str">
            <v>STF Index Trades - Buy - West</v>
          </cell>
          <cell r="S544">
            <v>13</v>
          </cell>
        </row>
        <row r="545">
          <cell r="R545" t="str">
            <v>STF Index Trades - Sell - East</v>
          </cell>
          <cell r="S545">
            <v>12</v>
          </cell>
        </row>
        <row r="546">
          <cell r="R546" t="str">
            <v>STF Index Trades - Sell - West</v>
          </cell>
          <cell r="S546">
            <v>12</v>
          </cell>
        </row>
        <row r="547">
          <cell r="R547" t="str">
            <v>STF Trading Margin</v>
          </cell>
          <cell r="S547">
            <v>12</v>
          </cell>
        </row>
        <row r="548">
          <cell r="R548" t="str">
            <v>Sunnyside (QF) additional</v>
          </cell>
          <cell r="S548">
            <v>4</v>
          </cell>
        </row>
        <row r="549">
          <cell r="R549" t="str">
            <v>Sunnyside (QF) base</v>
          </cell>
          <cell r="S549">
            <v>4</v>
          </cell>
        </row>
        <row r="550">
          <cell r="R550" t="str">
            <v>Tesoro QF</v>
          </cell>
          <cell r="S550">
            <v>4</v>
          </cell>
        </row>
        <row r="551">
          <cell r="R551" t="str">
            <v>Three Buttes Wind</v>
          </cell>
          <cell r="S551">
            <v>2</v>
          </cell>
        </row>
        <row r="552">
          <cell r="R552" t="str">
            <v>Threemile Canyon Wind QF p500139</v>
          </cell>
          <cell r="S552">
            <v>4</v>
          </cell>
        </row>
        <row r="553">
          <cell r="R553" t="str">
            <v>Top of the World Wind p522807</v>
          </cell>
          <cell r="S553">
            <v>2</v>
          </cell>
        </row>
        <row r="554">
          <cell r="R554" t="str">
            <v>Top of the World Wind p575862</v>
          </cell>
          <cell r="S554">
            <v>2</v>
          </cell>
        </row>
        <row r="555">
          <cell r="R555" t="str">
            <v>TransAlta p371343</v>
          </cell>
          <cell r="S555">
            <v>6</v>
          </cell>
        </row>
        <row r="556">
          <cell r="R556" t="str">
            <v>TransAlta Purchase Flat</v>
          </cell>
          <cell r="S556">
            <v>2</v>
          </cell>
        </row>
        <row r="557">
          <cell r="R557" t="str">
            <v>TransAlta Purchase Index</v>
          </cell>
          <cell r="S557">
            <v>2</v>
          </cell>
        </row>
        <row r="558">
          <cell r="R558" t="str">
            <v>TransAlta s371344</v>
          </cell>
          <cell r="S558">
            <v>6</v>
          </cell>
        </row>
        <row r="559">
          <cell r="R559" t="str">
            <v>Transmission East</v>
          </cell>
          <cell r="S559">
            <v>10</v>
          </cell>
        </row>
        <row r="560">
          <cell r="R560" t="str">
            <v>Transmission West</v>
          </cell>
          <cell r="S560">
            <v>10</v>
          </cell>
        </row>
        <row r="561">
          <cell r="R561" t="str">
            <v>Tri-State Exchange</v>
          </cell>
          <cell r="S561">
            <v>6</v>
          </cell>
        </row>
        <row r="562">
          <cell r="R562" t="str">
            <v>Tri-State Exchange return</v>
          </cell>
          <cell r="S562">
            <v>6</v>
          </cell>
        </row>
        <row r="563">
          <cell r="R563" t="str">
            <v>Tri-State Purchase</v>
          </cell>
          <cell r="S563">
            <v>2</v>
          </cell>
        </row>
        <row r="564">
          <cell r="R564" t="str">
            <v>UAMPS s223863</v>
          </cell>
          <cell r="S564">
            <v>1</v>
          </cell>
        </row>
        <row r="565">
          <cell r="R565" t="str">
            <v>UAMPS s404236</v>
          </cell>
          <cell r="S565">
            <v>1</v>
          </cell>
        </row>
        <row r="566">
          <cell r="R566" t="str">
            <v>UBS AG 6X16 at 4C</v>
          </cell>
          <cell r="S566">
            <v>3</v>
          </cell>
        </row>
        <row r="567">
          <cell r="R567" t="str">
            <v>UBS p223199</v>
          </cell>
          <cell r="S567">
            <v>3</v>
          </cell>
        </row>
        <row r="568">
          <cell r="R568" t="str">
            <v>UBS p268848</v>
          </cell>
          <cell r="S568">
            <v>3</v>
          </cell>
        </row>
        <row r="569">
          <cell r="R569" t="str">
            <v>UBS p268850</v>
          </cell>
          <cell r="S569">
            <v>3</v>
          </cell>
        </row>
        <row r="570">
          <cell r="R570" t="str">
            <v>UMPA II</v>
          </cell>
          <cell r="S570">
            <v>1</v>
          </cell>
        </row>
        <row r="571">
          <cell r="R571" t="str">
            <v>US Magnesium QF</v>
          </cell>
          <cell r="S571">
            <v>4</v>
          </cell>
        </row>
        <row r="572">
          <cell r="R572" t="str">
            <v>US Magnesium Reserve</v>
          </cell>
          <cell r="S572">
            <v>2</v>
          </cell>
        </row>
        <row r="573">
          <cell r="R573" t="str">
            <v>Utah QF</v>
          </cell>
          <cell r="S573">
            <v>4</v>
          </cell>
        </row>
        <row r="574">
          <cell r="R574" t="str">
            <v>Utah Pre-MSP QF</v>
          </cell>
          <cell r="S574">
            <v>4</v>
          </cell>
        </row>
        <row r="575">
          <cell r="R575" t="str">
            <v>Utah Post-Merger Pre-MSP QF</v>
          </cell>
          <cell r="S575">
            <v>4</v>
          </cell>
        </row>
        <row r="576">
          <cell r="R576" t="str">
            <v>Utah Post-MSP QF</v>
          </cell>
          <cell r="S576">
            <v>4</v>
          </cell>
        </row>
        <row r="577">
          <cell r="R577" t="str">
            <v>Utah Pre-Merger QF</v>
          </cell>
          <cell r="S577">
            <v>4</v>
          </cell>
        </row>
        <row r="578">
          <cell r="R578" t="str">
            <v>Washington QF</v>
          </cell>
          <cell r="S578">
            <v>4</v>
          </cell>
        </row>
        <row r="579">
          <cell r="R579" t="str">
            <v>Washington Pre-MSP QF</v>
          </cell>
          <cell r="S579">
            <v>4</v>
          </cell>
        </row>
        <row r="580">
          <cell r="R580" t="str">
            <v>Washington Post-Merger Pre-MSP QF</v>
          </cell>
          <cell r="S580">
            <v>4</v>
          </cell>
        </row>
        <row r="581">
          <cell r="R581" t="str">
            <v>Washington Post-MSP QF</v>
          </cell>
          <cell r="S581">
            <v>4</v>
          </cell>
        </row>
        <row r="582">
          <cell r="R582" t="str">
            <v>Washington Pre-Merger QF</v>
          </cell>
          <cell r="S582">
            <v>4</v>
          </cell>
        </row>
        <row r="583">
          <cell r="R583" t="str">
            <v>West Valley Toll</v>
          </cell>
          <cell r="S583">
            <v>2</v>
          </cell>
        </row>
        <row r="584">
          <cell r="R584" t="str">
            <v>Weyerhaeuser QF</v>
          </cell>
          <cell r="S584">
            <v>4</v>
          </cell>
        </row>
        <row r="585">
          <cell r="R585" t="str">
            <v>Weyerhaeuser Reserve</v>
          </cell>
          <cell r="S585">
            <v>2</v>
          </cell>
        </row>
        <row r="586">
          <cell r="R586" t="str">
            <v>Wolverine Creek</v>
          </cell>
          <cell r="S586">
            <v>2</v>
          </cell>
        </row>
        <row r="587">
          <cell r="R587" t="str">
            <v>Wyoming QF</v>
          </cell>
          <cell r="S587">
            <v>4</v>
          </cell>
        </row>
        <row r="588">
          <cell r="R588" t="str">
            <v>Wyoming Pre-MSP QF</v>
          </cell>
          <cell r="S588">
            <v>4</v>
          </cell>
        </row>
        <row r="589">
          <cell r="R589" t="str">
            <v>Wyoming Post-Merger Pre-MSP QF</v>
          </cell>
          <cell r="S589">
            <v>4</v>
          </cell>
        </row>
        <row r="590">
          <cell r="R590" t="str">
            <v>Wyoming Post-MSP QF</v>
          </cell>
          <cell r="S590">
            <v>4</v>
          </cell>
        </row>
        <row r="591">
          <cell r="R591" t="str">
            <v>Wyoming Pre-Merger QF</v>
          </cell>
          <cell r="S591">
            <v>4</v>
          </cell>
        </row>
      </sheetData>
      <sheetData sheetId="11" refreshError="1"/>
      <sheetData sheetId="12" refreshError="1"/>
      <sheetData sheetId="13" refreshError="1"/>
      <sheetData sheetId="14">
        <row r="41">
          <cell r="A41">
            <v>37196</v>
          </cell>
          <cell r="B41">
            <v>0.44227329059218473</v>
          </cell>
          <cell r="C41">
            <v>0.61387460599846122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</row>
        <row r="56">
          <cell r="A56">
            <v>42675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Wind Int"/>
      <sheetName val="NPC"/>
      <sheetName val="Check Dollars"/>
      <sheetName val="Check MWh"/>
      <sheetName val="Check Other"/>
      <sheetName val="FuelAllocation"/>
      <sheetName val="West Valley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>
        <row r="3">
          <cell r="F3">
            <v>41061</v>
          </cell>
          <cell r="G3">
            <v>41091</v>
          </cell>
          <cell r="H3">
            <v>41122</v>
          </cell>
          <cell r="I3">
            <v>41153</v>
          </cell>
          <cell r="J3">
            <v>41183</v>
          </cell>
          <cell r="K3">
            <v>41214</v>
          </cell>
          <cell r="L3">
            <v>41244</v>
          </cell>
          <cell r="M3">
            <v>41275</v>
          </cell>
          <cell r="N3">
            <v>41306</v>
          </cell>
          <cell r="O3">
            <v>41334</v>
          </cell>
          <cell r="P3">
            <v>41365</v>
          </cell>
          <cell r="Q3">
            <v>41395</v>
          </cell>
        </row>
        <row r="9">
          <cell r="C9" t="str">
            <v>Black Hills s27013/s28160</v>
          </cell>
        </row>
        <row r="10">
          <cell r="C10" t="str">
            <v>BPA Wind s42818</v>
          </cell>
        </row>
        <row r="11">
          <cell r="C11" t="str">
            <v>East Area Sales (WCA Sale)</v>
          </cell>
        </row>
        <row r="12">
          <cell r="C12" t="str">
            <v>Hurricane Sale s393046</v>
          </cell>
        </row>
        <row r="13">
          <cell r="C13" t="str">
            <v>LADWP (IPP Layoff)</v>
          </cell>
        </row>
        <row r="14">
          <cell r="C14" t="str">
            <v>NVE s523485</v>
          </cell>
        </row>
        <row r="15">
          <cell r="C15" t="str">
            <v>NVE s811499</v>
          </cell>
        </row>
        <row r="16">
          <cell r="C16" t="str">
            <v>Pacific Gas &amp; Electric s524491</v>
          </cell>
        </row>
        <row r="17">
          <cell r="C17" t="str">
            <v>PSCO s100035</v>
          </cell>
        </row>
        <row r="18">
          <cell r="C18" t="str">
            <v>Salt River Project s322940</v>
          </cell>
        </row>
        <row r="19">
          <cell r="C19" t="str">
            <v>SCE s513948</v>
          </cell>
        </row>
        <row r="20">
          <cell r="C20" t="str">
            <v>SDG&amp;E s513949</v>
          </cell>
        </row>
        <row r="22">
          <cell r="C22" t="str">
            <v>SMUD s24296</v>
          </cell>
        </row>
        <row r="23">
          <cell r="C23" t="str">
            <v>UAMPS s223863</v>
          </cell>
        </row>
        <row r="28">
          <cell r="C28" t="str">
            <v>UMPA II s45631</v>
          </cell>
        </row>
        <row r="33">
          <cell r="C33" t="str">
            <v>COB</v>
          </cell>
        </row>
        <row r="34">
          <cell r="C34" t="str">
            <v>Colorado</v>
          </cell>
        </row>
        <row r="35">
          <cell r="C35" t="str">
            <v>Four Corners</v>
          </cell>
        </row>
        <row r="36">
          <cell r="C36" t="str">
            <v>Idaho</v>
          </cell>
        </row>
        <row r="37">
          <cell r="C37" t="str">
            <v>Mead</v>
          </cell>
        </row>
        <row r="38">
          <cell r="C38" t="str">
            <v>Mid Columbia</v>
          </cell>
        </row>
        <row r="39">
          <cell r="C39" t="str">
            <v>Mona</v>
          </cell>
        </row>
        <row r="40">
          <cell r="C40" t="str">
            <v>NOB</v>
          </cell>
        </row>
        <row r="41">
          <cell r="C41" t="str">
            <v>Palo Verde</v>
          </cell>
        </row>
        <row r="42">
          <cell r="C42" t="str">
            <v>SP15</v>
          </cell>
        </row>
        <row r="43">
          <cell r="C43" t="str">
            <v>Utah</v>
          </cell>
        </row>
        <row r="44">
          <cell r="C44" t="str">
            <v>Washington</v>
          </cell>
        </row>
        <row r="45">
          <cell r="C45" t="str">
            <v>West Main</v>
          </cell>
        </row>
        <row r="46">
          <cell r="C46" t="str">
            <v>Wyoming</v>
          </cell>
        </row>
        <row r="47">
          <cell r="C47" t="str">
            <v>Electric Swaps Sales</v>
          </cell>
        </row>
        <row r="48">
          <cell r="C48" t="str">
            <v>STF Trading Margin</v>
          </cell>
        </row>
        <row r="49">
          <cell r="C49" t="str">
            <v>STF Index Trades</v>
          </cell>
        </row>
        <row r="54">
          <cell r="C54" t="str">
            <v>COB</v>
          </cell>
        </row>
        <row r="55">
          <cell r="C55" t="str">
            <v>Four Corners</v>
          </cell>
        </row>
        <row r="56">
          <cell r="C56" t="str">
            <v>Mead</v>
          </cell>
        </row>
        <row r="57">
          <cell r="C57" t="str">
            <v>Mid Columbia</v>
          </cell>
        </row>
        <row r="58">
          <cell r="C58" t="str">
            <v>Mona</v>
          </cell>
        </row>
        <row r="59">
          <cell r="C59" t="str">
            <v>NOB</v>
          </cell>
        </row>
        <row r="60">
          <cell r="C60" t="str">
            <v>Palo Verde</v>
          </cell>
        </row>
        <row r="61">
          <cell r="C61" t="str">
            <v>SP15</v>
          </cell>
        </row>
        <row r="62">
          <cell r="C62" t="str">
            <v>Trapped Energy</v>
          </cell>
        </row>
        <row r="71">
          <cell r="C71" t="str">
            <v>APS Supplemental p27875</v>
          </cell>
        </row>
        <row r="72">
          <cell r="C72" t="str">
            <v>Avoided Cost Resource</v>
          </cell>
        </row>
        <row r="73">
          <cell r="C73" t="str">
            <v>Blanding Purchase p379174</v>
          </cell>
        </row>
        <row r="74">
          <cell r="C74" t="str">
            <v>BPA Reserve Purchase</v>
          </cell>
        </row>
        <row r="75">
          <cell r="C75" t="str">
            <v>Chehalis Station Service</v>
          </cell>
        </row>
        <row r="76">
          <cell r="C76" t="str">
            <v xml:space="preserve">Combine Hills Wind p160595 </v>
          </cell>
        </row>
        <row r="80">
          <cell r="C80" t="str">
            <v>Deseret Purchase p194277</v>
          </cell>
        </row>
        <row r="81">
          <cell r="C81" t="str">
            <v>Douglas PUD Settlement p38185</v>
          </cell>
        </row>
        <row r="82">
          <cell r="C82" t="str">
            <v>Gemstate p99489</v>
          </cell>
        </row>
        <row r="83">
          <cell r="C83" t="str">
            <v>Georgia-Pacific Camas</v>
          </cell>
        </row>
        <row r="84">
          <cell r="C84" t="str">
            <v>Grant County 10 aMW p66274</v>
          </cell>
        </row>
        <row r="85">
          <cell r="C85" t="str">
            <v>Hermiston Purchase p99563</v>
          </cell>
        </row>
        <row r="86">
          <cell r="C86" t="str">
            <v>Hurricane Purchase p393045</v>
          </cell>
        </row>
        <row r="87">
          <cell r="C87" t="str">
            <v>Idaho Power p278538</v>
          </cell>
        </row>
        <row r="88">
          <cell r="C88" t="str">
            <v>IPP Purchase</v>
          </cell>
        </row>
        <row r="89">
          <cell r="C89" t="str">
            <v>Kennecott Generation Incentive</v>
          </cell>
        </row>
        <row r="90">
          <cell r="C90" t="str">
            <v>LADWP p491303-4</v>
          </cell>
        </row>
        <row r="91">
          <cell r="C91" t="str">
            <v>MagCorp p229846</v>
          </cell>
        </row>
        <row r="92">
          <cell r="C92" t="str">
            <v>MagCorp Reserves p510378</v>
          </cell>
        </row>
        <row r="93">
          <cell r="C93" t="str">
            <v>Morgan Stanley p189046</v>
          </cell>
        </row>
        <row r="94">
          <cell r="C94" t="str">
            <v>Morgan Stanley p272153-6</v>
          </cell>
        </row>
        <row r="95">
          <cell r="C95" t="str">
            <v>Morgan Stanley p272154-7</v>
          </cell>
        </row>
        <row r="97">
          <cell r="C97" t="str">
            <v>Nucor p346856</v>
          </cell>
        </row>
        <row r="98">
          <cell r="C98" t="str">
            <v>P4 Production p137215/p145258</v>
          </cell>
        </row>
        <row r="99">
          <cell r="C99" t="str">
            <v>PGE Cove p83984</v>
          </cell>
        </row>
        <row r="100">
          <cell r="C100" t="str">
            <v>Rock River Wind p100371</v>
          </cell>
        </row>
        <row r="101">
          <cell r="C101" t="str">
            <v>Roseburg Forest Products p312292</v>
          </cell>
        </row>
        <row r="102">
          <cell r="C102" t="str">
            <v>Small Purchases east</v>
          </cell>
        </row>
        <row r="103">
          <cell r="C103" t="str">
            <v>Small Purchases west</v>
          </cell>
        </row>
        <row r="104">
          <cell r="C104" t="str">
            <v>Three Buttes Wind p460457</v>
          </cell>
        </row>
        <row r="105">
          <cell r="C105" t="str">
            <v>Top of the World Wind p522807</v>
          </cell>
        </row>
        <row r="106">
          <cell r="C106" t="str">
            <v>Tri-State Purchase p27057</v>
          </cell>
        </row>
        <row r="107">
          <cell r="C107" t="str">
            <v>West Valley Toll</v>
          </cell>
        </row>
        <row r="108">
          <cell r="C108" t="str">
            <v>Wolverine Creek Wind p244520</v>
          </cell>
        </row>
        <row r="125">
          <cell r="C125" t="str">
            <v>QF California</v>
          </cell>
        </row>
        <row r="126">
          <cell r="C126" t="str">
            <v>QF Idaho</v>
          </cell>
        </row>
        <row r="127">
          <cell r="C127" t="str">
            <v>QF Oregon</v>
          </cell>
        </row>
        <row r="128">
          <cell r="C128" t="str">
            <v>QF Utah</v>
          </cell>
        </row>
        <row r="129">
          <cell r="C129" t="str">
            <v>QF Washington</v>
          </cell>
        </row>
        <row r="130">
          <cell r="C130" t="str">
            <v>QF Wyoming</v>
          </cell>
        </row>
        <row r="131">
          <cell r="C131" t="str">
            <v>Biomass One QF</v>
          </cell>
        </row>
        <row r="132">
          <cell r="C132" t="str">
            <v>Blue Mountain Wind QF</v>
          </cell>
        </row>
        <row r="133">
          <cell r="C133" t="str">
            <v>Butter Creek Wind QF</v>
          </cell>
        </row>
        <row r="134">
          <cell r="C134" t="str">
            <v>Chevron Wind p499335 QF</v>
          </cell>
        </row>
        <row r="135">
          <cell r="C135" t="str">
            <v>Co-Gen II</v>
          </cell>
        </row>
        <row r="136">
          <cell r="C136" t="str">
            <v>DCFP p316701 QF</v>
          </cell>
        </row>
        <row r="137">
          <cell r="C137" t="str">
            <v>Co-Gen II p349170 QF</v>
          </cell>
        </row>
        <row r="138">
          <cell r="C138" t="str">
            <v>Evergreen BioPower p351030 QF</v>
          </cell>
        </row>
        <row r="139">
          <cell r="C139" t="str">
            <v>ExxonMobil p255042 QF</v>
          </cell>
        </row>
        <row r="140">
          <cell r="C140" t="str">
            <v>Five Pine Wind QF</v>
          </cell>
        </row>
        <row r="141">
          <cell r="C141" t="str">
            <v>Kennecott Refinery QF</v>
          </cell>
        </row>
        <row r="142">
          <cell r="C142" t="str">
            <v>Kennecott Smelter QF</v>
          </cell>
        </row>
        <row r="143">
          <cell r="C143" t="str">
            <v>Mountain Wind 1 p367721 QF</v>
          </cell>
        </row>
        <row r="144">
          <cell r="C144" t="str">
            <v>Mountain Wind 2 p398449 QF</v>
          </cell>
        </row>
        <row r="145">
          <cell r="C145" t="str">
            <v>North Point Wind QF</v>
          </cell>
        </row>
        <row r="146">
          <cell r="C146" t="str">
            <v>Oregon Wind Farm QF</v>
          </cell>
        </row>
        <row r="147">
          <cell r="C147" t="str">
            <v>Pioneer Wind Park I QF</v>
          </cell>
        </row>
        <row r="148">
          <cell r="C148" t="str">
            <v>Pioneer Wind Park II QF</v>
          </cell>
        </row>
        <row r="149">
          <cell r="C149" t="str">
            <v>Power County North Wind QF p575612</v>
          </cell>
        </row>
        <row r="150">
          <cell r="C150" t="str">
            <v>Power County South Wind QF p575614</v>
          </cell>
        </row>
        <row r="151">
          <cell r="C151" t="str">
            <v>Roseburg Dillard QF</v>
          </cell>
        </row>
        <row r="152">
          <cell r="C152" t="str">
            <v>SF Phosphates</v>
          </cell>
        </row>
        <row r="153">
          <cell r="C153" t="str">
            <v>Spanish Fork Wind 2 p311681 QF</v>
          </cell>
        </row>
        <row r="154">
          <cell r="C154" t="str">
            <v>Sunnyside p83997/p59965 QF</v>
          </cell>
        </row>
        <row r="155">
          <cell r="C155" t="str">
            <v>Tesoro QF</v>
          </cell>
        </row>
        <row r="156">
          <cell r="C156" t="str">
            <v>Threemile Canyon Wind QF p500139</v>
          </cell>
        </row>
        <row r="157">
          <cell r="C157" t="str">
            <v>US Magnesium QF</v>
          </cell>
        </row>
        <row r="163">
          <cell r="C163" t="str">
            <v>Canadian Entitlement p60828</v>
          </cell>
        </row>
        <row r="164">
          <cell r="C164" t="str">
            <v>Chelan - Rocky Reach p60827</v>
          </cell>
        </row>
        <row r="165">
          <cell r="C165" t="str">
            <v>Douglas - Wells p60828</v>
          </cell>
        </row>
        <row r="166">
          <cell r="C166" t="str">
            <v>Grant Displacement p270294</v>
          </cell>
        </row>
        <row r="167">
          <cell r="C167" t="str">
            <v>Grant Reasonable</v>
          </cell>
        </row>
        <row r="168">
          <cell r="C168" t="str">
            <v>Grant Meaningful Priority p390668</v>
          </cell>
        </row>
        <row r="169">
          <cell r="C169" t="str">
            <v>Grant Surplus p258951</v>
          </cell>
        </row>
        <row r="170">
          <cell r="C170" t="str">
            <v>Grant Power Auction</v>
          </cell>
        </row>
        <row r="171">
          <cell r="C171" t="str">
            <v>Grant - Priest Rapids</v>
          </cell>
        </row>
        <row r="179">
          <cell r="C179" t="str">
            <v>APGI/Colockum s191690</v>
          </cell>
        </row>
        <row r="180">
          <cell r="C180" t="str">
            <v>APS Exchange p58118/s58119</v>
          </cell>
        </row>
        <row r="181">
          <cell r="C181" t="str">
            <v>Black Hills CTs p64676</v>
          </cell>
        </row>
        <row r="182">
          <cell r="C182" t="str">
            <v>BPA Exchange p64706/p64888</v>
          </cell>
        </row>
        <row r="183">
          <cell r="C183" t="str">
            <v xml:space="preserve">BPA FC II Wind p63507 </v>
          </cell>
        </row>
        <row r="184">
          <cell r="C184" t="str">
            <v xml:space="preserve">BPA FC IV Wind p79207 </v>
          </cell>
        </row>
        <row r="185">
          <cell r="C185" t="str">
            <v>BPA Peaking p59820</v>
          </cell>
        </row>
        <row r="186">
          <cell r="C186" t="str">
            <v>BPA So. Idaho p64885/p83975/p64705</v>
          </cell>
        </row>
        <row r="187">
          <cell r="C187" t="str">
            <v>Cargill p483225/s6 p485390/s89</v>
          </cell>
        </row>
        <row r="188">
          <cell r="C188" t="str">
            <v>Cowlitz Swift p65787</v>
          </cell>
        </row>
        <row r="189">
          <cell r="C189" t="str">
            <v>EWEB FC I p63508/p63510</v>
          </cell>
        </row>
        <row r="190">
          <cell r="C190" t="str">
            <v>PSCo Exchange p340325</v>
          </cell>
        </row>
        <row r="191">
          <cell r="C191" t="str">
            <v>PSCO FC III p63362/s63361</v>
          </cell>
        </row>
        <row r="192">
          <cell r="C192" t="str">
            <v>Redding Exchange p66276</v>
          </cell>
        </row>
        <row r="193">
          <cell r="C193" t="str">
            <v>SCL State Line p105228</v>
          </cell>
        </row>
        <row r="194">
          <cell r="C194" t="str">
            <v>Shell p489963/s489962</v>
          </cell>
        </row>
        <row r="195">
          <cell r="C195" t="str">
            <v>TransAlta p371343/s371344</v>
          </cell>
        </row>
        <row r="197">
          <cell r="C197" t="str">
            <v>Tri-State Exchange</v>
          </cell>
        </row>
        <row r="202">
          <cell r="C202" t="str">
            <v>COB</v>
          </cell>
        </row>
        <row r="203">
          <cell r="C203" t="str">
            <v>Colorado</v>
          </cell>
        </row>
        <row r="204">
          <cell r="C204" t="str">
            <v>Four Corners</v>
          </cell>
        </row>
        <row r="205">
          <cell r="C205" t="str">
            <v>Idaho</v>
          </cell>
        </row>
        <row r="206">
          <cell r="C206" t="str">
            <v>Mead</v>
          </cell>
        </row>
        <row r="207">
          <cell r="C207" t="str">
            <v>Mid Columbia</v>
          </cell>
        </row>
        <row r="208">
          <cell r="C208" t="str">
            <v>Mona</v>
          </cell>
        </row>
        <row r="209">
          <cell r="C209" t="str">
            <v>NOB</v>
          </cell>
        </row>
        <row r="210">
          <cell r="C210" t="str">
            <v>Palo Verde</v>
          </cell>
        </row>
        <row r="211">
          <cell r="C211" t="str">
            <v>SP15</v>
          </cell>
        </row>
        <row r="212">
          <cell r="C212" t="str">
            <v>Utah</v>
          </cell>
        </row>
        <row r="213">
          <cell r="C213" t="str">
            <v>Washington</v>
          </cell>
        </row>
        <row r="214">
          <cell r="C214" t="str">
            <v>West Main</v>
          </cell>
        </row>
        <row r="215">
          <cell r="C215" t="str">
            <v>Wyoming</v>
          </cell>
        </row>
        <row r="218">
          <cell r="C218" t="str">
            <v>STF Electric Swaps</v>
          </cell>
        </row>
        <row r="219">
          <cell r="C219" t="str">
            <v>STF Index Trades</v>
          </cell>
        </row>
        <row r="224">
          <cell r="C224" t="str">
            <v>COB</v>
          </cell>
        </row>
        <row r="225">
          <cell r="C225" t="str">
            <v>Four Corners</v>
          </cell>
        </row>
        <row r="226">
          <cell r="C226" t="str">
            <v>Mead</v>
          </cell>
        </row>
        <row r="227">
          <cell r="C227" t="str">
            <v>Mid Columbia</v>
          </cell>
        </row>
        <row r="228">
          <cell r="C228" t="str">
            <v>Mona</v>
          </cell>
        </row>
        <row r="229">
          <cell r="C229" t="str">
            <v>NOB</v>
          </cell>
        </row>
        <row r="230">
          <cell r="C230" t="str">
            <v>Palo Verde</v>
          </cell>
        </row>
        <row r="231">
          <cell r="C231" t="str">
            <v>SP15</v>
          </cell>
        </row>
        <row r="232">
          <cell r="C232" t="str">
            <v>Emergency Purchases</v>
          </cell>
        </row>
        <row r="239">
          <cell r="C239" t="str">
            <v>Firm Wheeling</v>
          </cell>
        </row>
        <row r="241">
          <cell r="C241" t="str">
            <v>ST Firm &amp; Non-Firm</v>
          </cell>
        </row>
        <row r="246">
          <cell r="C246" t="str">
            <v>Carbon</v>
          </cell>
        </row>
        <row r="247">
          <cell r="C247" t="str">
            <v>Cholla</v>
          </cell>
        </row>
        <row r="248">
          <cell r="C248" t="str">
            <v>Colstrip</v>
          </cell>
        </row>
        <row r="249">
          <cell r="C249" t="str">
            <v>Craig</v>
          </cell>
        </row>
        <row r="250">
          <cell r="C250" t="str">
            <v>Dave Johnston</v>
          </cell>
        </row>
        <row r="251">
          <cell r="C251" t="str">
            <v>Hayden</v>
          </cell>
        </row>
        <row r="252">
          <cell r="C252" t="str">
            <v>Hunter</v>
          </cell>
        </row>
        <row r="253">
          <cell r="C253" t="str">
            <v>Huntington</v>
          </cell>
        </row>
        <row r="254">
          <cell r="C254" t="str">
            <v>Jim Bridger</v>
          </cell>
        </row>
        <row r="255">
          <cell r="C255" t="str">
            <v>Naughton</v>
          </cell>
        </row>
        <row r="257">
          <cell r="C257" t="str">
            <v>Ramp Loss</v>
          </cell>
        </row>
        <row r="258">
          <cell r="C258" t="str">
            <v>Wyodak</v>
          </cell>
        </row>
        <row r="263">
          <cell r="C263" t="str">
            <v>Chehalis</v>
          </cell>
        </row>
        <row r="264">
          <cell r="C264" t="str">
            <v>Currant Creek</v>
          </cell>
        </row>
        <row r="265">
          <cell r="C265" t="str">
            <v>Gadsby</v>
          </cell>
        </row>
        <row r="266">
          <cell r="C266" t="str">
            <v>Gadsby CT</v>
          </cell>
        </row>
        <row r="267">
          <cell r="C267" t="str">
            <v>Hermiston</v>
          </cell>
        </row>
        <row r="268">
          <cell r="C268" t="str">
            <v>Lake Side</v>
          </cell>
        </row>
        <row r="269">
          <cell r="C269" t="str">
            <v>Lake Side II</v>
          </cell>
        </row>
        <row r="270">
          <cell r="C270" t="str">
            <v>Little Mountain</v>
          </cell>
        </row>
        <row r="272">
          <cell r="C272" t="str">
            <v>Not Used</v>
          </cell>
        </row>
        <row r="276">
          <cell r="C276" t="str">
            <v>Gas Physical</v>
          </cell>
        </row>
        <row r="277">
          <cell r="C277" t="str">
            <v>Gas Swaps</v>
          </cell>
        </row>
        <row r="278">
          <cell r="C278" t="str">
            <v>Clay Basin Gas Storage</v>
          </cell>
        </row>
        <row r="279">
          <cell r="C279" t="str">
            <v>Pipeline Reservation Fees</v>
          </cell>
        </row>
        <row r="287">
          <cell r="C287" t="str">
            <v>Blundell</v>
          </cell>
        </row>
        <row r="288">
          <cell r="C288" t="str">
            <v>Dunlap I Wind p524168</v>
          </cell>
        </row>
        <row r="289">
          <cell r="C289" t="str">
            <v>Foote Creek I Wind</v>
          </cell>
        </row>
        <row r="290">
          <cell r="C290" t="str">
            <v>Glenrock Wind p423461</v>
          </cell>
        </row>
        <row r="291">
          <cell r="C291" t="str">
            <v>Glenrock III Wind p454125</v>
          </cell>
        </row>
        <row r="292">
          <cell r="C292" t="str">
            <v>Goodnoe Wind p332427</v>
          </cell>
        </row>
        <row r="293">
          <cell r="C293" t="str">
            <v>High Plains Wind p492251</v>
          </cell>
        </row>
        <row r="294">
          <cell r="C294" t="str">
            <v>Leaning Juniper 1 p317714</v>
          </cell>
        </row>
        <row r="295">
          <cell r="C295" t="str">
            <v>Marengo I Wind p332428</v>
          </cell>
        </row>
        <row r="296">
          <cell r="C296" t="str">
            <v>Marengo II Wind p423463</v>
          </cell>
        </row>
        <row r="297">
          <cell r="C297" t="str">
            <v>McFadden Ridge Wind p492250</v>
          </cell>
        </row>
        <row r="298">
          <cell r="C298" t="str">
            <v>Rolling Hills Wind p423462</v>
          </cell>
        </row>
        <row r="299">
          <cell r="C299" t="str">
            <v>Seven Mile Wind p454126</v>
          </cell>
        </row>
        <row r="300">
          <cell r="C300" t="str">
            <v>Seven Mile II Wind p357819</v>
          </cell>
        </row>
        <row r="305">
          <cell r="C305" t="str">
            <v>Wind Integration Charge</v>
          </cell>
        </row>
        <row r="313">
          <cell r="J313" t="str">
            <v>MWh</v>
          </cell>
        </row>
        <row r="316">
          <cell r="C316" t="str">
            <v>DSM Cool Keeper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7">
          <cell r="C317" t="str">
            <v>DSM (Irrigation)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C318" t="str">
            <v>Kennecott Generation Adjustment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C319" t="str">
            <v>MagCorp Buythrough</v>
          </cell>
          <cell r="E319">
            <v>-32884.937696000001</v>
          </cell>
          <cell r="F319">
            <v>-4050.8358239999998</v>
          </cell>
          <cell r="G319">
            <v>-5920.33176</v>
          </cell>
          <cell r="H319">
            <v>-5944.3881799999999</v>
          </cell>
          <cell r="I319">
            <v>-4357.2196119999999</v>
          </cell>
          <cell r="J319">
            <v>0</v>
          </cell>
          <cell r="K319">
            <v>0</v>
          </cell>
          <cell r="L319">
            <v>-6566.1804000000002</v>
          </cell>
          <cell r="M319">
            <v>-6045.9819200000002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C320" t="str">
            <v>Monsanto Buythrough</v>
          </cell>
          <cell r="E320">
            <v>-35028.977343999999</v>
          </cell>
          <cell r="F320">
            <v>-500.95119360000001</v>
          </cell>
          <cell r="G320">
            <v>-5410.4041999999999</v>
          </cell>
          <cell r="H320">
            <v>-5221.5036479999999</v>
          </cell>
          <cell r="I320">
            <v>-4601.5814399999999</v>
          </cell>
          <cell r="J320">
            <v>-3937.8981600000002</v>
          </cell>
          <cell r="K320">
            <v>-6766.7992000000004</v>
          </cell>
          <cell r="L320">
            <v>-8413.0331999999999</v>
          </cell>
          <cell r="M320">
            <v>0</v>
          </cell>
          <cell r="N320">
            <v>0</v>
          </cell>
          <cell r="O320">
            <v>0</v>
          </cell>
          <cell r="P320">
            <v>-58.935435519999999</v>
          </cell>
          <cell r="Q320">
            <v>-117.87086687999999</v>
          </cell>
        </row>
        <row r="324">
          <cell r="C324" t="str">
            <v>Station Service</v>
          </cell>
          <cell r="E324">
            <v>88490.998159200011</v>
          </cell>
          <cell r="F324">
            <v>9142.9998624</v>
          </cell>
          <cell r="G324">
            <v>5643.999624</v>
          </cell>
          <cell r="H324">
            <v>6546.99976728</v>
          </cell>
          <cell r="I324">
            <v>6925.0000968000004</v>
          </cell>
          <cell r="J324">
            <v>7269.9997943999997</v>
          </cell>
          <cell r="K324">
            <v>8197.9994592000003</v>
          </cell>
          <cell r="L324">
            <v>5711.0000231999993</v>
          </cell>
          <cell r="M324">
            <v>5860.0001592000008</v>
          </cell>
          <cell r="N324">
            <v>7211.0001129599996</v>
          </cell>
          <cell r="O324">
            <v>7753.99968696</v>
          </cell>
          <cell r="P324">
            <v>8716.9995359999994</v>
          </cell>
          <cell r="Q324">
            <v>9511.0000368000001</v>
          </cell>
        </row>
        <row r="326">
          <cell r="E326">
            <v>20577.083119200001</v>
          </cell>
          <cell r="F326">
            <v>4591.2128448000003</v>
          </cell>
          <cell r="G326">
            <v>-5686.7363359999999</v>
          </cell>
          <cell r="H326">
            <v>-4618.8920607199998</v>
          </cell>
          <cell r="I326">
            <v>-2033.8009551999985</v>
          </cell>
          <cell r="J326">
            <v>3332.1016343999995</v>
          </cell>
          <cell r="K326">
            <v>1431.2002591999999</v>
          </cell>
          <cell r="L326">
            <v>-9268.2135768000007</v>
          </cell>
          <cell r="M326">
            <v>-185.98176079999939</v>
          </cell>
          <cell r="N326">
            <v>7211.0001129599996</v>
          </cell>
          <cell r="O326">
            <v>7753.99968696</v>
          </cell>
          <cell r="P326">
            <v>8658.06410048</v>
          </cell>
          <cell r="Q326">
            <v>9393.129169920001</v>
          </cell>
        </row>
        <row r="328">
          <cell r="C328" t="str">
            <v>System Load</v>
          </cell>
          <cell r="E328">
            <v>59118513.632000007</v>
          </cell>
          <cell r="F328">
            <v>4715775.7260000007</v>
          </cell>
          <cell r="G328">
            <v>5411997.6099999994</v>
          </cell>
          <cell r="H328">
            <v>5357357.5500000007</v>
          </cell>
          <cell r="I328">
            <v>4713888.0559999999</v>
          </cell>
          <cell r="J328">
            <v>4741230.55</v>
          </cell>
          <cell r="K328">
            <v>4753484.8000000007</v>
          </cell>
          <cell r="L328">
            <v>5131060.07</v>
          </cell>
          <cell r="M328">
            <v>5209441.1399999987</v>
          </cell>
          <cell r="N328">
            <v>4619731.76</v>
          </cell>
          <cell r="O328">
            <v>4919606.7699999996</v>
          </cell>
          <cell r="P328">
            <v>4663383.8340000007</v>
          </cell>
          <cell r="Q328">
            <v>4881555.7660000008</v>
          </cell>
        </row>
        <row r="329">
          <cell r="E329">
            <v>59139090.715119198</v>
          </cell>
          <cell r="F329">
            <v>4720366.9388448009</v>
          </cell>
          <cell r="G329">
            <v>5406310.8736639991</v>
          </cell>
          <cell r="H329">
            <v>5352738.6579392804</v>
          </cell>
          <cell r="I329">
            <v>4711854.2550448002</v>
          </cell>
          <cell r="J329">
            <v>4744562.6516343998</v>
          </cell>
          <cell r="K329">
            <v>4754916.000259201</v>
          </cell>
          <cell r="L329">
            <v>5121791.8564232001</v>
          </cell>
          <cell r="M329">
            <v>5209255.1582391988</v>
          </cell>
          <cell r="N329">
            <v>4626942.7601129599</v>
          </cell>
          <cell r="O329">
            <v>4927360.7696869597</v>
          </cell>
          <cell r="P329">
            <v>4672041.8981004804</v>
          </cell>
          <cell r="Q329">
            <v>4890948.8951699212</v>
          </cell>
        </row>
        <row r="333">
          <cell r="C333" t="str">
            <v>Black Hills s27013/s28160</v>
          </cell>
          <cell r="E333">
            <v>355614.99604250002</v>
          </cell>
          <cell r="F333">
            <v>24319.9605711</v>
          </cell>
          <cell r="G333">
            <v>30289.2506632</v>
          </cell>
          <cell r="H333">
            <v>31224.895553599999</v>
          </cell>
          <cell r="I333">
            <v>29804.190463700001</v>
          </cell>
          <cell r="J333">
            <v>30644.750501499999</v>
          </cell>
          <cell r="K333">
            <v>30077.1203876</v>
          </cell>
          <cell r="L333">
            <v>30646.8103667</v>
          </cell>
          <cell r="M333">
            <v>31283.575431099998</v>
          </cell>
          <cell r="N333">
            <v>27989.915416899999</v>
          </cell>
          <cell r="O333">
            <v>30726.355518700002</v>
          </cell>
          <cell r="P333">
            <v>30012.8955154</v>
          </cell>
          <cell r="Q333">
            <v>28595.275653000001</v>
          </cell>
        </row>
        <row r="334">
          <cell r="C334" t="str">
            <v>BPA Wind s42818</v>
          </cell>
          <cell r="E334">
            <v>38529.482720799992</v>
          </cell>
          <cell r="F334">
            <v>2330.9058135999999</v>
          </cell>
          <cell r="G334">
            <v>1748.1211602000001</v>
          </cell>
          <cell r="H334">
            <v>1657.0177037999999</v>
          </cell>
          <cell r="I334">
            <v>2179.1386133999999</v>
          </cell>
          <cell r="J334">
            <v>3184.9382854</v>
          </cell>
          <cell r="K334">
            <v>4011.5640128</v>
          </cell>
          <cell r="L334">
            <v>4703.7409097999998</v>
          </cell>
          <cell r="M334">
            <v>4828.7254285999998</v>
          </cell>
          <cell r="N334">
            <v>4047.910605</v>
          </cell>
          <cell r="O334">
            <v>3919.4665921999999</v>
          </cell>
          <cell r="P334">
            <v>3044.1439172</v>
          </cell>
          <cell r="Q334">
            <v>2873.8096787999998</v>
          </cell>
        </row>
        <row r="335">
          <cell r="C335" t="str">
            <v>East Area Sales (WCA Sale)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C336" t="str">
            <v>Hurricane Sale s393046</v>
          </cell>
          <cell r="E336">
            <v>44.400000144000003</v>
          </cell>
          <cell r="F336">
            <v>14.800000320000001</v>
          </cell>
          <cell r="G336">
            <v>14.799999912000001</v>
          </cell>
          <cell r="H336">
            <v>14.799999912000001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C337" t="str">
            <v>LADWP (IPP Layoff)</v>
          </cell>
          <cell r="E337">
            <v>573306.99494400003</v>
          </cell>
          <cell r="F337">
            <v>49411.000800000002</v>
          </cell>
          <cell r="G337">
            <v>52875.998160000003</v>
          </cell>
          <cell r="H337">
            <v>52503.998160000003</v>
          </cell>
          <cell r="I337">
            <v>37694.001600000003</v>
          </cell>
          <cell r="J337">
            <v>61508.999184</v>
          </cell>
          <cell r="K337">
            <v>44091.999360000002</v>
          </cell>
          <cell r="L337">
            <v>49123.998720000003</v>
          </cell>
          <cell r="M337">
            <v>52616.996879999999</v>
          </cell>
          <cell r="N337">
            <v>45965.001600000003</v>
          </cell>
          <cell r="O337">
            <v>43834.99944</v>
          </cell>
          <cell r="P337">
            <v>33301.000800000002</v>
          </cell>
          <cell r="Q337">
            <v>50379.000240000001</v>
          </cell>
        </row>
        <row r="338">
          <cell r="C338" t="str">
            <v>NVE s523485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</row>
        <row r="339">
          <cell r="C339" t="str">
            <v>NVE s811499</v>
          </cell>
          <cell r="E339">
            <v>547200</v>
          </cell>
          <cell r="F339">
            <v>69600</v>
          </cell>
          <cell r="G339">
            <v>37200</v>
          </cell>
          <cell r="H339">
            <v>37200</v>
          </cell>
          <cell r="I339">
            <v>72000</v>
          </cell>
          <cell r="J339">
            <v>111600</v>
          </cell>
          <cell r="K339">
            <v>108000</v>
          </cell>
          <cell r="L339">
            <v>111600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C340" t="str">
            <v>Pacific Gas &amp; Electric s524491</v>
          </cell>
          <cell r="E340">
            <v>292800</v>
          </cell>
          <cell r="F340">
            <v>72000</v>
          </cell>
          <cell r="G340">
            <v>0</v>
          </cell>
          <cell r="H340">
            <v>0</v>
          </cell>
          <cell r="I340">
            <v>0</v>
          </cell>
          <cell r="J340">
            <v>74400</v>
          </cell>
          <cell r="K340">
            <v>72000</v>
          </cell>
          <cell r="L340">
            <v>74400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C341" t="str">
            <v>PSCO s100035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C342" t="str">
            <v>Salt River Project s322940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C343" t="str">
            <v>SCE s513948</v>
          </cell>
          <cell r="E343">
            <v>146400</v>
          </cell>
          <cell r="F343">
            <v>36000</v>
          </cell>
          <cell r="G343">
            <v>0</v>
          </cell>
          <cell r="H343">
            <v>0</v>
          </cell>
          <cell r="I343">
            <v>0</v>
          </cell>
          <cell r="J343">
            <v>37200</v>
          </cell>
          <cell r="K343">
            <v>36000</v>
          </cell>
          <cell r="L343">
            <v>37200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C344" t="str">
            <v>SDG&amp;E s513949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C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C346" t="str">
            <v>SMUD s24296</v>
          </cell>
          <cell r="E346">
            <v>350400</v>
          </cell>
          <cell r="F346">
            <v>17500</v>
          </cell>
          <cell r="G346">
            <v>60800</v>
          </cell>
          <cell r="H346">
            <v>71700</v>
          </cell>
          <cell r="I346">
            <v>33700</v>
          </cell>
          <cell r="J346">
            <v>5100</v>
          </cell>
          <cell r="K346">
            <v>0</v>
          </cell>
          <cell r="L346">
            <v>0</v>
          </cell>
          <cell r="M346">
            <v>36700</v>
          </cell>
          <cell r="N346">
            <v>37300</v>
          </cell>
          <cell r="O346">
            <v>36400</v>
          </cell>
          <cell r="P346">
            <v>30100</v>
          </cell>
          <cell r="Q346">
            <v>21100</v>
          </cell>
        </row>
        <row r="347">
          <cell r="C347" t="str">
            <v>UAMPS s223863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</row>
        <row r="348">
          <cell r="C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</row>
        <row r="352">
          <cell r="C352" t="str">
            <v>UMPA II s45631</v>
          </cell>
          <cell r="E352">
            <v>214233</v>
          </cell>
          <cell r="F352">
            <v>17360</v>
          </cell>
          <cell r="G352">
            <v>41812.5</v>
          </cell>
          <cell r="H352">
            <v>32892.5</v>
          </cell>
          <cell r="I352">
            <v>18343</v>
          </cell>
          <cell r="J352">
            <v>13937.5</v>
          </cell>
          <cell r="K352">
            <v>13487.5</v>
          </cell>
          <cell r="L352">
            <v>13937.5</v>
          </cell>
          <cell r="M352">
            <v>13937.5</v>
          </cell>
          <cell r="N352">
            <v>12587.5</v>
          </cell>
          <cell r="O352">
            <v>13937.5</v>
          </cell>
          <cell r="P352">
            <v>11100</v>
          </cell>
          <cell r="Q352">
            <v>10900</v>
          </cell>
        </row>
        <row r="354">
          <cell r="E354">
            <v>2518528.8737074439</v>
          </cell>
          <cell r="F354">
            <v>288536.66718501999</v>
          </cell>
          <cell r="G354">
            <v>224740.66998331202</v>
          </cell>
          <cell r="H354">
            <v>227193.21141731201</v>
          </cell>
          <cell r="I354">
            <v>193720.33067709999</v>
          </cell>
          <cell r="J354">
            <v>337576.18797089998</v>
          </cell>
          <cell r="K354">
            <v>307668.18376039999</v>
          </cell>
          <cell r="L354">
            <v>321612.04999650002</v>
          </cell>
          <cell r="M354">
            <v>139366.79773970001</v>
          </cell>
          <cell r="N354">
            <v>127890.32762190001</v>
          </cell>
          <cell r="O354">
            <v>128818.3215509</v>
          </cell>
          <cell r="P354">
            <v>107558.0402326</v>
          </cell>
          <cell r="Q354">
            <v>113848.08557180001</v>
          </cell>
        </row>
        <row r="357">
          <cell r="C357" t="str">
            <v>COB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C358" t="str">
            <v>Colorado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C359" t="str">
            <v>Four Corners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C360" t="str">
            <v>Idaho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C361" t="str">
            <v>Mead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C362" t="str">
            <v>Mid Columbia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C363" t="str">
            <v>Mona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C364" t="str">
            <v>NOB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65">
          <cell r="C365" t="str">
            <v>Palo Verde</v>
          </cell>
          <cell r="E365">
            <v>2002400</v>
          </cell>
          <cell r="F365">
            <v>101200</v>
          </cell>
          <cell r="G365">
            <v>104600</v>
          </cell>
          <cell r="H365">
            <v>183000</v>
          </cell>
          <cell r="I365">
            <v>273600</v>
          </cell>
          <cell r="J365">
            <v>478800</v>
          </cell>
          <cell r="K365">
            <v>358000</v>
          </cell>
          <cell r="L365">
            <v>361600</v>
          </cell>
          <cell r="M365">
            <v>49200</v>
          </cell>
          <cell r="N365">
            <v>43200</v>
          </cell>
          <cell r="O365">
            <v>49200</v>
          </cell>
          <cell r="P365">
            <v>0</v>
          </cell>
          <cell r="Q365">
            <v>0</v>
          </cell>
        </row>
        <row r="366">
          <cell r="C366" t="str">
            <v>SP15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C367" t="str">
            <v>Utah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C368" t="str">
            <v>Washington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C369" t="str">
            <v>West Main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C370" t="str">
            <v>Wyoming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2">
          <cell r="C372" t="str">
            <v>STF Trading Margin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C373" t="str">
            <v>STF Index Trades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5">
          <cell r="E375">
            <v>2002400</v>
          </cell>
          <cell r="F375">
            <v>101200</v>
          </cell>
          <cell r="G375">
            <v>104600</v>
          </cell>
          <cell r="H375">
            <v>183000</v>
          </cell>
          <cell r="I375">
            <v>273600</v>
          </cell>
          <cell r="J375">
            <v>478800</v>
          </cell>
          <cell r="K375">
            <v>358000</v>
          </cell>
          <cell r="L375">
            <v>361600</v>
          </cell>
          <cell r="M375">
            <v>49200</v>
          </cell>
          <cell r="N375">
            <v>43200</v>
          </cell>
          <cell r="O375">
            <v>49200</v>
          </cell>
          <cell r="P375">
            <v>0</v>
          </cell>
          <cell r="Q375">
            <v>0</v>
          </cell>
        </row>
        <row r="378">
          <cell r="C378" t="str">
            <v>COB</v>
          </cell>
          <cell r="E378">
            <v>1357369.5174999998</v>
          </cell>
          <cell r="F378">
            <v>26482.352500000001</v>
          </cell>
          <cell r="G378">
            <v>110250.40599999999</v>
          </cell>
          <cell r="H378">
            <v>127725.56999999999</v>
          </cell>
          <cell r="I378">
            <v>133848.9</v>
          </cell>
          <cell r="J378">
            <v>142711.96</v>
          </cell>
          <cell r="K378">
            <v>150189.6</v>
          </cell>
          <cell r="L378">
            <v>155435.35999999999</v>
          </cell>
          <cell r="M378">
            <v>137373.91999999998</v>
          </cell>
          <cell r="N378">
            <v>101400.95999999999</v>
          </cell>
          <cell r="O378">
            <v>114154.86</v>
          </cell>
          <cell r="P378">
            <v>120254.39999999999</v>
          </cell>
          <cell r="Q378">
            <v>37541.228999999999</v>
          </cell>
        </row>
        <row r="379">
          <cell r="C379" t="str">
            <v>Four Corners</v>
          </cell>
          <cell r="E379">
            <v>2521143.3200000003</v>
          </cell>
          <cell r="F379">
            <v>126423.44</v>
          </cell>
          <cell r="G379">
            <v>252087.63999999998</v>
          </cell>
          <cell r="H379">
            <v>291592.48</v>
          </cell>
          <cell r="I379">
            <v>294107.07</v>
          </cell>
          <cell r="J379">
            <v>231036.31</v>
          </cell>
          <cell r="K379">
            <v>238883.61</v>
          </cell>
          <cell r="L379">
            <v>207357.96</v>
          </cell>
          <cell r="M379">
            <v>214019.36000000002</v>
          </cell>
          <cell r="N379">
            <v>195373.40000000002</v>
          </cell>
          <cell r="O379">
            <v>178189.68</v>
          </cell>
          <cell r="P379">
            <v>138363.62</v>
          </cell>
          <cell r="Q379">
            <v>153708.75</v>
          </cell>
        </row>
        <row r="380">
          <cell r="C380" t="str">
            <v>Mead</v>
          </cell>
          <cell r="E380">
            <v>583704.24900000007</v>
          </cell>
          <cell r="F380">
            <v>23398</v>
          </cell>
          <cell r="G380">
            <v>55538.144999999997</v>
          </cell>
          <cell r="H380">
            <v>55504.796999999999</v>
          </cell>
          <cell r="I380">
            <v>30839.455000000002</v>
          </cell>
          <cell r="J380">
            <v>7506.59</v>
          </cell>
          <cell r="K380">
            <v>7497</v>
          </cell>
          <cell r="L380">
            <v>6763.7120000000004</v>
          </cell>
          <cell r="M380">
            <v>81378.42</v>
          </cell>
          <cell r="N380">
            <v>73878.22</v>
          </cell>
          <cell r="O380">
            <v>80516.05</v>
          </cell>
          <cell r="P380">
            <v>79560</v>
          </cell>
          <cell r="Q380">
            <v>81323.86</v>
          </cell>
        </row>
        <row r="381">
          <cell r="C381" t="str">
            <v>Mid Columbia</v>
          </cell>
          <cell r="E381">
            <v>2154098.3340000003</v>
          </cell>
          <cell r="F381">
            <v>46230.559999999998</v>
          </cell>
          <cell r="G381">
            <v>51472.254000000001</v>
          </cell>
          <cell r="H381">
            <v>140927.17000000001</v>
          </cell>
          <cell r="I381">
            <v>259141.67</v>
          </cell>
          <cell r="J381">
            <v>295867.38</v>
          </cell>
          <cell r="K381">
            <v>438782.6</v>
          </cell>
          <cell r="L381">
            <v>436715.06</v>
          </cell>
          <cell r="M381">
            <v>175919.95</v>
          </cell>
          <cell r="N381">
            <v>127668.81</v>
          </cell>
          <cell r="O381">
            <v>84273.06</v>
          </cell>
          <cell r="P381">
            <v>97099.82</v>
          </cell>
          <cell r="Q381">
            <v>0</v>
          </cell>
        </row>
        <row r="382">
          <cell r="C382" t="str">
            <v>Mona</v>
          </cell>
          <cell r="E382">
            <v>705521.69900000002</v>
          </cell>
          <cell r="F382">
            <v>34391.585999999996</v>
          </cell>
          <cell r="G382">
            <v>78380.955000000002</v>
          </cell>
          <cell r="H382">
            <v>107461.505</v>
          </cell>
          <cell r="I382">
            <v>73345.115999999995</v>
          </cell>
          <cell r="J382">
            <v>76140.789999999994</v>
          </cell>
          <cell r="K382">
            <v>60436.29</v>
          </cell>
          <cell r="L382">
            <v>41228.17</v>
          </cell>
          <cell r="M382">
            <v>56108.719999999994</v>
          </cell>
          <cell r="N382">
            <v>48013.927000000003</v>
          </cell>
          <cell r="O382">
            <v>59122.847000000002</v>
          </cell>
          <cell r="P382">
            <v>41237.025000000001</v>
          </cell>
          <cell r="Q382">
            <v>29654.768000000004</v>
          </cell>
        </row>
        <row r="383">
          <cell r="C383" t="str">
            <v>NOB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C384" t="str">
            <v>Palo Verde</v>
          </cell>
          <cell r="E384">
            <v>2795832.966</v>
          </cell>
          <cell r="F384">
            <v>317209.06</v>
          </cell>
          <cell r="G384">
            <v>222393.5</v>
          </cell>
          <cell r="H384">
            <v>119012.586</v>
          </cell>
          <cell r="I384">
            <v>50733.33</v>
          </cell>
          <cell r="J384">
            <v>110314.48</v>
          </cell>
          <cell r="K384">
            <v>123955.36</v>
          </cell>
          <cell r="L384">
            <v>116505.95</v>
          </cell>
          <cell r="M384">
            <v>330538.15999999997</v>
          </cell>
          <cell r="N384">
            <v>326317.25</v>
          </cell>
          <cell r="O384">
            <v>346591.53</v>
          </cell>
          <cell r="P384">
            <v>341616.66</v>
          </cell>
          <cell r="Q384">
            <v>390645.1</v>
          </cell>
        </row>
        <row r="385">
          <cell r="C385" t="str">
            <v>SP15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C386" t="str">
            <v>Trapped Energy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8">
          <cell r="E388">
            <v>10117670.085500002</v>
          </cell>
          <cell r="F388">
            <v>574134.99849999999</v>
          </cell>
          <cell r="G388">
            <v>770122.9</v>
          </cell>
          <cell r="H388">
            <v>842224.10800000001</v>
          </cell>
          <cell r="I388">
            <v>842015.54099999997</v>
          </cell>
          <cell r="J388">
            <v>863577.51</v>
          </cell>
          <cell r="K388">
            <v>1019744.46</v>
          </cell>
          <cell r="L388">
            <v>964006.21199999994</v>
          </cell>
          <cell r="M388">
            <v>995338.53</v>
          </cell>
          <cell r="N388">
            <v>872652.56699999992</v>
          </cell>
          <cell r="O388">
            <v>862848.027</v>
          </cell>
          <cell r="P388">
            <v>818131.52500000002</v>
          </cell>
          <cell r="Q388">
            <v>692873.70699999994</v>
          </cell>
        </row>
        <row r="390">
          <cell r="E390">
            <v>14638598.959207444</v>
          </cell>
          <cell r="F390">
            <v>963871.66568501992</v>
          </cell>
          <cell r="G390">
            <v>1099463.5699833119</v>
          </cell>
          <cell r="H390">
            <v>1252417.319417312</v>
          </cell>
          <cell r="I390">
            <v>1309335.8716771</v>
          </cell>
          <cell r="J390">
            <v>1679953.6979709</v>
          </cell>
          <cell r="K390">
            <v>1685412.6437603999</v>
          </cell>
          <cell r="L390">
            <v>1647218.2619965</v>
          </cell>
          <cell r="M390">
            <v>1183905.3277397</v>
          </cell>
          <cell r="N390">
            <v>1043742.8946218999</v>
          </cell>
          <cell r="O390">
            <v>1040866.3485509</v>
          </cell>
          <cell r="P390">
            <v>925689.56523260009</v>
          </cell>
          <cell r="Q390">
            <v>806721.79257179995</v>
          </cell>
        </row>
        <row r="391">
          <cell r="E391" t="str">
            <v>=</v>
          </cell>
          <cell r="F391" t="str">
            <v>=</v>
          </cell>
          <cell r="G391" t="str">
            <v>=</v>
          </cell>
          <cell r="H391" t="str">
            <v>=</v>
          </cell>
          <cell r="I391" t="str">
            <v>=</v>
          </cell>
          <cell r="J391" t="str">
            <v>=</v>
          </cell>
          <cell r="K391" t="str">
            <v>=</v>
          </cell>
          <cell r="L391" t="str">
            <v>=</v>
          </cell>
          <cell r="M391" t="str">
            <v>=</v>
          </cell>
          <cell r="N391" t="str">
            <v>=</v>
          </cell>
          <cell r="O391" t="str">
            <v>=</v>
          </cell>
          <cell r="P391" t="str">
            <v>=</v>
          </cell>
          <cell r="Q391" t="str">
            <v>=</v>
          </cell>
        </row>
        <row r="392">
          <cell r="E392">
            <v>73777689.674326643</v>
          </cell>
          <cell r="F392">
            <v>5684238.6045298204</v>
          </cell>
          <cell r="G392">
            <v>6505774.4436473111</v>
          </cell>
          <cell r="H392">
            <v>6605155.9773565922</v>
          </cell>
          <cell r="I392">
            <v>6021190.1267219</v>
          </cell>
          <cell r="J392">
            <v>6424516.3496052995</v>
          </cell>
          <cell r="K392">
            <v>6440328.6440196009</v>
          </cell>
          <cell r="L392">
            <v>6769010.1184197003</v>
          </cell>
          <cell r="M392">
            <v>6393160.4859788986</v>
          </cell>
          <cell r="N392">
            <v>5670685.6547348602</v>
          </cell>
          <cell r="O392">
            <v>5968227.1182378596</v>
          </cell>
          <cell r="P392">
            <v>5597731.4633330805</v>
          </cell>
          <cell r="Q392">
            <v>5697670.687741721</v>
          </cell>
        </row>
        <row r="393">
          <cell r="E393" t="str">
            <v>=</v>
          </cell>
          <cell r="F393" t="str">
            <v>=</v>
          </cell>
          <cell r="G393" t="str">
            <v>=</v>
          </cell>
          <cell r="H393" t="str">
            <v>=</v>
          </cell>
          <cell r="I393" t="str">
            <v>=</v>
          </cell>
          <cell r="J393" t="str">
            <v>=</v>
          </cell>
          <cell r="K393" t="str">
            <v>=</v>
          </cell>
          <cell r="L393" t="str">
            <v>=</v>
          </cell>
          <cell r="M393" t="str">
            <v>=</v>
          </cell>
          <cell r="N393" t="str">
            <v>=</v>
          </cell>
          <cell r="O393" t="str">
            <v>=</v>
          </cell>
          <cell r="P393" t="str">
            <v>=</v>
          </cell>
          <cell r="Q393" t="str">
            <v>=</v>
          </cell>
        </row>
        <row r="397">
          <cell r="C397" t="str">
            <v>APS Supplemental p27875</v>
          </cell>
          <cell r="E397">
            <v>79200</v>
          </cell>
          <cell r="F397">
            <v>0</v>
          </cell>
          <cell r="G397">
            <v>4800</v>
          </cell>
          <cell r="H397">
            <v>5250</v>
          </cell>
          <cell r="I397">
            <v>6000</v>
          </cell>
          <cell r="J397">
            <v>0</v>
          </cell>
          <cell r="K397">
            <v>6150</v>
          </cell>
          <cell r="L397">
            <v>8550</v>
          </cell>
          <cell r="M397">
            <v>13600</v>
          </cell>
          <cell r="N397">
            <v>14650</v>
          </cell>
          <cell r="O397">
            <v>14650</v>
          </cell>
          <cell r="P397">
            <v>5550</v>
          </cell>
          <cell r="Q397">
            <v>0</v>
          </cell>
        </row>
        <row r="398">
          <cell r="C398" t="str">
            <v>Avoided Cost Resource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C399" t="str">
            <v>Blanding Purchase p379174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C400" t="str">
            <v>BPA Reserve Purchase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C401" t="str">
            <v>Chehalis Station Service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C402" t="str">
            <v xml:space="preserve">Combine Hills Wind p160595 </v>
          </cell>
          <cell r="E402">
            <v>111502.70715240002</v>
          </cell>
          <cell r="F402">
            <v>9711.3869460000005</v>
          </cell>
          <cell r="G402">
            <v>9316.8277359999993</v>
          </cell>
          <cell r="H402">
            <v>9242.9194652000006</v>
          </cell>
          <cell r="I402">
            <v>8808.3585660000008</v>
          </cell>
          <cell r="J402">
            <v>9456.6211899999998</v>
          </cell>
          <cell r="K402">
            <v>10546.23963</v>
          </cell>
          <cell r="L402">
            <v>7696.5199080000002</v>
          </cell>
          <cell r="M402">
            <v>10675.016394</v>
          </cell>
          <cell r="N402">
            <v>6958.4048519999997</v>
          </cell>
          <cell r="O402">
            <v>12338.72669</v>
          </cell>
          <cell r="P402">
            <v>8684.9059519999992</v>
          </cell>
          <cell r="Q402">
            <v>8066.7798231999996</v>
          </cell>
        </row>
        <row r="403">
          <cell r="C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C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C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C406" t="str">
            <v>Deseret Purchase p194277</v>
          </cell>
          <cell r="E406">
            <v>740942.2</v>
          </cell>
          <cell r="F406">
            <v>39508.199999999997</v>
          </cell>
          <cell r="G406">
            <v>69489.600000000006</v>
          </cell>
          <cell r="H406">
            <v>69489.600000000006</v>
          </cell>
          <cell r="I406">
            <v>67248</v>
          </cell>
          <cell r="J406">
            <v>69489.600000000006</v>
          </cell>
          <cell r="K406">
            <v>67248</v>
          </cell>
          <cell r="L406">
            <v>69489.600000000006</v>
          </cell>
          <cell r="M406">
            <v>69489.600000000006</v>
          </cell>
          <cell r="N406">
            <v>62764.800000000003</v>
          </cell>
          <cell r="O406">
            <v>69489.600000000006</v>
          </cell>
          <cell r="P406">
            <v>51370</v>
          </cell>
          <cell r="Q406">
            <v>35865.599999999999</v>
          </cell>
        </row>
        <row r="407">
          <cell r="C407" t="str">
            <v>Douglas PUD Settlement p38185</v>
          </cell>
          <cell r="E407">
            <v>47299.199999999997</v>
          </cell>
          <cell r="F407">
            <v>9924.7999999999993</v>
          </cell>
          <cell r="G407">
            <v>6492</v>
          </cell>
          <cell r="H407">
            <v>3417.6</v>
          </cell>
          <cell r="I407">
            <v>1780.8</v>
          </cell>
          <cell r="J407">
            <v>1665.6</v>
          </cell>
          <cell r="K407">
            <v>1632</v>
          </cell>
          <cell r="L407">
            <v>1224</v>
          </cell>
          <cell r="M407">
            <v>1936.8</v>
          </cell>
          <cell r="N407">
            <v>2092.8000000000002</v>
          </cell>
          <cell r="O407">
            <v>3122.4</v>
          </cell>
          <cell r="P407">
            <v>5267.2</v>
          </cell>
          <cell r="Q407">
            <v>8743.2000000000007</v>
          </cell>
        </row>
        <row r="408">
          <cell r="C408" t="str">
            <v>Gemstate p99489</v>
          </cell>
          <cell r="E408">
            <v>45519.000648000001</v>
          </cell>
          <cell r="F408">
            <v>15316.99992</v>
          </cell>
          <cell r="G408">
            <v>14530.00008</v>
          </cell>
          <cell r="H408">
            <v>13521.000672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2150.9999760000001</v>
          </cell>
        </row>
        <row r="409">
          <cell r="C409" t="str">
            <v>Georgia-Pacific Camas</v>
          </cell>
          <cell r="E409">
            <v>96585.000599999985</v>
          </cell>
          <cell r="F409">
            <v>7938.4931999999999</v>
          </cell>
          <cell r="G409">
            <v>8203.1096400000006</v>
          </cell>
          <cell r="H409">
            <v>8203.1096400000006</v>
          </cell>
          <cell r="I409">
            <v>7938.4931999999999</v>
          </cell>
          <cell r="J409">
            <v>8203.1096400000006</v>
          </cell>
          <cell r="K409">
            <v>7938.4931999999999</v>
          </cell>
          <cell r="L409">
            <v>8203.1096400000006</v>
          </cell>
          <cell r="M409">
            <v>8203.1096400000006</v>
          </cell>
          <cell r="N409">
            <v>7409.2603200000003</v>
          </cell>
          <cell r="O409">
            <v>8203.1096400000006</v>
          </cell>
          <cell r="P409">
            <v>7938.4931999999999</v>
          </cell>
          <cell r="Q409">
            <v>8203.1096400000006</v>
          </cell>
        </row>
        <row r="410">
          <cell r="C410" t="str">
            <v>Grant County 10 aMW p66274</v>
          </cell>
          <cell r="E410">
            <v>25316</v>
          </cell>
          <cell r="F410">
            <v>9996</v>
          </cell>
          <cell r="G410">
            <v>10280</v>
          </cell>
          <cell r="H410">
            <v>5040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C411" t="str">
            <v>Hermiston Purchase p99563</v>
          </cell>
          <cell r="E411">
            <v>1370047.1037299999</v>
          </cell>
          <cell r="F411">
            <v>9676.5873150000007</v>
          </cell>
          <cell r="G411">
            <v>144611.54793</v>
          </cell>
          <cell r="H411">
            <v>158003.03948500002</v>
          </cell>
          <cell r="I411">
            <v>139402.02691499999</v>
          </cell>
          <cell r="J411">
            <v>149094.19665500001</v>
          </cell>
          <cell r="K411">
            <v>134427.01385000002</v>
          </cell>
          <cell r="L411">
            <v>136517.47912500001</v>
          </cell>
          <cell r="M411">
            <v>124714.44151999999</v>
          </cell>
          <cell r="N411">
            <v>113184.54547499999</v>
          </cell>
          <cell r="O411">
            <v>121764.488645</v>
          </cell>
          <cell r="P411">
            <v>102948.47639</v>
          </cell>
          <cell r="Q411">
            <v>35703.260425</v>
          </cell>
        </row>
        <row r="412">
          <cell r="C412" t="str">
            <v>Hurricane Purchase p393045</v>
          </cell>
          <cell r="E412">
            <v>485.51999183999999</v>
          </cell>
          <cell r="F412">
            <v>161.83999439999999</v>
          </cell>
          <cell r="G412">
            <v>161.83999872000001</v>
          </cell>
          <cell r="H412">
            <v>161.83999872000001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C413" t="str">
            <v>Idaho Power p278538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C414" t="str">
            <v>IPP Purchase</v>
          </cell>
          <cell r="E414">
            <v>573306.99494400003</v>
          </cell>
          <cell r="F414">
            <v>49411.000800000002</v>
          </cell>
          <cell r="G414">
            <v>52875.998160000003</v>
          </cell>
          <cell r="H414">
            <v>52503.998160000003</v>
          </cell>
          <cell r="I414">
            <v>37694.001600000003</v>
          </cell>
          <cell r="J414">
            <v>61508.999184</v>
          </cell>
          <cell r="K414">
            <v>44091.999360000002</v>
          </cell>
          <cell r="L414">
            <v>49123.998720000003</v>
          </cell>
          <cell r="M414">
            <v>52616.996879999999</v>
          </cell>
          <cell r="N414">
            <v>45965.001600000003</v>
          </cell>
          <cell r="O414">
            <v>43834.99944</v>
          </cell>
          <cell r="P414">
            <v>33301.000800000002</v>
          </cell>
          <cell r="Q414">
            <v>50379.000240000001</v>
          </cell>
        </row>
        <row r="415">
          <cell r="C415" t="str">
            <v>Kennecott Generation Incentive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C416" t="str">
            <v>LADWP p491303-4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C417" t="str">
            <v>MagCorp p229846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C418" t="str">
            <v>MagCorp Reserves p510378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</row>
        <row r="419">
          <cell r="C419" t="str">
            <v>Morgan Stanley p189046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</row>
        <row r="420">
          <cell r="C420" t="str">
            <v>Morgan Stanley p272153-6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C421" t="str">
            <v>Morgan Stanley p272154-7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C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C423" t="str">
            <v>Nucor p346856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C424" t="str">
            <v>P4 Production p137215/p145258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C425" t="str">
            <v>PGE Cove p83984</v>
          </cell>
          <cell r="E425">
            <v>12000</v>
          </cell>
          <cell r="F425">
            <v>990</v>
          </cell>
          <cell r="G425">
            <v>1014</v>
          </cell>
          <cell r="H425">
            <v>1014</v>
          </cell>
          <cell r="I425">
            <v>990</v>
          </cell>
          <cell r="J425">
            <v>1014</v>
          </cell>
          <cell r="K425">
            <v>990</v>
          </cell>
          <cell r="L425">
            <v>1014</v>
          </cell>
          <cell r="M425">
            <v>1014</v>
          </cell>
          <cell r="N425">
            <v>942</v>
          </cell>
          <cell r="O425">
            <v>1014</v>
          </cell>
          <cell r="P425">
            <v>990</v>
          </cell>
          <cell r="Q425">
            <v>1014</v>
          </cell>
        </row>
        <row r="426">
          <cell r="C426" t="str">
            <v>Rock River Wind p100371</v>
          </cell>
          <cell r="E426">
            <v>139257.40028279999</v>
          </cell>
          <cell r="F426">
            <v>7664.027298</v>
          </cell>
          <cell r="G426">
            <v>5463.8122053999996</v>
          </cell>
          <cell r="H426">
            <v>6603.0470154000004</v>
          </cell>
          <cell r="I426">
            <v>8576.7853959999993</v>
          </cell>
          <cell r="J426">
            <v>12292.577044</v>
          </cell>
          <cell r="K426">
            <v>16724.044074000001</v>
          </cell>
          <cell r="L426">
            <v>17219.250781999999</v>
          </cell>
          <cell r="M426">
            <v>16981.926626</v>
          </cell>
          <cell r="N426">
            <v>13408.72273</v>
          </cell>
          <cell r="O426">
            <v>13553.3307</v>
          </cell>
          <cell r="P426">
            <v>10614.642722000001</v>
          </cell>
          <cell r="Q426">
            <v>10155.233689999999</v>
          </cell>
        </row>
        <row r="427">
          <cell r="C427" t="str">
            <v>Roseburg Forest Products p312292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C428" t="str">
            <v>Small Purchases east</v>
          </cell>
          <cell r="E428">
            <v>2611.0000392000002</v>
          </cell>
          <cell r="F428">
            <v>102.0000024</v>
          </cell>
          <cell r="G428">
            <v>141.99999624</v>
          </cell>
          <cell r="H428">
            <v>64.999998959999999</v>
          </cell>
          <cell r="I428">
            <v>142.99999919999999</v>
          </cell>
          <cell r="J428">
            <v>120.9999936</v>
          </cell>
          <cell r="K428">
            <v>277.00000560000001</v>
          </cell>
          <cell r="L428">
            <v>318.00000383999998</v>
          </cell>
          <cell r="M428">
            <v>321.00000527999998</v>
          </cell>
          <cell r="N428">
            <v>386.00002560000001</v>
          </cell>
          <cell r="O428">
            <v>319.00000679999999</v>
          </cell>
          <cell r="P428">
            <v>243</v>
          </cell>
          <cell r="Q428">
            <v>174.00000168</v>
          </cell>
        </row>
        <row r="429">
          <cell r="C429" t="str">
            <v>Small Purchases west</v>
          </cell>
          <cell r="E429">
            <v>658.00000639199993</v>
          </cell>
          <cell r="F429">
            <v>28.000000799999999</v>
          </cell>
          <cell r="G429">
            <v>43.000000800000002</v>
          </cell>
          <cell r="H429">
            <v>63.000000479999997</v>
          </cell>
          <cell r="I429">
            <v>52.000002000000002</v>
          </cell>
          <cell r="J429">
            <v>54.999999119999998</v>
          </cell>
          <cell r="K429">
            <v>28.000000799999999</v>
          </cell>
          <cell r="L429">
            <v>23.000000375999999</v>
          </cell>
          <cell r="M429">
            <v>10.999999824</v>
          </cell>
          <cell r="N429">
            <v>32.999998079999997</v>
          </cell>
          <cell r="O429">
            <v>2.999999952</v>
          </cell>
          <cell r="P429">
            <v>70.999999200000005</v>
          </cell>
          <cell r="Q429">
            <v>248.00000496000001</v>
          </cell>
        </row>
        <row r="430">
          <cell r="C430" t="str">
            <v>Three Buttes Wind p460457</v>
          </cell>
          <cell r="E430">
            <v>322860.35962</v>
          </cell>
          <cell r="F430">
            <v>18542.120126000002</v>
          </cell>
          <cell r="G430">
            <v>16527.199752</v>
          </cell>
          <cell r="H430">
            <v>16931.139631999999</v>
          </cell>
          <cell r="I430">
            <v>22289.619878000001</v>
          </cell>
          <cell r="J430">
            <v>27994.779618</v>
          </cell>
          <cell r="K430">
            <v>31442.619535999998</v>
          </cell>
          <cell r="L430">
            <v>37696.659749999999</v>
          </cell>
          <cell r="M430">
            <v>36154.299875999997</v>
          </cell>
          <cell r="N430">
            <v>25045.600102</v>
          </cell>
          <cell r="O430">
            <v>36829.000740000003</v>
          </cell>
          <cell r="P430">
            <v>26535.160361999999</v>
          </cell>
          <cell r="Q430">
            <v>26872.160248</v>
          </cell>
        </row>
        <row r="431">
          <cell r="C431" t="str">
            <v>Top of the World Wind p522807</v>
          </cell>
          <cell r="E431">
            <v>609771.931812</v>
          </cell>
          <cell r="F431">
            <v>36653.702738</v>
          </cell>
          <cell r="G431">
            <v>29251.939254000001</v>
          </cell>
          <cell r="H431">
            <v>31604.466164000001</v>
          </cell>
          <cell r="I431">
            <v>34253.026874000003</v>
          </cell>
          <cell r="J431">
            <v>43856.710572000004</v>
          </cell>
          <cell r="K431">
            <v>64168.399713999999</v>
          </cell>
          <cell r="L431">
            <v>84272.646800000002</v>
          </cell>
          <cell r="M431">
            <v>80216.663883999994</v>
          </cell>
          <cell r="N431">
            <v>60510.135031999998</v>
          </cell>
          <cell r="O431">
            <v>57688.535087999997</v>
          </cell>
          <cell r="P431">
            <v>46926.049857999998</v>
          </cell>
          <cell r="Q431">
            <v>40369.655833999997</v>
          </cell>
        </row>
        <row r="432">
          <cell r="C432" t="str">
            <v>Tri-State Purchase p27057</v>
          </cell>
          <cell r="E432">
            <v>142625</v>
          </cell>
          <cell r="F432">
            <v>9517.5</v>
          </cell>
          <cell r="G432">
            <v>13513.75</v>
          </cell>
          <cell r="H432">
            <v>13741.25</v>
          </cell>
          <cell r="I432">
            <v>12263.75</v>
          </cell>
          <cell r="J432">
            <v>12587.5</v>
          </cell>
          <cell r="K432">
            <v>8266.25</v>
          </cell>
          <cell r="L432">
            <v>9272.5</v>
          </cell>
          <cell r="M432">
            <v>13448.75</v>
          </cell>
          <cell r="N432">
            <v>12055</v>
          </cell>
          <cell r="O432">
            <v>13351.25</v>
          </cell>
          <cell r="P432">
            <v>12930</v>
          </cell>
          <cell r="Q432">
            <v>11677.5</v>
          </cell>
        </row>
        <row r="433">
          <cell r="C433" t="str">
            <v>West Valley Toll</v>
          </cell>
          <cell r="E433">
            <v>95535.502517000015</v>
          </cell>
          <cell r="F433">
            <v>2150.5527649999999</v>
          </cell>
          <cell r="G433">
            <v>20667.896142999998</v>
          </cell>
          <cell r="H433">
            <v>30866.767094499999</v>
          </cell>
          <cell r="I433">
            <v>19086.582480000001</v>
          </cell>
          <cell r="J433">
            <v>7811.0577825</v>
          </cell>
          <cell r="K433">
            <v>3390</v>
          </cell>
          <cell r="L433">
            <v>1160</v>
          </cell>
          <cell r="M433">
            <v>7370</v>
          </cell>
          <cell r="N433">
            <v>770</v>
          </cell>
          <cell r="O433">
            <v>0</v>
          </cell>
          <cell r="P433">
            <v>640</v>
          </cell>
          <cell r="Q433">
            <v>1622.646252</v>
          </cell>
        </row>
        <row r="434">
          <cell r="C434" t="str">
            <v>Wolverine Creek Wind p244520</v>
          </cell>
          <cell r="E434">
            <v>176895.57671599998</v>
          </cell>
          <cell r="F434">
            <v>15064.551766</v>
          </cell>
          <cell r="G434">
            <v>14710.268208</v>
          </cell>
          <cell r="H434">
            <v>13803.826406</v>
          </cell>
          <cell r="I434">
            <v>12841.725202</v>
          </cell>
          <cell r="J434">
            <v>11114.663386</v>
          </cell>
          <cell r="K434">
            <v>14539.147800000001</v>
          </cell>
          <cell r="L434">
            <v>11582.923871999999</v>
          </cell>
          <cell r="M434">
            <v>13115.196255999999</v>
          </cell>
          <cell r="N434">
            <v>10342.276598</v>
          </cell>
          <cell r="O434">
            <v>20614.079720000002</v>
          </cell>
          <cell r="P434">
            <v>19836.218258000001</v>
          </cell>
          <cell r="Q434">
            <v>19330.699243999999</v>
          </cell>
        </row>
        <row r="437">
          <cell r="E437">
            <v>4592418.4980596323</v>
          </cell>
          <cell r="F437">
            <v>242357.76287159996</v>
          </cell>
          <cell r="G437">
            <v>422094.78910416004</v>
          </cell>
          <cell r="H437">
            <v>439525.60373226</v>
          </cell>
          <cell r="I437">
            <v>379368.17011219996</v>
          </cell>
          <cell r="J437">
            <v>416265.41506422008</v>
          </cell>
          <cell r="K437">
            <v>411859.20717039995</v>
          </cell>
          <cell r="L437">
            <v>443363.68860121607</v>
          </cell>
          <cell r="M437">
            <v>449868.80108110403</v>
          </cell>
          <cell r="N437">
            <v>376517.54673268006</v>
          </cell>
          <cell r="O437">
            <v>416775.52066975192</v>
          </cell>
          <cell r="P437">
            <v>333846.14754119999</v>
          </cell>
          <cell r="Q437">
            <v>260575.84537883996</v>
          </cell>
        </row>
        <row r="440">
          <cell r="C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C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5">
          <cell r="C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C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8"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51">
          <cell r="C451" t="str">
            <v>QF California</v>
          </cell>
          <cell r="E451">
            <v>35584.610280527995</v>
          </cell>
          <cell r="F451">
            <v>6393.6079200000004</v>
          </cell>
          <cell r="G451">
            <v>1254.0814122240001</v>
          </cell>
          <cell r="H451">
            <v>549.76596600000005</v>
          </cell>
          <cell r="I451">
            <v>439.45848000000001</v>
          </cell>
          <cell r="J451">
            <v>406.05067478400002</v>
          </cell>
          <cell r="K451">
            <v>689.29157808000002</v>
          </cell>
          <cell r="L451">
            <v>1743.4885583999999</v>
          </cell>
          <cell r="M451">
            <v>3262.9649619359998</v>
          </cell>
          <cell r="N451">
            <v>3967.7561347200003</v>
          </cell>
          <cell r="O451">
            <v>4529.9317696799999</v>
          </cell>
          <cell r="P451">
            <v>6155.6493556800006</v>
          </cell>
          <cell r="Q451">
            <v>6192.5634690240004</v>
          </cell>
        </row>
        <row r="452">
          <cell r="C452" t="str">
            <v>QF Idaho</v>
          </cell>
          <cell r="E452">
            <v>94815.060631439992</v>
          </cell>
          <cell r="F452">
            <v>11385.851457600002</v>
          </cell>
          <cell r="G452">
            <v>9365.2135641599998</v>
          </cell>
          <cell r="H452">
            <v>7507.6617333599997</v>
          </cell>
          <cell r="I452">
            <v>6989.7557231999999</v>
          </cell>
          <cell r="J452">
            <v>7382.1090400800003</v>
          </cell>
          <cell r="K452">
            <v>7210.9269144</v>
          </cell>
          <cell r="L452">
            <v>6844.5506111999994</v>
          </cell>
          <cell r="M452">
            <v>6565.7476893599996</v>
          </cell>
          <cell r="N452">
            <v>5982.3715728000006</v>
          </cell>
          <cell r="O452">
            <v>7305.7790519999999</v>
          </cell>
          <cell r="P452">
            <v>8060.1700463999996</v>
          </cell>
          <cell r="Q452">
            <v>10214.923226879999</v>
          </cell>
        </row>
        <row r="453">
          <cell r="C453" t="str">
            <v>QF Oregon</v>
          </cell>
          <cell r="E453">
            <v>259186.87602780003</v>
          </cell>
          <cell r="F453">
            <v>22423.839695999999</v>
          </cell>
          <cell r="G453">
            <v>19749.425063039998</v>
          </cell>
          <cell r="H453">
            <v>18646.705221240001</v>
          </cell>
          <cell r="I453">
            <v>18326.903605200001</v>
          </cell>
          <cell r="J453">
            <v>16178.966808720001</v>
          </cell>
          <cell r="K453">
            <v>17471.686824</v>
          </cell>
          <cell r="L453">
            <v>20537.371535999999</v>
          </cell>
          <cell r="M453">
            <v>22421.852260799998</v>
          </cell>
          <cell r="N453">
            <v>20768.570054399999</v>
          </cell>
          <cell r="O453">
            <v>25056.606616800003</v>
          </cell>
          <cell r="P453">
            <v>27683.749656</v>
          </cell>
          <cell r="Q453">
            <v>29921.1986856</v>
          </cell>
        </row>
        <row r="454">
          <cell r="C454" t="str">
            <v>QF Utah</v>
          </cell>
          <cell r="E454">
            <v>23972.638073280003</v>
          </cell>
          <cell r="F454">
            <v>2245.7979359999999</v>
          </cell>
          <cell r="G454">
            <v>1994.2197575999999</v>
          </cell>
          <cell r="H454">
            <v>2058.7059576000001</v>
          </cell>
          <cell r="I454">
            <v>1755.095832</v>
          </cell>
          <cell r="J454">
            <v>2029.9223088000001</v>
          </cell>
          <cell r="K454">
            <v>2052.5579567999998</v>
          </cell>
          <cell r="L454">
            <v>1653.97454064</v>
          </cell>
          <cell r="M454">
            <v>1753.0778702399998</v>
          </cell>
          <cell r="N454">
            <v>1796.8411507200001</v>
          </cell>
          <cell r="O454">
            <v>2017.7062008</v>
          </cell>
          <cell r="P454">
            <v>2211.283152</v>
          </cell>
          <cell r="Q454">
            <v>2403.4554100799996</v>
          </cell>
        </row>
        <row r="455">
          <cell r="C455" t="str">
            <v>QF Washington</v>
          </cell>
          <cell r="E455">
            <v>18421.25903184</v>
          </cell>
          <cell r="F455">
            <v>2958.9749280000001</v>
          </cell>
          <cell r="G455">
            <v>3423.9013175999999</v>
          </cell>
          <cell r="H455">
            <v>3457.2382464000002</v>
          </cell>
          <cell r="I455">
            <v>3040.8173999999999</v>
          </cell>
          <cell r="J455">
            <v>2167.2243096000002</v>
          </cell>
          <cell r="K455">
            <v>1708.7570639999999</v>
          </cell>
          <cell r="L455">
            <v>1664.2435559999999</v>
          </cell>
          <cell r="M455">
            <v>1.4880000000000001E-2</v>
          </cell>
          <cell r="N455">
            <v>6.7200000000000003E-3</v>
          </cell>
          <cell r="O455">
            <v>2.2290239999999999E-2</v>
          </cell>
          <cell r="P455">
            <v>3.5999999999999997E-2</v>
          </cell>
          <cell r="Q455">
            <v>2.232E-2</v>
          </cell>
        </row>
        <row r="456">
          <cell r="C456" t="str">
            <v>QF Wyoming</v>
          </cell>
          <cell r="E456">
            <v>11526.389112288</v>
          </cell>
          <cell r="F456">
            <v>1839.2520959999999</v>
          </cell>
          <cell r="G456">
            <v>1984.6262496000002</v>
          </cell>
          <cell r="H456">
            <v>1973.922768744</v>
          </cell>
          <cell r="I456">
            <v>1744.7340240000001</v>
          </cell>
          <cell r="J456">
            <v>748.88930016000006</v>
          </cell>
          <cell r="K456">
            <v>163.89862271999999</v>
          </cell>
          <cell r="L456">
            <v>170.23039919999999</v>
          </cell>
          <cell r="M456">
            <v>176.21763504</v>
          </cell>
          <cell r="N456">
            <v>164.82717820800002</v>
          </cell>
          <cell r="O456">
            <v>155.393208216</v>
          </cell>
          <cell r="P456">
            <v>574.91844480000009</v>
          </cell>
          <cell r="Q456">
            <v>1829.4791855999999</v>
          </cell>
        </row>
        <row r="457">
          <cell r="C457" t="str">
            <v>Biomass One QF</v>
          </cell>
          <cell r="E457">
            <v>222799.02000000005</v>
          </cell>
          <cell r="F457">
            <v>19150.88</v>
          </cell>
          <cell r="G457">
            <v>19729.52</v>
          </cell>
          <cell r="H457">
            <v>19800.240000000002</v>
          </cell>
          <cell r="I457">
            <v>16100.36</v>
          </cell>
          <cell r="J457">
            <v>19800.240000000002</v>
          </cell>
          <cell r="K457">
            <v>19080</v>
          </cell>
          <cell r="L457">
            <v>19657.28</v>
          </cell>
          <cell r="M457">
            <v>19764.88</v>
          </cell>
          <cell r="N457">
            <v>17861.759999999998</v>
          </cell>
          <cell r="O457">
            <v>19764.88</v>
          </cell>
          <cell r="P457">
            <v>19117.439999999999</v>
          </cell>
          <cell r="Q457">
            <v>12971.54</v>
          </cell>
        </row>
        <row r="458">
          <cell r="C458" t="str">
            <v>Blue Mountain Wind QF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C459" t="str">
            <v>Butter Creek Wind QF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C460" t="str">
            <v>Chevron Wind p499335 QF</v>
          </cell>
          <cell r="E460">
            <v>44528.233715599999</v>
          </cell>
          <cell r="F460">
            <v>2251.9630023999998</v>
          </cell>
          <cell r="G460">
            <v>1602.1080614</v>
          </cell>
          <cell r="H460">
            <v>2443.6332385999999</v>
          </cell>
          <cell r="I460">
            <v>2626.9102326000002</v>
          </cell>
          <cell r="J460">
            <v>4831.4028743999997</v>
          </cell>
          <cell r="K460">
            <v>5103.0602674000002</v>
          </cell>
          <cell r="L460">
            <v>5434.0061331999996</v>
          </cell>
          <cell r="M460">
            <v>5153.5192622000004</v>
          </cell>
          <cell r="N460">
            <v>4811.8592079999999</v>
          </cell>
          <cell r="O460">
            <v>4945.9786293999996</v>
          </cell>
          <cell r="P460">
            <v>2525.5459977999999</v>
          </cell>
          <cell r="Q460">
            <v>2798.2468082</v>
          </cell>
        </row>
        <row r="461">
          <cell r="C461" t="str">
            <v>Co-Gen II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C462" t="str">
            <v>DCFP p316701 QF</v>
          </cell>
          <cell r="E462">
            <v>1148.099984616</v>
          </cell>
          <cell r="F462">
            <v>87.199999199999993</v>
          </cell>
          <cell r="G462">
            <v>41.799998735999999</v>
          </cell>
          <cell r="H462">
            <v>53.299996319999998</v>
          </cell>
          <cell r="I462">
            <v>88.899998400000001</v>
          </cell>
          <cell r="J462">
            <v>195.9999924</v>
          </cell>
          <cell r="K462">
            <v>162.30000960000001</v>
          </cell>
          <cell r="L462">
            <v>69.100000679999994</v>
          </cell>
          <cell r="M462">
            <v>48.000000720000003</v>
          </cell>
          <cell r="N462">
            <v>32.999998079999997</v>
          </cell>
          <cell r="O462">
            <v>113.19999432</v>
          </cell>
          <cell r="P462">
            <v>105.9000048</v>
          </cell>
          <cell r="Q462">
            <v>149.39999136</v>
          </cell>
        </row>
        <row r="463">
          <cell r="C463" t="str">
            <v>Co-Gen II p349170 QF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C464" t="str">
            <v>Evergreen BioPower p351030 QF</v>
          </cell>
          <cell r="E464">
            <v>43274.630908800005</v>
          </cell>
          <cell r="F464">
            <v>3101.9696208</v>
          </cell>
          <cell r="G464">
            <v>3612.7564848000002</v>
          </cell>
          <cell r="H464">
            <v>4770.2950799999999</v>
          </cell>
          <cell r="I464">
            <v>4672.5986400000002</v>
          </cell>
          <cell r="J464">
            <v>5024.3275199999998</v>
          </cell>
          <cell r="K464">
            <v>3420.53712</v>
          </cell>
          <cell r="L464">
            <v>2413.5150143999999</v>
          </cell>
          <cell r="M464">
            <v>3392.1836831999999</v>
          </cell>
          <cell r="N464">
            <v>2897.0376000000001</v>
          </cell>
          <cell r="O464">
            <v>3109.2644399999999</v>
          </cell>
          <cell r="P464">
            <v>3135.2077055999998</v>
          </cell>
          <cell r="Q464">
            <v>3724.9380000000001</v>
          </cell>
        </row>
        <row r="465">
          <cell r="C465" t="str">
            <v>ExxonMobil p255042 QF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Five Pine Wind QF</v>
          </cell>
          <cell r="E466">
            <v>49135.540107999994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333.95999599999999</v>
          </cell>
          <cell r="M466">
            <v>9893.8799980000003</v>
          </cell>
          <cell r="N466">
            <v>8211.1600569999991</v>
          </cell>
          <cell r="O466">
            <v>11381.360000999999</v>
          </cell>
          <cell r="P466">
            <v>9115.240178</v>
          </cell>
          <cell r="Q466">
            <v>10199.939877999999</v>
          </cell>
        </row>
        <row r="467">
          <cell r="C467" t="str">
            <v>Kennecott Refinery QF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C468" t="str">
            <v>Kennecott Smelter QF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C469" t="str">
            <v>Mountain Wind 1 p367721 QF</v>
          </cell>
          <cell r="E469">
            <v>151795.77214399999</v>
          </cell>
          <cell r="F469">
            <v>7116.6958839999998</v>
          </cell>
          <cell r="G469">
            <v>6376.7883860000002</v>
          </cell>
          <cell r="H469">
            <v>8228.4020500000006</v>
          </cell>
          <cell r="I469">
            <v>10960.574798</v>
          </cell>
          <cell r="J469">
            <v>13586.75505</v>
          </cell>
          <cell r="K469">
            <v>15791.739336000001</v>
          </cell>
          <cell r="L469">
            <v>19310.413806</v>
          </cell>
          <cell r="M469">
            <v>19724.358909999999</v>
          </cell>
          <cell r="N469">
            <v>13188.200752000001</v>
          </cell>
          <cell r="O469">
            <v>15011.844386000001</v>
          </cell>
          <cell r="P469">
            <v>12387.092000000001</v>
          </cell>
          <cell r="Q469">
            <v>10112.906786</v>
          </cell>
        </row>
        <row r="470">
          <cell r="C470" t="str">
            <v>Mountain Wind 2 p398449 QF</v>
          </cell>
          <cell r="E470">
            <v>189638.2241284</v>
          </cell>
          <cell r="F470">
            <v>10738.863106000001</v>
          </cell>
          <cell r="G470">
            <v>9240.0829104000004</v>
          </cell>
          <cell r="H470">
            <v>10201.945475</v>
          </cell>
          <cell r="I470">
            <v>11716.592025</v>
          </cell>
          <cell r="J470">
            <v>14783.710014</v>
          </cell>
          <cell r="K470">
            <v>18567.901806000002</v>
          </cell>
          <cell r="L470">
            <v>23245.275775999999</v>
          </cell>
          <cell r="M470">
            <v>25455.908289999999</v>
          </cell>
          <cell r="N470">
            <v>16501.251587999999</v>
          </cell>
          <cell r="O470">
            <v>18404.189721999999</v>
          </cell>
          <cell r="P470">
            <v>14964.349312</v>
          </cell>
          <cell r="Q470">
            <v>15818.154103999999</v>
          </cell>
        </row>
        <row r="471">
          <cell r="C471" t="str">
            <v>North Point Wind QF</v>
          </cell>
          <cell r="E471">
            <v>106755.999692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722.87998400000004</v>
          </cell>
          <cell r="M471">
            <v>21429.679258</v>
          </cell>
          <cell r="N471">
            <v>17829.520445999999</v>
          </cell>
          <cell r="O471">
            <v>24619.079628</v>
          </cell>
          <cell r="P471">
            <v>20001.599880000002</v>
          </cell>
          <cell r="Q471">
            <v>22153.240495999999</v>
          </cell>
        </row>
        <row r="472">
          <cell r="C472" t="str">
            <v>Oregon Wind Farm QF</v>
          </cell>
          <cell r="E472">
            <v>161172.20426800003</v>
          </cell>
          <cell r="F472">
            <v>18936.685344000001</v>
          </cell>
          <cell r="G472">
            <v>19469.248414000002</v>
          </cell>
          <cell r="H472">
            <v>14990.563662</v>
          </cell>
          <cell r="I472">
            <v>12063.336724000001</v>
          </cell>
          <cell r="J472">
            <v>12178.633551999999</v>
          </cell>
          <cell r="K472">
            <v>14007.070126000001</v>
          </cell>
          <cell r="L472">
            <v>4812.9757808000004</v>
          </cell>
          <cell r="M472">
            <v>9182.6977912000002</v>
          </cell>
          <cell r="N472">
            <v>10135.68136</v>
          </cell>
          <cell r="O472">
            <v>12982.568520000001</v>
          </cell>
          <cell r="P472">
            <v>15978.971646</v>
          </cell>
          <cell r="Q472">
            <v>16433.771347999998</v>
          </cell>
        </row>
        <row r="473">
          <cell r="C473" t="str">
            <v>Pioneer Wind Park I QF</v>
          </cell>
          <cell r="E473">
            <v>123638.328138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2265.5456600000002</v>
          </cell>
          <cell r="K473">
            <v>19652.69354</v>
          </cell>
          <cell r="L473">
            <v>21383.178304000001</v>
          </cell>
          <cell r="M473">
            <v>21130.506411999999</v>
          </cell>
          <cell r="N473">
            <v>17886.348507999999</v>
          </cell>
          <cell r="O473">
            <v>16557.323966</v>
          </cell>
          <cell r="P473">
            <v>13593.997896000001</v>
          </cell>
          <cell r="Q473">
            <v>11168.733851999999</v>
          </cell>
        </row>
        <row r="474">
          <cell r="C474" t="str">
            <v>Pioneer Wind Park II QF</v>
          </cell>
          <cell r="E474">
            <v>81026.740661999997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689.83002799999997</v>
          </cell>
          <cell r="M474">
            <v>21130.506411999999</v>
          </cell>
          <cell r="N474">
            <v>17886.348507999999</v>
          </cell>
          <cell r="O474">
            <v>16557.323966</v>
          </cell>
          <cell r="P474">
            <v>13593.997896000001</v>
          </cell>
          <cell r="Q474">
            <v>11168.733851999999</v>
          </cell>
        </row>
        <row r="475">
          <cell r="C475" t="str">
            <v>Power County North Wind QF p575612</v>
          </cell>
          <cell r="E475">
            <v>60040.1003968</v>
          </cell>
          <cell r="F475">
            <v>4421.3613340000002</v>
          </cell>
          <cell r="G475">
            <v>3154.8016584000002</v>
          </cell>
          <cell r="H475">
            <v>3099.5494635999999</v>
          </cell>
          <cell r="I475">
            <v>4010.086976</v>
          </cell>
          <cell r="J475">
            <v>4723.9238771999999</v>
          </cell>
          <cell r="K475">
            <v>5822.5396668000003</v>
          </cell>
          <cell r="L475">
            <v>6425.4016240000001</v>
          </cell>
          <cell r="M475">
            <v>6241.7096984</v>
          </cell>
          <cell r="N475">
            <v>5490.0428003999996</v>
          </cell>
          <cell r="O475">
            <v>6524.4998699999996</v>
          </cell>
          <cell r="P475">
            <v>5389.9674293999997</v>
          </cell>
          <cell r="Q475">
            <v>4736.2159985999997</v>
          </cell>
        </row>
        <row r="476">
          <cell r="C476" t="str">
            <v>Power County South Wind QF p575614</v>
          </cell>
          <cell r="E476">
            <v>57129.575005599989</v>
          </cell>
          <cell r="F476">
            <v>4166.4177386000001</v>
          </cell>
          <cell r="G476">
            <v>2938.1419145999998</v>
          </cell>
          <cell r="H476">
            <v>2882.4263759999999</v>
          </cell>
          <cell r="I476">
            <v>3784.8030008000001</v>
          </cell>
          <cell r="J476">
            <v>4463.5195127999996</v>
          </cell>
          <cell r="K476">
            <v>5595.0824388000001</v>
          </cell>
          <cell r="L476">
            <v>6138.9231116000001</v>
          </cell>
          <cell r="M476">
            <v>6030.4484504000002</v>
          </cell>
          <cell r="N476">
            <v>5249.6650224000005</v>
          </cell>
          <cell r="O476">
            <v>6267.4989999999998</v>
          </cell>
          <cell r="P476">
            <v>5117.0204519999998</v>
          </cell>
          <cell r="Q476">
            <v>4495.6279875999999</v>
          </cell>
        </row>
        <row r="477">
          <cell r="C477" t="str">
            <v>Roseburg Dillard QF</v>
          </cell>
          <cell r="E477">
            <v>34999.9998768</v>
          </cell>
          <cell r="F477">
            <v>0</v>
          </cell>
          <cell r="G477">
            <v>4999.9999200000002</v>
          </cell>
          <cell r="H477">
            <v>4999.9999200000002</v>
          </cell>
          <cell r="I477">
            <v>5000.0001840000004</v>
          </cell>
          <cell r="J477">
            <v>999.99998400000004</v>
          </cell>
          <cell r="K477">
            <v>1999.9999439999999</v>
          </cell>
          <cell r="L477">
            <v>4999.9999200000002</v>
          </cell>
          <cell r="M477">
            <v>4999.9999200000002</v>
          </cell>
          <cell r="N477">
            <v>5000.0001407999998</v>
          </cell>
          <cell r="O477">
            <v>1499.9999760000001</v>
          </cell>
          <cell r="P477">
            <v>499.99996800000002</v>
          </cell>
          <cell r="Q477">
            <v>0</v>
          </cell>
        </row>
        <row r="478">
          <cell r="C478" t="str">
            <v>SF Phosphates</v>
          </cell>
          <cell r="E478">
            <v>77788.881779999982</v>
          </cell>
          <cell r="F478">
            <v>6711.8184000000001</v>
          </cell>
          <cell r="G478">
            <v>7713.3091439999998</v>
          </cell>
          <cell r="H478">
            <v>7535.1948000000002</v>
          </cell>
          <cell r="I478">
            <v>7439.5944</v>
          </cell>
          <cell r="J478">
            <v>7867.6735200000003</v>
          </cell>
          <cell r="K478">
            <v>5751.3458879999998</v>
          </cell>
          <cell r="L478">
            <v>5607.6098400000001</v>
          </cell>
          <cell r="M478">
            <v>5385.9570623999998</v>
          </cell>
          <cell r="N478">
            <v>4909.4232095999996</v>
          </cell>
          <cell r="O478">
            <v>6420.0065039999999</v>
          </cell>
          <cell r="P478">
            <v>6864.0767999999998</v>
          </cell>
          <cell r="Q478">
            <v>5582.8722120000002</v>
          </cell>
        </row>
        <row r="479">
          <cell r="C479" t="str">
            <v>Spanish Fork Wind 2 p311681 QF</v>
          </cell>
          <cell r="E479">
            <v>51422.272402640003</v>
          </cell>
          <cell r="F479">
            <v>4711.3573399999996</v>
          </cell>
          <cell r="G479">
            <v>4740.9886844000002</v>
          </cell>
          <cell r="H479">
            <v>5470.0798584000004</v>
          </cell>
          <cell r="I479">
            <v>5037.6384120000002</v>
          </cell>
          <cell r="J479">
            <v>4439.9723284000002</v>
          </cell>
          <cell r="K479">
            <v>4820.2333719999997</v>
          </cell>
          <cell r="L479">
            <v>4973.2312196000003</v>
          </cell>
          <cell r="M479">
            <v>3192.0326885999998</v>
          </cell>
          <cell r="N479">
            <v>3603.4636866800001</v>
          </cell>
          <cell r="O479">
            <v>3338.5579014</v>
          </cell>
          <cell r="P479">
            <v>3443.7100306000002</v>
          </cell>
          <cell r="Q479">
            <v>3651.0068805599999</v>
          </cell>
        </row>
        <row r="480">
          <cell r="C480" t="str">
            <v>Sunnyside p83997/p59965 QF</v>
          </cell>
          <cell r="E480">
            <v>405399.1211039999</v>
          </cell>
          <cell r="F480">
            <v>36919.800000000003</v>
          </cell>
          <cell r="G480">
            <v>37349.990400000002</v>
          </cell>
          <cell r="H480">
            <v>38075.539199999999</v>
          </cell>
          <cell r="I480">
            <v>35977.248</v>
          </cell>
          <cell r="J480">
            <v>28110.180671999999</v>
          </cell>
          <cell r="K480">
            <v>36645.045623999998</v>
          </cell>
          <cell r="L480">
            <v>38162.291831999995</v>
          </cell>
          <cell r="M480">
            <v>37085.797487999997</v>
          </cell>
          <cell r="N480">
            <v>34600.944000000003</v>
          </cell>
          <cell r="O480">
            <v>36391.794288000005</v>
          </cell>
          <cell r="P480">
            <v>16727.308799999999</v>
          </cell>
          <cell r="Q480">
            <v>29353.180799999998</v>
          </cell>
        </row>
        <row r="481">
          <cell r="C481" t="str">
            <v>Tesoro QF</v>
          </cell>
          <cell r="E481">
            <v>47303.999999999993</v>
          </cell>
          <cell r="F481">
            <v>3888</v>
          </cell>
          <cell r="G481">
            <v>4017.6</v>
          </cell>
          <cell r="H481">
            <v>4017.6</v>
          </cell>
          <cell r="I481">
            <v>3888</v>
          </cell>
          <cell r="J481">
            <v>4017.6</v>
          </cell>
          <cell r="K481">
            <v>3888</v>
          </cell>
          <cell r="L481">
            <v>4017.6</v>
          </cell>
          <cell r="M481">
            <v>4017.6</v>
          </cell>
          <cell r="N481">
            <v>3628.8</v>
          </cell>
          <cell r="O481">
            <v>4017.6</v>
          </cell>
          <cell r="P481">
            <v>3888</v>
          </cell>
          <cell r="Q481">
            <v>4017.6</v>
          </cell>
        </row>
        <row r="482">
          <cell r="C482" t="str">
            <v>Threemile Canyon Wind QF p500139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C483" t="str">
            <v>US Magnesium QF</v>
          </cell>
          <cell r="E483">
            <v>79322.400800000003</v>
          </cell>
          <cell r="F483">
            <v>0</v>
          </cell>
          <cell r="G483">
            <v>7054.56</v>
          </cell>
          <cell r="H483">
            <v>7419.8591999999999</v>
          </cell>
          <cell r="I483">
            <v>7603.2003839999998</v>
          </cell>
          <cell r="J483">
            <v>10528.704</v>
          </cell>
          <cell r="K483">
            <v>8802.7199999999993</v>
          </cell>
          <cell r="L483">
            <v>10097.280000000001</v>
          </cell>
          <cell r="M483">
            <v>9993.4848000000002</v>
          </cell>
          <cell r="N483">
            <v>9061.6319999999996</v>
          </cell>
          <cell r="O483">
            <v>8760.9604159999999</v>
          </cell>
          <cell r="P483">
            <v>0</v>
          </cell>
          <cell r="Q483">
            <v>0</v>
          </cell>
        </row>
        <row r="484">
          <cell r="C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6">
          <cell r="E486">
            <v>2431825.9782724325</v>
          </cell>
          <cell r="F486">
            <v>169450.33580260002</v>
          </cell>
          <cell r="G486">
            <v>169813.16334096002</v>
          </cell>
          <cell r="H486">
            <v>168182.62821326402</v>
          </cell>
          <cell r="I486">
            <v>163266.60883920002</v>
          </cell>
          <cell r="J486">
            <v>166731.35099934399</v>
          </cell>
          <cell r="K486">
            <v>198407.38809860003</v>
          </cell>
          <cell r="L486">
            <v>211108.61157171999</v>
          </cell>
          <cell r="M486">
            <v>267433.02542249602</v>
          </cell>
          <cell r="N486">
            <v>231466.511695808</v>
          </cell>
          <cell r="O486">
            <v>255733.37034585598</v>
          </cell>
          <cell r="P486">
            <v>211135.23265107998</v>
          </cell>
          <cell r="Q486">
            <v>219097.75129150398</v>
          </cell>
        </row>
        <row r="489">
          <cell r="C489" t="str">
            <v>Canadian Entitlement p60828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C490" t="str">
            <v>Chelan - Rocky Reach p60827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C491" t="str">
            <v>Douglas - Wells p60828</v>
          </cell>
          <cell r="E491">
            <v>251137.27371299997</v>
          </cell>
          <cell r="F491">
            <v>26866.429942999999</v>
          </cell>
          <cell r="G491">
            <v>26147.943126999999</v>
          </cell>
          <cell r="H491">
            <v>19379.879809999999</v>
          </cell>
          <cell r="I491">
            <v>13253.289371000001</v>
          </cell>
          <cell r="J491">
            <v>15571.427806</v>
          </cell>
          <cell r="K491">
            <v>17316.119696000002</v>
          </cell>
          <cell r="L491">
            <v>19756.067042999999</v>
          </cell>
          <cell r="M491">
            <v>25753.44095</v>
          </cell>
          <cell r="N491">
            <v>18800.303983000002</v>
          </cell>
          <cell r="O491">
            <v>18079.045588000001</v>
          </cell>
          <cell r="P491">
            <v>22370.261032999999</v>
          </cell>
          <cell r="Q491">
            <v>27843.065363000002</v>
          </cell>
        </row>
        <row r="492">
          <cell r="C492" t="str">
            <v>Grant Displacement p270294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</row>
        <row r="493">
          <cell r="C493" t="str">
            <v>Grant Reasonable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</row>
        <row r="494">
          <cell r="C494" t="str">
            <v>Grant Meaningful Priority p390668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</row>
        <row r="495">
          <cell r="C495" t="str">
            <v>Grant Surplus p258951</v>
          </cell>
          <cell r="E495">
            <v>107072.09819530002</v>
          </cell>
          <cell r="F495">
            <v>11250.8026433</v>
          </cell>
          <cell r="G495">
            <v>11308.210232900001</v>
          </cell>
          <cell r="H495">
            <v>9153.7345590000004</v>
          </cell>
          <cell r="I495">
            <v>7248.5627961999999</v>
          </cell>
          <cell r="J495">
            <v>8478.6634940000004</v>
          </cell>
          <cell r="K495">
            <v>9461.0410933999992</v>
          </cell>
          <cell r="L495">
            <v>10639.7694481</v>
          </cell>
          <cell r="M495">
            <v>9859.3711455000011</v>
          </cell>
          <cell r="N495">
            <v>7278.4943733</v>
          </cell>
          <cell r="O495">
            <v>7090.2076550000002</v>
          </cell>
          <cell r="P495">
            <v>7886.2933708999999</v>
          </cell>
          <cell r="Q495">
            <v>7416.9473836999996</v>
          </cell>
        </row>
        <row r="496">
          <cell r="C496" t="str">
            <v>Grant Power Auction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</row>
        <row r="497">
          <cell r="C497" t="str">
            <v>Grant - Priest Rapids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</row>
        <row r="498">
          <cell r="C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</row>
        <row r="500">
          <cell r="E500">
            <v>358209.37190829997</v>
          </cell>
          <cell r="F500">
            <v>38117.232586300001</v>
          </cell>
          <cell r="G500">
            <v>37456.153359899996</v>
          </cell>
          <cell r="H500">
            <v>28533.614368999999</v>
          </cell>
          <cell r="I500">
            <v>20501.852167199999</v>
          </cell>
          <cell r="J500">
            <v>24050.0913</v>
          </cell>
          <cell r="K500">
            <v>26777.160789400001</v>
          </cell>
          <cell r="L500">
            <v>30395.836491099999</v>
          </cell>
          <cell r="M500">
            <v>35612.812095500005</v>
          </cell>
          <cell r="N500">
            <v>26078.798356300002</v>
          </cell>
          <cell r="O500">
            <v>25169.253242999999</v>
          </cell>
          <cell r="P500">
            <v>30256.554403899998</v>
          </cell>
          <cell r="Q500">
            <v>35260.012746699998</v>
          </cell>
        </row>
        <row r="502">
          <cell r="E502">
            <v>7382453.8482403634</v>
          </cell>
          <cell r="F502">
            <v>449925.33126050001</v>
          </cell>
          <cell r="G502">
            <v>629364.10580502008</v>
          </cell>
          <cell r="H502">
            <v>636241.84631452395</v>
          </cell>
          <cell r="I502">
            <v>563136.63111859991</v>
          </cell>
          <cell r="J502">
            <v>607046.85736356408</v>
          </cell>
          <cell r="K502">
            <v>637043.75605839991</v>
          </cell>
          <cell r="L502">
            <v>684868.13666403608</v>
          </cell>
          <cell r="M502">
            <v>752914.63859910006</v>
          </cell>
          <cell r="N502">
            <v>634062.85678478808</v>
          </cell>
          <cell r="O502">
            <v>697678.14425860788</v>
          </cell>
          <cell r="P502">
            <v>575237.93459617998</v>
          </cell>
          <cell r="Q502">
            <v>514933.60941704398</v>
          </cell>
        </row>
        <row r="505">
          <cell r="C505" t="str">
            <v>APGI/Colockum s191690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</row>
        <row r="506">
          <cell r="C506" t="str">
            <v>APS Exchange p58118/s58119</v>
          </cell>
          <cell r="E506">
            <v>74.748499999986961</v>
          </cell>
          <cell r="F506">
            <v>-137859.97816</v>
          </cell>
          <cell r="G506">
            <v>-142470.12444000001</v>
          </cell>
          <cell r="H506">
            <v>-142560.14858000001</v>
          </cell>
          <cell r="I506">
            <v>-68810.008400000006</v>
          </cell>
          <cell r="J506">
            <v>78180</v>
          </cell>
          <cell r="K506">
            <v>137820</v>
          </cell>
          <cell r="L506">
            <v>142650</v>
          </cell>
          <cell r="M506">
            <v>142380</v>
          </cell>
          <cell r="N506">
            <v>68775</v>
          </cell>
          <cell r="O506">
            <v>0</v>
          </cell>
          <cell r="P506">
            <v>0</v>
          </cell>
          <cell r="Q506">
            <v>-78029.99192</v>
          </cell>
        </row>
        <row r="507">
          <cell r="C507" t="str">
            <v>Black Hills CTs p64676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C508" t="str">
            <v>BPA Exchange p64706/p64888</v>
          </cell>
          <cell r="E508">
            <v>7.2399999917251989E-3</v>
          </cell>
          <cell r="F508">
            <v>132203.39111999999</v>
          </cell>
          <cell r="G508">
            <v>117796.60884</v>
          </cell>
          <cell r="H508">
            <v>0</v>
          </cell>
          <cell r="I508">
            <v>-66666.664799999999</v>
          </cell>
          <cell r="J508">
            <v>-66666.663119999997</v>
          </cell>
          <cell r="K508">
            <v>-66666.664799999999</v>
          </cell>
          <cell r="L508">
            <v>0</v>
          </cell>
          <cell r="M508">
            <v>0</v>
          </cell>
          <cell r="N508">
            <v>0</v>
          </cell>
          <cell r="O508">
            <v>-50000</v>
          </cell>
          <cell r="P508">
            <v>0</v>
          </cell>
          <cell r="Q508">
            <v>0</v>
          </cell>
        </row>
        <row r="509">
          <cell r="C509" t="str">
            <v xml:space="preserve">BPA FC II Wind p63507 </v>
          </cell>
          <cell r="E509">
            <v>238.86997100000002</v>
          </cell>
          <cell r="F509">
            <v>-64.07298486000002</v>
          </cell>
          <cell r="G509">
            <v>10.299943100000007</v>
          </cell>
          <cell r="H509">
            <v>22.04496838</v>
          </cell>
          <cell r="I509">
            <v>117.37988390000001</v>
          </cell>
          <cell r="J509">
            <v>22.579841400000021</v>
          </cell>
          <cell r="K509">
            <v>158.05994340000001</v>
          </cell>
          <cell r="L509">
            <v>31.944182020000085</v>
          </cell>
          <cell r="M509">
            <v>36.406180759999984</v>
          </cell>
          <cell r="N509">
            <v>-34.037481460000095</v>
          </cell>
          <cell r="O509">
            <v>15.196578939999995</v>
          </cell>
          <cell r="P509">
            <v>-95.20274907999999</v>
          </cell>
          <cell r="Q509">
            <v>18.271664499999986</v>
          </cell>
        </row>
        <row r="510">
          <cell r="C510" t="str">
            <v xml:space="preserve">BPA FC IV Wind p79207 </v>
          </cell>
          <cell r="E510">
            <v>2229.4502872000012</v>
          </cell>
          <cell r="F510">
            <v>-598.01465599999983</v>
          </cell>
          <cell r="G510">
            <v>96.132718600000317</v>
          </cell>
          <cell r="H510">
            <v>205.75301400000035</v>
          </cell>
          <cell r="I510">
            <v>1095.5452756</v>
          </cell>
          <cell r="J510">
            <v>210.7450144000004</v>
          </cell>
          <cell r="K510">
            <v>1475.2258860000002</v>
          </cell>
          <cell r="L510">
            <v>298.14539559999957</v>
          </cell>
          <cell r="M510">
            <v>339.79062000000067</v>
          </cell>
          <cell r="N510">
            <v>-317.6832430000004</v>
          </cell>
          <cell r="O510">
            <v>141.83433640000021</v>
          </cell>
          <cell r="P510">
            <v>-888.55944000000045</v>
          </cell>
          <cell r="Q510">
            <v>170.5353656000002</v>
          </cell>
        </row>
        <row r="511">
          <cell r="C511" t="str">
            <v>BPA Peaking p59820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</row>
        <row r="512">
          <cell r="C512" t="str">
            <v>BPA So. Idaho p64885/p83975/p64705</v>
          </cell>
          <cell r="E512">
            <v>30447.18496436104</v>
          </cell>
          <cell r="F512">
            <v>1191.3462557210007</v>
          </cell>
          <cell r="G512">
            <v>1223.7819018499983</v>
          </cell>
          <cell r="H512">
            <v>1650.0246976899991</v>
          </cell>
          <cell r="I512">
            <v>1449.6839710000058</v>
          </cell>
          <cell r="J512">
            <v>2429.5365650000022</v>
          </cell>
          <cell r="K512">
            <v>2922.0606899999971</v>
          </cell>
          <cell r="L512">
            <v>4456.8970000000263</v>
          </cell>
          <cell r="M512">
            <v>4262.073550000001</v>
          </cell>
          <cell r="N512">
            <v>3854.5202500000014</v>
          </cell>
          <cell r="O512">
            <v>3528.6899200000043</v>
          </cell>
          <cell r="P512">
            <v>2190.637121000007</v>
          </cell>
          <cell r="Q512">
            <v>1287.9330420999977</v>
          </cell>
        </row>
        <row r="513">
          <cell r="C513" t="str">
            <v>Cargill p483225/s6 p485390/s89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C514" t="str">
            <v>Cowlitz Swift p65787</v>
          </cell>
          <cell r="E514">
            <v>-26893.43782657</v>
          </cell>
          <cell r="F514">
            <v>-1566.1836192999999</v>
          </cell>
          <cell r="G514">
            <v>-3048.5616322999995</v>
          </cell>
          <cell r="H514">
            <v>-973.94861089999995</v>
          </cell>
          <cell r="I514">
            <v>-236.50544699999955</v>
          </cell>
          <cell r="J514">
            <v>-97.436250199999904</v>
          </cell>
          <cell r="K514">
            <v>-3251.8908397000014</v>
          </cell>
          <cell r="L514">
            <v>-7322.0103449999988</v>
          </cell>
          <cell r="M514">
            <v>2021.8023020000001</v>
          </cell>
          <cell r="N514">
            <v>-2415.9001126000003</v>
          </cell>
          <cell r="O514">
            <v>-1364.6049926000014</v>
          </cell>
          <cell r="P514">
            <v>-6494.3905019699996</v>
          </cell>
          <cell r="Q514">
            <v>-2143.807777</v>
          </cell>
        </row>
        <row r="515">
          <cell r="C515" t="str">
            <v>EWEB FC I p63508/p63510</v>
          </cell>
          <cell r="E515">
            <v>1216.9093042400002</v>
          </cell>
          <cell r="F515">
            <v>-18.809676879999927</v>
          </cell>
          <cell r="G515">
            <v>-52.672262360000047</v>
          </cell>
          <cell r="H515">
            <v>65.298217359999967</v>
          </cell>
          <cell r="I515">
            <v>188.78715479999994</v>
          </cell>
          <cell r="J515">
            <v>256.61241728000016</v>
          </cell>
          <cell r="K515">
            <v>280.17149946000018</v>
          </cell>
          <cell r="L515">
            <v>216.85125749999997</v>
          </cell>
          <cell r="M515">
            <v>157.95055319999994</v>
          </cell>
          <cell r="N515">
            <v>52.14187470000013</v>
          </cell>
          <cell r="O515">
            <v>32.808703019999939</v>
          </cell>
          <cell r="P515">
            <v>-38.22705016000009</v>
          </cell>
          <cell r="Q515">
            <v>75.99661631999993</v>
          </cell>
        </row>
        <row r="516">
          <cell r="C516" t="str">
            <v>PSCo Exchange p340325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C517" t="str">
            <v>PSCO FC III p63362/s63361</v>
          </cell>
          <cell r="E517">
            <v>-1.3315999985934468E-3</v>
          </cell>
          <cell r="F517">
            <v>-1335.2317252000003</v>
          </cell>
          <cell r="G517">
            <v>-2581.2678876</v>
          </cell>
          <cell r="H517">
            <v>-1073.9526488000001</v>
          </cell>
          <cell r="I517">
            <v>1550.3967944000005</v>
          </cell>
          <cell r="J517">
            <v>3553.1192195999997</v>
          </cell>
          <cell r="K517">
            <v>3856.5638520000011</v>
          </cell>
          <cell r="L517">
            <v>2856.6020120000003</v>
          </cell>
          <cell r="M517">
            <v>1240.5953340000015</v>
          </cell>
          <cell r="N517">
            <v>-1769.0058120000003</v>
          </cell>
          <cell r="O517">
            <v>-2147.3508280000005</v>
          </cell>
          <cell r="P517">
            <v>-2228.0097966000003</v>
          </cell>
          <cell r="Q517">
            <v>-1922.4598454000006</v>
          </cell>
        </row>
        <row r="518">
          <cell r="C518" t="str">
            <v>Redding Exchange p66276</v>
          </cell>
          <cell r="E518">
            <v>-187</v>
          </cell>
          <cell r="F518">
            <v>-7041</v>
          </cell>
          <cell r="G518">
            <v>-8622</v>
          </cell>
          <cell r="H518">
            <v>-14252</v>
          </cell>
          <cell r="I518">
            <v>-15909</v>
          </cell>
          <cell r="J518">
            <v>-13889</v>
          </cell>
          <cell r="K518">
            <v>9755</v>
          </cell>
          <cell r="L518">
            <v>10524</v>
          </cell>
          <cell r="M518">
            <v>11602</v>
          </cell>
          <cell r="N518">
            <v>10492</v>
          </cell>
          <cell r="O518">
            <v>11547</v>
          </cell>
          <cell r="P518">
            <v>10968</v>
          </cell>
          <cell r="Q518">
            <v>-5362</v>
          </cell>
        </row>
        <row r="519">
          <cell r="C519" t="str">
            <v>SCL State Line p105228</v>
          </cell>
          <cell r="E519">
            <v>16880.448228000012</v>
          </cell>
          <cell r="F519">
            <v>5317.2919600000023</v>
          </cell>
          <cell r="G519">
            <v>-1876.9482460000017</v>
          </cell>
          <cell r="H519">
            <v>-5992.2453999999998</v>
          </cell>
          <cell r="I519">
            <v>-2899.834327999999</v>
          </cell>
          <cell r="J519">
            <v>1602.2429220000013</v>
          </cell>
          <cell r="K519">
            <v>8101.5040000000026</v>
          </cell>
          <cell r="L519">
            <v>559.50425600000199</v>
          </cell>
          <cell r="M519">
            <v>2176.0471880000023</v>
          </cell>
          <cell r="N519">
            <v>-4111.5560800000003</v>
          </cell>
          <cell r="O519">
            <v>12520.742904000004</v>
          </cell>
          <cell r="P519">
            <v>10533.605320000002</v>
          </cell>
          <cell r="Q519">
            <v>-9049.9062680000025</v>
          </cell>
        </row>
        <row r="520">
          <cell r="C520" t="str">
            <v>Shell p489963/s489962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C521" t="str">
            <v>TransAlta p371343/s371344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</row>
        <row r="523">
          <cell r="C523" t="str">
            <v>Tri-State Exchange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</row>
        <row r="525">
          <cell r="E525">
            <v>24007.179336630972</v>
          </cell>
          <cell r="F525">
            <v>-9771.2614865190098</v>
          </cell>
          <cell r="G525">
            <v>-39524.751064710013</v>
          </cell>
          <cell r="H525">
            <v>-162909.17434227001</v>
          </cell>
          <cell r="I525">
            <v>-150120.21989530002</v>
          </cell>
          <cell r="J525">
            <v>5601.7366094800091</v>
          </cell>
          <cell r="K525">
            <v>94450.03023116001</v>
          </cell>
          <cell r="L525">
            <v>154271.93375812005</v>
          </cell>
          <cell r="M525">
            <v>164216.66572796003</v>
          </cell>
          <cell r="N525">
            <v>74525.479395639995</v>
          </cell>
          <cell r="O525">
            <v>-25725.683378239992</v>
          </cell>
          <cell r="P525">
            <v>13947.852903190011</v>
          </cell>
          <cell r="Q525">
            <v>-94955.429121880021</v>
          </cell>
        </row>
        <row r="528">
          <cell r="C528" t="str">
            <v>COB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C529" t="str">
            <v>Colorado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C530" t="str">
            <v>Four Corners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C531" t="str">
            <v>Idaho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C532" t="str">
            <v>Mead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C533" t="str">
            <v>Mid Columbia</v>
          </cell>
          <cell r="E533">
            <v>1920400</v>
          </cell>
          <cell r="F533">
            <v>318800</v>
          </cell>
          <cell r="G533">
            <v>86000</v>
          </cell>
          <cell r="H533">
            <v>164400</v>
          </cell>
          <cell r="I533">
            <v>213600</v>
          </cell>
          <cell r="J533">
            <v>384600</v>
          </cell>
          <cell r="K533">
            <v>270000</v>
          </cell>
          <cell r="L533">
            <v>273000</v>
          </cell>
          <cell r="M533">
            <v>32800</v>
          </cell>
          <cell r="N533">
            <v>28800</v>
          </cell>
          <cell r="O533">
            <v>32800</v>
          </cell>
          <cell r="P533">
            <v>56000</v>
          </cell>
          <cell r="Q533">
            <v>59600</v>
          </cell>
        </row>
        <row r="534">
          <cell r="C534" t="str">
            <v>Mona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C535" t="str">
            <v>NOB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C536" t="str">
            <v>Palo Verde</v>
          </cell>
          <cell r="E536">
            <v>181600</v>
          </cell>
          <cell r="F536">
            <v>71200</v>
          </cell>
          <cell r="G536">
            <v>18600</v>
          </cell>
          <cell r="H536">
            <v>18600</v>
          </cell>
          <cell r="I536">
            <v>18000</v>
          </cell>
          <cell r="J536">
            <v>18600</v>
          </cell>
          <cell r="K536">
            <v>18000</v>
          </cell>
          <cell r="L536">
            <v>18600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C537" t="str">
            <v>SP15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C538" t="str">
            <v>Utah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C539" t="str">
            <v>Washington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C540" t="str">
            <v>West Main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C541" t="str">
            <v>Wyoming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4">
          <cell r="C544" t="str">
            <v>STF Index Trades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6">
          <cell r="E546">
            <v>2102000</v>
          </cell>
          <cell r="F546">
            <v>390000</v>
          </cell>
          <cell r="G546">
            <v>104600</v>
          </cell>
          <cell r="H546">
            <v>183000</v>
          </cell>
          <cell r="I546">
            <v>231600</v>
          </cell>
          <cell r="J546">
            <v>403200</v>
          </cell>
          <cell r="K546">
            <v>288000</v>
          </cell>
          <cell r="L546">
            <v>291600</v>
          </cell>
          <cell r="M546">
            <v>32800</v>
          </cell>
          <cell r="N546">
            <v>28800</v>
          </cell>
          <cell r="O546">
            <v>32800</v>
          </cell>
          <cell r="P546">
            <v>56000</v>
          </cell>
          <cell r="Q546">
            <v>59600</v>
          </cell>
        </row>
        <row r="549">
          <cell r="C549" t="str">
            <v>COB</v>
          </cell>
          <cell r="E549">
            <v>688818.27405999997</v>
          </cell>
          <cell r="F549">
            <v>280863.74</v>
          </cell>
          <cell r="G549">
            <v>40134.671000000002</v>
          </cell>
          <cell r="H549">
            <v>14110.4195</v>
          </cell>
          <cell r="I549">
            <v>10588.32</v>
          </cell>
          <cell r="J549">
            <v>35699.040000000001</v>
          </cell>
          <cell r="K549">
            <v>37926.400000000001</v>
          </cell>
          <cell r="L549">
            <v>13934.8</v>
          </cell>
          <cell r="M549">
            <v>11436.24</v>
          </cell>
          <cell r="N549">
            <v>23581.439999999999</v>
          </cell>
          <cell r="O549">
            <v>10762.673559999999</v>
          </cell>
          <cell r="P549">
            <v>21882.240000000002</v>
          </cell>
          <cell r="Q549">
            <v>187898.28999999998</v>
          </cell>
        </row>
        <row r="550">
          <cell r="C550" t="str">
            <v>Four Corners</v>
          </cell>
          <cell r="E550">
            <v>357649.64970000001</v>
          </cell>
          <cell r="F550">
            <v>26018.979700000004</v>
          </cell>
          <cell r="G550">
            <v>41682.586599999995</v>
          </cell>
          <cell r="H550">
            <v>22335.360000000001</v>
          </cell>
          <cell r="I550">
            <v>8718.9871000000003</v>
          </cell>
          <cell r="J550">
            <v>4541.7726999999995</v>
          </cell>
          <cell r="K550">
            <v>29333.18</v>
          </cell>
          <cell r="L550">
            <v>36732.114999999998</v>
          </cell>
          <cell r="M550">
            <v>27044.203000000001</v>
          </cell>
          <cell r="N550">
            <v>28117.984299999996</v>
          </cell>
          <cell r="O550">
            <v>48281.740000000005</v>
          </cell>
          <cell r="P550">
            <v>59811.770000000004</v>
          </cell>
          <cell r="Q550">
            <v>25030.971300000001</v>
          </cell>
        </row>
        <row r="551">
          <cell r="C551" t="str">
            <v>Mead</v>
          </cell>
          <cell r="E551">
            <v>41902.823670000005</v>
          </cell>
          <cell r="F551">
            <v>1078.8</v>
          </cell>
          <cell r="G551">
            <v>932.87865999999997</v>
          </cell>
          <cell r="H551">
            <v>927.60440000000006</v>
          </cell>
          <cell r="I551">
            <v>740.02673000000004</v>
          </cell>
          <cell r="J551">
            <v>7612.9520000000002</v>
          </cell>
          <cell r="K551">
            <v>1286.4235000000001</v>
          </cell>
          <cell r="L551">
            <v>24964.518</v>
          </cell>
          <cell r="M551">
            <v>909.73395000000005</v>
          </cell>
          <cell r="N551">
            <v>374.15746999999999</v>
          </cell>
          <cell r="O551">
            <v>2064.3235</v>
          </cell>
          <cell r="P551">
            <v>0</v>
          </cell>
          <cell r="Q551">
            <v>1011.4054599999999</v>
          </cell>
        </row>
        <row r="552">
          <cell r="C552" t="str">
            <v>Mid Columbia</v>
          </cell>
          <cell r="E552">
            <v>2164448.9257999999</v>
          </cell>
          <cell r="F552">
            <v>290211.56</v>
          </cell>
          <cell r="G552">
            <v>422914.2</v>
          </cell>
          <cell r="H552">
            <v>295221</v>
          </cell>
          <cell r="I552">
            <v>84322.554999999993</v>
          </cell>
          <cell r="J552">
            <v>22014.787</v>
          </cell>
          <cell r="K552">
            <v>820.66949999999997</v>
          </cell>
          <cell r="L552">
            <v>1731.9503</v>
          </cell>
          <cell r="M552">
            <v>39355.324000000001</v>
          </cell>
          <cell r="N552">
            <v>92364.05</v>
          </cell>
          <cell r="O552">
            <v>222129.7</v>
          </cell>
          <cell r="P552">
            <v>136055.23000000001</v>
          </cell>
          <cell r="Q552">
            <v>557307.9</v>
          </cell>
        </row>
        <row r="553">
          <cell r="C553" t="str">
            <v>Mona</v>
          </cell>
          <cell r="E553">
            <v>793046.16759370011</v>
          </cell>
          <cell r="F553">
            <v>108759.33</v>
          </cell>
          <cell r="G553">
            <v>28195.724999999999</v>
          </cell>
          <cell r="H553">
            <v>9568.9435936999998</v>
          </cell>
          <cell r="I553">
            <v>25359.927</v>
          </cell>
          <cell r="J553">
            <v>47081.377</v>
          </cell>
          <cell r="K553">
            <v>66224.346000000005</v>
          </cell>
          <cell r="L553">
            <v>113106.094</v>
          </cell>
          <cell r="M553">
            <v>54784.665000000001</v>
          </cell>
          <cell r="N553">
            <v>75649.8</v>
          </cell>
          <cell r="O553">
            <v>29717.79</v>
          </cell>
          <cell r="P553">
            <v>102532.67000000001</v>
          </cell>
          <cell r="Q553">
            <v>132065.5</v>
          </cell>
        </row>
        <row r="554">
          <cell r="C554" t="str">
            <v>NOB</v>
          </cell>
          <cell r="E554">
            <v>62344.958959999996</v>
          </cell>
          <cell r="F554">
            <v>7502.4916999999996</v>
          </cell>
          <cell r="G554">
            <v>0</v>
          </cell>
          <cell r="H554">
            <v>29911.809000000001</v>
          </cell>
          <cell r="I554">
            <v>4058.8796000000002</v>
          </cell>
          <cell r="J554">
            <v>180.45033000000001</v>
          </cell>
          <cell r="K554">
            <v>1444.7902999999999</v>
          </cell>
          <cell r="L554">
            <v>5780.2704999999996</v>
          </cell>
          <cell r="M554">
            <v>233.36053000000001</v>
          </cell>
          <cell r="N554">
            <v>0</v>
          </cell>
          <cell r="O554">
            <v>0</v>
          </cell>
          <cell r="P554">
            <v>0</v>
          </cell>
          <cell r="Q554">
            <v>13232.906999999999</v>
          </cell>
        </row>
        <row r="555">
          <cell r="C555" t="str">
            <v>Palo Verde</v>
          </cell>
          <cell r="E555">
            <v>550643.75662999996</v>
          </cell>
          <cell r="F555">
            <v>1822.1052</v>
          </cell>
          <cell r="G555">
            <v>2421.5034000000001</v>
          </cell>
          <cell r="H555">
            <v>23196.437999999998</v>
          </cell>
          <cell r="I555">
            <v>29025.49</v>
          </cell>
          <cell r="J555">
            <v>221176.14</v>
          </cell>
          <cell r="K555">
            <v>128853.28</v>
          </cell>
          <cell r="L555">
            <v>143713.60000000001</v>
          </cell>
          <cell r="M555">
            <v>163.20000999999999</v>
          </cell>
          <cell r="N555">
            <v>95.2</v>
          </cell>
          <cell r="O555">
            <v>176.80001999999999</v>
          </cell>
          <cell r="P555">
            <v>0</v>
          </cell>
          <cell r="Q555">
            <v>0</v>
          </cell>
        </row>
        <row r="556">
          <cell r="C556" t="str">
            <v>SP15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C557" t="str">
            <v>Emergency Purchases</v>
          </cell>
          <cell r="E557">
            <v>3564.1760999999997</v>
          </cell>
          <cell r="F557">
            <v>75.028899999999993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3489.1471999999999</v>
          </cell>
        </row>
        <row r="559">
          <cell r="E559">
            <v>4662418.7325137006</v>
          </cell>
          <cell r="F559">
            <v>716332.0355</v>
          </cell>
          <cell r="G559">
            <v>536281.56466000003</v>
          </cell>
          <cell r="H559">
            <v>395271.57449370006</v>
          </cell>
          <cell r="I559">
            <v>162814.18542999998</v>
          </cell>
          <cell r="J559">
            <v>338306.51903000002</v>
          </cell>
          <cell r="K559">
            <v>265889.08929999999</v>
          </cell>
          <cell r="L559">
            <v>339963.34779999999</v>
          </cell>
          <cell r="M559">
            <v>133926.72649</v>
          </cell>
          <cell r="N559">
            <v>220182.63177000004</v>
          </cell>
          <cell r="O559">
            <v>313133.02708000003</v>
          </cell>
          <cell r="P559">
            <v>320281.91000000003</v>
          </cell>
          <cell r="Q559">
            <v>920036.12096000009</v>
          </cell>
        </row>
        <row r="561">
          <cell r="E561">
            <v>14170879.760090698</v>
          </cell>
          <cell r="F561">
            <v>1546486.1052739811</v>
          </cell>
          <cell r="G561">
            <v>1230720.9194003101</v>
          </cell>
          <cell r="H561">
            <v>1051604.246465954</v>
          </cell>
          <cell r="I561">
            <v>807430.59665329987</v>
          </cell>
          <cell r="J561">
            <v>1354155.1130030442</v>
          </cell>
          <cell r="K561">
            <v>1285382.8755895598</v>
          </cell>
          <cell r="L561">
            <v>1470703.4182221564</v>
          </cell>
          <cell r="M561">
            <v>1083858.03081706</v>
          </cell>
          <cell r="N561">
            <v>957570.96795042814</v>
          </cell>
          <cell r="O561">
            <v>1017885.4879603679</v>
          </cell>
          <cell r="P561">
            <v>965467.69749937009</v>
          </cell>
          <cell r="Q561">
            <v>1399614.301255164</v>
          </cell>
        </row>
        <row r="564">
          <cell r="C564" t="str">
            <v>Carbon</v>
          </cell>
          <cell r="E564">
            <v>1036672.473662</v>
          </cell>
          <cell r="F564">
            <v>77375.610642</v>
          </cell>
          <cell r="G564">
            <v>88991.653405999998</v>
          </cell>
          <cell r="H564">
            <v>94942.729863999994</v>
          </cell>
          <cell r="I564">
            <v>85760.470199000003</v>
          </cell>
          <cell r="J564">
            <v>89669.056307000006</v>
          </cell>
          <cell r="K564">
            <v>86741.710147999998</v>
          </cell>
          <cell r="L564">
            <v>95089.321146999995</v>
          </cell>
          <cell r="M564">
            <v>95350.300495000003</v>
          </cell>
          <cell r="N564">
            <v>86180.438651000004</v>
          </cell>
          <cell r="O564">
            <v>104435.317409</v>
          </cell>
          <cell r="P564">
            <v>49813.460606000001</v>
          </cell>
          <cell r="Q564">
            <v>82322.404788</v>
          </cell>
        </row>
        <row r="565">
          <cell r="C565" t="str">
            <v>Cholla</v>
          </cell>
          <cell r="E565">
            <v>2662381.5704600001</v>
          </cell>
          <cell r="F565">
            <v>208517.98026000001</v>
          </cell>
          <cell r="G565">
            <v>235619.95835</v>
          </cell>
          <cell r="H565">
            <v>248152.07071</v>
          </cell>
          <cell r="I565">
            <v>229132.99840000001</v>
          </cell>
          <cell r="J565">
            <v>235722.97904000001</v>
          </cell>
          <cell r="K565">
            <v>227329.3524</v>
          </cell>
          <cell r="L565">
            <v>238029.98298999999</v>
          </cell>
          <cell r="M565">
            <v>247295.92567999999</v>
          </cell>
          <cell r="N565">
            <v>218972.05525999999</v>
          </cell>
          <cell r="O565">
            <v>231087.39859999999</v>
          </cell>
          <cell r="P565">
            <v>120779.53649</v>
          </cell>
          <cell r="Q565">
            <v>221741.33228</v>
          </cell>
        </row>
        <row r="566">
          <cell r="C566" t="str">
            <v>Colstrip</v>
          </cell>
          <cell r="E566">
            <v>1107711.2364069999</v>
          </cell>
          <cell r="F566">
            <v>75371.622487000001</v>
          </cell>
          <cell r="G566">
            <v>99216.773664000008</v>
          </cell>
          <cell r="H566">
            <v>99324.399168000004</v>
          </cell>
          <cell r="I566">
            <v>95877.360959999991</v>
          </cell>
          <cell r="J566">
            <v>99324.399168000004</v>
          </cell>
          <cell r="K566">
            <v>96092.611968000012</v>
          </cell>
          <cell r="L566">
            <v>99109.148159999997</v>
          </cell>
          <cell r="M566">
            <v>99324.399168000004</v>
          </cell>
          <cell r="N566">
            <v>89629.037568</v>
          </cell>
          <cell r="O566">
            <v>99109.148159999997</v>
          </cell>
          <cell r="P566">
            <v>72278.938368000003</v>
          </cell>
          <cell r="Q566">
            <v>83053.397567999986</v>
          </cell>
        </row>
        <row r="567">
          <cell r="C567" t="str">
            <v>Craig</v>
          </cell>
          <cell r="E567">
            <v>1333493.1175279997</v>
          </cell>
          <cell r="F567">
            <v>108462.88312799999</v>
          </cell>
          <cell r="G567">
            <v>117666.74484</v>
          </cell>
          <cell r="H567">
            <v>117686.28336</v>
          </cell>
          <cell r="I567">
            <v>113845.8324</v>
          </cell>
          <cell r="J567">
            <v>117686.28336</v>
          </cell>
          <cell r="K567">
            <v>113884.90944</v>
          </cell>
          <cell r="L567">
            <v>117647.20632</v>
          </cell>
          <cell r="M567">
            <v>117686.28336</v>
          </cell>
          <cell r="N567">
            <v>106282.16159999999</v>
          </cell>
          <cell r="O567">
            <v>117647.20632</v>
          </cell>
          <cell r="P567">
            <v>114129.58559999999</v>
          </cell>
          <cell r="Q567">
            <v>70867.737800000003</v>
          </cell>
        </row>
        <row r="568">
          <cell r="C568" t="str">
            <v>Dave Johnston</v>
          </cell>
          <cell r="E568">
            <v>4938339.8984829998</v>
          </cell>
          <cell r="F568">
            <v>455111.36255299998</v>
          </cell>
          <cell r="G568">
            <v>489522.22392999998</v>
          </cell>
          <cell r="H568">
            <v>491399.44027999998</v>
          </cell>
          <cell r="I568">
            <v>463402.99777899997</v>
          </cell>
          <cell r="J568">
            <v>458443.88049100002</v>
          </cell>
          <cell r="K568">
            <v>390640.87925900007</v>
          </cell>
          <cell r="L568">
            <v>346204.93157000002</v>
          </cell>
          <cell r="M568">
            <v>329454.33740099997</v>
          </cell>
          <cell r="N568">
            <v>360010.86610600003</v>
          </cell>
          <cell r="O568">
            <v>383219.57673199999</v>
          </cell>
          <cell r="P568">
            <v>316845.52698200004</v>
          </cell>
          <cell r="Q568">
            <v>454083.87540000002</v>
          </cell>
        </row>
        <row r="569">
          <cell r="C569" t="str">
            <v>Hayden</v>
          </cell>
          <cell r="E569">
            <v>550735.68713650003</v>
          </cell>
          <cell r="F569">
            <v>39612.809341</v>
          </cell>
          <cell r="G569">
            <v>45011.754899000007</v>
          </cell>
          <cell r="H569">
            <v>53169.146785999998</v>
          </cell>
          <cell r="I569">
            <v>48430.677748000002</v>
          </cell>
          <cell r="J569">
            <v>46596.515610000002</v>
          </cell>
          <cell r="K569">
            <v>45760.018102999995</v>
          </cell>
          <cell r="L569">
            <v>51278.046908999997</v>
          </cell>
          <cell r="M569">
            <v>53148.013537499995</v>
          </cell>
          <cell r="N569">
            <v>49695.901298999997</v>
          </cell>
          <cell r="O569">
            <v>44565.151153999999</v>
          </cell>
          <cell r="P569">
            <v>24436.614547999998</v>
          </cell>
          <cell r="Q569">
            <v>49031.037202</v>
          </cell>
        </row>
        <row r="570">
          <cell r="C570" t="str">
            <v>Hunter</v>
          </cell>
          <cell r="E570">
            <v>7848023.1750600003</v>
          </cell>
          <cell r="F570">
            <v>543629.45202500001</v>
          </cell>
          <cell r="G570">
            <v>655760.71464999998</v>
          </cell>
          <cell r="H570">
            <v>731305.15299999993</v>
          </cell>
          <cell r="I570">
            <v>633651.97035600001</v>
          </cell>
          <cell r="J570">
            <v>707409.589515</v>
          </cell>
          <cell r="K570">
            <v>673189.20342499996</v>
          </cell>
          <cell r="L570">
            <v>718203.37507800001</v>
          </cell>
          <cell r="M570">
            <v>710639.64614999993</v>
          </cell>
          <cell r="N570">
            <v>639342.87516500009</v>
          </cell>
          <cell r="O570">
            <v>573288.58101000008</v>
          </cell>
          <cell r="P570">
            <v>652135.28049600008</v>
          </cell>
          <cell r="Q570">
            <v>609467.33419000008</v>
          </cell>
        </row>
        <row r="571">
          <cell r="C571" t="str">
            <v>Huntington</v>
          </cell>
          <cell r="E571">
            <v>6449591.3656399995</v>
          </cell>
          <cell r="F571">
            <v>469563.87505999999</v>
          </cell>
          <cell r="G571">
            <v>546280.84828999999</v>
          </cell>
          <cell r="H571">
            <v>593912.76545000006</v>
          </cell>
          <cell r="I571">
            <v>529105.36147999996</v>
          </cell>
          <cell r="J571">
            <v>403790.27507999999</v>
          </cell>
          <cell r="K571">
            <v>556495.26578000002</v>
          </cell>
          <cell r="L571">
            <v>585543.52059999993</v>
          </cell>
          <cell r="M571">
            <v>580098.81881999993</v>
          </cell>
          <cell r="N571">
            <v>523325.85729999997</v>
          </cell>
          <cell r="O571">
            <v>596697.52129000006</v>
          </cell>
          <cell r="P571">
            <v>548379.17588999995</v>
          </cell>
          <cell r="Q571">
            <v>516398.08059999999</v>
          </cell>
        </row>
        <row r="572">
          <cell r="C572" t="str">
            <v>Jim Bridger</v>
          </cell>
          <cell r="E572">
            <v>10336776.24667</v>
          </cell>
          <cell r="F572">
            <v>690036.4161400001</v>
          </cell>
          <cell r="G572">
            <v>929133.16425999999</v>
          </cell>
          <cell r="H572">
            <v>949910.3064</v>
          </cell>
          <cell r="I572">
            <v>918845.27237000002</v>
          </cell>
          <cell r="J572">
            <v>948460.64434</v>
          </cell>
          <cell r="K572">
            <v>915938.29256999993</v>
          </cell>
          <cell r="L572">
            <v>939729.63454</v>
          </cell>
          <cell r="M572">
            <v>897585.18961999996</v>
          </cell>
          <cell r="N572">
            <v>825623.23546999996</v>
          </cell>
          <cell r="O572">
            <v>894488.53292999999</v>
          </cell>
          <cell r="P572">
            <v>755796.91114999994</v>
          </cell>
          <cell r="Q572">
            <v>671228.64688000001</v>
          </cell>
        </row>
        <row r="573">
          <cell r="C573" t="str">
            <v>Naughton</v>
          </cell>
          <cell r="E573">
            <v>5329199.1475100005</v>
          </cell>
          <cell r="F573">
            <v>441813.37075</v>
          </cell>
          <cell r="G573">
            <v>467285.32079000003</v>
          </cell>
          <cell r="H573">
            <v>467786.0208</v>
          </cell>
          <cell r="I573">
            <v>451840.75870000001</v>
          </cell>
          <cell r="J573">
            <v>466243.55763000005</v>
          </cell>
          <cell r="K573">
            <v>451206.99005999998</v>
          </cell>
          <cell r="L573">
            <v>463467.58199999999</v>
          </cell>
          <cell r="M573">
            <v>465100.53341000003</v>
          </cell>
          <cell r="N573">
            <v>405133.87633</v>
          </cell>
          <cell r="O573">
            <v>339020.11682</v>
          </cell>
          <cell r="P573">
            <v>448043.18121000001</v>
          </cell>
          <cell r="Q573">
            <v>462257.83901</v>
          </cell>
        </row>
        <row r="575">
          <cell r="C575" t="str">
            <v>Ramp Loss</v>
          </cell>
          <cell r="E575">
            <v>-58089.116282904011</v>
          </cell>
          <cell r="F575">
            <v>-3959.0690328000001</v>
          </cell>
          <cell r="G575">
            <v>-5570.2739722080005</v>
          </cell>
          <cell r="H575">
            <v>-5131.0473732</v>
          </cell>
          <cell r="I575">
            <v>-4061.5017912000003</v>
          </cell>
          <cell r="J575">
            <v>-5450.0093199359999</v>
          </cell>
          <cell r="K575">
            <v>-5419.9770767999998</v>
          </cell>
          <cell r="L575">
            <v>-4843.00006536</v>
          </cell>
          <cell r="M575">
            <v>-3421.2175980000002</v>
          </cell>
          <cell r="N575">
            <v>-5292.7431755520001</v>
          </cell>
          <cell r="O575">
            <v>-4832.84429052</v>
          </cell>
          <cell r="P575">
            <v>-4014.0583977599999</v>
          </cell>
          <cell r="Q575">
            <v>-6093.3741895679996</v>
          </cell>
        </row>
        <row r="576">
          <cell r="C576" t="str">
            <v>Wyodak</v>
          </cell>
          <cell r="E576">
            <v>2099281.5293999999</v>
          </cell>
          <cell r="F576">
            <v>177046.83575999999</v>
          </cell>
          <cell r="G576">
            <v>182967.35735999999</v>
          </cell>
          <cell r="H576">
            <v>183030.55872</v>
          </cell>
          <cell r="I576">
            <v>176983.63440000001</v>
          </cell>
          <cell r="J576">
            <v>183030.55872</v>
          </cell>
          <cell r="K576">
            <v>181104.99312</v>
          </cell>
          <cell r="L576">
            <v>186256.6642</v>
          </cell>
          <cell r="M576">
            <v>185435.11236999999</v>
          </cell>
          <cell r="N576">
            <v>168996.85920000001</v>
          </cell>
          <cell r="O576">
            <v>187029.80616000001</v>
          </cell>
          <cell r="P576">
            <v>181082.56602999999</v>
          </cell>
          <cell r="Q576">
            <v>106316.58336</v>
          </cell>
        </row>
        <row r="578">
          <cell r="E578">
            <v>43634116.3316736</v>
          </cell>
          <cell r="F578">
            <v>3282583.1491132001</v>
          </cell>
          <cell r="G578">
            <v>3851886.2404667917</v>
          </cell>
          <cell r="H578">
            <v>4025487.8271648008</v>
          </cell>
          <cell r="I578">
            <v>3742815.8330007996</v>
          </cell>
          <cell r="J578">
            <v>3750927.7299410645</v>
          </cell>
          <cell r="K578">
            <v>3732964.2491962006</v>
          </cell>
          <cell r="L578">
            <v>3835716.4134486397</v>
          </cell>
          <cell r="M578">
            <v>3777697.3424135</v>
          </cell>
          <cell r="N578">
            <v>3467900.4207734475</v>
          </cell>
          <cell r="O578">
            <v>3565755.5122944806</v>
          </cell>
          <cell r="P578">
            <v>3279706.7189722401</v>
          </cell>
          <cell r="Q578">
            <v>3320674.8948884318</v>
          </cell>
        </row>
        <row r="581">
          <cell r="C581" t="str">
            <v>Chehalis</v>
          </cell>
          <cell r="E581">
            <v>1765990.2005699999</v>
          </cell>
          <cell r="F581">
            <v>0</v>
          </cell>
          <cell r="G581">
            <v>234825.74400000001</v>
          </cell>
          <cell r="H581">
            <v>306477.23580999998</v>
          </cell>
          <cell r="I581">
            <v>316057.01107000001</v>
          </cell>
          <cell r="J581">
            <v>343829.18400000001</v>
          </cell>
          <cell r="K581">
            <v>202284.84966000001</v>
          </cell>
          <cell r="L581">
            <v>123034.73551</v>
          </cell>
          <cell r="M581">
            <v>119504.19403</v>
          </cell>
          <cell r="N581">
            <v>0</v>
          </cell>
          <cell r="O581">
            <v>0</v>
          </cell>
          <cell r="P581">
            <v>119977.24649</v>
          </cell>
          <cell r="Q581">
            <v>0</v>
          </cell>
        </row>
        <row r="582">
          <cell r="C582" t="str">
            <v>Currant Creek</v>
          </cell>
          <cell r="E582">
            <v>2291597.6001550001</v>
          </cell>
          <cell r="F582">
            <v>108209.81493000001</v>
          </cell>
          <cell r="G582">
            <v>246644.84604</v>
          </cell>
          <cell r="H582">
            <v>265354.23363099998</v>
          </cell>
          <cell r="I582">
            <v>233466.90907999998</v>
          </cell>
          <cell r="J582">
            <v>203421.70959000001</v>
          </cell>
          <cell r="K582">
            <v>208541.87561599998</v>
          </cell>
          <cell r="L582">
            <v>175731.06992000001</v>
          </cell>
          <cell r="M582">
            <v>196986.81649</v>
          </cell>
          <cell r="N582">
            <v>156822.90510799998</v>
          </cell>
          <cell r="O582">
            <v>205723.91470000002</v>
          </cell>
          <cell r="P582">
            <v>164648.76629999999</v>
          </cell>
          <cell r="Q582">
            <v>126044.73875</v>
          </cell>
        </row>
        <row r="583">
          <cell r="C583" t="str">
            <v>Gadsby</v>
          </cell>
          <cell r="E583">
            <v>49538.768509000001</v>
          </cell>
          <cell r="F583">
            <v>0</v>
          </cell>
          <cell r="G583">
            <v>19585.596653000001</v>
          </cell>
          <cell r="H583">
            <v>25280.382694</v>
          </cell>
          <cell r="I583">
            <v>4672.789162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</row>
        <row r="584">
          <cell r="C584" t="str">
            <v>Gadsby CT</v>
          </cell>
          <cell r="E584">
            <v>57629</v>
          </cell>
          <cell r="F584">
            <v>1248</v>
          </cell>
          <cell r="G584">
            <v>12064</v>
          </cell>
          <cell r="H584">
            <v>16718</v>
          </cell>
          <cell r="I584">
            <v>14144</v>
          </cell>
          <cell r="J584">
            <v>4290</v>
          </cell>
          <cell r="K584">
            <v>4095</v>
          </cell>
          <cell r="L584">
            <v>1508</v>
          </cell>
          <cell r="M584">
            <v>3068</v>
          </cell>
          <cell r="N584">
            <v>0</v>
          </cell>
          <cell r="O584">
            <v>0</v>
          </cell>
          <cell r="P584">
            <v>0</v>
          </cell>
          <cell r="Q584">
            <v>494</v>
          </cell>
        </row>
        <row r="585">
          <cell r="C585" t="str">
            <v>Hermiston</v>
          </cell>
          <cell r="E585">
            <v>1370047.1037299999</v>
          </cell>
          <cell r="F585">
            <v>9676.5873150000007</v>
          </cell>
          <cell r="G585">
            <v>144611.54793</v>
          </cell>
          <cell r="H585">
            <v>158003.03948500002</v>
          </cell>
          <cell r="I585">
            <v>139402.02691499999</v>
          </cell>
          <cell r="J585">
            <v>149094.19665500001</v>
          </cell>
          <cell r="K585">
            <v>134427.01385000002</v>
          </cell>
          <cell r="L585">
            <v>136517.47912500001</v>
          </cell>
          <cell r="M585">
            <v>124714.44151999999</v>
          </cell>
          <cell r="N585">
            <v>113184.54547499999</v>
          </cell>
          <cell r="O585">
            <v>121764.488645</v>
          </cell>
          <cell r="P585">
            <v>102948.47639</v>
          </cell>
          <cell r="Q585">
            <v>35703.260425</v>
          </cell>
        </row>
        <row r="586">
          <cell r="C586" t="str">
            <v>Lake Side</v>
          </cell>
          <cell r="E586">
            <v>3063911.3482570001</v>
          </cell>
          <cell r="F586">
            <v>187971.95747000002</v>
          </cell>
          <cell r="G586">
            <v>318872.55848499999</v>
          </cell>
          <cell r="H586">
            <v>332938.11777000001</v>
          </cell>
          <cell r="I586">
            <v>316258.52179199998</v>
          </cell>
          <cell r="J586">
            <v>176198.79186</v>
          </cell>
          <cell r="K586">
            <v>266835.69955000002</v>
          </cell>
          <cell r="L586">
            <v>274906.63547000004</v>
          </cell>
          <cell r="M586">
            <v>281167.91122000001</v>
          </cell>
          <cell r="N586">
            <v>226035.60355</v>
          </cell>
          <cell r="O586">
            <v>255710.77120000002</v>
          </cell>
          <cell r="P586">
            <v>244027.51315000001</v>
          </cell>
          <cell r="Q586">
            <v>182987.26674000002</v>
          </cell>
        </row>
        <row r="587">
          <cell r="C587" t="str">
            <v>Lake Side II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C588" t="str">
            <v>Little Mountain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90">
          <cell r="C590" t="str">
            <v>Not Used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2">
          <cell r="E592">
            <v>8598714.0212210007</v>
          </cell>
          <cell r="F592">
            <v>307106.35971500003</v>
          </cell>
          <cell r="G592">
            <v>976604.29310799995</v>
          </cell>
          <cell r="H592">
            <v>1104771.0093899998</v>
          </cell>
          <cell r="I592">
            <v>1024001.2580189998</v>
          </cell>
          <cell r="J592">
            <v>876833.88210499997</v>
          </cell>
          <cell r="K592">
            <v>816184.43867599999</v>
          </cell>
          <cell r="L592">
            <v>711697.92002500012</v>
          </cell>
          <cell r="M592">
            <v>725441.36326000001</v>
          </cell>
          <cell r="N592">
            <v>496043.05413299997</v>
          </cell>
          <cell r="O592">
            <v>583199.17454500007</v>
          </cell>
          <cell r="P592">
            <v>631602.00233000005</v>
          </cell>
          <cell r="Q592">
            <v>345229.265915</v>
          </cell>
        </row>
        <row r="595">
          <cell r="C595" t="str">
            <v>West Hydro</v>
          </cell>
          <cell r="E595">
            <v>3595304.6548861149</v>
          </cell>
          <cell r="F595">
            <v>250170.37156014293</v>
          </cell>
          <cell r="G595">
            <v>180958.69692091402</v>
          </cell>
          <cell r="H595">
            <v>160998.66023871099</v>
          </cell>
          <cell r="I595">
            <v>184710.69354649604</v>
          </cell>
          <cell r="J595">
            <v>136955.22597162501</v>
          </cell>
          <cell r="K595">
            <v>266951.85385900596</v>
          </cell>
          <cell r="L595">
            <v>388463.55388268008</v>
          </cell>
          <cell r="M595">
            <v>425055.98436134</v>
          </cell>
          <cell r="N595">
            <v>434543.10434608994</v>
          </cell>
          <cell r="O595">
            <v>433897.94120871602</v>
          </cell>
          <cell r="P595">
            <v>410980.83650033391</v>
          </cell>
          <cell r="Q595">
            <v>321617.73249006009</v>
          </cell>
        </row>
        <row r="596">
          <cell r="C596" t="str">
            <v>East Hydro</v>
          </cell>
          <cell r="E596">
            <v>342164.25427909999</v>
          </cell>
          <cell r="F596">
            <v>37227.122708100003</v>
          </cell>
          <cell r="G596">
            <v>34377.880299500001</v>
          </cell>
          <cell r="H596">
            <v>31994.6239408</v>
          </cell>
          <cell r="I596">
            <v>23983.876887599999</v>
          </cell>
          <cell r="J596">
            <v>22101.427366</v>
          </cell>
          <cell r="K596">
            <v>22709.583159100002</v>
          </cell>
          <cell r="L596">
            <v>23353.536722199999</v>
          </cell>
          <cell r="M596">
            <v>22706.474060300003</v>
          </cell>
          <cell r="N596">
            <v>21071.3972841</v>
          </cell>
          <cell r="O596">
            <v>30304.2445529</v>
          </cell>
          <cell r="P596">
            <v>34132.601339599998</v>
          </cell>
          <cell r="Q596">
            <v>38201.485958899997</v>
          </cell>
        </row>
        <row r="598">
          <cell r="E598">
            <v>3937468.9091652147</v>
          </cell>
          <cell r="F598">
            <v>287397.49426824291</v>
          </cell>
          <cell r="G598">
            <v>215336.57722041401</v>
          </cell>
          <cell r="H598">
            <v>192993.28417951099</v>
          </cell>
          <cell r="I598">
            <v>208694.57043409604</v>
          </cell>
          <cell r="J598">
            <v>159056.653337625</v>
          </cell>
          <cell r="K598">
            <v>289661.43701810599</v>
          </cell>
          <cell r="L598">
            <v>411817.09060488007</v>
          </cell>
          <cell r="M598">
            <v>447762.45842163998</v>
          </cell>
          <cell r="N598">
            <v>455614.50163018994</v>
          </cell>
          <cell r="O598">
            <v>464202.18576161604</v>
          </cell>
          <cell r="P598">
            <v>445113.4378399339</v>
          </cell>
          <cell r="Q598">
            <v>359819.21844896011</v>
          </cell>
        </row>
        <row r="601">
          <cell r="C601" t="str">
            <v>Blundell</v>
          </cell>
          <cell r="E601">
            <v>192686.20075045156</v>
          </cell>
          <cell r="F601">
            <v>15969.802347870967</v>
          </cell>
          <cell r="G601">
            <v>16501.267983483871</v>
          </cell>
          <cell r="H601">
            <v>16498.397619096773</v>
          </cell>
          <cell r="I601">
            <v>15972.672</v>
          </cell>
          <cell r="J601">
            <v>16498.396799999999</v>
          </cell>
          <cell r="K601">
            <v>15966.931199999999</v>
          </cell>
          <cell r="L601">
            <v>16504.137599999998</v>
          </cell>
          <cell r="M601">
            <v>16498.396799999999</v>
          </cell>
          <cell r="N601">
            <v>14904</v>
          </cell>
          <cell r="O601">
            <v>16504.137599999998</v>
          </cell>
          <cell r="P601">
            <v>14369.664000000001</v>
          </cell>
          <cell r="Q601">
            <v>16498.396799999999</v>
          </cell>
        </row>
        <row r="602">
          <cell r="C602" t="str">
            <v>Blundell Bottoming Cycle</v>
          </cell>
          <cell r="E602">
            <v>81601.287217548394</v>
          </cell>
          <cell r="F602">
            <v>5554.7138601290326</v>
          </cell>
          <cell r="G602">
            <v>5739.5714725161297</v>
          </cell>
          <cell r="H602">
            <v>5738.5730849032252</v>
          </cell>
          <cell r="I602">
            <v>6250.1760000000004</v>
          </cell>
          <cell r="J602">
            <v>7173.2160000000003</v>
          </cell>
          <cell r="K602">
            <v>7636.3584000000001</v>
          </cell>
          <cell r="L602">
            <v>7893.2831999999999</v>
          </cell>
          <cell r="M602">
            <v>7890.5375999999987</v>
          </cell>
          <cell r="N602">
            <v>7128</v>
          </cell>
          <cell r="O602">
            <v>7893.2831999999999</v>
          </cell>
          <cell r="P602">
            <v>6247.68</v>
          </cell>
          <cell r="Q602">
            <v>6455.8944000000001</v>
          </cell>
        </row>
        <row r="604">
          <cell r="E604">
            <v>274287.48796799994</v>
          </cell>
          <cell r="F604">
            <v>21524.516208000001</v>
          </cell>
          <cell r="G604">
            <v>22240.839456000002</v>
          </cell>
          <cell r="H604">
            <v>22236.970703999999</v>
          </cell>
          <cell r="I604">
            <v>22222.848000000002</v>
          </cell>
          <cell r="J604">
            <v>23671.612799999999</v>
          </cell>
          <cell r="K604">
            <v>23603.2896</v>
          </cell>
          <cell r="L604">
            <v>24397.4208</v>
          </cell>
          <cell r="M604">
            <v>24388.934399999998</v>
          </cell>
          <cell r="N604">
            <v>22032</v>
          </cell>
          <cell r="O604">
            <v>24397.4208</v>
          </cell>
          <cell r="P604">
            <v>20617.344000000001</v>
          </cell>
          <cell r="Q604">
            <v>22954.2912</v>
          </cell>
        </row>
        <row r="606">
          <cell r="C606" t="str">
            <v>Dunlap I Wind p524168</v>
          </cell>
          <cell r="E606">
            <v>353605.72873879998</v>
          </cell>
          <cell r="F606">
            <v>21550.428393999999</v>
          </cell>
          <cell r="G606">
            <v>14040.3304168</v>
          </cell>
          <cell r="H606">
            <v>15060.47702</v>
          </cell>
          <cell r="I606">
            <v>17594.862814</v>
          </cell>
          <cell r="J606">
            <v>28250.288584000002</v>
          </cell>
          <cell r="K606">
            <v>38810.024418000001</v>
          </cell>
          <cell r="L606">
            <v>40682.487688000001</v>
          </cell>
          <cell r="M606">
            <v>51017.924626</v>
          </cell>
          <cell r="N606">
            <v>37252.978177999998</v>
          </cell>
          <cell r="O606">
            <v>36760.340982000002</v>
          </cell>
          <cell r="P606">
            <v>26701.109767999998</v>
          </cell>
          <cell r="Q606">
            <v>25884.475849999999</v>
          </cell>
        </row>
        <row r="607">
          <cell r="C607" t="str">
            <v>Foote Creek I Wind</v>
          </cell>
          <cell r="E607">
            <v>101208.09481159999</v>
          </cell>
          <cell r="F607">
            <v>5778.3705431999997</v>
          </cell>
          <cell r="G607">
            <v>4189.9412768000002</v>
          </cell>
          <cell r="H607">
            <v>4400.9046816</v>
          </cell>
          <cell r="I607">
            <v>6171.0653140000004</v>
          </cell>
          <cell r="J607">
            <v>8947.4205519999996</v>
          </cell>
          <cell r="K607">
            <v>11109.279318000001</v>
          </cell>
          <cell r="L607">
            <v>12610.086378</v>
          </cell>
          <cell r="M607">
            <v>12704.22365</v>
          </cell>
          <cell r="N607">
            <v>10350.852772</v>
          </cell>
          <cell r="O607">
            <v>9956.5407140000007</v>
          </cell>
          <cell r="P607">
            <v>7495.6018819999999</v>
          </cell>
          <cell r="Q607">
            <v>7493.8077300000004</v>
          </cell>
        </row>
        <row r="608">
          <cell r="C608" t="str">
            <v>Glenrock Wind p423461</v>
          </cell>
          <cell r="E608">
            <v>323798.82154000003</v>
          </cell>
          <cell r="F608">
            <v>21816.499980000001</v>
          </cell>
          <cell r="G608">
            <v>18451.319351999999</v>
          </cell>
          <cell r="H608">
            <v>19948.942139999999</v>
          </cell>
          <cell r="I608">
            <v>23838.833011999999</v>
          </cell>
          <cell r="J608">
            <v>28535.468322000001</v>
          </cell>
          <cell r="K608">
            <v>31732.080193999998</v>
          </cell>
          <cell r="L608">
            <v>37445.598619999997</v>
          </cell>
          <cell r="M608">
            <v>36074.679259999997</v>
          </cell>
          <cell r="N608">
            <v>27948.980602</v>
          </cell>
          <cell r="O608">
            <v>29567.756905999999</v>
          </cell>
          <cell r="P608">
            <v>26504.600306</v>
          </cell>
          <cell r="Q608">
            <v>21934.062846000001</v>
          </cell>
        </row>
        <row r="609">
          <cell r="C609" t="str">
            <v>Glenrock III Wind p454125</v>
          </cell>
          <cell r="E609">
            <v>124408.9607508</v>
          </cell>
          <cell r="F609">
            <v>8385.2804240000005</v>
          </cell>
          <cell r="G609">
            <v>7093.3168008000002</v>
          </cell>
          <cell r="H609">
            <v>7674.4162999999999</v>
          </cell>
          <cell r="I609">
            <v>9170.7386900000001</v>
          </cell>
          <cell r="J609">
            <v>10961.200164</v>
          </cell>
          <cell r="K609">
            <v>12183.211696</v>
          </cell>
          <cell r="L609">
            <v>14379.168452</v>
          </cell>
          <cell r="M609">
            <v>13847.246122</v>
          </cell>
          <cell r="N609">
            <v>10740.956190000001</v>
          </cell>
          <cell r="O609">
            <v>11359.934565</v>
          </cell>
          <cell r="P609">
            <v>10182.913311</v>
          </cell>
          <cell r="Q609">
            <v>8430.5780360000008</v>
          </cell>
        </row>
        <row r="610">
          <cell r="C610" t="str">
            <v>Goodnoe Wind p332427</v>
          </cell>
          <cell r="E610">
            <v>266887.00103399996</v>
          </cell>
          <cell r="F610">
            <v>28230.374159999999</v>
          </cell>
          <cell r="G610">
            <v>27557.839194</v>
          </cell>
          <cell r="H610">
            <v>23966.422004</v>
          </cell>
          <cell r="I610">
            <v>18270.065008000001</v>
          </cell>
          <cell r="J610">
            <v>23545.848215999999</v>
          </cell>
          <cell r="K610">
            <v>20852.147870000001</v>
          </cell>
          <cell r="L610">
            <v>14203.505542000001</v>
          </cell>
          <cell r="M610">
            <v>13955.240137999999</v>
          </cell>
          <cell r="N610">
            <v>18193.011063999998</v>
          </cell>
          <cell r="O610">
            <v>31091.731965999999</v>
          </cell>
          <cell r="P610">
            <v>22603.429700000001</v>
          </cell>
          <cell r="Q610">
            <v>24417.386171999999</v>
          </cell>
        </row>
        <row r="611">
          <cell r="C611" t="str">
            <v>High Plains Wind p492251</v>
          </cell>
          <cell r="E611">
            <v>309369.98055799998</v>
          </cell>
          <cell r="F611">
            <v>20553.415573999999</v>
          </cell>
          <cell r="G611">
            <v>16972.063075999999</v>
          </cell>
          <cell r="H611">
            <v>17585.727611999999</v>
          </cell>
          <cell r="I611">
            <v>20551.988549999998</v>
          </cell>
          <cell r="J611">
            <v>22730.528338</v>
          </cell>
          <cell r="K611">
            <v>31038.884738000001</v>
          </cell>
          <cell r="L611">
            <v>35907.920242</v>
          </cell>
          <cell r="M611">
            <v>35476.658203999999</v>
          </cell>
          <cell r="N611">
            <v>26993.842336000002</v>
          </cell>
          <cell r="O611">
            <v>29174.948892</v>
          </cell>
          <cell r="P611">
            <v>25630.543463999998</v>
          </cell>
          <cell r="Q611">
            <v>26753.459532000001</v>
          </cell>
        </row>
        <row r="612">
          <cell r="C612" t="str">
            <v>Leaning Juniper 1 p317714</v>
          </cell>
          <cell r="E612">
            <v>305473.21510799997</v>
          </cell>
          <cell r="F612">
            <v>33881.900004000003</v>
          </cell>
          <cell r="G612">
            <v>35961.502088000001</v>
          </cell>
          <cell r="H612">
            <v>30522.168212</v>
          </cell>
          <cell r="I612">
            <v>25772.732199999999</v>
          </cell>
          <cell r="J612">
            <v>24366.934848000001</v>
          </cell>
          <cell r="K612">
            <v>18170.495864</v>
          </cell>
          <cell r="L612">
            <v>18065.864890000001</v>
          </cell>
          <cell r="M612">
            <v>16174.240786</v>
          </cell>
          <cell r="N612">
            <v>17458.553370000001</v>
          </cell>
          <cell r="O612">
            <v>29587.807221999999</v>
          </cell>
          <cell r="P612">
            <v>23679.763272</v>
          </cell>
          <cell r="Q612">
            <v>31831.252352</v>
          </cell>
        </row>
        <row r="613">
          <cell r="C613" t="str">
            <v>Marengo I Wind p332428</v>
          </cell>
          <cell r="E613">
            <v>393135.91433599999</v>
          </cell>
          <cell r="F613">
            <v>32513.980194</v>
          </cell>
          <cell r="G613">
            <v>31291.934163999998</v>
          </cell>
          <cell r="H613">
            <v>30370.219942</v>
          </cell>
          <cell r="I613">
            <v>29680.835070000001</v>
          </cell>
          <cell r="J613">
            <v>32405.919495999999</v>
          </cell>
          <cell r="K613">
            <v>31667.317955999999</v>
          </cell>
          <cell r="L613">
            <v>34140.591908000002</v>
          </cell>
          <cell r="M613">
            <v>32848.634683999997</v>
          </cell>
          <cell r="N613">
            <v>33654.863160000001</v>
          </cell>
          <cell r="O613">
            <v>35281.475976000002</v>
          </cell>
          <cell r="P613">
            <v>35945.221301999998</v>
          </cell>
          <cell r="Q613">
            <v>33334.920484000002</v>
          </cell>
        </row>
        <row r="614">
          <cell r="C614" t="str">
            <v>Marengo II Wind p423463</v>
          </cell>
          <cell r="E614">
            <v>187225.82062399999</v>
          </cell>
          <cell r="F614">
            <v>15235.728537999999</v>
          </cell>
          <cell r="G614">
            <v>12966.15302</v>
          </cell>
          <cell r="H614">
            <v>13097.704722</v>
          </cell>
          <cell r="I614">
            <v>12322.22644</v>
          </cell>
          <cell r="J614">
            <v>12202.478230000001</v>
          </cell>
          <cell r="K614">
            <v>16676.502489999999</v>
          </cell>
          <cell r="L614">
            <v>14005.709769999999</v>
          </cell>
          <cell r="M614">
            <v>25931.746426000002</v>
          </cell>
          <cell r="N614">
            <v>18618.338778000001</v>
          </cell>
          <cell r="O614">
            <v>19892.046979999999</v>
          </cell>
          <cell r="P614">
            <v>13919.976425999999</v>
          </cell>
          <cell r="Q614">
            <v>12357.208804</v>
          </cell>
        </row>
        <row r="615">
          <cell r="C615" t="str">
            <v>McFadden Ridge Wind p492250</v>
          </cell>
          <cell r="E615">
            <v>86062.866725200001</v>
          </cell>
          <cell r="F615">
            <v>5424.1564434000002</v>
          </cell>
          <cell r="G615">
            <v>3975.1953714000001</v>
          </cell>
          <cell r="H615">
            <v>4659.8019104000005</v>
          </cell>
          <cell r="I615">
            <v>5690.1101079999999</v>
          </cell>
          <cell r="J615">
            <v>7040.4814100000003</v>
          </cell>
          <cell r="K615">
            <v>7858.0722239999996</v>
          </cell>
          <cell r="L615">
            <v>10089.333424</v>
          </cell>
          <cell r="M615">
            <v>10316.214242</v>
          </cell>
          <cell r="N615">
            <v>7905.0341600000002</v>
          </cell>
          <cell r="O615">
            <v>9092.8349049999997</v>
          </cell>
          <cell r="P615">
            <v>6992.4541055999998</v>
          </cell>
          <cell r="Q615">
            <v>7019.1784213999999</v>
          </cell>
        </row>
        <row r="616">
          <cell r="C616" t="str">
            <v>Rolling Hills Wind p423462</v>
          </cell>
          <cell r="E616">
            <v>292593.797624</v>
          </cell>
          <cell r="F616">
            <v>19487.342049999999</v>
          </cell>
          <cell r="G616">
            <v>16118.633143999999</v>
          </cell>
          <cell r="H616">
            <v>16910.258226000002</v>
          </cell>
          <cell r="I616">
            <v>21097.459697999999</v>
          </cell>
          <cell r="J616">
            <v>25463.801028000002</v>
          </cell>
          <cell r="K616">
            <v>29561.632106000001</v>
          </cell>
          <cell r="L616">
            <v>34899.422597999997</v>
          </cell>
          <cell r="M616">
            <v>33084.519079999998</v>
          </cell>
          <cell r="N616">
            <v>25788.862440000001</v>
          </cell>
          <cell r="O616">
            <v>26874.491365999998</v>
          </cell>
          <cell r="P616">
            <v>23903.964016000002</v>
          </cell>
          <cell r="Q616">
            <v>19403.411872000001</v>
          </cell>
        </row>
        <row r="621">
          <cell r="C621" t="str">
            <v>Seven Mile Wind p454126</v>
          </cell>
          <cell r="E621">
            <v>349595.64911999996</v>
          </cell>
          <cell r="F621">
            <v>21957.572122000001</v>
          </cell>
          <cell r="G621">
            <v>17016.311883999999</v>
          </cell>
          <cell r="H621">
            <v>19936.766872</v>
          </cell>
          <cell r="I621">
            <v>21608.242122</v>
          </cell>
          <cell r="J621">
            <v>29592.213253999998</v>
          </cell>
          <cell r="K621">
            <v>35817.319951999998</v>
          </cell>
          <cell r="L621">
            <v>40309.262241999997</v>
          </cell>
          <cell r="M621">
            <v>43929.988984000003</v>
          </cell>
          <cell r="N621">
            <v>30594.854370000001</v>
          </cell>
          <cell r="O621">
            <v>36883.447313999997</v>
          </cell>
          <cell r="P621">
            <v>26453.69586</v>
          </cell>
          <cell r="Q621">
            <v>25495.974144</v>
          </cell>
        </row>
        <row r="622">
          <cell r="C622" t="str">
            <v>Seven Mile II Wind p357819</v>
          </cell>
          <cell r="E622">
            <v>68862.070970799992</v>
          </cell>
          <cell r="F622">
            <v>4325.1223283999998</v>
          </cell>
          <cell r="G622">
            <v>3351.8106422000001</v>
          </cell>
          <cell r="H622">
            <v>3927.0714131999998</v>
          </cell>
          <cell r="I622">
            <v>4256.3123711999997</v>
          </cell>
          <cell r="J622">
            <v>5828.9656385999997</v>
          </cell>
          <cell r="K622">
            <v>7055.1644586000002</v>
          </cell>
          <cell r="L622">
            <v>7939.971106</v>
          </cell>
          <cell r="M622">
            <v>8653.1681819999994</v>
          </cell>
          <cell r="N622">
            <v>6026.4624640000002</v>
          </cell>
          <cell r="O622">
            <v>7265.1664719999999</v>
          </cell>
          <cell r="P622">
            <v>5210.7520365999999</v>
          </cell>
          <cell r="Q622">
            <v>5022.1038580000004</v>
          </cell>
        </row>
        <row r="624">
          <cell r="E624">
            <v>3162227.9219411998</v>
          </cell>
          <cell r="F624">
            <v>239140.170755</v>
          </cell>
          <cell r="G624">
            <v>208986.35042999999</v>
          </cell>
          <cell r="H624">
            <v>208060.88105520001</v>
          </cell>
          <cell r="I624">
            <v>216025.47139719999</v>
          </cell>
          <cell r="J624">
            <v>259871.54808059998</v>
          </cell>
          <cell r="K624">
            <v>292532.13328459999</v>
          </cell>
          <cell r="L624">
            <v>314678.92286000005</v>
          </cell>
          <cell r="M624">
            <v>334014.48438399995</v>
          </cell>
          <cell r="N624">
            <v>271527.58988400002</v>
          </cell>
          <cell r="O624">
            <v>312788.52425999998</v>
          </cell>
          <cell r="P624">
            <v>255224.02544920001</v>
          </cell>
          <cell r="Q624">
            <v>249377.82010139999</v>
          </cell>
        </row>
        <row r="626">
          <cell r="E626">
            <v>3436515.4099091999</v>
          </cell>
          <cell r="F626">
            <v>260664.68696299999</v>
          </cell>
          <cell r="G626">
            <v>231227.18988600001</v>
          </cell>
          <cell r="H626">
            <v>230297.85175920001</v>
          </cell>
          <cell r="I626">
            <v>238248.31939719999</v>
          </cell>
          <cell r="J626">
            <v>283543.16088059999</v>
          </cell>
          <cell r="K626">
            <v>316135.4228846</v>
          </cell>
          <cell r="L626">
            <v>339076.34366000007</v>
          </cell>
          <cell r="M626">
            <v>358403.41878399998</v>
          </cell>
          <cell r="N626">
            <v>293559.58988400002</v>
          </cell>
          <cell r="O626">
            <v>337185.94506</v>
          </cell>
          <cell r="P626">
            <v>275841.36944919999</v>
          </cell>
          <cell r="Q626">
            <v>272332.1113014</v>
          </cell>
        </row>
        <row r="627">
          <cell r="E627" t="str">
            <v>=</v>
          </cell>
          <cell r="F627" t="str">
            <v>=</v>
          </cell>
          <cell r="G627" t="str">
            <v>=</v>
          </cell>
          <cell r="H627" t="str">
            <v>=</v>
          </cell>
          <cell r="I627" t="str">
            <v>=</v>
          </cell>
          <cell r="J627" t="str">
            <v>=</v>
          </cell>
          <cell r="K627" t="str">
            <v>=</v>
          </cell>
          <cell r="L627" t="str">
            <v>=</v>
          </cell>
          <cell r="M627" t="str">
            <v>=</v>
          </cell>
          <cell r="N627" t="str">
            <v>=</v>
          </cell>
          <cell r="O627" t="str">
            <v>=</v>
          </cell>
          <cell r="P627" t="str">
            <v>=</v>
          </cell>
          <cell r="Q627" t="str">
            <v>=</v>
          </cell>
        </row>
        <row r="628">
          <cell r="E628">
            <v>73777694.432059705</v>
          </cell>
          <cell r="F628">
            <v>5684237.7953334246</v>
          </cell>
          <cell r="G628">
            <v>6505775.2200815156</v>
          </cell>
          <cell r="H628">
            <v>6605154.2189594647</v>
          </cell>
          <cell r="I628">
            <v>6021190.5775043955</v>
          </cell>
          <cell r="J628">
            <v>6424516.5392673342</v>
          </cell>
          <cell r="K628">
            <v>6440328.4233644661</v>
          </cell>
          <cell r="L628">
            <v>6769011.1859606765</v>
          </cell>
          <cell r="M628">
            <v>6393162.6136961998</v>
          </cell>
          <cell r="N628">
            <v>5670688.534371065</v>
          </cell>
          <cell r="O628">
            <v>5968228.3056214647</v>
          </cell>
          <cell r="P628">
            <v>5597731.2260907432</v>
          </cell>
          <cell r="Q628">
            <v>5697669.7918089554</v>
          </cell>
        </row>
        <row r="629">
          <cell r="E629" t="str">
            <v>=</v>
          </cell>
          <cell r="F629" t="str">
            <v>=</v>
          </cell>
          <cell r="G629" t="str">
            <v>=</v>
          </cell>
          <cell r="H629" t="str">
            <v>=</v>
          </cell>
          <cell r="I629" t="str">
            <v>=</v>
          </cell>
          <cell r="J629" t="str">
            <v>=</v>
          </cell>
          <cell r="K629" t="str">
            <v>=</v>
          </cell>
          <cell r="L629" t="str">
            <v>=</v>
          </cell>
          <cell r="M629" t="str">
            <v>=</v>
          </cell>
          <cell r="N629" t="str">
            <v>=</v>
          </cell>
          <cell r="O629" t="str">
            <v>=</v>
          </cell>
          <cell r="P629" t="str">
            <v>=</v>
          </cell>
          <cell r="Q629" t="str">
            <v>=</v>
          </cell>
        </row>
        <row r="630"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 t="str">
            <v/>
          </cell>
          <cell r="M630" t="str">
            <v/>
          </cell>
          <cell r="N630" t="str">
            <v/>
          </cell>
          <cell r="O630" t="str">
            <v/>
          </cell>
          <cell r="P630" t="str">
            <v/>
          </cell>
          <cell r="Q630" t="str">
            <v/>
          </cell>
        </row>
        <row r="631"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 t="str">
            <v/>
          </cell>
          <cell r="L631" t="str">
            <v/>
          </cell>
          <cell r="M631" t="str">
            <v/>
          </cell>
          <cell r="N631" t="str">
            <v/>
          </cell>
          <cell r="O631" t="str">
            <v/>
          </cell>
          <cell r="P631" t="str">
            <v/>
          </cell>
          <cell r="Q631" t="str">
            <v/>
          </cell>
        </row>
        <row r="635">
          <cell r="C635" t="str">
            <v>Carbon</v>
          </cell>
          <cell r="E635">
            <v>11977790.759999998</v>
          </cell>
          <cell r="F635">
            <v>906174.97</v>
          </cell>
          <cell r="G635">
            <v>1031088.6200000001</v>
          </cell>
          <cell r="H635">
            <v>1093298.6599999999</v>
          </cell>
          <cell r="I635">
            <v>993918.55</v>
          </cell>
          <cell r="J635">
            <v>1037059.06</v>
          </cell>
          <cell r="K635">
            <v>1003327.28</v>
          </cell>
          <cell r="L635">
            <v>1093722.6400000001</v>
          </cell>
          <cell r="M635">
            <v>1097487.2</v>
          </cell>
          <cell r="N635">
            <v>991253.05</v>
          </cell>
          <cell r="O635">
            <v>1191334.46</v>
          </cell>
          <cell r="P635">
            <v>580188.27</v>
          </cell>
          <cell r="Q635">
            <v>958938</v>
          </cell>
        </row>
        <row r="636">
          <cell r="C636" t="str">
            <v>Cholla</v>
          </cell>
          <cell r="E636">
            <v>28259739.799999997</v>
          </cell>
          <cell r="F636">
            <v>2226249.5</v>
          </cell>
          <cell r="G636">
            <v>2501700.5</v>
          </cell>
          <cell r="H636">
            <v>2627702.5</v>
          </cell>
          <cell r="I636">
            <v>2431334.7999999998</v>
          </cell>
          <cell r="J636">
            <v>2501458.5</v>
          </cell>
          <cell r="K636">
            <v>2411783.2000000002</v>
          </cell>
          <cell r="L636">
            <v>2523600.2000000002</v>
          </cell>
          <cell r="M636">
            <v>2618695.5</v>
          </cell>
          <cell r="N636">
            <v>2319934.7999999998</v>
          </cell>
          <cell r="O636">
            <v>2446962.2000000002</v>
          </cell>
          <cell r="P636">
            <v>1287336.8999999999</v>
          </cell>
          <cell r="Q636">
            <v>2362981.2000000002</v>
          </cell>
        </row>
        <row r="637">
          <cell r="C637" t="str">
            <v>Colstrip</v>
          </cell>
          <cell r="E637">
            <v>11915840.959999999</v>
          </cell>
          <cell r="F637">
            <v>817343.58</v>
          </cell>
          <cell r="G637">
            <v>1066259.8400000001</v>
          </cell>
          <cell r="H637">
            <v>1067310.6599999999</v>
          </cell>
          <cell r="I637">
            <v>1030508.84</v>
          </cell>
          <cell r="J637">
            <v>1067310.72</v>
          </cell>
          <cell r="K637">
            <v>1032610.28</v>
          </cell>
          <cell r="L637">
            <v>1065209.0999999999</v>
          </cell>
          <cell r="M637">
            <v>1067310.72</v>
          </cell>
          <cell r="N637">
            <v>963209.91</v>
          </cell>
          <cell r="O637">
            <v>1065209.1800000002</v>
          </cell>
          <cell r="P637">
            <v>780487.47</v>
          </cell>
          <cell r="Q637">
            <v>893070.65999999992</v>
          </cell>
        </row>
        <row r="638">
          <cell r="C638" t="str">
            <v>Craig</v>
          </cell>
          <cell r="E638">
            <v>13483541.010000002</v>
          </cell>
          <cell r="F638">
            <v>1097898.74</v>
          </cell>
          <cell r="G638">
            <v>1189564.46</v>
          </cell>
          <cell r="H638">
            <v>1189760</v>
          </cell>
          <cell r="I638">
            <v>1150940.1000000001</v>
          </cell>
          <cell r="J638">
            <v>1189759.3600000001</v>
          </cell>
          <cell r="K638">
            <v>1151329.8999999999</v>
          </cell>
          <cell r="L638">
            <v>1189370.1000000001</v>
          </cell>
          <cell r="M638">
            <v>1189760.05</v>
          </cell>
          <cell r="N638">
            <v>1074469.8999999999</v>
          </cell>
          <cell r="O638">
            <v>1189369.8999999999</v>
          </cell>
          <cell r="P638">
            <v>1153777.31</v>
          </cell>
          <cell r="Q638">
            <v>717541.19</v>
          </cell>
        </row>
        <row r="639">
          <cell r="C639" t="str">
            <v>Dave Johnston</v>
          </cell>
          <cell r="E639">
            <v>56020548.060000002</v>
          </cell>
          <cell r="F639">
            <v>5127331.1999999993</v>
          </cell>
          <cell r="G639">
            <v>5507041.96</v>
          </cell>
          <cell r="H639">
            <v>5526921.7400000002</v>
          </cell>
          <cell r="I639">
            <v>5220758.74</v>
          </cell>
          <cell r="J639">
            <v>5182276.2600000007</v>
          </cell>
          <cell r="K639">
            <v>4466200.9000000004</v>
          </cell>
          <cell r="L639">
            <v>4005881.06</v>
          </cell>
          <cell r="M639">
            <v>3824845.11</v>
          </cell>
          <cell r="N639">
            <v>4120580.9399999995</v>
          </cell>
          <cell r="O639">
            <v>4364602.2100000009</v>
          </cell>
          <cell r="P639">
            <v>3571474.3</v>
          </cell>
          <cell r="Q639">
            <v>5102633.6399999997</v>
          </cell>
        </row>
        <row r="640">
          <cell r="C640" t="str">
            <v>Hayden</v>
          </cell>
          <cell r="E640">
            <v>6022387.1740000006</v>
          </cell>
          <cell r="F640">
            <v>442716.52</v>
          </cell>
          <cell r="G640">
            <v>497521.36</v>
          </cell>
          <cell r="H640">
            <v>576958.42999999993</v>
          </cell>
          <cell r="I640">
            <v>529143.93000000005</v>
          </cell>
          <cell r="J640">
            <v>512805.23</v>
          </cell>
          <cell r="K640">
            <v>502818.55999999994</v>
          </cell>
          <cell r="L640">
            <v>558663.33000000007</v>
          </cell>
          <cell r="M640">
            <v>576642.54</v>
          </cell>
          <cell r="N640">
            <v>537876.14</v>
          </cell>
          <cell r="O640">
            <v>481034.07</v>
          </cell>
          <cell r="P640">
            <v>273039.12400000001</v>
          </cell>
          <cell r="Q640">
            <v>533167.94000000006</v>
          </cell>
        </row>
        <row r="641">
          <cell r="C641" t="str">
            <v>Hunter</v>
          </cell>
          <cell r="E641">
            <v>83806461.300000012</v>
          </cell>
          <cell r="F641">
            <v>5912044.5999999996</v>
          </cell>
          <cell r="G641">
            <v>7032607.2000000002</v>
          </cell>
          <cell r="H641">
            <v>7770623.2999999998</v>
          </cell>
          <cell r="I641">
            <v>6795469.5</v>
          </cell>
          <cell r="J641">
            <v>7535151.7000000002</v>
          </cell>
          <cell r="K641">
            <v>7179375.2000000002</v>
          </cell>
          <cell r="L641">
            <v>7637899.2000000002</v>
          </cell>
          <cell r="M641">
            <v>7565322.4000000004</v>
          </cell>
          <cell r="N641">
            <v>6806945.4000000004</v>
          </cell>
          <cell r="O641">
            <v>6040877.9000000004</v>
          </cell>
          <cell r="P641">
            <v>6954139.5</v>
          </cell>
          <cell r="Q641">
            <v>6576005.4000000004</v>
          </cell>
        </row>
        <row r="642">
          <cell r="C642" t="str">
            <v>Huntington</v>
          </cell>
          <cell r="E642">
            <v>64837301.5</v>
          </cell>
          <cell r="F642">
            <v>4758188</v>
          </cell>
          <cell r="G642">
            <v>5502922.5</v>
          </cell>
          <cell r="H642">
            <v>5956168.2000000002</v>
          </cell>
          <cell r="I642">
            <v>5319108</v>
          </cell>
          <cell r="J642">
            <v>4071439.6</v>
          </cell>
          <cell r="K642">
            <v>5586218.7000000002</v>
          </cell>
          <cell r="L642">
            <v>5870665.7000000002</v>
          </cell>
          <cell r="M642">
            <v>5820933.2999999998</v>
          </cell>
          <cell r="N642">
            <v>5249558.2</v>
          </cell>
          <cell r="O642">
            <v>5979384.7000000002</v>
          </cell>
          <cell r="P642">
            <v>5508302.2999999998</v>
          </cell>
          <cell r="Q642">
            <v>5214412.3</v>
          </cell>
        </row>
        <row r="643">
          <cell r="C643" t="str">
            <v>Jim Bridger</v>
          </cell>
          <cell r="E643">
            <v>105992053.2</v>
          </cell>
          <cell r="F643">
            <v>7195300.2999999989</v>
          </cell>
          <cell r="G643">
            <v>9522195.1999999993</v>
          </cell>
          <cell r="H643">
            <v>9713656.5999999996</v>
          </cell>
          <cell r="I643">
            <v>9396184</v>
          </cell>
          <cell r="J643">
            <v>9699730.6999999993</v>
          </cell>
          <cell r="K643">
            <v>9368149.5</v>
          </cell>
          <cell r="L643">
            <v>9615555.8000000007</v>
          </cell>
          <cell r="M643">
            <v>9213110.3000000007</v>
          </cell>
          <cell r="N643">
            <v>8463381.4000000004</v>
          </cell>
          <cell r="O643">
            <v>9161188.4000000004</v>
          </cell>
          <cell r="P643">
            <v>7747386.3000000007</v>
          </cell>
          <cell r="Q643">
            <v>6896214.6999999993</v>
          </cell>
        </row>
        <row r="644">
          <cell r="C644" t="str">
            <v>Naughton</v>
          </cell>
          <cell r="E644">
            <v>55968649.440000005</v>
          </cell>
          <cell r="F644">
            <v>4643923.0999999996</v>
          </cell>
          <cell r="G644">
            <v>4907283.3000000007</v>
          </cell>
          <cell r="H644">
            <v>4912379.8</v>
          </cell>
          <cell r="I644">
            <v>4745186.9000000004</v>
          </cell>
          <cell r="J644">
            <v>4896803.3</v>
          </cell>
          <cell r="K644">
            <v>4738880.7</v>
          </cell>
          <cell r="L644">
            <v>4868663.5999999996</v>
          </cell>
          <cell r="M644">
            <v>4885263.6999999993</v>
          </cell>
          <cell r="N644">
            <v>4254747.5999999996</v>
          </cell>
          <cell r="O644">
            <v>3552093.94</v>
          </cell>
          <cell r="P644">
            <v>4706926.3</v>
          </cell>
          <cell r="Q644">
            <v>4856497.2</v>
          </cell>
        </row>
        <row r="645">
          <cell r="C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C646" t="str">
            <v>Ramp Loss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C647" t="str">
            <v>Wyodak</v>
          </cell>
          <cell r="E647">
            <v>24688253.699999996</v>
          </cell>
          <cell r="F647">
            <v>2083910.8</v>
          </cell>
          <cell r="G647">
            <v>2153578.5</v>
          </cell>
          <cell r="H647">
            <v>2154262</v>
          </cell>
          <cell r="I647">
            <v>2083227.5</v>
          </cell>
          <cell r="J647">
            <v>2154262.2000000002</v>
          </cell>
          <cell r="K647">
            <v>2127768.2000000002</v>
          </cell>
          <cell r="L647">
            <v>2189131.5</v>
          </cell>
          <cell r="M647">
            <v>2180253.2000000002</v>
          </cell>
          <cell r="N647">
            <v>1985544.4</v>
          </cell>
          <cell r="O647">
            <v>2197486.7999999998</v>
          </cell>
          <cell r="P647">
            <v>2127525.2000000002</v>
          </cell>
          <cell r="Q647">
            <v>1251303.3999999999</v>
          </cell>
        </row>
        <row r="649">
          <cell r="C649" t="str">
            <v>Hermiston Purchase p99563</v>
          </cell>
          <cell r="E649">
            <v>10261165.675000001</v>
          </cell>
          <cell r="F649">
            <v>71147.625</v>
          </cell>
          <cell r="G649">
            <v>1071818</v>
          </cell>
          <cell r="H649">
            <v>1160845.7999999998</v>
          </cell>
          <cell r="I649">
            <v>1040224.3</v>
          </cell>
          <cell r="J649">
            <v>1103198.3999999999</v>
          </cell>
          <cell r="K649">
            <v>1008416.2</v>
          </cell>
          <cell r="L649">
            <v>1029592.2000000001</v>
          </cell>
          <cell r="M649">
            <v>947956</v>
          </cell>
          <cell r="N649">
            <v>860248.25</v>
          </cell>
          <cell r="O649">
            <v>918448.85</v>
          </cell>
          <cell r="P649">
            <v>783706.25</v>
          </cell>
          <cell r="Q649">
            <v>265563.8</v>
          </cell>
        </row>
        <row r="650">
          <cell r="C650" t="str">
            <v>West Valley Toll</v>
          </cell>
          <cell r="E650">
            <v>1416967.31302</v>
          </cell>
          <cell r="F650">
            <v>34013.3802</v>
          </cell>
          <cell r="G650">
            <v>287993.77599999995</v>
          </cell>
          <cell r="H650">
            <v>418601.06599999999</v>
          </cell>
          <cell r="I650">
            <v>305658.88199999998</v>
          </cell>
          <cell r="J650">
            <v>120478.389</v>
          </cell>
          <cell r="K650">
            <v>56734.742299999998</v>
          </cell>
          <cell r="L650">
            <v>19413.654299999998</v>
          </cell>
          <cell r="M650">
            <v>123343.77653</v>
          </cell>
          <cell r="N650">
            <v>12886.640749999999</v>
          </cell>
          <cell r="O650">
            <v>0</v>
          </cell>
          <cell r="P650">
            <v>10710.9717</v>
          </cell>
          <cell r="Q650">
            <v>27132.034240000001</v>
          </cell>
        </row>
        <row r="652">
          <cell r="C652" t="str">
            <v>Chehalis</v>
          </cell>
          <cell r="E652">
            <v>13142175.4</v>
          </cell>
          <cell r="F652">
            <v>0</v>
          </cell>
          <cell r="G652">
            <v>1770832.6</v>
          </cell>
          <cell r="H652">
            <v>2323343.5</v>
          </cell>
          <cell r="I652">
            <v>2347257.7999999998</v>
          </cell>
          <cell r="J652">
            <v>2497551</v>
          </cell>
          <cell r="K652">
            <v>1509706.4</v>
          </cell>
          <cell r="L652">
            <v>906231.2</v>
          </cell>
          <cell r="M652">
            <v>888302.5</v>
          </cell>
          <cell r="N652">
            <v>0</v>
          </cell>
          <cell r="O652">
            <v>0</v>
          </cell>
          <cell r="P652">
            <v>898950.4</v>
          </cell>
          <cell r="Q652">
            <v>0</v>
          </cell>
        </row>
        <row r="653">
          <cell r="C653" t="str">
            <v>Currant Creek</v>
          </cell>
          <cell r="E653">
            <v>17596127.618000001</v>
          </cell>
          <cell r="F653">
            <v>835999.97499999998</v>
          </cell>
          <cell r="G653">
            <v>1879606.416</v>
          </cell>
          <cell r="H653">
            <v>2002582.33</v>
          </cell>
          <cell r="I653">
            <v>1767318.9300000002</v>
          </cell>
          <cell r="J653">
            <v>1556606.155</v>
          </cell>
          <cell r="K653">
            <v>1611023.76</v>
          </cell>
          <cell r="L653">
            <v>1353560.192</v>
          </cell>
          <cell r="M653">
            <v>1519027.17</v>
          </cell>
          <cell r="N653">
            <v>1211535.1800000002</v>
          </cell>
          <cell r="O653">
            <v>1593419.29</v>
          </cell>
          <cell r="P653">
            <v>1283020.8699999999</v>
          </cell>
          <cell r="Q653">
            <v>982427.35</v>
          </cell>
        </row>
        <row r="654">
          <cell r="C654" t="str">
            <v>Gadsby</v>
          </cell>
          <cell r="E654">
            <v>670350.73600000003</v>
          </cell>
          <cell r="F654">
            <v>0</v>
          </cell>
          <cell r="G654">
            <v>265491.826</v>
          </cell>
          <cell r="H654">
            <v>340336.9</v>
          </cell>
          <cell r="I654">
            <v>64522.009999999995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</row>
        <row r="655">
          <cell r="C655" t="str">
            <v>Gadsby CT</v>
          </cell>
          <cell r="E655">
            <v>841870.43580000009</v>
          </cell>
          <cell r="F655">
            <v>18231.363399999998</v>
          </cell>
          <cell r="G655">
            <v>176236.61300000001</v>
          </cell>
          <cell r="H655">
            <v>244223.47</v>
          </cell>
          <cell r="I655">
            <v>206622.03</v>
          </cell>
          <cell r="J655">
            <v>62670.341</v>
          </cell>
          <cell r="K655">
            <v>59821.686999999991</v>
          </cell>
          <cell r="L655">
            <v>22029.566500000001</v>
          </cell>
          <cell r="M655">
            <v>44818.785000000003</v>
          </cell>
          <cell r="N655">
            <v>0</v>
          </cell>
          <cell r="O655">
            <v>0</v>
          </cell>
          <cell r="P655">
            <v>0</v>
          </cell>
          <cell r="Q655">
            <v>7216.5798999999997</v>
          </cell>
        </row>
        <row r="656">
          <cell r="C656" t="str">
            <v>Hermiston</v>
          </cell>
          <cell r="E656">
            <v>10261165.675000001</v>
          </cell>
          <cell r="F656">
            <v>71147.625</v>
          </cell>
          <cell r="G656">
            <v>1071818</v>
          </cell>
          <cell r="H656">
            <v>1160845.7999999998</v>
          </cell>
          <cell r="I656">
            <v>1040224.3</v>
          </cell>
          <cell r="J656">
            <v>1103198.3999999999</v>
          </cell>
          <cell r="K656">
            <v>1008416.2</v>
          </cell>
          <cell r="L656">
            <v>1029592.2000000001</v>
          </cell>
          <cell r="M656">
            <v>947956</v>
          </cell>
          <cell r="N656">
            <v>860248.25</v>
          </cell>
          <cell r="O656">
            <v>918448.85</v>
          </cell>
          <cell r="P656">
            <v>783706.25</v>
          </cell>
          <cell r="Q656">
            <v>265563.8</v>
          </cell>
        </row>
        <row r="657">
          <cell r="C657" t="str">
            <v>Lake Side</v>
          </cell>
          <cell r="E657">
            <v>21765708.943999995</v>
          </cell>
          <cell r="F657">
            <v>1329524.324</v>
          </cell>
          <cell r="G657">
            <v>2271781.35</v>
          </cell>
          <cell r="H657">
            <v>2360970.79</v>
          </cell>
          <cell r="I657">
            <v>2233189.1399999997</v>
          </cell>
          <cell r="J657">
            <v>1243560.75</v>
          </cell>
          <cell r="K657">
            <v>1887594.8399999999</v>
          </cell>
          <cell r="L657">
            <v>1955184.8299999998</v>
          </cell>
          <cell r="M657">
            <v>1998563.23</v>
          </cell>
          <cell r="N657">
            <v>1616097.9839999999</v>
          </cell>
          <cell r="O657">
            <v>1827082.74</v>
          </cell>
          <cell r="P657">
            <v>1741820.6300000001</v>
          </cell>
          <cell r="Q657">
            <v>1300338.3359999999</v>
          </cell>
        </row>
        <row r="658">
          <cell r="C658" t="str">
            <v>Lake Side II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</row>
        <row r="659">
          <cell r="C659" t="str">
            <v>Little Mountain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</row>
        <row r="661">
          <cell r="C661" t="str">
            <v>Not Used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</row>
        <row r="861">
          <cell r="J861" t="str">
            <v>Mills / kWh</v>
          </cell>
        </row>
        <row r="865">
          <cell r="C865" t="str">
            <v>Black Hills s27013/s28160</v>
          </cell>
          <cell r="E865">
            <v>35.976767291531729</v>
          </cell>
          <cell r="F865">
            <v>40.508358314145113</v>
          </cell>
          <cell r="G865">
            <v>35.528557307871964</v>
          </cell>
          <cell r="H865">
            <v>34.920620731244867</v>
          </cell>
          <cell r="I865">
            <v>35.858761045755394</v>
          </cell>
          <cell r="J865">
            <v>35.293201749091104</v>
          </cell>
          <cell r="K865">
            <v>35.671662585169841</v>
          </cell>
          <cell r="L865">
            <v>35.291865876366018</v>
          </cell>
          <cell r="M865">
            <v>34.883712969557713</v>
          </cell>
          <cell r="N865">
            <v>37.195244769171417</v>
          </cell>
          <cell r="O865">
            <v>35.239948888211394</v>
          </cell>
          <cell r="P865">
            <v>35.715382857678065</v>
          </cell>
          <cell r="Q865">
            <v>36.730444243498965</v>
          </cell>
        </row>
        <row r="866">
          <cell r="C866" t="str">
            <v>BPA Wind s42818</v>
          </cell>
          <cell r="E866">
            <v>71.684646145248138</v>
          </cell>
          <cell r="F866">
            <v>74.220081734151108</v>
          </cell>
          <cell r="G866">
            <v>74.21996424158381</v>
          </cell>
          <cell r="H866">
            <v>74.220356679329768</v>
          </cell>
          <cell r="I866">
            <v>74.220051448517921</v>
          </cell>
          <cell r="J866">
            <v>74.219610811175315</v>
          </cell>
          <cell r="K866">
            <v>74.220403575757203</v>
          </cell>
          <cell r="L866">
            <v>74.220053080016271</v>
          </cell>
          <cell r="M866">
            <v>68.999994910996634</v>
          </cell>
          <cell r="N866">
            <v>69.000115678196892</v>
          </cell>
          <cell r="O866">
            <v>68.999848228888794</v>
          </cell>
          <cell r="P866">
            <v>69.000085315677268</v>
          </cell>
          <cell r="Q866">
            <v>68.999976394678981</v>
          </cell>
        </row>
        <row r="867">
          <cell r="C867" t="str">
            <v>East Area Sales (WCA Sale)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</row>
        <row r="868">
          <cell r="C868" t="str">
            <v>Hurricane Sale s393046</v>
          </cell>
          <cell r="E868">
            <v>75.000242999999202</v>
          </cell>
          <cell r="F868">
            <v>75.000214594589963</v>
          </cell>
          <cell r="G868">
            <v>75.000257202704233</v>
          </cell>
          <cell r="H868">
            <v>75.000257202704233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</row>
        <row r="869">
          <cell r="C869" t="str">
            <v>LADWP (IPP Layoff)</v>
          </cell>
          <cell r="E869">
            <v>52.510800610309325</v>
          </cell>
          <cell r="F869">
            <v>52.510407763284967</v>
          </cell>
          <cell r="G869">
            <v>52.51067207465838</v>
          </cell>
          <cell r="H869">
            <v>52.510696263516706</v>
          </cell>
          <cell r="I869">
            <v>52.510943810221519</v>
          </cell>
          <cell r="J869">
            <v>52.510803993705245</v>
          </cell>
          <cell r="K869">
            <v>52.511109353331889</v>
          </cell>
          <cell r="L869">
            <v>52.510434150585368</v>
          </cell>
          <cell r="M869">
            <v>52.510841816025739</v>
          </cell>
          <cell r="N869">
            <v>52.510712846358302</v>
          </cell>
          <cell r="O869">
            <v>52.51088238636008</v>
          </cell>
          <cell r="P869">
            <v>52.51112753344038</v>
          </cell>
          <cell r="Q869">
            <v>52.51115519159417</v>
          </cell>
        </row>
        <row r="870">
          <cell r="C870" t="str">
            <v>NVE s523485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</row>
        <row r="871">
          <cell r="C871" t="str">
            <v>NVE s811499</v>
          </cell>
          <cell r="E871">
            <v>29.612390350877192</v>
          </cell>
          <cell r="F871">
            <v>24.783103448275863</v>
          </cell>
          <cell r="G871">
            <v>27</v>
          </cell>
          <cell r="H871">
            <v>27.54</v>
          </cell>
          <cell r="I871">
            <v>30.910993055555554</v>
          </cell>
          <cell r="J871">
            <v>31.641290322580645</v>
          </cell>
          <cell r="K871">
            <v>30.333199074074074</v>
          </cell>
          <cell r="L871">
            <v>30.621532258064516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</row>
        <row r="872">
          <cell r="C872" t="str">
            <v>Pacific Gas &amp; Electric s524491</v>
          </cell>
          <cell r="E872">
            <v>30.250676229508198</v>
          </cell>
          <cell r="F872">
            <v>17.412777777777777</v>
          </cell>
          <cell r="G872">
            <v>0</v>
          </cell>
          <cell r="H872">
            <v>0</v>
          </cell>
          <cell r="I872">
            <v>0</v>
          </cell>
          <cell r="J872">
            <v>32.345806451612901</v>
          </cell>
          <cell r="K872">
            <v>34.511111111111113</v>
          </cell>
          <cell r="L872">
            <v>36.456317204301072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</row>
        <row r="873">
          <cell r="C873" t="str">
            <v>PSCO s100035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</row>
        <row r="874">
          <cell r="C874" t="str">
            <v>Salt River Project s322940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</row>
        <row r="875">
          <cell r="C875" t="str">
            <v>SCE s513948</v>
          </cell>
          <cell r="E875">
            <v>29.847971311475408</v>
          </cell>
          <cell r="F875">
            <v>26.710333333333335</v>
          </cell>
          <cell r="G875">
            <v>0</v>
          </cell>
          <cell r="H875">
            <v>0</v>
          </cell>
          <cell r="I875">
            <v>0</v>
          </cell>
          <cell r="J875">
            <v>31.641290322580645</v>
          </cell>
          <cell r="K875">
            <v>30.333333333333332</v>
          </cell>
          <cell r="L875">
            <v>30.621370967741935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</row>
        <row r="876">
          <cell r="C876" t="str">
            <v>SDG&amp;E s513949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</row>
        <row r="877">
          <cell r="C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C878" t="str">
            <v>SMUD s24296</v>
          </cell>
          <cell r="E878">
            <v>25.72</v>
          </cell>
          <cell r="F878">
            <v>25.72</v>
          </cell>
          <cell r="G878">
            <v>25.72</v>
          </cell>
          <cell r="H878">
            <v>25.72</v>
          </cell>
          <cell r="I878">
            <v>25.72</v>
          </cell>
          <cell r="J878">
            <v>25.72</v>
          </cell>
          <cell r="K878">
            <v>0</v>
          </cell>
          <cell r="L878">
            <v>0</v>
          </cell>
          <cell r="M878">
            <v>25.72</v>
          </cell>
          <cell r="N878">
            <v>25.72</v>
          </cell>
          <cell r="O878">
            <v>25.72</v>
          </cell>
          <cell r="P878">
            <v>25.72</v>
          </cell>
          <cell r="Q878">
            <v>25.72</v>
          </cell>
        </row>
        <row r="879">
          <cell r="C879" t="str">
            <v>UAMPS s223863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</row>
        <row r="880">
          <cell r="C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</row>
        <row r="884">
          <cell r="C884" t="str">
            <v>UMPA II s45631</v>
          </cell>
          <cell r="E884">
            <v>43.760650319978716</v>
          </cell>
          <cell r="F884">
            <v>48.067093894009219</v>
          </cell>
          <cell r="G884">
            <v>42.567354260089687</v>
          </cell>
          <cell r="H884">
            <v>42.567466747738841</v>
          </cell>
          <cell r="I884">
            <v>43.212110886986864</v>
          </cell>
          <cell r="J884">
            <v>42.567354260089687</v>
          </cell>
          <cell r="K884">
            <v>43.212196478220577</v>
          </cell>
          <cell r="L884">
            <v>42.567354260089687</v>
          </cell>
          <cell r="M884">
            <v>42.567354260089687</v>
          </cell>
          <cell r="N884">
            <v>44.640198609731875</v>
          </cell>
          <cell r="O884">
            <v>42.567354260089687</v>
          </cell>
          <cell r="P884">
            <v>47.508018018018021</v>
          </cell>
          <cell r="Q884">
            <v>47.953302752293581</v>
          </cell>
        </row>
        <row r="886">
          <cell r="E886">
            <v>37.11781706365263</v>
          </cell>
          <cell r="F886">
            <v>31.117723573214349</v>
          </cell>
          <cell r="G886">
            <v>37.071913029442584</v>
          </cell>
          <cell r="H886">
            <v>36.269882503945688</v>
          </cell>
          <cell r="I886">
            <v>36.624033983433065</v>
          </cell>
          <cell r="J886">
            <v>36.694026958642588</v>
          </cell>
          <cell r="K886">
            <v>36.147938516323954</v>
          </cell>
          <cell r="L886">
            <v>36.915059684888057</v>
          </cell>
          <cell r="M886">
            <v>41.07605748890132</v>
          </cell>
          <cell r="N886">
            <v>41.092376982073475</v>
          </cell>
          <cell r="O886">
            <v>40.246936426286467</v>
          </cell>
          <cell r="P886">
            <v>40.277345465122735</v>
          </cell>
          <cell r="Q886">
            <v>43.562019098443663</v>
          </cell>
        </row>
        <row r="889">
          <cell r="C889" t="str">
            <v>COB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</row>
        <row r="890">
          <cell r="C890" t="str">
            <v>Colorado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</row>
        <row r="891">
          <cell r="C891" t="str">
            <v>Four Corners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</row>
        <row r="892">
          <cell r="C892" t="str">
            <v>Idaho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</row>
        <row r="893">
          <cell r="C893" t="str">
            <v>Mead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</row>
        <row r="894">
          <cell r="C894" t="str">
            <v>Mid Columbia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</row>
        <row r="895">
          <cell r="C895" t="str">
            <v>Mona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</row>
        <row r="896">
          <cell r="C896" t="str">
            <v>NOB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</row>
        <row r="897">
          <cell r="C897" t="str">
            <v>Palo Verde</v>
          </cell>
          <cell r="E897">
            <v>37.944586496204558</v>
          </cell>
          <cell r="F897">
            <v>43.387351778656125</v>
          </cell>
          <cell r="G897">
            <v>32.065296367112808</v>
          </cell>
          <cell r="H897">
            <v>36.736557377049181</v>
          </cell>
          <cell r="I897">
            <v>33.003289473684212</v>
          </cell>
          <cell r="J897">
            <v>39.626879699248121</v>
          </cell>
          <cell r="K897">
            <v>40.167597765363126</v>
          </cell>
          <cell r="L897">
            <v>40.097483407079643</v>
          </cell>
          <cell r="M897">
            <v>32.700000000000003</v>
          </cell>
          <cell r="N897">
            <v>32.700000000000003</v>
          </cell>
          <cell r="O897">
            <v>32.700000000000003</v>
          </cell>
          <cell r="P897">
            <v>0</v>
          </cell>
          <cell r="Q897">
            <v>0</v>
          </cell>
        </row>
        <row r="898">
          <cell r="C898" t="str">
            <v>SP15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</row>
        <row r="899">
          <cell r="C899" t="str">
            <v>Utah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</row>
        <row r="900">
          <cell r="C900" t="str">
            <v>Washington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</row>
        <row r="901">
          <cell r="C901" t="str">
            <v>West Main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</row>
        <row r="902">
          <cell r="C902" t="str">
            <v>Wyoming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</row>
        <row r="904">
          <cell r="C904" t="str">
            <v>STF Trading Margin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</row>
        <row r="905">
          <cell r="C905" t="str">
            <v>STF Index Trades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</row>
        <row r="907">
          <cell r="E907">
            <v>54.703695065920897</v>
          </cell>
          <cell r="F907">
            <v>77.188142292490113</v>
          </cell>
          <cell r="G907">
            <v>74.876032504780113</v>
          </cell>
          <cell r="H907">
            <v>56.957278688524589</v>
          </cell>
          <cell r="I907">
            <v>46.355394736842108</v>
          </cell>
          <cell r="J907">
            <v>47.572355889724314</v>
          </cell>
          <cell r="K907">
            <v>50.922898044692737</v>
          </cell>
          <cell r="L907">
            <v>50.744648783185838</v>
          </cell>
          <cell r="M907">
            <v>72.987083333333331</v>
          </cell>
          <cell r="N907">
            <v>78.247916666666669</v>
          </cell>
          <cell r="O907">
            <v>90.662743902439018</v>
          </cell>
          <cell r="P907">
            <v>0</v>
          </cell>
          <cell r="Q907">
            <v>0</v>
          </cell>
        </row>
        <row r="910">
          <cell r="C910" t="str">
            <v>COB</v>
          </cell>
          <cell r="E910">
            <v>33.584980260911166</v>
          </cell>
          <cell r="F910">
            <v>17.388192835209786</v>
          </cell>
          <cell r="G910">
            <v>28.191392238501148</v>
          </cell>
          <cell r="H910">
            <v>34.860391697606055</v>
          </cell>
          <cell r="I910">
            <v>35.593860689180119</v>
          </cell>
          <cell r="J910">
            <v>32.658263189714447</v>
          </cell>
          <cell r="K910">
            <v>35.458771246477781</v>
          </cell>
          <cell r="L910">
            <v>37.243981420958534</v>
          </cell>
          <cell r="M910">
            <v>36.743658476077563</v>
          </cell>
          <cell r="N910">
            <v>35.168265665334928</v>
          </cell>
          <cell r="O910">
            <v>32.929175332526356</v>
          </cell>
          <cell r="P910">
            <v>31.597323673811523</v>
          </cell>
          <cell r="Q910">
            <v>22.751500223927142</v>
          </cell>
        </row>
        <row r="911">
          <cell r="C911" t="str">
            <v>Four Corners</v>
          </cell>
          <cell r="E911">
            <v>32.803353583246505</v>
          </cell>
          <cell r="F911">
            <v>25.868559896803948</v>
          </cell>
          <cell r="G911">
            <v>37.24263077713767</v>
          </cell>
          <cell r="H911">
            <v>38.058585667229835</v>
          </cell>
          <cell r="I911">
            <v>33.317737652481455</v>
          </cell>
          <cell r="J911">
            <v>32.210388401719193</v>
          </cell>
          <cell r="K911">
            <v>30.563188910281458</v>
          </cell>
          <cell r="L911">
            <v>30.691970735051598</v>
          </cell>
          <cell r="M911">
            <v>33.851665568946657</v>
          </cell>
          <cell r="N911">
            <v>32.685980793700672</v>
          </cell>
          <cell r="O911">
            <v>31.618806599798599</v>
          </cell>
          <cell r="P911">
            <v>32.277113304783441</v>
          </cell>
          <cell r="Q911">
            <v>28.030493124171524</v>
          </cell>
        </row>
        <row r="912">
          <cell r="C912" t="str">
            <v>Mead</v>
          </cell>
          <cell r="E912">
            <v>34.466984923387109</v>
          </cell>
          <cell r="F912">
            <v>31.695067954526024</v>
          </cell>
          <cell r="G912">
            <v>40.222211238780126</v>
          </cell>
          <cell r="H912">
            <v>40.483699093611676</v>
          </cell>
          <cell r="I912">
            <v>37.970625615789899</v>
          </cell>
          <cell r="J912">
            <v>33.520113660130633</v>
          </cell>
          <cell r="K912">
            <v>31.517551020408163</v>
          </cell>
          <cell r="L912">
            <v>32.080892858832549</v>
          </cell>
          <cell r="M912">
            <v>34.809668214251396</v>
          </cell>
          <cell r="N912">
            <v>33.872881615176979</v>
          </cell>
          <cell r="O912">
            <v>32.311510562179841</v>
          </cell>
          <cell r="P912">
            <v>32.481906737053798</v>
          </cell>
          <cell r="Q912">
            <v>30.729603833364525</v>
          </cell>
        </row>
        <row r="913">
          <cell r="C913" t="str">
            <v>Mid Columbia</v>
          </cell>
          <cell r="E913">
            <v>30.034863505910863</v>
          </cell>
          <cell r="F913">
            <v>4.1753472162136909</v>
          </cell>
          <cell r="G913">
            <v>20.514971036628783</v>
          </cell>
          <cell r="H913">
            <v>25.35974432751328</v>
          </cell>
          <cell r="I913">
            <v>29.560685859591782</v>
          </cell>
          <cell r="J913">
            <v>29.520168799953545</v>
          </cell>
          <cell r="K913">
            <v>32.332747469931583</v>
          </cell>
          <cell r="L913">
            <v>35.226069373472029</v>
          </cell>
          <cell r="M913">
            <v>32.470654976880105</v>
          </cell>
          <cell r="N913">
            <v>30.174558688218369</v>
          </cell>
          <cell r="O913">
            <v>25.632135584017004</v>
          </cell>
          <cell r="P913">
            <v>22.505139556386407</v>
          </cell>
          <cell r="Q913">
            <v>0</v>
          </cell>
        </row>
        <row r="914">
          <cell r="C914" t="str">
            <v>Mona</v>
          </cell>
          <cell r="E914">
            <v>32.806578156003667</v>
          </cell>
          <cell r="F914">
            <v>27.48917901023815</v>
          </cell>
          <cell r="G914">
            <v>37.343770817796234</v>
          </cell>
          <cell r="H914">
            <v>37.997560149562396</v>
          </cell>
          <cell r="I914">
            <v>33.922044107204087</v>
          </cell>
          <cell r="J914">
            <v>31.490409936644998</v>
          </cell>
          <cell r="K914">
            <v>29.050703807265467</v>
          </cell>
          <cell r="L914">
            <v>27.378568585508404</v>
          </cell>
          <cell r="M914">
            <v>32.547802284564682</v>
          </cell>
          <cell r="N914">
            <v>31.916207562026738</v>
          </cell>
          <cell r="O914">
            <v>29.84763876475705</v>
          </cell>
          <cell r="P914">
            <v>33.486522366732324</v>
          </cell>
          <cell r="Q914">
            <v>30.876483673721538</v>
          </cell>
        </row>
        <row r="915">
          <cell r="C915" t="str">
            <v>NOB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</row>
        <row r="916">
          <cell r="C916" t="str">
            <v>Palo Verde</v>
          </cell>
          <cell r="E916">
            <v>30.387773423228175</v>
          </cell>
          <cell r="F916">
            <v>25.045542520128524</v>
          </cell>
          <cell r="G916">
            <v>32.328073887051552</v>
          </cell>
          <cell r="H916">
            <v>28.755975439437979</v>
          </cell>
          <cell r="I916">
            <v>33.186589565478947</v>
          </cell>
          <cell r="J916">
            <v>26.641996590112196</v>
          </cell>
          <cell r="K916">
            <v>26.134997308708556</v>
          </cell>
          <cell r="L916">
            <v>27.030533633689952</v>
          </cell>
          <cell r="M916">
            <v>34.555474623565402</v>
          </cell>
          <cell r="N916">
            <v>33.951294330900375</v>
          </cell>
          <cell r="O916">
            <v>32.33894088525475</v>
          </cell>
          <cell r="P916">
            <v>30.473247411294288</v>
          </cell>
          <cell r="Q916">
            <v>28.854236236420221</v>
          </cell>
        </row>
        <row r="917">
          <cell r="C917" t="str">
            <v>SP15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</row>
        <row r="918">
          <cell r="C918" t="str">
            <v>Trapped Energy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</row>
        <row r="920">
          <cell r="E920">
            <v>31.747492055640219</v>
          </cell>
          <cell r="F920">
            <v>23.610425982418139</v>
          </cell>
          <cell r="G920">
            <v>33.634803042475433</v>
          </cell>
          <cell r="H920">
            <v>34.286213141740177</v>
          </cell>
          <cell r="I920">
            <v>32.738425026290585</v>
          </cell>
          <cell r="J920">
            <v>30.599307142679066</v>
          </cell>
          <cell r="K920">
            <v>31.424742832140517</v>
          </cell>
          <cell r="L920">
            <v>33.22798432340393</v>
          </cell>
          <cell r="M920">
            <v>34.245275851021255</v>
          </cell>
          <cell r="N920">
            <v>33.138275017530553</v>
          </cell>
          <cell r="O920">
            <v>31.440002945037733</v>
          </cell>
          <cell r="P920">
            <v>30.345065238746301</v>
          </cell>
          <cell r="Q920">
            <v>28.647504010424228</v>
          </cell>
        </row>
        <row r="922">
          <cell r="E922">
            <v>35.811598167669366</v>
          </cell>
          <cell r="F922">
            <v>31.483046152864642</v>
          </cell>
          <cell r="G922">
            <v>38.260959962901275</v>
          </cell>
          <cell r="H922">
            <v>37.958696056613206</v>
          </cell>
          <cell r="I922">
            <v>36.158727228146745</v>
          </cell>
          <cell r="J922">
            <v>36.661455185574312</v>
          </cell>
          <cell r="K922">
            <v>36.428571796526931</v>
          </cell>
          <cell r="L922">
            <v>37.793155744610289</v>
          </cell>
          <cell r="M922">
            <v>36.659388723134825</v>
          </cell>
          <cell r="N922">
            <v>35.979960686203306</v>
          </cell>
          <cell r="O922">
            <v>35.329314238274399</v>
          </cell>
          <cell r="P922">
            <v>31.499120157710003</v>
          </cell>
          <cell r="Q922">
            <v>30.752305201662178</v>
          </cell>
        </row>
        <row r="926">
          <cell r="C926" t="str">
            <v>APS Supplemental p27875</v>
          </cell>
          <cell r="E926">
            <v>27.436850631313135</v>
          </cell>
          <cell r="F926">
            <v>0</v>
          </cell>
          <cell r="G926">
            <v>34.479999999999997</v>
          </cell>
          <cell r="H926">
            <v>31.44</v>
          </cell>
          <cell r="I926">
            <v>28.34</v>
          </cell>
          <cell r="J926">
            <v>0</v>
          </cell>
          <cell r="K926">
            <v>25.02</v>
          </cell>
          <cell r="L926">
            <v>25.129997660818713</v>
          </cell>
          <cell r="M926">
            <v>26.06206029411765</v>
          </cell>
          <cell r="N926">
            <v>27.151434812286691</v>
          </cell>
          <cell r="O926">
            <v>26.704372013651877</v>
          </cell>
          <cell r="P926">
            <v>28.87</v>
          </cell>
          <cell r="Q926">
            <v>0</v>
          </cell>
        </row>
        <row r="927">
          <cell r="C927" t="str">
            <v>Avoided Cost Resource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</row>
        <row r="928">
          <cell r="C928" t="str">
            <v>Blanding Purchase p379174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</row>
        <row r="929">
          <cell r="C929" t="str">
            <v>BPA Reserve Purchase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</row>
        <row r="930">
          <cell r="C930" t="str">
            <v>Chehalis Station Service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</row>
        <row r="931">
          <cell r="C931" t="str">
            <v xml:space="preserve">Combine Hills Wind p160595 </v>
          </cell>
          <cell r="E931">
            <v>42.455676825224998</v>
          </cell>
          <cell r="F931">
            <v>45.279992697759816</v>
          </cell>
          <cell r="G931">
            <v>45.279890532903593</v>
          </cell>
          <cell r="H931">
            <v>45.279860067561884</v>
          </cell>
          <cell r="I931">
            <v>45.280127620999025</v>
          </cell>
          <cell r="J931">
            <v>45.280009783282864</v>
          </cell>
          <cell r="K931">
            <v>45.279919360224135</v>
          </cell>
          <cell r="L931">
            <v>45.27979972321797</v>
          </cell>
          <cell r="M931">
            <v>38.539858377289157</v>
          </cell>
          <cell r="N931">
            <v>38.540065676535029</v>
          </cell>
          <cell r="O931">
            <v>38.540210181120401</v>
          </cell>
          <cell r="P931">
            <v>38.539991319413204</v>
          </cell>
          <cell r="Q931">
            <v>38.54013085938815</v>
          </cell>
        </row>
        <row r="932">
          <cell r="C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</row>
        <row r="933">
          <cell r="C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</row>
        <row r="934">
          <cell r="C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</row>
        <row r="935">
          <cell r="C935" t="str">
            <v>Deseret Purchase p194277</v>
          </cell>
          <cell r="E935">
            <v>45.258956366636966</v>
          </cell>
          <cell r="F935">
            <v>59.181714175791356</v>
          </cell>
          <cell r="G935">
            <v>41.916387488199668</v>
          </cell>
          <cell r="H935">
            <v>41.916387488199668</v>
          </cell>
          <cell r="I935">
            <v>42.674770996906972</v>
          </cell>
          <cell r="J935">
            <v>41.916387488199668</v>
          </cell>
          <cell r="K935">
            <v>42.674770996906972</v>
          </cell>
          <cell r="L935">
            <v>41.916387488199668</v>
          </cell>
          <cell r="M935">
            <v>43.047787006976577</v>
          </cell>
          <cell r="N935">
            <v>45.550173026919545</v>
          </cell>
          <cell r="O935">
            <v>43.047787006976577</v>
          </cell>
          <cell r="P935">
            <v>51.2859684640841</v>
          </cell>
          <cell r="Q935">
            <v>64.943985322983579</v>
          </cell>
        </row>
        <row r="936">
          <cell r="C936" t="str">
            <v>Douglas PUD Settlement p38185</v>
          </cell>
          <cell r="E936">
            <v>29.465176430045332</v>
          </cell>
          <cell r="F936">
            <v>28.535786111558924</v>
          </cell>
          <cell r="G936">
            <v>29.866910043130009</v>
          </cell>
          <cell r="H936">
            <v>30.166467696629212</v>
          </cell>
          <cell r="I936">
            <v>29.708112646001798</v>
          </cell>
          <cell r="J936">
            <v>29.891798751200771</v>
          </cell>
          <cell r="K936">
            <v>31.155127450980391</v>
          </cell>
          <cell r="L936">
            <v>30.959115196078432</v>
          </cell>
          <cell r="M936">
            <v>30.735225113589426</v>
          </cell>
          <cell r="N936">
            <v>30.729036219418958</v>
          </cell>
          <cell r="O936">
            <v>30.321099154496544</v>
          </cell>
          <cell r="P936">
            <v>28.802395959902796</v>
          </cell>
          <cell r="Q936">
            <v>28.802154817458135</v>
          </cell>
        </row>
        <row r="937">
          <cell r="C937" t="str">
            <v>Gemstate p99489</v>
          </cell>
          <cell r="E937">
            <v>62.986883700971006</v>
          </cell>
          <cell r="F937">
            <v>15.0421101523385</v>
          </cell>
          <cell r="G937">
            <v>15.856847813589276</v>
          </cell>
          <cell r="H937">
            <v>17.801936841734964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107.11297190642088</v>
          </cell>
        </row>
        <row r="938">
          <cell r="C938" t="str">
            <v>Georgia-Pacific Camas</v>
          </cell>
          <cell r="E938">
            <v>84.68399201935712</v>
          </cell>
          <cell r="F938">
            <v>82.76073852403124</v>
          </cell>
          <cell r="G938">
            <v>82.760756565969785</v>
          </cell>
          <cell r="H938">
            <v>82.760756565969785</v>
          </cell>
          <cell r="I938">
            <v>82.76073852403124</v>
          </cell>
          <cell r="J938">
            <v>82.760756565969785</v>
          </cell>
          <cell r="K938">
            <v>82.76073852403124</v>
          </cell>
          <cell r="L938">
            <v>82.760756565969785</v>
          </cell>
          <cell r="M938">
            <v>87.409644813670923</v>
          </cell>
          <cell r="N938">
            <v>87.409656568794986</v>
          </cell>
          <cell r="O938">
            <v>87.409644813670923</v>
          </cell>
          <cell r="P938">
            <v>87.409648470820642</v>
          </cell>
          <cell r="Q938">
            <v>87.409644813670923</v>
          </cell>
        </row>
        <row r="939">
          <cell r="C939" t="str">
            <v>Grant County 10 aMW p66274</v>
          </cell>
          <cell r="E939">
            <v>69.831235977247587</v>
          </cell>
          <cell r="F939">
            <v>65.400110044017609</v>
          </cell>
          <cell r="G939">
            <v>71.419708171206224</v>
          </cell>
          <cell r="H939">
            <v>75.379656746031742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</row>
        <row r="940">
          <cell r="C940" t="str">
            <v>Hermiston Purchase p99563</v>
          </cell>
          <cell r="E940">
            <v>74.059249345752292</v>
          </cell>
          <cell r="F940">
            <v>506.63273325977588</v>
          </cell>
          <cell r="G940">
            <v>63.483820617926646</v>
          </cell>
          <cell r="H940">
            <v>59.924819974269305</v>
          </cell>
          <cell r="I940">
            <v>64.866207314957421</v>
          </cell>
          <cell r="J940">
            <v>56.184547220943273</v>
          </cell>
          <cell r="K940">
            <v>67.688011320653132</v>
          </cell>
          <cell r="L940">
            <v>70.9039508226886</v>
          </cell>
          <cell r="M940">
            <v>75.85299956583421</v>
          </cell>
          <cell r="N940">
            <v>79.384129298745663</v>
          </cell>
          <cell r="O940">
            <v>76.566709493535171</v>
          </cell>
          <cell r="P940">
            <v>76.852100823727483</v>
          </cell>
          <cell r="Q940">
            <v>169.04496382735559</v>
          </cell>
        </row>
        <row r="941">
          <cell r="C941" t="str">
            <v>Hurricane Purchase p393045</v>
          </cell>
          <cell r="E941">
            <v>74.999929172844418</v>
          </cell>
          <cell r="F941">
            <v>75.000218858139064</v>
          </cell>
          <cell r="G941">
            <v>74.999784330200953</v>
          </cell>
          <cell r="H941">
            <v>74.999784330200953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</row>
        <row r="942">
          <cell r="C942" t="str">
            <v>Idaho Power p278538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</row>
        <row r="943">
          <cell r="C943" t="str">
            <v>IPP Purchase</v>
          </cell>
          <cell r="E943">
            <v>52.510800610309325</v>
          </cell>
          <cell r="F943">
            <v>52.510407763284967</v>
          </cell>
          <cell r="G943">
            <v>52.51067207465838</v>
          </cell>
          <cell r="H943">
            <v>52.510696263516706</v>
          </cell>
          <cell r="I943">
            <v>52.510943810221519</v>
          </cell>
          <cell r="J943">
            <v>52.510803993705245</v>
          </cell>
          <cell r="K943">
            <v>52.511109353331889</v>
          </cell>
          <cell r="L943">
            <v>52.510434150585368</v>
          </cell>
          <cell r="M943">
            <v>52.510841816025739</v>
          </cell>
          <cell r="N943">
            <v>52.510712846358302</v>
          </cell>
          <cell r="O943">
            <v>52.51088238636008</v>
          </cell>
          <cell r="P943">
            <v>52.51112753344038</v>
          </cell>
          <cell r="Q943">
            <v>52.51115519159417</v>
          </cell>
        </row>
        <row r="944">
          <cell r="C944" t="str">
            <v>Kennecott Generation Incentive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</row>
        <row r="945">
          <cell r="C945" t="str">
            <v>LADWP p491303-4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</row>
        <row r="946">
          <cell r="C946" t="str">
            <v>MagCorp p229846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</row>
        <row r="947">
          <cell r="C947" t="str">
            <v>MagCorp Reserves p510378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</row>
        <row r="948">
          <cell r="C948" t="str">
            <v>Morgan Stanley p189046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</row>
        <row r="949">
          <cell r="C949" t="str">
            <v>Morgan Stanley p272153-6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</row>
        <row r="950">
          <cell r="C950" t="str">
            <v>Morgan Stanley p272154-7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</row>
        <row r="951">
          <cell r="C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</row>
        <row r="952">
          <cell r="C952" t="str">
            <v>Nucor p346856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</row>
        <row r="953">
          <cell r="C953" t="str">
            <v>P4 Production p137215/p145258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</row>
        <row r="954">
          <cell r="C954" t="str">
            <v>PGE Cove p83984</v>
          </cell>
          <cell r="E954">
            <v>28.75</v>
          </cell>
          <cell r="F954">
            <v>29.040404040404042</v>
          </cell>
          <cell r="G954">
            <v>28.353057199211044</v>
          </cell>
          <cell r="H954">
            <v>28.353057199211044</v>
          </cell>
          <cell r="I954">
            <v>29.040404040404042</v>
          </cell>
          <cell r="J954">
            <v>28.353057199211044</v>
          </cell>
          <cell r="K954">
            <v>29.040404040404042</v>
          </cell>
          <cell r="L954">
            <v>28.353057199211044</v>
          </cell>
          <cell r="M954">
            <v>28.353057199211044</v>
          </cell>
          <cell r="N954">
            <v>30.520169851380043</v>
          </cell>
          <cell r="O954">
            <v>28.353057199211044</v>
          </cell>
          <cell r="P954">
            <v>29.040404040404042</v>
          </cell>
          <cell r="Q954">
            <v>28.353057199211044</v>
          </cell>
        </row>
        <row r="955">
          <cell r="C955" t="str">
            <v>Rock River Wind p100371</v>
          </cell>
          <cell r="E955">
            <v>35.479997256635968</v>
          </cell>
          <cell r="F955">
            <v>35.480085003214981</v>
          </cell>
          <cell r="G955">
            <v>35.480055447075522</v>
          </cell>
          <cell r="H955">
            <v>35.480109327346341</v>
          </cell>
          <cell r="I955">
            <v>35.479948016645004</v>
          </cell>
          <cell r="J955">
            <v>35.479885010188269</v>
          </cell>
          <cell r="K955">
            <v>35.480000971922813</v>
          </cell>
          <cell r="L955">
            <v>35.480004776900053</v>
          </cell>
          <cell r="M955">
            <v>35.479900088457725</v>
          </cell>
          <cell r="N955">
            <v>35.480022190003183</v>
          </cell>
          <cell r="O955">
            <v>35.480012304281779</v>
          </cell>
          <cell r="P955">
            <v>35.480094795789775</v>
          </cell>
          <cell r="Q955">
            <v>35.479992976902139</v>
          </cell>
        </row>
        <row r="956">
          <cell r="C956" t="str">
            <v>Roseburg Forest Products p312292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</row>
        <row r="957">
          <cell r="C957" t="str">
            <v>Small Purchases east</v>
          </cell>
          <cell r="E957">
            <v>39.33463820684878</v>
          </cell>
          <cell r="F957">
            <v>54.725593810378186</v>
          </cell>
          <cell r="G957">
            <v>39.915120775217282</v>
          </cell>
          <cell r="H957">
            <v>74.492655038036332</v>
          </cell>
          <cell r="I957">
            <v>72.140028375608551</v>
          </cell>
          <cell r="J957">
            <v>50.487295232385868</v>
          </cell>
          <cell r="K957">
            <v>33.335981275518066</v>
          </cell>
          <cell r="L957">
            <v>31.877361250285954</v>
          </cell>
          <cell r="M957">
            <v>36.04973460952462</v>
          </cell>
          <cell r="N957">
            <v>30.87819484331143</v>
          </cell>
          <cell r="O957">
            <v>36.726908308015751</v>
          </cell>
          <cell r="P957">
            <v>35.15205349794239</v>
          </cell>
          <cell r="Q957">
            <v>40.608765699869387</v>
          </cell>
        </row>
        <row r="958">
          <cell r="C958" t="str">
            <v>Small Purchases west</v>
          </cell>
          <cell r="E958">
            <v>24.212778254151861</v>
          </cell>
          <cell r="F958">
            <v>24.60725108264997</v>
          </cell>
          <cell r="G958">
            <v>23.674515838613658</v>
          </cell>
          <cell r="H958">
            <v>24.063429975389742</v>
          </cell>
          <cell r="I958">
            <v>23.249912567311053</v>
          </cell>
          <cell r="J958">
            <v>23.872573109233901</v>
          </cell>
          <cell r="K958">
            <v>22.178410080616857</v>
          </cell>
          <cell r="L958">
            <v>21.56509095180547</v>
          </cell>
          <cell r="M958">
            <v>22.363523994180021</v>
          </cell>
          <cell r="N958">
            <v>24.545615064472152</v>
          </cell>
          <cell r="O958">
            <v>36.000262576004204</v>
          </cell>
          <cell r="P958">
            <v>25.577415781153977</v>
          </cell>
          <cell r="Q958">
            <v>24.556547895965817</v>
          </cell>
        </row>
        <row r="959">
          <cell r="C959" t="str">
            <v>Three Buttes Wind p460457</v>
          </cell>
          <cell r="E959">
            <v>63.800018758090971</v>
          </cell>
          <cell r="F959">
            <v>63.799985760053417</v>
          </cell>
          <cell r="G959">
            <v>63.800281706669601</v>
          </cell>
          <cell r="H959">
            <v>63.799840027212653</v>
          </cell>
          <cell r="I959">
            <v>63.799791462733531</v>
          </cell>
          <cell r="J959">
            <v>63.800195049636912</v>
          </cell>
          <cell r="K959">
            <v>63.799989619287302</v>
          </cell>
          <cell r="L959">
            <v>63.799902058961614</v>
          </cell>
          <cell r="M959">
            <v>63.800142940430817</v>
          </cell>
          <cell r="N959">
            <v>63.800132298383211</v>
          </cell>
          <cell r="O959">
            <v>63.800015009584527</v>
          </cell>
          <cell r="P959">
            <v>63.800157108694393</v>
          </cell>
          <cell r="Q959">
            <v>63.799790719378414</v>
          </cell>
        </row>
        <row r="960">
          <cell r="C960" t="str">
            <v>Top of the World Wind p522807</v>
          </cell>
          <cell r="E960">
            <v>65.999967693508069</v>
          </cell>
          <cell r="F960">
            <v>65.999820462667927</v>
          </cell>
          <cell r="G960">
            <v>66.000020827200373</v>
          </cell>
          <cell r="H960">
            <v>66.000070660139883</v>
          </cell>
          <cell r="I960">
            <v>66.000021204432599</v>
          </cell>
          <cell r="J960">
            <v>65.999938487133107</v>
          </cell>
          <cell r="K960">
            <v>66.000079772536367</v>
          </cell>
          <cell r="L960">
            <v>65.999807899708685</v>
          </cell>
          <cell r="M960">
            <v>65.9999025595977</v>
          </cell>
          <cell r="N960">
            <v>66.000158450943715</v>
          </cell>
          <cell r="O960">
            <v>66.000020527336986</v>
          </cell>
          <cell r="P960">
            <v>66.000025771868792</v>
          </cell>
          <cell r="Q960">
            <v>65.999824495803765</v>
          </cell>
        </row>
        <row r="961">
          <cell r="C961" t="str">
            <v>Tri-State Purchase p27057</v>
          </cell>
          <cell r="E961">
            <v>69.949344364592463</v>
          </cell>
          <cell r="F961">
            <v>81.027974783293928</v>
          </cell>
          <cell r="G961">
            <v>64.583842382758306</v>
          </cell>
          <cell r="H961">
            <v>63.935445465296091</v>
          </cell>
          <cell r="I961">
            <v>68.575639588217314</v>
          </cell>
          <cell r="J961">
            <v>67.465692154915587</v>
          </cell>
          <cell r="K961">
            <v>89.445262362014219</v>
          </cell>
          <cell r="L961">
            <v>82.497249932596389</v>
          </cell>
          <cell r="M961">
            <v>64.773127614090527</v>
          </cell>
          <cell r="N961">
            <v>69.322928245541277</v>
          </cell>
          <cell r="O961">
            <v>65.060507443123299</v>
          </cell>
          <cell r="P961">
            <v>66.351964423820576</v>
          </cell>
          <cell r="Q961">
            <v>70.742162277884816</v>
          </cell>
        </row>
        <row r="962">
          <cell r="C962" t="str">
            <v>West Valley Toll</v>
          </cell>
          <cell r="E962">
            <v>121.84979593180779</v>
          </cell>
          <cell r="F962">
            <v>261.68577558380224</v>
          </cell>
          <cell r="G962">
            <v>73.1326801233905</v>
          </cell>
          <cell r="H962">
            <v>64.804837058117627</v>
          </cell>
          <cell r="I962">
            <v>84.494012171587414</v>
          </cell>
          <cell r="J962">
            <v>115.36068395198895</v>
          </cell>
          <cell r="K962">
            <v>196.94993873156341</v>
          </cell>
          <cell r="L962">
            <v>449.26258560344826</v>
          </cell>
          <cell r="M962">
            <v>159.69919894165537</v>
          </cell>
          <cell r="N962">
            <v>875.39563961038959</v>
          </cell>
          <cell r="O962">
            <v>0</v>
          </cell>
          <cell r="P962">
            <v>1036.468918625</v>
          </cell>
          <cell r="Q962">
            <v>453.22529694537508</v>
          </cell>
        </row>
        <row r="963">
          <cell r="C963" t="str">
            <v>Wolverine Creek Wind p244520</v>
          </cell>
          <cell r="E963">
            <v>56.472883072923288</v>
          </cell>
          <cell r="F963">
            <v>56.199863304980326</v>
          </cell>
          <cell r="G963">
            <v>56.199859058341382</v>
          </cell>
          <cell r="H963">
            <v>56.199892492331017</v>
          </cell>
          <cell r="I963">
            <v>56.199852328844443</v>
          </cell>
          <cell r="J963">
            <v>56.200077168940716</v>
          </cell>
          <cell r="K963">
            <v>56.200031201278527</v>
          </cell>
          <cell r="L963">
            <v>56.199950650940444</v>
          </cell>
          <cell r="M963">
            <v>56.780194932982333</v>
          </cell>
          <cell r="N963">
            <v>56.779887332887597</v>
          </cell>
          <cell r="O963">
            <v>56.78000744628924</v>
          </cell>
          <cell r="P963">
            <v>56.779829973173513</v>
          </cell>
          <cell r="Q963">
            <v>56.780108476452583</v>
          </cell>
        </row>
        <row r="966">
          <cell r="E966">
            <v>68.721987783124931</v>
          </cell>
          <cell r="F966">
            <v>85.141456066956721</v>
          </cell>
          <cell r="G966">
            <v>64.301704852415583</v>
          </cell>
          <cell r="H966">
            <v>62.578179135954521</v>
          </cell>
          <cell r="I966">
            <v>65.972318000402339</v>
          </cell>
          <cell r="J966">
            <v>62.179406949808673</v>
          </cell>
          <cell r="K966">
            <v>66.596221836391791</v>
          </cell>
          <cell r="L966">
            <v>66.893159724661928</v>
          </cell>
          <cell r="M966">
            <v>67.924096000871373</v>
          </cell>
          <cell r="N966">
            <v>70.606423844123427</v>
          </cell>
          <cell r="O966">
            <v>68.13942109618165</v>
          </cell>
          <cell r="P966">
            <v>72.673378298005559</v>
          </cell>
          <cell r="Q966">
            <v>86.424165628329263</v>
          </cell>
        </row>
        <row r="969">
          <cell r="C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</row>
        <row r="970">
          <cell r="C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</row>
        <row r="974">
          <cell r="C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</row>
        <row r="975">
          <cell r="C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</row>
        <row r="977"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</row>
        <row r="980">
          <cell r="C980" t="str">
            <v>QF California</v>
          </cell>
          <cell r="E980">
            <v>125.30609758595449</v>
          </cell>
          <cell r="F980">
            <v>102.43409342498438</v>
          </cell>
          <cell r="G980">
            <v>145.77517242345215</v>
          </cell>
          <cell r="H980">
            <v>184.28844405766654</v>
          </cell>
          <cell r="I980">
            <v>201.73779229382487</v>
          </cell>
          <cell r="J980">
            <v>209.85643719303997</v>
          </cell>
          <cell r="K980">
            <v>167.83707657106035</v>
          </cell>
          <cell r="L980">
            <v>134.68715217466035</v>
          </cell>
          <cell r="M980">
            <v>127.82836851319553</v>
          </cell>
          <cell r="N980">
            <v>125.64546335083183</v>
          </cell>
          <cell r="O980">
            <v>123.73669190818647</v>
          </cell>
          <cell r="P980">
            <v>122.70326010253417</v>
          </cell>
          <cell r="Q980">
            <v>123.38457048231487</v>
          </cell>
        </row>
        <row r="981">
          <cell r="C981" t="str">
            <v>QF Idaho</v>
          </cell>
          <cell r="E981">
            <v>59.042773190440769</v>
          </cell>
          <cell r="F981">
            <v>56.724934222542529</v>
          </cell>
          <cell r="G981">
            <v>59.681305201514888</v>
          </cell>
          <cell r="H981">
            <v>59.872139857162914</v>
          </cell>
          <cell r="I981">
            <v>59.117755521622605</v>
          </cell>
          <cell r="J981">
            <v>59.407021004291124</v>
          </cell>
          <cell r="K981">
            <v>59.120110196744662</v>
          </cell>
          <cell r="L981">
            <v>59.621177514889411</v>
          </cell>
          <cell r="M981">
            <v>59.670684884053053</v>
          </cell>
          <cell r="N981">
            <v>59.668797776285125</v>
          </cell>
          <cell r="O981">
            <v>59.287904673413877</v>
          </cell>
          <cell r="P981">
            <v>59.146726465520196</v>
          </cell>
          <cell r="Q981">
            <v>58.647056438326153</v>
          </cell>
        </row>
        <row r="982">
          <cell r="C982" t="str">
            <v>QF Oregon</v>
          </cell>
          <cell r="E982">
            <v>84.160956227044167</v>
          </cell>
          <cell r="F982">
            <v>84.804637643713562</v>
          </cell>
          <cell r="G982">
            <v>82.962005616369865</v>
          </cell>
          <cell r="H982">
            <v>82.979108139572219</v>
          </cell>
          <cell r="I982">
            <v>84.190680664801903</v>
          </cell>
          <cell r="J982">
            <v>87.760818338209688</v>
          </cell>
          <cell r="K982">
            <v>83.378174624726199</v>
          </cell>
          <cell r="L982">
            <v>84.840607277603084</v>
          </cell>
          <cell r="M982">
            <v>86.320394474445791</v>
          </cell>
          <cell r="N982">
            <v>86.03440589890053</v>
          </cell>
          <cell r="O982">
            <v>83.591582692432951</v>
          </cell>
          <cell r="P982">
            <v>83.876781825208397</v>
          </cell>
          <cell r="Q982">
            <v>81.053457633272231</v>
          </cell>
        </row>
        <row r="983">
          <cell r="C983" t="str">
            <v>QF Utah</v>
          </cell>
          <cell r="E983">
            <v>54.037301194809949</v>
          </cell>
          <cell r="F983">
            <v>52.016527011359763</v>
          </cell>
          <cell r="G983">
            <v>52.17868923594903</v>
          </cell>
          <cell r="H983">
            <v>51.57406166142237</v>
          </cell>
          <cell r="I983">
            <v>52.012952418657456</v>
          </cell>
          <cell r="J983">
            <v>52.69780500281184</v>
          </cell>
          <cell r="K983">
            <v>53.087101213881787</v>
          </cell>
          <cell r="L983">
            <v>52.389995051840636</v>
          </cell>
          <cell r="M983">
            <v>55.548543879952327</v>
          </cell>
          <cell r="N983">
            <v>56.573967019436715</v>
          </cell>
          <cell r="O983">
            <v>57.10265198883657</v>
          </cell>
          <cell r="P983">
            <v>57.1819958405761</v>
          </cell>
          <cell r="Q983">
            <v>55.66689668503011</v>
          </cell>
        </row>
        <row r="984">
          <cell r="C984" t="str">
            <v>QF Washington</v>
          </cell>
          <cell r="E984">
            <v>93.90332759971065</v>
          </cell>
          <cell r="F984">
            <v>90.497792822122889</v>
          </cell>
          <cell r="G984">
            <v>84.439591910509577</v>
          </cell>
          <cell r="H984">
            <v>81.110487624622834</v>
          </cell>
          <cell r="I984">
            <v>85.501575990718806</v>
          </cell>
          <cell r="J984">
            <v>102.91160772424365</v>
          </cell>
          <cell r="K984">
            <v>122.2199003005848</v>
          </cell>
          <cell r="L984">
            <v>120.55254429358295</v>
          </cell>
          <cell r="M984">
            <v>54.599999999999994</v>
          </cell>
          <cell r="N984">
            <v>54.6</v>
          </cell>
          <cell r="O984">
            <v>54.599412119384986</v>
          </cell>
          <cell r="P984">
            <v>54.6</v>
          </cell>
          <cell r="Q984">
            <v>54.6</v>
          </cell>
        </row>
        <row r="985">
          <cell r="C985" t="str">
            <v>QF Wyoming</v>
          </cell>
          <cell r="E985">
            <v>65.718821464429581</v>
          </cell>
          <cell r="F985">
            <v>54.096646248976192</v>
          </cell>
          <cell r="G985">
            <v>53.729335698090118</v>
          </cell>
          <cell r="H985">
            <v>53.988819465216437</v>
          </cell>
          <cell r="I985">
            <v>55.217293108740336</v>
          </cell>
          <cell r="J985">
            <v>70.456861900319453</v>
          </cell>
          <cell r="K985">
            <v>174.86533214475079</v>
          </cell>
          <cell r="L985">
            <v>166.0489203622804</v>
          </cell>
          <cell r="M985">
            <v>174.1086741575873</v>
          </cell>
          <cell r="N985">
            <v>178.63803724676575</v>
          </cell>
          <cell r="O985">
            <v>187.00112980232544</v>
          </cell>
          <cell r="P985">
            <v>82.532196399623999</v>
          </cell>
          <cell r="Q985">
            <v>55.828389852111364</v>
          </cell>
        </row>
        <row r="986">
          <cell r="C986" t="str">
            <v>Biomass One QF</v>
          </cell>
          <cell r="E986">
            <v>68.396091912792059</v>
          </cell>
          <cell r="F986">
            <v>68.746971418545769</v>
          </cell>
          <cell r="G986">
            <v>67.960756267765262</v>
          </cell>
          <cell r="H986">
            <v>68.799110515832126</v>
          </cell>
          <cell r="I986">
            <v>67.541849995900719</v>
          </cell>
          <cell r="J986">
            <v>68.799115566275958</v>
          </cell>
          <cell r="K986">
            <v>68.335435010482186</v>
          </cell>
          <cell r="L986">
            <v>68.001325717495007</v>
          </cell>
          <cell r="M986">
            <v>68.399109936412458</v>
          </cell>
          <cell r="N986">
            <v>68.654819009996771</v>
          </cell>
          <cell r="O986">
            <v>68.399079579537045</v>
          </cell>
          <cell r="P986">
            <v>68.80311903685849</v>
          </cell>
          <cell r="Q986">
            <v>68.092281255733695</v>
          </cell>
        </row>
        <row r="987">
          <cell r="C987" t="str">
            <v>Blue Mountain Wind QF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</row>
        <row r="988">
          <cell r="C988" t="str">
            <v>Butter Creek Wind QF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</row>
        <row r="989">
          <cell r="C989" t="str">
            <v>Chevron Wind p499335 QF</v>
          </cell>
          <cell r="E989">
            <v>65.895364247785821</v>
          </cell>
          <cell r="F989">
            <v>69.28993053336319</v>
          </cell>
          <cell r="G989">
            <v>88.047057123434058</v>
          </cell>
          <cell r="H989">
            <v>93.989178233467172</v>
          </cell>
          <cell r="I989">
            <v>71.254920582016695</v>
          </cell>
          <cell r="J989">
            <v>60.868598137041332</v>
          </cell>
          <cell r="K989">
            <v>58.422257307946289</v>
          </cell>
          <cell r="L989">
            <v>61.488263319871812</v>
          </cell>
          <cell r="M989">
            <v>66.806295365048499</v>
          </cell>
          <cell r="N989">
            <v>67.177788465335325</v>
          </cell>
          <cell r="O989">
            <v>66.690106188350867</v>
          </cell>
          <cell r="P989">
            <v>54.397591696874535</v>
          </cell>
          <cell r="Q989">
            <v>56.871284381940676</v>
          </cell>
        </row>
        <row r="990">
          <cell r="C990" t="str">
            <v>Co-Gen II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</row>
        <row r="991">
          <cell r="C991" t="str">
            <v>DCFP p316701 QF</v>
          </cell>
          <cell r="E991">
            <v>25.921519500720017</v>
          </cell>
          <cell r="F991">
            <v>12.16664690061144</v>
          </cell>
          <cell r="G991">
            <v>24.02440981738885</v>
          </cell>
          <cell r="H991">
            <v>29.122551729286876</v>
          </cell>
          <cell r="I991">
            <v>29.056585449837307</v>
          </cell>
          <cell r="J991">
            <v>27.715057197114461</v>
          </cell>
          <cell r="K991">
            <v>29.779209575598202</v>
          </cell>
          <cell r="L991">
            <v>31.985506197537713</v>
          </cell>
          <cell r="M991">
            <v>31.864868272026975</v>
          </cell>
          <cell r="N991">
            <v>30.320502976223207</v>
          </cell>
          <cell r="O991">
            <v>27.057132099686488</v>
          </cell>
          <cell r="P991">
            <v>25.212897818489992</v>
          </cell>
          <cell r="Q991">
            <v>18.885295603540524</v>
          </cell>
        </row>
        <row r="992">
          <cell r="C992" t="str">
            <v>Co-Gen II p349170 QF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</row>
        <row r="993">
          <cell r="C993" t="str">
            <v>Evergreen BioPower p351030 QF</v>
          </cell>
          <cell r="E993">
            <v>62.984110846471481</v>
          </cell>
          <cell r="F993">
            <v>62.323853432884661</v>
          </cell>
          <cell r="G993">
            <v>61.454493524295998</v>
          </cell>
          <cell r="H993">
            <v>62.363070839634517</v>
          </cell>
          <cell r="I993">
            <v>61.399559881736387</v>
          </cell>
          <cell r="J993">
            <v>62.363510092192399</v>
          </cell>
          <cell r="K993">
            <v>61.891034236166973</v>
          </cell>
          <cell r="L993">
            <v>61.300530188240955</v>
          </cell>
          <cell r="M993">
            <v>64.692316364479595</v>
          </cell>
          <cell r="N993">
            <v>64.879378852383553</v>
          </cell>
          <cell r="O993">
            <v>64.594821018182685</v>
          </cell>
          <cell r="P993">
            <v>65.029264133229873</v>
          </cell>
          <cell r="Q993">
            <v>64.636699993395865</v>
          </cell>
        </row>
        <row r="994">
          <cell r="C994" t="str">
            <v>ExxonMobil p255042 QF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</row>
        <row r="995">
          <cell r="C995" t="str">
            <v>Five Pine Wind QF</v>
          </cell>
          <cell r="E995">
            <v>54.537794112162373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73.993263552440581</v>
          </cell>
          <cell r="M995">
            <v>60.237075861085252</v>
          </cell>
          <cell r="N995">
            <v>61.922268774500886</v>
          </cell>
          <cell r="O995">
            <v>52.980360866102096</v>
          </cell>
          <cell r="P995">
            <v>51.750048357310547</v>
          </cell>
          <cell r="Q995">
            <v>46.65698481482756</v>
          </cell>
        </row>
        <row r="996">
          <cell r="C996" t="str">
            <v>Kennecott Refinery QF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</row>
        <row r="997">
          <cell r="C997" t="str">
            <v>Kennecott Smelter QF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</row>
        <row r="998">
          <cell r="C998" t="str">
            <v>Mountain Wind 1 p367721 QF</v>
          </cell>
          <cell r="E998">
            <v>55.555204936801864</v>
          </cell>
          <cell r="F998">
            <v>50.948010974470357</v>
          </cell>
          <cell r="G998">
            <v>62.953080093004665</v>
          </cell>
          <cell r="H998">
            <v>66.133132131043595</v>
          </cell>
          <cell r="I998">
            <v>56.927899448654443</v>
          </cell>
          <cell r="J998">
            <v>52.728208270745263</v>
          </cell>
          <cell r="K998">
            <v>52.581396028179725</v>
          </cell>
          <cell r="L998">
            <v>57.311687419983187</v>
          </cell>
          <cell r="M998">
            <v>61.043444073082938</v>
          </cell>
          <cell r="N998">
            <v>58.082851057892363</v>
          </cell>
          <cell r="O998">
            <v>52.285630587271392</v>
          </cell>
          <cell r="P998">
            <v>47.812145094264245</v>
          </cell>
          <cell r="Q998">
            <v>49.463040704823129</v>
          </cell>
        </row>
        <row r="999">
          <cell r="C999" t="str">
            <v>Mountain Wind 2 p398449 QF</v>
          </cell>
          <cell r="E999">
            <v>64.414376669806785</v>
          </cell>
          <cell r="F999">
            <v>64.620117897981146</v>
          </cell>
          <cell r="G999">
            <v>85.266377763042541</v>
          </cell>
          <cell r="H999">
            <v>83.150464005003911</v>
          </cell>
          <cell r="I999">
            <v>67.302240985897953</v>
          </cell>
          <cell r="J999">
            <v>57.620806901197923</v>
          </cell>
          <cell r="K999">
            <v>60.04379017341298</v>
          </cell>
          <cell r="L999">
            <v>64.737980073943092</v>
          </cell>
          <cell r="M999">
            <v>69.033301816629063</v>
          </cell>
          <cell r="N999">
            <v>64.966072075380808</v>
          </cell>
          <cell r="O999">
            <v>60.729084892227569</v>
          </cell>
          <cell r="P999">
            <v>53.872686556008667</v>
          </cell>
          <cell r="Q999">
            <v>55.127083366793833</v>
          </cell>
        </row>
        <row r="1000">
          <cell r="C1000" t="str">
            <v>North Point Wind QF</v>
          </cell>
          <cell r="E1000">
            <v>54.516052838163148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73.991341832477687</v>
          </cell>
          <cell r="M1000">
            <v>60.236599179061777</v>
          </cell>
          <cell r="N1000">
            <v>61.918950840187954</v>
          </cell>
          <cell r="O1000">
            <v>52.969088191130652</v>
          </cell>
          <cell r="P1000">
            <v>51.758687615542883</v>
          </cell>
          <cell r="Q1000">
            <v>46.597512458116007</v>
          </cell>
        </row>
        <row r="1001">
          <cell r="C1001" t="str">
            <v>Oregon Wind Farm QF</v>
          </cell>
          <cell r="E1001">
            <v>67.85015114526918</v>
          </cell>
          <cell r="F1001">
            <v>67.642772572437366</v>
          </cell>
          <cell r="G1001">
            <v>66.627132820762611</v>
          </cell>
          <cell r="H1001">
            <v>66.978562156751011</v>
          </cell>
          <cell r="I1001">
            <v>66.739428602556842</v>
          </cell>
          <cell r="J1001">
            <v>67.982549640311248</v>
          </cell>
          <cell r="K1001">
            <v>68.45921319548907</v>
          </cell>
          <cell r="L1001">
            <v>69.038070236200014</v>
          </cell>
          <cell r="M1001">
            <v>69.179604343375047</v>
          </cell>
          <cell r="N1001">
            <v>68.941670044765502</v>
          </cell>
          <cell r="O1001">
            <v>68.599599426570165</v>
          </cell>
          <cell r="P1001">
            <v>68.443509646866033</v>
          </cell>
          <cell r="Q1001">
            <v>67.598208376873671</v>
          </cell>
        </row>
        <row r="1002">
          <cell r="C1002" t="str">
            <v>Pioneer Wind Park I QF</v>
          </cell>
          <cell r="E1002">
            <v>63.223189343641074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66.407856021758562</v>
          </cell>
          <cell r="K1002">
            <v>65.380401795040655</v>
          </cell>
          <cell r="L1002">
            <v>62.9501835911923</v>
          </cell>
          <cell r="M1002">
            <v>59.7517104125332</v>
          </cell>
          <cell r="N1002">
            <v>69.200597284929074</v>
          </cell>
          <cell r="O1002">
            <v>67.320655335904661</v>
          </cell>
          <cell r="P1002">
            <v>57.343800253888162</v>
          </cell>
          <cell r="Q1002">
            <v>57.380908927759812</v>
          </cell>
        </row>
        <row r="1003">
          <cell r="C1003" t="str">
            <v>Pioneer Wind Park II QF</v>
          </cell>
          <cell r="E1003">
            <v>64.953374490950353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64.580444735293554</v>
          </cell>
          <cell r="M1003">
            <v>61.527370648422874</v>
          </cell>
          <cell r="N1003">
            <v>71.383558216420283</v>
          </cell>
          <cell r="O1003">
            <v>69.53212381204186</v>
          </cell>
          <cell r="P1003">
            <v>60.206821147208451</v>
          </cell>
          <cell r="Q1003">
            <v>60.149853054265435</v>
          </cell>
        </row>
        <row r="1004">
          <cell r="C1004" t="str">
            <v>Power County North Wind QF p575612</v>
          </cell>
          <cell r="E1004">
            <v>58.945038176328964</v>
          </cell>
          <cell r="F1004">
            <v>45.879425967766871</v>
          </cell>
          <cell r="G1004">
            <v>62.355282930771764</v>
          </cell>
          <cell r="H1004">
            <v>66.877551861760196</v>
          </cell>
          <cell r="I1004">
            <v>60.075260572103858</v>
          </cell>
          <cell r="J1004">
            <v>64.308957531310838</v>
          </cell>
          <cell r="K1004">
            <v>59.867748430742218</v>
          </cell>
          <cell r="L1004">
            <v>73.35004527025967</v>
          </cell>
          <cell r="M1004">
            <v>60.274680845288188</v>
          </cell>
          <cell r="N1004">
            <v>61.98314154767732</v>
          </cell>
          <cell r="O1004">
            <v>53.087938830781219</v>
          </cell>
          <cell r="P1004">
            <v>52.225170872940708</v>
          </cell>
          <cell r="Q1004">
            <v>47.137377194366202</v>
          </cell>
        </row>
        <row r="1005">
          <cell r="C1005" t="str">
            <v>Power County South Wind QF p575614</v>
          </cell>
          <cell r="E1005">
            <v>58.945806960228659</v>
          </cell>
          <cell r="F1005">
            <v>45.902087116272433</v>
          </cell>
          <cell r="G1005">
            <v>62.345007601492256</v>
          </cell>
          <cell r="H1005">
            <v>66.884296371009896</v>
          </cell>
          <cell r="I1005">
            <v>60.068225466938543</v>
          </cell>
          <cell r="J1005">
            <v>64.30122668377372</v>
          </cell>
          <cell r="K1005">
            <v>59.867041042533856</v>
          </cell>
          <cell r="L1005">
            <v>73.355953774542471</v>
          </cell>
          <cell r="M1005">
            <v>60.275019841333695</v>
          </cell>
          <cell r="N1005">
            <v>61.979638436291857</v>
          </cell>
          <cell r="O1005">
            <v>53.089543372882865</v>
          </cell>
          <cell r="P1005">
            <v>52.228153572367241</v>
          </cell>
          <cell r="Q1005">
            <v>47.121645871123775</v>
          </cell>
        </row>
        <row r="1006">
          <cell r="C1006" t="str">
            <v>Roseburg Dillard QF</v>
          </cell>
          <cell r="E1006">
            <v>33.057776059220515</v>
          </cell>
          <cell r="F1006">
            <v>0</v>
          </cell>
          <cell r="G1006">
            <v>27.561762440988197</v>
          </cell>
          <cell r="H1006">
            <v>33.045880528734088</v>
          </cell>
          <cell r="I1006">
            <v>33.637726762131656</v>
          </cell>
          <cell r="J1006">
            <v>31.375633502010135</v>
          </cell>
          <cell r="K1006">
            <v>33.475755937321168</v>
          </cell>
          <cell r="L1006">
            <v>35.362646565802343</v>
          </cell>
          <cell r="M1006">
            <v>35.590976569455627</v>
          </cell>
          <cell r="N1006">
            <v>33.984777042988682</v>
          </cell>
          <cell r="O1006">
            <v>31.610460505767367</v>
          </cell>
          <cell r="P1006">
            <v>30.720951966140927</v>
          </cell>
          <cell r="Q1006">
            <v>0</v>
          </cell>
        </row>
        <row r="1007">
          <cell r="C1007" t="str">
            <v>SF Phosphates</v>
          </cell>
          <cell r="E1007">
            <v>62.091309573778013</v>
          </cell>
          <cell r="F1007">
            <v>60.848855803369169</v>
          </cell>
          <cell r="G1007">
            <v>59.577687270251076</v>
          </cell>
          <cell r="H1007">
            <v>59.779335764484813</v>
          </cell>
          <cell r="I1007">
            <v>59.891584949846191</v>
          </cell>
          <cell r="J1007">
            <v>59.410538428137514</v>
          </cell>
          <cell r="K1007">
            <v>62.483538114061695</v>
          </cell>
          <cell r="L1007">
            <v>62.776457357810756</v>
          </cell>
          <cell r="M1007">
            <v>65.649045453482003</v>
          </cell>
          <cell r="N1007">
            <v>66.832596415482598</v>
          </cell>
          <cell r="O1007">
            <v>63.683627071914252</v>
          </cell>
          <cell r="P1007">
            <v>63.021872074624802</v>
          </cell>
          <cell r="Q1007">
            <v>65.218429900182699</v>
          </cell>
        </row>
        <row r="1008">
          <cell r="C1008" t="str">
            <v>Spanish Fork Wind 2 p311681 QF</v>
          </cell>
          <cell r="E1008">
            <v>53.691995335823648</v>
          </cell>
          <cell r="F1008">
            <v>50.87798328623488</v>
          </cell>
          <cell r="G1008">
            <v>59.807132831384152</v>
          </cell>
          <cell r="H1008">
            <v>62.558465115369174</v>
          </cell>
          <cell r="I1008">
            <v>54.524028430804336</v>
          </cell>
          <cell r="J1008">
            <v>50.524774347149958</v>
          </cell>
          <cell r="K1008">
            <v>51.399268641053673</v>
          </cell>
          <cell r="L1008">
            <v>54.304090856592346</v>
          </cell>
          <cell r="M1008">
            <v>56.372649516606835</v>
          </cell>
          <cell r="N1008">
            <v>54.171490813564809</v>
          </cell>
          <cell r="O1008">
            <v>51.589804666192627</v>
          </cell>
          <cell r="P1008">
            <v>47.300904708175864</v>
          </cell>
          <cell r="Q1008">
            <v>46.128811998888331</v>
          </cell>
        </row>
        <row r="1009">
          <cell r="C1009" t="str">
            <v>Sunnyside p83997/p59965 QF</v>
          </cell>
          <cell r="E1009">
            <v>65.308972717796976</v>
          </cell>
          <cell r="F1009">
            <v>62.594744825269906</v>
          </cell>
          <cell r="G1009">
            <v>62.313104101895554</v>
          </cell>
          <cell r="H1009">
            <v>61.852178839269072</v>
          </cell>
          <cell r="I1009">
            <v>63.236036286043891</v>
          </cell>
          <cell r="J1009">
            <v>70.261672205021682</v>
          </cell>
          <cell r="K1009">
            <v>62.778171532506541</v>
          </cell>
          <cell r="L1009">
            <v>61.798363955239523</v>
          </cell>
          <cell r="M1009">
            <v>63.61445728013193</v>
          </cell>
          <cell r="N1009">
            <v>65.376176441891289</v>
          </cell>
          <cell r="O1009">
            <v>64.081973577460658</v>
          </cell>
          <cell r="P1009">
            <v>93.468601476407258</v>
          </cell>
          <cell r="Q1009">
            <v>70.076095466968951</v>
          </cell>
        </row>
        <row r="1010">
          <cell r="C1010" t="str">
            <v>Tesoro QF</v>
          </cell>
          <cell r="E1010">
            <v>34.887898613225104</v>
          </cell>
          <cell r="F1010">
            <v>27.696185699588479</v>
          </cell>
          <cell r="G1010">
            <v>45.303596674631628</v>
          </cell>
          <cell r="H1010">
            <v>44.834505675029867</v>
          </cell>
          <cell r="I1010">
            <v>42.854364711934153</v>
          </cell>
          <cell r="J1010">
            <v>35.870768618080447</v>
          </cell>
          <cell r="K1010">
            <v>36.318081275720168</v>
          </cell>
          <cell r="L1010">
            <v>37.684874054161689</v>
          </cell>
          <cell r="M1010">
            <v>33.719967144563917</v>
          </cell>
          <cell r="N1010">
            <v>31.652911706349204</v>
          </cell>
          <cell r="O1010">
            <v>29.801607925129431</v>
          </cell>
          <cell r="P1010">
            <v>27.554958847736625</v>
          </cell>
          <cell r="Q1010">
            <v>24.884478295499804</v>
          </cell>
        </row>
        <row r="1011">
          <cell r="C1011" t="str">
            <v>Threemile Canyon Wind QF p500139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</row>
        <row r="1012">
          <cell r="C1012" t="str">
            <v>US Magnesium QF</v>
          </cell>
          <cell r="E1012">
            <v>42.25762188478793</v>
          </cell>
          <cell r="F1012">
            <v>0</v>
          </cell>
          <cell r="G1012">
            <v>53.732829545712271</v>
          </cell>
          <cell r="H1012">
            <v>54.705624333140989</v>
          </cell>
          <cell r="I1012">
            <v>51.608300476432639</v>
          </cell>
          <cell r="J1012">
            <v>38.632986548011992</v>
          </cell>
          <cell r="K1012">
            <v>37.900639802242942</v>
          </cell>
          <cell r="L1012">
            <v>40.830382043481016</v>
          </cell>
          <cell r="M1012">
            <v>38.13705905671663</v>
          </cell>
          <cell r="N1012">
            <v>37.120949074074076</v>
          </cell>
          <cell r="O1012">
            <v>34.751894260812968</v>
          </cell>
          <cell r="P1012">
            <v>0</v>
          </cell>
          <cell r="Q1012">
            <v>0</v>
          </cell>
        </row>
        <row r="1013">
          <cell r="C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</row>
        <row r="1015">
          <cell r="E1015">
            <v>64.510378128175944</v>
          </cell>
          <cell r="F1015">
            <v>65.811921668843851</v>
          </cell>
          <cell r="G1015">
            <v>66.07650077674225</v>
          </cell>
          <cell r="H1015">
            <v>66.46217439589546</v>
          </cell>
          <cell r="I1015">
            <v>64.097130413646411</v>
          </cell>
          <cell r="J1015">
            <v>64.103128653783003</v>
          </cell>
          <cell r="K1015">
            <v>62.929827487397368</v>
          </cell>
          <cell r="L1015">
            <v>64.313395096473585</v>
          </cell>
          <cell r="M1015">
            <v>64.175570058462597</v>
          </cell>
          <cell r="N1015">
            <v>65.875188885641933</v>
          </cell>
          <cell r="O1015">
            <v>63.144284770678041</v>
          </cell>
          <cell r="P1015">
            <v>65.429501396480163</v>
          </cell>
          <cell r="Q1015">
            <v>62.706261906827507</v>
          </cell>
        </row>
        <row r="1018">
          <cell r="C1018" t="str">
            <v>Canadian Entitlement p60828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</row>
        <row r="1019">
          <cell r="C1019" t="str">
            <v>Chelan - Rocky Reach p60827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</row>
        <row r="1020">
          <cell r="C1020" t="str">
            <v>Douglas - Wells p60828</v>
          </cell>
          <cell r="E1020">
            <v>14.324687477937605</v>
          </cell>
          <cell r="F1020">
            <v>11.022826651263347</v>
          </cell>
          <cell r="G1020">
            <v>11.32570919867903</v>
          </cell>
          <cell r="H1020">
            <v>15.281002921761671</v>
          </cell>
          <cell r="I1020">
            <v>22.711602499122705</v>
          </cell>
          <cell r="J1020">
            <v>19.330497096998197</v>
          </cell>
          <cell r="K1020">
            <v>17.382845884897144</v>
          </cell>
          <cell r="L1020">
            <v>15.236000128206287</v>
          </cell>
          <cell r="M1020">
            <v>11.687892137768875</v>
          </cell>
          <cell r="N1020">
            <v>16.01056239687292</v>
          </cell>
          <cell r="O1020">
            <v>16.649299241758182</v>
          </cell>
          <cell r="P1020">
            <v>13.455517553235875</v>
          </cell>
          <cell r="Q1020">
            <v>10.810714843201009</v>
          </cell>
        </row>
        <row r="1021">
          <cell r="C1021" t="str">
            <v>Grant Displacement p270294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</row>
        <row r="1022">
          <cell r="C1022" t="str">
            <v>Grant Reasonable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</row>
        <row r="1023">
          <cell r="C1023" t="str">
            <v>Grant Meaningful Priority p390668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</row>
        <row r="1024">
          <cell r="C1024" t="str">
            <v>Grant Surplus p258951</v>
          </cell>
          <cell r="E1024">
            <v>20.506577222341022</v>
          </cell>
          <cell r="F1024">
            <v>17.484330339502048</v>
          </cell>
          <cell r="G1024">
            <v>17.395568878591043</v>
          </cell>
          <cell r="H1024">
            <v>21.489890135233491</v>
          </cell>
          <cell r="I1024">
            <v>27.138172839328242</v>
          </cell>
          <cell r="J1024">
            <v>23.200914877587191</v>
          </cell>
          <cell r="K1024">
            <v>20.791871429162946</v>
          </cell>
          <cell r="L1024">
            <v>18.488441028684889</v>
          </cell>
          <cell r="M1024">
            <v>16.607408077414078</v>
          </cell>
          <cell r="N1024">
            <v>22.496218531218357</v>
          </cell>
          <cell r="O1024">
            <v>23.093625457433799</v>
          </cell>
          <cell r="P1024">
            <v>20.762428215539973</v>
          </cell>
          <cell r="Q1024">
            <v>22.076279030891246</v>
          </cell>
        </row>
        <row r="1025">
          <cell r="C1025" t="str">
            <v>Grant Power Auction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</row>
        <row r="1026">
          <cell r="C1026" t="str">
            <v>Grant - Priest Rapids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</row>
        <row r="1027">
          <cell r="C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</row>
        <row r="1029">
          <cell r="E1029">
            <v>-2.1155555924259741</v>
          </cell>
          <cell r="F1029">
            <v>-2.4951955728859532</v>
          </cell>
          <cell r="G1029">
            <v>-2.5392343171528995</v>
          </cell>
          <cell r="H1029">
            <v>-3.3332598096416066</v>
          </cell>
          <cell r="I1029">
            <v>-4.4020661774348238</v>
          </cell>
          <cell r="J1029">
            <v>-3.7526057125612637</v>
          </cell>
          <cell r="K1029">
            <v>-3.3704286540986264</v>
          </cell>
          <cell r="L1029">
            <v>-2.9691734269733159</v>
          </cell>
          <cell r="M1029">
            <v>-0.62606653864375161</v>
          </cell>
          <cell r="N1029">
            <v>-0.85494698395924562</v>
          </cell>
          <cell r="O1029">
            <v>-0.8858423324975252</v>
          </cell>
          <cell r="P1029">
            <v>-0.73689785368046135</v>
          </cell>
          <cell r="Q1029">
            <v>-0.63233074134627798</v>
          </cell>
        </row>
        <row r="1032">
          <cell r="C1032" t="str">
            <v>COB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</row>
        <row r="1033">
          <cell r="C1033" t="str">
            <v>Colorado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</row>
        <row r="1034">
          <cell r="C1034" t="str">
            <v>Four Corners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</row>
        <row r="1035">
          <cell r="C1035" t="str">
            <v>Idaho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</row>
        <row r="1036">
          <cell r="C1036" t="str">
            <v>Mead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</row>
        <row r="1037">
          <cell r="C1037" t="str">
            <v>Mid Columbia</v>
          </cell>
          <cell r="E1037">
            <v>31.97748385752968</v>
          </cell>
          <cell r="F1037">
            <v>18.339272271016313</v>
          </cell>
          <cell r="G1037">
            <v>23.905000000000001</v>
          </cell>
          <cell r="H1037">
            <v>30.557116788321167</v>
          </cell>
          <cell r="I1037">
            <v>30.268258426966291</v>
          </cell>
          <cell r="J1037">
            <v>38.366848673946961</v>
          </cell>
          <cell r="K1037">
            <v>39.744444444444447</v>
          </cell>
          <cell r="L1037">
            <v>39.669780219780222</v>
          </cell>
          <cell r="M1037">
            <v>34.9375</v>
          </cell>
          <cell r="N1037">
            <v>34.9375</v>
          </cell>
          <cell r="O1037">
            <v>34.9375</v>
          </cell>
          <cell r="P1037">
            <v>20.874285714285715</v>
          </cell>
          <cell r="Q1037">
            <v>20.712751677852349</v>
          </cell>
        </row>
        <row r="1038">
          <cell r="C1038" t="str">
            <v>Mona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</row>
        <row r="1039">
          <cell r="C1039" t="str">
            <v>NOB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</row>
        <row r="1040">
          <cell r="C1040" t="str">
            <v>Palo Verde</v>
          </cell>
          <cell r="E1040">
            <v>41.980176211453745</v>
          </cell>
          <cell r="F1040">
            <v>27.606741573033709</v>
          </cell>
          <cell r="G1040">
            <v>51.25</v>
          </cell>
          <cell r="H1040">
            <v>51.25</v>
          </cell>
          <cell r="I1040">
            <v>51.25</v>
          </cell>
          <cell r="J1040">
            <v>51.25</v>
          </cell>
          <cell r="K1040">
            <v>51.25</v>
          </cell>
          <cell r="L1040">
            <v>51.25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</row>
        <row r="1041">
          <cell r="C1041" t="str">
            <v>SP15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</row>
        <row r="1042">
          <cell r="C1042" t="str">
            <v>Utah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</row>
        <row r="1043">
          <cell r="C1043" t="str">
            <v>Washington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</row>
        <row r="1044">
          <cell r="C1044" t="str">
            <v>West Main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</row>
        <row r="1045">
          <cell r="C1045" t="str">
            <v>Wyoming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</row>
        <row r="1048">
          <cell r="C1048" t="str">
            <v>STF Index Trades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</row>
        <row r="1050">
          <cell r="E1050">
            <v>32.8416555661275</v>
          </cell>
          <cell r="F1050">
            <v>20.031179487179486</v>
          </cell>
          <cell r="G1050">
            <v>28.767495219885276</v>
          </cell>
          <cell r="H1050">
            <v>32.660327868852463</v>
          </cell>
          <cell r="I1050">
            <v>31.89896373056995</v>
          </cell>
          <cell r="J1050">
            <v>38.961160714285711</v>
          </cell>
          <cell r="K1050">
            <v>40.463541666666664</v>
          </cell>
          <cell r="L1050">
            <v>40.40843621399177</v>
          </cell>
          <cell r="M1050">
            <v>34.9375</v>
          </cell>
          <cell r="N1050">
            <v>34.9375</v>
          </cell>
          <cell r="O1050">
            <v>34.9375</v>
          </cell>
          <cell r="P1050">
            <v>20.874285714285715</v>
          </cell>
          <cell r="Q1050">
            <v>20.712751677852349</v>
          </cell>
        </row>
        <row r="1053">
          <cell r="C1053" t="str">
            <v>COB</v>
          </cell>
          <cell r="E1053">
            <v>25.17529183435903</v>
          </cell>
          <cell r="F1053">
            <v>17.901222101507301</v>
          </cell>
          <cell r="G1053">
            <v>29.592049477619984</v>
          </cell>
          <cell r="H1053">
            <v>35.916219925282874</v>
          </cell>
          <cell r="I1053">
            <v>33.783404732762136</v>
          </cell>
          <cell r="J1053">
            <v>32.396103648725571</v>
          </cell>
          <cell r="K1053">
            <v>35.561484875970301</v>
          </cell>
          <cell r="L1053">
            <v>36.921780004018714</v>
          </cell>
          <cell r="M1053">
            <v>37.352154204528766</v>
          </cell>
          <cell r="N1053">
            <v>36.370217425229335</v>
          </cell>
          <cell r="O1053">
            <v>34.037366111473887</v>
          </cell>
          <cell r="P1053">
            <v>34.834687856453449</v>
          </cell>
          <cell r="Q1053">
            <v>25.695158801072647</v>
          </cell>
        </row>
        <row r="1054">
          <cell r="C1054" t="str">
            <v>Four Corners</v>
          </cell>
          <cell r="E1054">
            <v>31.140807548231194</v>
          </cell>
          <cell r="F1054">
            <v>28.663559278613828</v>
          </cell>
          <cell r="G1054">
            <v>38.68853268333401</v>
          </cell>
          <cell r="H1054">
            <v>37.90867664546262</v>
          </cell>
          <cell r="I1054">
            <v>33.118320590243783</v>
          </cell>
          <cell r="J1054">
            <v>29.883536443820713</v>
          </cell>
          <cell r="K1054">
            <v>29.869574659140262</v>
          </cell>
          <cell r="L1054">
            <v>29.689398500467505</v>
          </cell>
          <cell r="M1054">
            <v>33.495830141490949</v>
          </cell>
          <cell r="N1054">
            <v>32.988649189906553</v>
          </cell>
          <cell r="O1054">
            <v>28.915813721709281</v>
          </cell>
          <cell r="P1054">
            <v>26.508382881830784</v>
          </cell>
          <cell r="Q1054">
            <v>29.007759279401196</v>
          </cell>
        </row>
        <row r="1055">
          <cell r="C1055" t="str">
            <v>Mead</v>
          </cell>
          <cell r="E1055">
            <v>29.790904637620567</v>
          </cell>
          <cell r="F1055">
            <v>13.4</v>
          </cell>
          <cell r="G1055">
            <v>46.892495107563079</v>
          </cell>
          <cell r="H1055">
            <v>47.903569668276688</v>
          </cell>
          <cell r="I1055">
            <v>28.382974760925187</v>
          </cell>
          <cell r="J1055">
            <v>30.396247079976337</v>
          </cell>
          <cell r="K1055">
            <v>30.506882064887648</v>
          </cell>
          <cell r="L1055">
            <v>29.394356422182874</v>
          </cell>
          <cell r="M1055">
            <v>28.455802930076423</v>
          </cell>
          <cell r="N1055">
            <v>29.570001635942216</v>
          </cell>
          <cell r="O1055">
            <v>32.324342575182619</v>
          </cell>
          <cell r="P1055">
            <v>0</v>
          </cell>
          <cell r="Q1055">
            <v>16.351055688388314</v>
          </cell>
        </row>
        <row r="1056">
          <cell r="C1056" t="str">
            <v>Mid Columbia</v>
          </cell>
          <cell r="E1056">
            <v>27.907611520412257</v>
          </cell>
          <cell r="F1056">
            <v>19.390833363081747</v>
          </cell>
          <cell r="G1056">
            <v>30.455156152240807</v>
          </cell>
          <cell r="H1056">
            <v>36.193143441692833</v>
          </cell>
          <cell r="I1056">
            <v>34.385153533357716</v>
          </cell>
          <cell r="J1056">
            <v>31.450910699249555</v>
          </cell>
          <cell r="K1056">
            <v>34.91810893422992</v>
          </cell>
          <cell r="L1056">
            <v>36.088651042700242</v>
          </cell>
          <cell r="M1056">
            <v>37.651436944084111</v>
          </cell>
          <cell r="N1056">
            <v>34.675181523547309</v>
          </cell>
          <cell r="O1056">
            <v>30.809515791899955</v>
          </cell>
          <cell r="P1056">
            <v>28.016978840137199</v>
          </cell>
          <cell r="Q1056">
            <v>21.871541745595209</v>
          </cell>
        </row>
        <row r="1057">
          <cell r="C1057" t="str">
            <v>Mona</v>
          </cell>
          <cell r="E1057">
            <v>26.987062315462619</v>
          </cell>
          <cell r="F1057">
            <v>18.977866450630028</v>
          </cell>
          <cell r="G1057">
            <v>37.321430465079374</v>
          </cell>
          <cell r="H1057">
            <v>36.586455595839723</v>
          </cell>
          <cell r="I1057">
            <v>30.463586507958006</v>
          </cell>
          <cell r="J1057">
            <v>30.190068569999557</v>
          </cell>
          <cell r="K1057">
            <v>30.05035821720308</v>
          </cell>
          <cell r="L1057">
            <v>33.562780534177058</v>
          </cell>
          <cell r="M1057">
            <v>32.183316882561932</v>
          </cell>
          <cell r="N1057">
            <v>31.325688898053926</v>
          </cell>
          <cell r="O1057">
            <v>32.928587556477112</v>
          </cell>
          <cell r="P1057">
            <v>22.075773214527622</v>
          </cell>
          <cell r="Q1057">
            <v>19.538910389162954</v>
          </cell>
        </row>
        <row r="1058">
          <cell r="C1058" t="str">
            <v>NOB</v>
          </cell>
          <cell r="E1058">
            <v>35.553338554960533</v>
          </cell>
          <cell r="F1058">
            <v>28.704279672845225</v>
          </cell>
          <cell r="G1058">
            <v>0</v>
          </cell>
          <cell r="H1058">
            <v>41.692877886456145</v>
          </cell>
          <cell r="I1058">
            <v>39.2968542353412</v>
          </cell>
          <cell r="J1058">
            <v>29.3278582532933</v>
          </cell>
          <cell r="K1058">
            <v>32.347407094302895</v>
          </cell>
          <cell r="L1058">
            <v>35.944516783427353</v>
          </cell>
          <cell r="M1058">
            <v>31.703910682753417</v>
          </cell>
          <cell r="N1058">
            <v>0</v>
          </cell>
          <cell r="O1058">
            <v>0</v>
          </cell>
          <cell r="P1058">
            <v>0</v>
          </cell>
          <cell r="Q1058">
            <v>24.742280739976486</v>
          </cell>
        </row>
        <row r="1059">
          <cell r="C1059" t="str">
            <v>Palo Verde</v>
          </cell>
          <cell r="E1059">
            <v>33.844969584432491</v>
          </cell>
          <cell r="F1059">
            <v>17.48241155340537</v>
          </cell>
          <cell r="G1059">
            <v>44.349791125628812</v>
          </cell>
          <cell r="H1059">
            <v>39.428432934401393</v>
          </cell>
          <cell r="I1059">
            <v>32.229609215899536</v>
          </cell>
          <cell r="J1059">
            <v>34.813063470589547</v>
          </cell>
          <cell r="K1059">
            <v>33.057932246660698</v>
          </cell>
          <cell r="L1059">
            <v>32.53901509669231</v>
          </cell>
          <cell r="M1059">
            <v>27.379166827256938</v>
          </cell>
          <cell r="N1059">
            <v>26.447142857142858</v>
          </cell>
          <cell r="O1059">
            <v>25.264610829795156</v>
          </cell>
          <cell r="P1059">
            <v>0</v>
          </cell>
          <cell r="Q1059">
            <v>0</v>
          </cell>
        </row>
        <row r="1060">
          <cell r="C1060" t="str">
            <v>SP15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</row>
        <row r="1061">
          <cell r="C1061" t="str">
            <v>Emergency Purchases</v>
          </cell>
          <cell r="E1061">
            <v>21.812988926108339</v>
          </cell>
          <cell r="F1061">
            <v>20.939048819854751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21.831781702990348</v>
          </cell>
        </row>
        <row r="1063">
          <cell r="E1063">
            <v>28.411100479744551</v>
          </cell>
          <cell r="F1063">
            <v>19.164716197869947</v>
          </cell>
          <cell r="G1063">
            <v>31.48283917367953</v>
          </cell>
          <cell r="H1063">
            <v>36.923248985420308</v>
          </cell>
          <cell r="I1063">
            <v>33.378243951209512</v>
          </cell>
          <cell r="J1063">
            <v>33.527363156410765</v>
          </cell>
          <cell r="K1063">
            <v>32.303744653880386</v>
          </cell>
          <cell r="L1063">
            <v>32.596439650662838</v>
          </cell>
          <cell r="M1063">
            <v>34.464568922653726</v>
          </cell>
          <cell r="N1063">
            <v>33.478300562325948</v>
          </cell>
          <cell r="O1063">
            <v>30.836437101644609</v>
          </cell>
          <cell r="P1063">
            <v>26.29907749082675</v>
          </cell>
          <cell r="Q1063">
            <v>22.546823363146927</v>
          </cell>
        </row>
        <row r="1068">
          <cell r="C1068" t="str">
            <v>Blundell</v>
          </cell>
          <cell r="E1068">
            <v>13.31870712391445</v>
          </cell>
          <cell r="F1068">
            <v>13.31870675232414</v>
          </cell>
          <cell r="G1068">
            <v>13.318706748727857</v>
          </cell>
          <cell r="H1068">
            <v>13.318706736737536</v>
          </cell>
          <cell r="I1068">
            <v>13.318707557195188</v>
          </cell>
          <cell r="J1068">
            <v>13.318707511133336</v>
          </cell>
          <cell r="K1068">
            <v>13.318707019550361</v>
          </cell>
          <cell r="L1068">
            <v>13.318707006930831</v>
          </cell>
          <cell r="M1068">
            <v>13.318707021492502</v>
          </cell>
          <cell r="N1068">
            <v>13.318707015250546</v>
          </cell>
          <cell r="O1068">
            <v>13.318707006930831</v>
          </cell>
          <cell r="P1068">
            <v>13.318707511500994</v>
          </cell>
          <cell r="Q1068">
            <v>13.318707613154267</v>
          </cell>
        </row>
        <row r="1070">
          <cell r="C1070" t="str">
            <v>Carbon</v>
          </cell>
          <cell r="E1070">
            <v>20.744493693561346</v>
          </cell>
          <cell r="F1070">
            <v>21.02688668109678</v>
          </cell>
          <cell r="G1070">
            <v>20.802450713037153</v>
          </cell>
          <cell r="H1070">
            <v>20.674981787671342</v>
          </cell>
          <cell r="I1070">
            <v>20.80803902193167</v>
          </cell>
          <cell r="J1070">
            <v>20.764834760557708</v>
          </cell>
          <cell r="K1070">
            <v>20.767403653057155</v>
          </cell>
          <cell r="L1070">
            <v>20.65109749899559</v>
          </cell>
          <cell r="M1070">
            <v>20.665465119675499</v>
          </cell>
          <cell r="N1070">
            <v>20.651120816839203</v>
          </cell>
          <cell r="O1070">
            <v>20.481154741103605</v>
          </cell>
          <cell r="P1070">
            <v>20.911736366586215</v>
          </cell>
          <cell r="Q1070">
            <v>20.914131399997313</v>
          </cell>
        </row>
        <row r="1071">
          <cell r="C1071" t="str">
            <v>Cholla</v>
          </cell>
          <cell r="E1071">
            <v>20.833967771725668</v>
          </cell>
          <cell r="F1071">
            <v>20.955805728366879</v>
          </cell>
          <cell r="G1071">
            <v>20.839985384879856</v>
          </cell>
          <cell r="H1071">
            <v>20.784115022869962</v>
          </cell>
          <cell r="I1071">
            <v>20.82722382294806</v>
          </cell>
          <cell r="J1071">
            <v>20.828855254569163</v>
          </cell>
          <cell r="K1071">
            <v>20.823658993100619</v>
          </cell>
          <cell r="L1071">
            <v>20.809577590097529</v>
          </cell>
          <cell r="M1071">
            <v>20.784593047242801</v>
          </cell>
          <cell r="N1071">
            <v>20.795167358653398</v>
          </cell>
          <cell r="O1071">
            <v>20.783821982926597</v>
          </cell>
          <cell r="P1071">
            <v>20.920574484148691</v>
          </cell>
          <cell r="Q1071">
            <v>20.916412417615515</v>
          </cell>
        </row>
        <row r="1072">
          <cell r="C1072" t="str">
            <v>Colstrip</v>
          </cell>
          <cell r="E1072">
            <v>13.294821144550534</v>
          </cell>
          <cell r="F1072">
            <v>13.402320363399769</v>
          </cell>
          <cell r="G1072">
            <v>13.281971379383313</v>
          </cell>
          <cell r="H1072">
            <v>13.280656773255176</v>
          </cell>
          <cell r="I1072">
            <v>13.283728630488165</v>
          </cell>
          <cell r="J1072">
            <v>13.280656773255176</v>
          </cell>
          <cell r="K1072">
            <v>13.281007056244784</v>
          </cell>
          <cell r="L1072">
            <v>13.28328884064944</v>
          </cell>
          <cell r="M1072">
            <v>13.280656773255176</v>
          </cell>
          <cell r="N1072">
            <v>13.281783403920173</v>
          </cell>
          <cell r="O1072">
            <v>13.28328884064944</v>
          </cell>
          <cell r="P1072">
            <v>13.345606731089722</v>
          </cell>
          <cell r="Q1072">
            <v>13.289617540526336</v>
          </cell>
        </row>
        <row r="1073">
          <cell r="C1073" t="str">
            <v>Craig</v>
          </cell>
          <cell r="E1073">
            <v>17.10348950692736</v>
          </cell>
          <cell r="F1073">
            <v>17.121920074800101</v>
          </cell>
          <cell r="G1073">
            <v>17.100381763225123</v>
          </cell>
          <cell r="H1073">
            <v>17.10032937180862</v>
          </cell>
          <cell r="I1073">
            <v>17.100451645518472</v>
          </cell>
          <cell r="J1073">
            <v>17.10032937180862</v>
          </cell>
          <cell r="K1073">
            <v>17.100343341151977</v>
          </cell>
          <cell r="L1073">
            <v>17.10043417204367</v>
          </cell>
          <cell r="M1073">
            <v>17.10032937180862</v>
          </cell>
          <cell r="N1073">
            <v>17.100374277671825</v>
          </cell>
          <cell r="O1073">
            <v>17.10043417204367</v>
          </cell>
          <cell r="P1073">
            <v>17.099965273158759</v>
          </cell>
          <cell r="Q1073">
            <v>17.126613199158729</v>
          </cell>
        </row>
        <row r="1074">
          <cell r="C1074" t="str">
            <v>Dave Johnston</v>
          </cell>
          <cell r="E1074">
            <v>11.871973848713774</v>
          </cell>
          <cell r="F1074">
            <v>11.790430073200177</v>
          </cell>
          <cell r="G1074">
            <v>11.773386018168068</v>
          </cell>
          <cell r="H1074">
            <v>11.770744634556751</v>
          </cell>
          <cell r="I1074">
            <v>11.790451101280293</v>
          </cell>
          <cell r="J1074">
            <v>11.830158559410568</v>
          </cell>
          <cell r="K1074">
            <v>11.965142752330914</v>
          </cell>
          <cell r="L1074">
            <v>12.109422643254115</v>
          </cell>
          <cell r="M1074">
            <v>12.15003518754053</v>
          </cell>
          <cell r="N1074">
            <v>11.97845009672648</v>
          </cell>
          <cell r="O1074">
            <v>11.919387998579195</v>
          </cell>
          <cell r="P1074">
            <v>11.796605604321309</v>
          </cell>
          <cell r="Q1074">
            <v>11.760170000302107</v>
          </cell>
        </row>
        <row r="1075">
          <cell r="C1075" t="str">
            <v>Hayden</v>
          </cell>
          <cell r="E1075">
            <v>24.328973078893824</v>
          </cell>
          <cell r="F1075">
            <v>24.865050874605171</v>
          </cell>
          <cell r="G1075">
            <v>24.591462686441297</v>
          </cell>
          <cell r="H1075">
            <v>24.142530107103308</v>
          </cell>
          <cell r="I1075">
            <v>24.308117908356468</v>
          </cell>
          <cell r="J1075">
            <v>24.484825505389328</v>
          </cell>
          <cell r="K1075">
            <v>24.446886851136529</v>
          </cell>
          <cell r="L1075">
            <v>24.23909343223929</v>
          </cell>
          <cell r="M1075">
            <v>24.138890824297537</v>
          </cell>
          <cell r="N1075">
            <v>24.080195448715614</v>
          </cell>
          <cell r="O1075">
            <v>24.014820307053771</v>
          </cell>
          <cell r="P1075">
            <v>24.859023930944563</v>
          </cell>
          <cell r="Q1075">
            <v>24.19307252614297</v>
          </cell>
        </row>
        <row r="1076">
          <cell r="C1076" t="str">
            <v>Hunter</v>
          </cell>
          <cell r="E1076">
            <v>19.677751068366245</v>
          </cell>
          <cell r="F1076">
            <v>20.039772717279131</v>
          </cell>
          <cell r="G1076">
            <v>19.761879405838847</v>
          </cell>
          <cell r="H1076">
            <v>19.580090545047753</v>
          </cell>
          <cell r="I1076">
            <v>19.761795520756927</v>
          </cell>
          <cell r="J1076">
            <v>19.628166322030864</v>
          </cell>
          <cell r="K1076">
            <v>19.652056619137245</v>
          </cell>
          <cell r="L1076">
            <v>19.596788705248635</v>
          </cell>
          <cell r="M1076">
            <v>19.617179243272087</v>
          </cell>
          <cell r="N1076">
            <v>19.619005456442856</v>
          </cell>
          <cell r="O1076">
            <v>19.417133221088569</v>
          </cell>
          <cell r="P1076">
            <v>19.650090309258463</v>
          </cell>
          <cell r="Q1076">
            <v>19.882460212908359</v>
          </cell>
        </row>
        <row r="1077">
          <cell r="C1077" t="str">
            <v>Huntington</v>
          </cell>
          <cell r="E1077">
            <v>15.957962774977593</v>
          </cell>
          <cell r="F1077">
            <v>16.085346255469247</v>
          </cell>
          <cell r="G1077">
            <v>15.990500385184207</v>
          </cell>
          <cell r="H1077">
            <v>15.919512830703713</v>
          </cell>
          <cell r="I1077">
            <v>15.958101666711542</v>
          </cell>
          <cell r="J1077">
            <v>16.005796521769962</v>
          </cell>
          <cell r="K1077">
            <v>15.934608775819511</v>
          </cell>
          <cell r="L1077">
            <v>15.915213218568063</v>
          </cell>
          <cell r="M1077">
            <v>15.928531338497926</v>
          </cell>
          <cell r="N1077">
            <v>15.923386181973012</v>
          </cell>
          <cell r="O1077">
            <v>15.906963334588715</v>
          </cell>
          <cell r="P1077">
            <v>15.944904209043015</v>
          </cell>
          <cell r="Q1077">
            <v>16.028928639670085</v>
          </cell>
        </row>
        <row r="1078">
          <cell r="C1078" t="str">
            <v>Jim Bridger</v>
          </cell>
          <cell r="E1078">
            <v>19.804403396827777</v>
          </cell>
          <cell r="F1078">
            <v>20.13956095091141</v>
          </cell>
          <cell r="G1078">
            <v>19.793962685475268</v>
          </cell>
          <cell r="H1078">
            <v>19.750284162197399</v>
          </cell>
          <cell r="I1078">
            <v>19.750715829217693</v>
          </cell>
          <cell r="J1078">
            <v>19.75212713125952</v>
          </cell>
          <cell r="K1078">
            <v>19.75427078251257</v>
          </cell>
          <cell r="L1078">
            <v>19.762656129165091</v>
          </cell>
          <cell r="M1078">
            <v>19.824605108661999</v>
          </cell>
          <cell r="N1078">
            <v>19.798648739936002</v>
          </cell>
          <cell r="O1078">
            <v>19.781124900775758</v>
          </cell>
          <cell r="P1078">
            <v>19.798125151017299</v>
          </cell>
          <cell r="Q1078">
            <v>19.843266806789298</v>
          </cell>
        </row>
        <row r="1079">
          <cell r="C1079" t="str">
            <v>Naughton</v>
          </cell>
          <cell r="E1079">
            <v>20.662153714024505</v>
          </cell>
          <cell r="F1079">
            <v>20.67942989047712</v>
          </cell>
          <cell r="G1079">
            <v>20.660935367663292</v>
          </cell>
          <cell r="H1079">
            <v>20.660258467475774</v>
          </cell>
          <cell r="I1079">
            <v>20.661389475486462</v>
          </cell>
          <cell r="J1079">
            <v>20.662887927869811</v>
          </cell>
          <cell r="K1079">
            <v>20.662935207764011</v>
          </cell>
          <cell r="L1079">
            <v>20.667176557561255</v>
          </cell>
          <cell r="M1079">
            <v>20.664859698252393</v>
          </cell>
          <cell r="N1079">
            <v>20.661951047217677</v>
          </cell>
          <cell r="O1079">
            <v>20.61409057330523</v>
          </cell>
          <cell r="P1079">
            <v>20.668547735937096</v>
          </cell>
          <cell r="Q1079">
            <v>20.669505923929403</v>
          </cell>
        </row>
        <row r="1081">
          <cell r="C1081" t="str">
            <v>Wyodak</v>
          </cell>
          <cell r="E1081">
            <v>9.6985907874486745</v>
          </cell>
          <cell r="F1081">
            <v>9.706877128996819</v>
          </cell>
          <cell r="G1081">
            <v>9.7067947552281364</v>
          </cell>
          <cell r="H1081">
            <v>9.7065202992568338</v>
          </cell>
          <cell r="I1081">
            <v>9.7071609916040913</v>
          </cell>
          <cell r="J1081">
            <v>9.7065202992568338</v>
          </cell>
          <cell r="K1081">
            <v>9.6890964040804146</v>
          </cell>
          <cell r="L1081">
            <v>9.6928014331956458</v>
          </cell>
          <cell r="M1081">
            <v>9.6962618428616878</v>
          </cell>
          <cell r="N1081">
            <v>9.6892544379309982</v>
          </cell>
          <cell r="O1081">
            <v>9.6895604930995347</v>
          </cell>
          <cell r="P1081">
            <v>9.6891926465705396</v>
          </cell>
          <cell r="Q1081">
            <v>9.7062155703947184</v>
          </cell>
        </row>
        <row r="1085">
          <cell r="C1085" t="str">
            <v>Chehalis</v>
          </cell>
        </row>
        <row r="1086">
          <cell r="C1086" t="str">
            <v>Currant Creek</v>
          </cell>
        </row>
        <row r="1087">
          <cell r="C1087" t="str">
            <v>Gadsby</v>
          </cell>
        </row>
        <row r="1088">
          <cell r="C1088" t="str">
            <v>Gadsby CT</v>
          </cell>
        </row>
        <row r="1089">
          <cell r="C1089" t="str">
            <v>Hermiston</v>
          </cell>
        </row>
        <row r="1090">
          <cell r="C1090" t="str">
            <v>Lake Side</v>
          </cell>
        </row>
        <row r="1091">
          <cell r="C1091" t="str">
            <v>Lake Side II</v>
          </cell>
        </row>
        <row r="1092">
          <cell r="C1092" t="str">
            <v>Little Mountain</v>
          </cell>
        </row>
        <row r="1094">
          <cell r="C1094" t="str">
            <v>Not Used</v>
          </cell>
        </row>
      </sheetData>
      <sheetData sheetId="3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ExxonMobil QF</v>
          </cell>
          <cell r="S360">
            <v>4</v>
          </cell>
        </row>
        <row r="361">
          <cell r="R361" t="str">
            <v>Five Pine Wind QF</v>
          </cell>
          <cell r="S361">
            <v>4</v>
          </cell>
        </row>
        <row r="362">
          <cell r="R362" t="str">
            <v>Flathead &amp; ENI Sale</v>
          </cell>
          <cell r="S362">
            <v>1</v>
          </cell>
        </row>
        <row r="363">
          <cell r="R363" t="str">
            <v>Foote Creek I Generation</v>
          </cell>
          <cell r="S363">
            <v>9</v>
          </cell>
        </row>
        <row r="364">
          <cell r="R364" t="str">
            <v>Fort James (CoGen)</v>
          </cell>
          <cell r="S364">
            <v>2</v>
          </cell>
        </row>
        <row r="365">
          <cell r="R365" t="str">
            <v>Gas Swaps</v>
          </cell>
          <cell r="S365">
            <v>11</v>
          </cell>
        </row>
        <row r="366">
          <cell r="R366" t="str">
            <v>Gas Physical - East</v>
          </cell>
          <cell r="S366">
            <v>11</v>
          </cell>
        </row>
        <row r="367">
          <cell r="R367" t="str">
            <v>Gas Physical - West</v>
          </cell>
          <cell r="S367">
            <v>11</v>
          </cell>
        </row>
        <row r="368">
          <cell r="R368" t="str">
            <v>Gas Physical - Chehalis</v>
          </cell>
          <cell r="S368">
            <v>11</v>
          </cell>
        </row>
        <row r="369">
          <cell r="R369" t="str">
            <v>Gas Physical - Existing East</v>
          </cell>
          <cell r="S369">
            <v>11</v>
          </cell>
        </row>
        <row r="370">
          <cell r="R370" t="str">
            <v>Gas Physical - Hermiston</v>
          </cell>
          <cell r="S370">
            <v>11</v>
          </cell>
        </row>
        <row r="371">
          <cell r="R371" t="str">
            <v>Gas Physical - New East</v>
          </cell>
          <cell r="S371">
            <v>11</v>
          </cell>
        </row>
        <row r="372">
          <cell r="R372" t="str">
            <v>Gas Swaps - East</v>
          </cell>
          <cell r="S372">
            <v>11</v>
          </cell>
        </row>
        <row r="373">
          <cell r="R373" t="str">
            <v>Gas Swaps - West</v>
          </cell>
          <cell r="S373">
            <v>11</v>
          </cell>
        </row>
        <row r="374">
          <cell r="R374" t="str">
            <v>Gas Swaps - Chehalis</v>
          </cell>
          <cell r="S374">
            <v>11</v>
          </cell>
        </row>
        <row r="375">
          <cell r="R375" t="str">
            <v>Gas Swaps - Existing East</v>
          </cell>
          <cell r="S375">
            <v>11</v>
          </cell>
        </row>
        <row r="376">
          <cell r="R376" t="str">
            <v>Gas Swaps - Hermiston</v>
          </cell>
          <cell r="S376">
            <v>11</v>
          </cell>
        </row>
        <row r="377">
          <cell r="R377" t="str">
            <v>Gas Swaps - New East</v>
          </cell>
          <cell r="S377">
            <v>11</v>
          </cell>
        </row>
        <row r="378">
          <cell r="R378" t="str">
            <v>Gem State (City of Idaho Falls)</v>
          </cell>
          <cell r="S378">
            <v>2</v>
          </cell>
        </row>
        <row r="379">
          <cell r="R379" t="str">
            <v>Gem State Power Cost</v>
          </cell>
          <cell r="S379">
            <v>2</v>
          </cell>
        </row>
        <row r="380">
          <cell r="R380" t="str">
            <v>Glenrock Wind</v>
          </cell>
          <cell r="S380">
            <v>9</v>
          </cell>
        </row>
        <row r="381">
          <cell r="R381" t="str">
            <v>Glenrock III Wind</v>
          </cell>
          <cell r="S381">
            <v>9</v>
          </cell>
        </row>
        <row r="382">
          <cell r="R382" t="str">
            <v>Goodnoe Wind</v>
          </cell>
          <cell r="S382">
            <v>2</v>
          </cell>
        </row>
        <row r="383">
          <cell r="R383" t="str">
            <v>Grant - Priest Rapids</v>
          </cell>
          <cell r="S383">
            <v>5</v>
          </cell>
        </row>
        <row r="384">
          <cell r="R384" t="str">
            <v>Grant - Wanapum</v>
          </cell>
          <cell r="S384">
            <v>5</v>
          </cell>
        </row>
        <row r="385">
          <cell r="R385" t="str">
            <v>Grant County</v>
          </cell>
          <cell r="S385">
            <v>2</v>
          </cell>
        </row>
        <row r="386">
          <cell r="R386" t="str">
            <v>Grant Displacement</v>
          </cell>
          <cell r="S386">
            <v>5</v>
          </cell>
        </row>
        <row r="387">
          <cell r="R387" t="str">
            <v>Grant Meaningful Priority</v>
          </cell>
          <cell r="S387">
            <v>5</v>
          </cell>
        </row>
        <row r="388">
          <cell r="R388" t="str">
            <v>Grant Reasonable</v>
          </cell>
          <cell r="S388">
            <v>5</v>
          </cell>
        </row>
        <row r="389">
          <cell r="R389" t="str">
            <v>Grant Power Auction</v>
          </cell>
          <cell r="S389">
            <v>5</v>
          </cell>
        </row>
        <row r="390">
          <cell r="R390" t="str">
            <v>High Plains Wind</v>
          </cell>
          <cell r="S390">
            <v>9</v>
          </cell>
        </row>
        <row r="391">
          <cell r="R391" t="str">
            <v>High Plateau Wind QF</v>
          </cell>
          <cell r="S391">
            <v>4</v>
          </cell>
        </row>
        <row r="392">
          <cell r="R392" t="str">
            <v>Hermiston Purchase</v>
          </cell>
          <cell r="S392">
            <v>2</v>
          </cell>
        </row>
        <row r="393">
          <cell r="R393" t="str">
            <v>Hurricane Purchase</v>
          </cell>
          <cell r="S393">
            <v>2</v>
          </cell>
        </row>
        <row r="394">
          <cell r="R394" t="str">
            <v>Hurricane Sale</v>
          </cell>
          <cell r="S394">
            <v>1</v>
          </cell>
        </row>
        <row r="395">
          <cell r="R395" t="str">
            <v>Idaho Power P278538</v>
          </cell>
          <cell r="S395">
            <v>2</v>
          </cell>
        </row>
        <row r="396">
          <cell r="R396" t="str">
            <v>Idaho Power P278538 HLH</v>
          </cell>
          <cell r="S396">
            <v>2</v>
          </cell>
        </row>
        <row r="397">
          <cell r="R397" t="str">
            <v>Idaho Power P278538 LLH</v>
          </cell>
          <cell r="S397">
            <v>2</v>
          </cell>
        </row>
        <row r="398">
          <cell r="R398" t="str">
            <v>Idaho Power RTSA Purchase</v>
          </cell>
          <cell r="S398">
            <v>2</v>
          </cell>
        </row>
        <row r="399">
          <cell r="R399" t="str">
            <v>Idaho Power RTSA return</v>
          </cell>
          <cell r="S399">
            <v>8</v>
          </cell>
        </row>
        <row r="400">
          <cell r="R400" t="str">
            <v>Idaho QF</v>
          </cell>
          <cell r="S400">
            <v>4</v>
          </cell>
        </row>
        <row r="401">
          <cell r="R401" t="str">
            <v>Idaho Pre-MSP QF</v>
          </cell>
          <cell r="S401">
            <v>4</v>
          </cell>
        </row>
        <row r="402">
          <cell r="R402" t="str">
            <v>Idaho Post-Merger Pre-MSP QF</v>
          </cell>
          <cell r="S402">
            <v>4</v>
          </cell>
        </row>
        <row r="403">
          <cell r="R403" t="str">
            <v>Idaho Post-MSP QF</v>
          </cell>
          <cell r="S403">
            <v>4</v>
          </cell>
        </row>
        <row r="404">
          <cell r="R404" t="str">
            <v>Idaho Pre-Merger QF</v>
          </cell>
          <cell r="S404">
            <v>4</v>
          </cell>
        </row>
        <row r="405">
          <cell r="R405" t="str">
            <v>IPP Purchase</v>
          </cell>
          <cell r="S405">
            <v>2</v>
          </cell>
        </row>
        <row r="406">
          <cell r="R406" t="str">
            <v>IPP Sale (LADWP)</v>
          </cell>
          <cell r="S406">
            <v>1</v>
          </cell>
        </row>
        <row r="407">
          <cell r="R407" t="str">
            <v>IRP - DSM East Irrigation Ld Control</v>
          </cell>
          <cell r="S407">
            <v>7</v>
          </cell>
        </row>
        <row r="408">
          <cell r="R408" t="str">
            <v>IRP - DSM East Irrigation Ld Control - Return</v>
          </cell>
          <cell r="S408">
            <v>7</v>
          </cell>
        </row>
        <row r="409">
          <cell r="R409" t="str">
            <v>IRP - DSM East Summer Ld Control</v>
          </cell>
          <cell r="S409">
            <v>7</v>
          </cell>
        </row>
        <row r="410">
          <cell r="R410" t="str">
            <v>IRP - DSM East Summer Ld Control - Return</v>
          </cell>
          <cell r="S410">
            <v>7</v>
          </cell>
        </row>
        <row r="411">
          <cell r="R411" t="str">
            <v>IRP - DSM West Irrigation Ld Control</v>
          </cell>
          <cell r="S411">
            <v>7</v>
          </cell>
        </row>
        <row r="412">
          <cell r="R412" t="str">
            <v>IRP - DSM West Irrigation Ld Control - Return</v>
          </cell>
          <cell r="S412">
            <v>7</v>
          </cell>
        </row>
        <row r="413">
          <cell r="R413" t="str">
            <v>IRP - FOT Four Corners</v>
          </cell>
          <cell r="S413">
            <v>7</v>
          </cell>
        </row>
        <row r="414">
          <cell r="R414" t="str">
            <v>IRP - FOT Mid-C</v>
          </cell>
          <cell r="S414">
            <v>7</v>
          </cell>
        </row>
        <row r="415">
          <cell r="R415" t="str">
            <v>IRP - FOT West Main</v>
          </cell>
          <cell r="S415">
            <v>7</v>
          </cell>
        </row>
        <row r="416">
          <cell r="R416" t="str">
            <v>IRP - Wind Mid-C</v>
          </cell>
          <cell r="S416">
            <v>7</v>
          </cell>
        </row>
        <row r="417">
          <cell r="R417" t="str">
            <v>IRP - Wind Walla Walla</v>
          </cell>
          <cell r="S417">
            <v>7</v>
          </cell>
        </row>
        <row r="418">
          <cell r="R418" t="str">
            <v>IRP - Wind Wyoming SE</v>
          </cell>
          <cell r="S418">
            <v>7</v>
          </cell>
        </row>
        <row r="419">
          <cell r="R419" t="str">
            <v>IRP - Wind Wyoming SW</v>
          </cell>
          <cell r="S419">
            <v>7</v>
          </cell>
        </row>
        <row r="420">
          <cell r="R420" t="str">
            <v>IRP - Wind Yakima</v>
          </cell>
          <cell r="S420">
            <v>7</v>
          </cell>
        </row>
        <row r="421">
          <cell r="R421" t="str">
            <v>Kennecott Generation Adjustment</v>
          </cell>
          <cell r="S421">
            <v>8</v>
          </cell>
        </row>
        <row r="422">
          <cell r="R422" t="str">
            <v>Kennecott Incentive</v>
          </cell>
          <cell r="S422">
            <v>2</v>
          </cell>
        </row>
        <row r="423">
          <cell r="R423" t="str">
            <v>Kennecott Incentive (Historical)</v>
          </cell>
          <cell r="S423">
            <v>2</v>
          </cell>
        </row>
        <row r="424">
          <cell r="R424" t="str">
            <v>Kennecott QF</v>
          </cell>
          <cell r="S424">
            <v>4</v>
          </cell>
        </row>
        <row r="425">
          <cell r="R425" t="str">
            <v>Kennecott Refinery QF</v>
          </cell>
          <cell r="S425">
            <v>4</v>
          </cell>
        </row>
        <row r="426">
          <cell r="R426" t="str">
            <v>Kennecott Smelter QF</v>
          </cell>
          <cell r="S426">
            <v>4</v>
          </cell>
        </row>
        <row r="427">
          <cell r="R427" t="str">
            <v>LADWP s491300</v>
          </cell>
          <cell r="S427">
            <v>1</v>
          </cell>
        </row>
        <row r="428">
          <cell r="R428" t="str">
            <v>LADWP s491301</v>
          </cell>
          <cell r="S428">
            <v>1</v>
          </cell>
        </row>
        <row r="429">
          <cell r="R429" t="str">
            <v>LADWP p491303</v>
          </cell>
          <cell r="S429">
            <v>2</v>
          </cell>
        </row>
        <row r="430">
          <cell r="R430" t="str">
            <v>LADWP s491303</v>
          </cell>
          <cell r="S430">
            <v>2</v>
          </cell>
        </row>
        <row r="431">
          <cell r="R431" t="str">
            <v>LADWP p491304</v>
          </cell>
          <cell r="S431">
            <v>2</v>
          </cell>
        </row>
        <row r="432">
          <cell r="R432" t="str">
            <v>LADWP s491304</v>
          </cell>
          <cell r="S432">
            <v>2</v>
          </cell>
        </row>
        <row r="433">
          <cell r="R433" t="str">
            <v>Leaning Juniper 1</v>
          </cell>
          <cell r="S433">
            <v>2</v>
          </cell>
        </row>
        <row r="434">
          <cell r="R434" t="str">
            <v>Lewis River Loss of Efficiency</v>
          </cell>
          <cell r="S434">
            <v>8</v>
          </cell>
        </row>
        <row r="435">
          <cell r="R435" t="str">
            <v>Lewis River Motoring Loss</v>
          </cell>
          <cell r="S435">
            <v>8</v>
          </cell>
        </row>
        <row r="436">
          <cell r="R436" t="str">
            <v>Lower Ridge Wind QF</v>
          </cell>
          <cell r="S436">
            <v>4</v>
          </cell>
        </row>
        <row r="437">
          <cell r="R437" t="str">
            <v>MagCorp Buythrough</v>
          </cell>
          <cell r="S437">
            <v>8</v>
          </cell>
        </row>
        <row r="438">
          <cell r="R438" t="str">
            <v>MagCorp Buythrough Winter</v>
          </cell>
          <cell r="S438">
            <v>8</v>
          </cell>
        </row>
        <row r="439">
          <cell r="R439" t="str">
            <v>MagCorp Curtailment</v>
          </cell>
          <cell r="S439">
            <v>8</v>
          </cell>
        </row>
        <row r="440">
          <cell r="R440" t="str">
            <v>MagCorp Curtailment (Historical)</v>
          </cell>
          <cell r="S440">
            <v>8</v>
          </cell>
        </row>
        <row r="441">
          <cell r="R441" t="str">
            <v>MagCorp Curtailment Winter</v>
          </cell>
          <cell r="S441">
            <v>8</v>
          </cell>
        </row>
        <row r="442">
          <cell r="R442" t="str">
            <v>MagCorp Curtailment Winter (Historical)</v>
          </cell>
          <cell r="S442">
            <v>8</v>
          </cell>
        </row>
        <row r="443">
          <cell r="R443" t="str">
            <v>Marengo</v>
          </cell>
          <cell r="S443">
            <v>9</v>
          </cell>
        </row>
        <row r="444">
          <cell r="R444" t="str">
            <v>Marengo I</v>
          </cell>
          <cell r="S444">
            <v>9</v>
          </cell>
        </row>
        <row r="445">
          <cell r="R445" t="str">
            <v>Marengo II</v>
          </cell>
          <cell r="S445">
            <v>9</v>
          </cell>
        </row>
        <row r="446">
          <cell r="R446" t="str">
            <v>McFadden Ridge Wind</v>
          </cell>
          <cell r="S446">
            <v>9</v>
          </cell>
        </row>
        <row r="447">
          <cell r="R447" t="str">
            <v>Monsanto Curtailment</v>
          </cell>
          <cell r="S447">
            <v>8</v>
          </cell>
        </row>
        <row r="448">
          <cell r="R448" t="str">
            <v>Monsanto Buythrough</v>
          </cell>
          <cell r="S448">
            <v>8</v>
          </cell>
        </row>
        <row r="449">
          <cell r="R449" t="str">
            <v>Monsanto Curtailment (Historical)</v>
          </cell>
          <cell r="S449">
            <v>2</v>
          </cell>
        </row>
        <row r="450">
          <cell r="R450" t="str">
            <v>Monsanto Excess Demand</v>
          </cell>
          <cell r="S450">
            <v>8</v>
          </cell>
        </row>
        <row r="451">
          <cell r="R451" t="str">
            <v>Morgan Stanley p189046</v>
          </cell>
          <cell r="S451">
            <v>2</v>
          </cell>
        </row>
        <row r="452">
          <cell r="R452" t="str">
            <v>Morgan Stanley p196538</v>
          </cell>
          <cell r="S452">
            <v>3</v>
          </cell>
        </row>
        <row r="453">
          <cell r="R453" t="str">
            <v>Morgan Stanley p206006</v>
          </cell>
          <cell r="S453">
            <v>3</v>
          </cell>
        </row>
        <row r="454">
          <cell r="R454" t="str">
            <v>Morgan Stanley p206008</v>
          </cell>
          <cell r="S454">
            <v>3</v>
          </cell>
        </row>
        <row r="455">
          <cell r="R455" t="str">
            <v>Morgan Stanley p207863</v>
          </cell>
          <cell r="S455">
            <v>6</v>
          </cell>
        </row>
        <row r="456">
          <cell r="R456" t="str">
            <v>Morgan Stanley p244840</v>
          </cell>
          <cell r="S456">
            <v>3</v>
          </cell>
        </row>
        <row r="457">
          <cell r="R457" t="str">
            <v>Morgan Stanley p244841</v>
          </cell>
          <cell r="S457">
            <v>3</v>
          </cell>
        </row>
        <row r="458">
          <cell r="R458" t="str">
            <v>Morgan Stanley p272153</v>
          </cell>
          <cell r="S458">
            <v>2</v>
          </cell>
        </row>
        <row r="459">
          <cell r="R459" t="str">
            <v>Morgan Stanley p272154</v>
          </cell>
          <cell r="S459">
            <v>2</v>
          </cell>
        </row>
        <row r="460">
          <cell r="R460" t="str">
            <v>Morgan Stanley p272156</v>
          </cell>
          <cell r="S460">
            <v>2</v>
          </cell>
        </row>
        <row r="461">
          <cell r="R461" t="str">
            <v>Morgan Stanley p272157</v>
          </cell>
          <cell r="S461">
            <v>2</v>
          </cell>
        </row>
        <row r="462">
          <cell r="R462" t="str">
            <v>Morgan Stanley p272158</v>
          </cell>
          <cell r="S462">
            <v>2</v>
          </cell>
        </row>
        <row r="463">
          <cell r="R463" t="str">
            <v>Morgan Stanley s207862</v>
          </cell>
          <cell r="S463">
            <v>2</v>
          </cell>
        </row>
        <row r="464">
          <cell r="R464" t="str">
            <v>Mountain Wind 1 QF</v>
          </cell>
          <cell r="S464">
            <v>4</v>
          </cell>
        </row>
        <row r="465">
          <cell r="R465" t="str">
            <v>Mountain Wind 2 QF</v>
          </cell>
          <cell r="S465">
            <v>4</v>
          </cell>
        </row>
        <row r="466">
          <cell r="R466" t="str">
            <v>Mule Hollow Wind QF</v>
          </cell>
          <cell r="S466">
            <v>4</v>
          </cell>
        </row>
        <row r="467">
          <cell r="R467" t="str">
            <v>NCPA p309009</v>
          </cell>
          <cell r="S467">
            <v>6</v>
          </cell>
        </row>
        <row r="468">
          <cell r="R468" t="str">
            <v>NCPA s309008</v>
          </cell>
          <cell r="S468">
            <v>6</v>
          </cell>
        </row>
        <row r="469">
          <cell r="R469" t="str">
            <v>Nebo Capacity Payment</v>
          </cell>
          <cell r="S469">
            <v>2</v>
          </cell>
        </row>
        <row r="470">
          <cell r="R470" t="str">
            <v>Non-Owned East - Obligation</v>
          </cell>
          <cell r="S470">
            <v>2</v>
          </cell>
        </row>
        <row r="471">
          <cell r="R471" t="str">
            <v>Non-Owned East - Offset</v>
          </cell>
          <cell r="S471">
            <v>2</v>
          </cell>
        </row>
        <row r="472">
          <cell r="R472" t="str">
            <v>Non-Owned West - Obligation</v>
          </cell>
          <cell r="S472">
            <v>2</v>
          </cell>
        </row>
        <row r="473">
          <cell r="R473" t="str">
            <v>Non-Owned West - Offset</v>
          </cell>
          <cell r="S473">
            <v>2</v>
          </cell>
        </row>
        <row r="474">
          <cell r="R474" t="str">
            <v>Non-Owned East Wind - Obligation</v>
          </cell>
          <cell r="S474">
            <v>2</v>
          </cell>
        </row>
        <row r="475">
          <cell r="R475" t="str">
            <v>Non-Owned East Wind - Offset</v>
          </cell>
          <cell r="S475">
            <v>2</v>
          </cell>
        </row>
        <row r="476">
          <cell r="R476" t="str">
            <v>Non-Owned West Wind - Obligation</v>
          </cell>
          <cell r="S476">
            <v>2</v>
          </cell>
        </row>
        <row r="477">
          <cell r="R477" t="str">
            <v>Non-Owned West Wind - Offset</v>
          </cell>
          <cell r="S477">
            <v>2</v>
          </cell>
        </row>
        <row r="478">
          <cell r="R478" t="str">
            <v>North Point Wind QF</v>
          </cell>
          <cell r="S478">
            <v>4</v>
          </cell>
        </row>
        <row r="479">
          <cell r="R479" t="str">
            <v>NUCOR</v>
          </cell>
          <cell r="S479">
            <v>2</v>
          </cell>
        </row>
        <row r="480">
          <cell r="R480" t="str">
            <v>NUCOR (De-rate)</v>
          </cell>
          <cell r="S480">
            <v>2</v>
          </cell>
        </row>
        <row r="481">
          <cell r="R481" t="str">
            <v>NVE s523485</v>
          </cell>
          <cell r="S481">
            <v>1</v>
          </cell>
        </row>
        <row r="482">
          <cell r="R482" t="str">
            <v>NVE s811499</v>
          </cell>
          <cell r="S482">
            <v>1</v>
          </cell>
        </row>
        <row r="483">
          <cell r="R483" t="str">
            <v>Oregon QF</v>
          </cell>
          <cell r="S483">
            <v>4</v>
          </cell>
        </row>
        <row r="484">
          <cell r="R484" t="str">
            <v>Oregon Pre-MSP QF</v>
          </cell>
          <cell r="S484">
            <v>4</v>
          </cell>
        </row>
        <row r="485">
          <cell r="R485" t="str">
            <v>Oregon Post-Merger Pre-MSP QF</v>
          </cell>
          <cell r="S485">
            <v>4</v>
          </cell>
        </row>
        <row r="486">
          <cell r="R486" t="str">
            <v>Oregon Post-MSP QF</v>
          </cell>
          <cell r="S486">
            <v>4</v>
          </cell>
        </row>
        <row r="487">
          <cell r="R487" t="str">
            <v>Oregon Pre-Merger QF</v>
          </cell>
          <cell r="S487">
            <v>4</v>
          </cell>
        </row>
        <row r="488">
          <cell r="R488" t="str">
            <v>Oregon Wind Farm QF</v>
          </cell>
          <cell r="S488">
            <v>4</v>
          </cell>
        </row>
        <row r="489">
          <cell r="R489" t="str">
            <v>P4 Production</v>
          </cell>
          <cell r="S489">
            <v>2</v>
          </cell>
        </row>
        <row r="490">
          <cell r="R490" t="str">
            <v>P4 Production (De-rate)</v>
          </cell>
          <cell r="S490">
            <v>1</v>
          </cell>
        </row>
        <row r="491">
          <cell r="R491" t="str">
            <v>Pacific Gas and Electric s524491</v>
          </cell>
          <cell r="S491">
            <v>1</v>
          </cell>
        </row>
        <row r="492">
          <cell r="R492" t="str">
            <v>PGE Cove</v>
          </cell>
          <cell r="S492">
            <v>2</v>
          </cell>
        </row>
        <row r="493">
          <cell r="R493" t="str">
            <v>Pine City Wind QF</v>
          </cell>
          <cell r="S493">
            <v>4</v>
          </cell>
        </row>
        <row r="494">
          <cell r="R494" t="str">
            <v>Pioneer Wind Park I QF</v>
          </cell>
          <cell r="S494">
            <v>4</v>
          </cell>
        </row>
        <row r="495">
          <cell r="R495" t="str">
            <v>Pioneer Wind Park II QF</v>
          </cell>
          <cell r="S495">
            <v>4</v>
          </cell>
        </row>
        <row r="496">
          <cell r="R496" t="str">
            <v>Pipeline Chehalis - Lateral</v>
          </cell>
          <cell r="S496">
            <v>11</v>
          </cell>
        </row>
        <row r="497">
          <cell r="R497" t="str">
            <v>Pipeline Chehalis - Main</v>
          </cell>
          <cell r="S497">
            <v>11</v>
          </cell>
        </row>
        <row r="498">
          <cell r="R498" t="str">
            <v>Pipeline Currant Creek Lateral</v>
          </cell>
          <cell r="S498">
            <v>11</v>
          </cell>
        </row>
        <row r="499">
          <cell r="R499" t="str">
            <v>Pipeline Hermiston Owned</v>
          </cell>
          <cell r="S499">
            <v>11</v>
          </cell>
        </row>
        <row r="500">
          <cell r="R500" t="str">
            <v>Pipeline Kern River Gas</v>
          </cell>
          <cell r="S500">
            <v>11</v>
          </cell>
        </row>
        <row r="501">
          <cell r="R501" t="str">
            <v>Pipeline Lake Side Lateral</v>
          </cell>
          <cell r="S501">
            <v>11</v>
          </cell>
        </row>
        <row r="502">
          <cell r="R502" t="str">
            <v>Pipeline Naughton</v>
          </cell>
          <cell r="S502">
            <v>14</v>
          </cell>
        </row>
        <row r="503">
          <cell r="R503" t="str">
            <v>Pipeline Reservation Fees</v>
          </cell>
          <cell r="S503">
            <v>11</v>
          </cell>
        </row>
        <row r="504">
          <cell r="R504" t="str">
            <v>Pipeline Southern System Expansion</v>
          </cell>
          <cell r="S504">
            <v>11</v>
          </cell>
        </row>
        <row r="505">
          <cell r="R505" t="str">
            <v>Power County North Wind QF p575612</v>
          </cell>
          <cell r="S505">
            <v>4</v>
          </cell>
        </row>
        <row r="506">
          <cell r="R506" t="str">
            <v>Power County South Wind QF p575614</v>
          </cell>
          <cell r="S506">
            <v>4</v>
          </cell>
        </row>
        <row r="507">
          <cell r="R507" t="str">
            <v>PSCo Exchange</v>
          </cell>
          <cell r="S507">
            <v>6</v>
          </cell>
        </row>
        <row r="508">
          <cell r="R508" t="str">
            <v>PSCo Exchange deliver</v>
          </cell>
          <cell r="S508">
            <v>6</v>
          </cell>
        </row>
        <row r="509">
          <cell r="R509" t="str">
            <v>PSCo FC III delivery</v>
          </cell>
          <cell r="S509">
            <v>6</v>
          </cell>
        </row>
        <row r="510">
          <cell r="R510" t="str">
            <v>PSCo FC III Generation</v>
          </cell>
          <cell r="S510">
            <v>6</v>
          </cell>
        </row>
        <row r="511">
          <cell r="R511" t="str">
            <v>PSCo Sale summer</v>
          </cell>
          <cell r="S511">
            <v>1</v>
          </cell>
        </row>
        <row r="512">
          <cell r="R512" t="str">
            <v>PSCo Sale winter</v>
          </cell>
          <cell r="S512">
            <v>1</v>
          </cell>
        </row>
        <row r="513">
          <cell r="R513" t="str">
            <v>Redding Exchange In</v>
          </cell>
          <cell r="S513">
            <v>6</v>
          </cell>
        </row>
        <row r="514">
          <cell r="R514" t="str">
            <v>Redding Exchange Out</v>
          </cell>
          <cell r="S514">
            <v>6</v>
          </cell>
        </row>
        <row r="515">
          <cell r="R515" t="str">
            <v>Ramp Loss East</v>
          </cell>
          <cell r="S515">
            <v>8</v>
          </cell>
        </row>
        <row r="516">
          <cell r="R516" t="str">
            <v>Ramp Loss West</v>
          </cell>
          <cell r="S516">
            <v>8</v>
          </cell>
        </row>
        <row r="517">
          <cell r="R517" t="str">
            <v>Rock River I</v>
          </cell>
          <cell r="S517">
            <v>2</v>
          </cell>
        </row>
        <row r="518">
          <cell r="R518" t="str">
            <v>Rolling Hills Wind</v>
          </cell>
          <cell r="S518">
            <v>9</v>
          </cell>
        </row>
        <row r="519">
          <cell r="R519" t="str">
            <v>Roseburg Dillard QF</v>
          </cell>
          <cell r="S519">
            <v>4</v>
          </cell>
        </row>
        <row r="520">
          <cell r="R520" t="str">
            <v>Roseburg Forest Products</v>
          </cell>
          <cell r="S520">
            <v>2</v>
          </cell>
        </row>
        <row r="521">
          <cell r="R521" t="str">
            <v>Salt River Project</v>
          </cell>
          <cell r="S521">
            <v>1</v>
          </cell>
        </row>
        <row r="522">
          <cell r="R522" t="str">
            <v>SCE Settlement</v>
          </cell>
          <cell r="S522">
            <v>1</v>
          </cell>
        </row>
        <row r="523">
          <cell r="R523" t="str">
            <v>Schwendiman QF</v>
          </cell>
          <cell r="S523">
            <v>4</v>
          </cell>
        </row>
        <row r="524">
          <cell r="R524" t="str">
            <v>SCE s513948</v>
          </cell>
          <cell r="S524">
            <v>1</v>
          </cell>
        </row>
        <row r="525">
          <cell r="R525" t="str">
            <v>SCL State Line delivery</v>
          </cell>
          <cell r="S525">
            <v>6</v>
          </cell>
        </row>
        <row r="526">
          <cell r="R526" t="str">
            <v>SCL State Line delivery LLH</v>
          </cell>
          <cell r="S526">
            <v>6</v>
          </cell>
        </row>
        <row r="527">
          <cell r="R527" t="str">
            <v>SCL State Line generation</v>
          </cell>
          <cell r="S527">
            <v>6</v>
          </cell>
        </row>
        <row r="528">
          <cell r="R528" t="str">
            <v>SCL State Line reserves</v>
          </cell>
          <cell r="S528">
            <v>6</v>
          </cell>
        </row>
        <row r="529">
          <cell r="R529" t="str">
            <v>SDGE s513949</v>
          </cell>
          <cell r="S529">
            <v>1</v>
          </cell>
        </row>
        <row r="530">
          <cell r="R530" t="str">
            <v>Seven Mile Wind</v>
          </cell>
          <cell r="S530">
            <v>9</v>
          </cell>
        </row>
        <row r="531">
          <cell r="R531" t="str">
            <v>Seven Mile II Wind</v>
          </cell>
          <cell r="S531">
            <v>9</v>
          </cell>
        </row>
        <row r="532">
          <cell r="R532" t="str">
            <v>Shell p489963</v>
          </cell>
          <cell r="S532">
            <v>6</v>
          </cell>
        </row>
        <row r="533">
          <cell r="R533" t="str">
            <v>Shell s489962</v>
          </cell>
          <cell r="S533">
            <v>6</v>
          </cell>
        </row>
        <row r="534">
          <cell r="R534" t="str">
            <v>Sierra Pacific II</v>
          </cell>
          <cell r="S534">
            <v>1</v>
          </cell>
        </row>
        <row r="535">
          <cell r="R535" t="str">
            <v>Simplot Phosphates</v>
          </cell>
          <cell r="S535">
            <v>4</v>
          </cell>
        </row>
        <row r="536">
          <cell r="R536" t="str">
            <v>Small Purchases east</v>
          </cell>
          <cell r="S536">
            <v>2</v>
          </cell>
        </row>
        <row r="537">
          <cell r="R537" t="str">
            <v>Small Purchases west</v>
          </cell>
          <cell r="S537">
            <v>2</v>
          </cell>
        </row>
        <row r="538">
          <cell r="R538" t="str">
            <v>SMUD</v>
          </cell>
          <cell r="S538">
            <v>1</v>
          </cell>
        </row>
        <row r="539">
          <cell r="R539" t="str">
            <v>SMUD Provisional</v>
          </cell>
          <cell r="S539">
            <v>1</v>
          </cell>
        </row>
        <row r="540">
          <cell r="R540" t="str">
            <v>SMUD Monthly</v>
          </cell>
          <cell r="S540">
            <v>1</v>
          </cell>
        </row>
        <row r="541">
          <cell r="R541" t="str">
            <v>Spanish Fork Wind 2 QF</v>
          </cell>
          <cell r="S541">
            <v>4</v>
          </cell>
        </row>
        <row r="542">
          <cell r="R542" t="str">
            <v>Station Service East</v>
          </cell>
          <cell r="S542">
            <v>8</v>
          </cell>
        </row>
        <row r="543">
          <cell r="R543" t="str">
            <v>Station Service West</v>
          </cell>
          <cell r="S543">
            <v>8</v>
          </cell>
        </row>
        <row r="544">
          <cell r="R544" t="str">
            <v>STF Index Trades - Buy - East</v>
          </cell>
          <cell r="S544">
            <v>13</v>
          </cell>
        </row>
        <row r="545">
          <cell r="R545" t="str">
            <v>STF Index Trades - Buy - West</v>
          </cell>
          <cell r="S545">
            <v>13</v>
          </cell>
        </row>
        <row r="546">
          <cell r="R546" t="str">
            <v>STF Index Trades - Sell - East</v>
          </cell>
          <cell r="S546">
            <v>12</v>
          </cell>
        </row>
        <row r="547">
          <cell r="R547" t="str">
            <v>STF Index Trades - Sell - West</v>
          </cell>
          <cell r="S547">
            <v>12</v>
          </cell>
        </row>
        <row r="548">
          <cell r="R548" t="str">
            <v>STF Trading Margin</v>
          </cell>
          <cell r="S548">
            <v>12</v>
          </cell>
        </row>
        <row r="549">
          <cell r="R549" t="str">
            <v>Sunnyside (QF) additional</v>
          </cell>
          <cell r="S549">
            <v>4</v>
          </cell>
        </row>
        <row r="550">
          <cell r="R550" t="str">
            <v>Sunnyside (QF) base</v>
          </cell>
          <cell r="S550">
            <v>4</v>
          </cell>
        </row>
        <row r="551">
          <cell r="R551" t="str">
            <v>Tesoro QF</v>
          </cell>
          <cell r="S551">
            <v>4</v>
          </cell>
        </row>
        <row r="552">
          <cell r="R552" t="str">
            <v>Three Buttes Wind</v>
          </cell>
          <cell r="S552">
            <v>2</v>
          </cell>
        </row>
        <row r="553">
          <cell r="R553" t="str">
            <v>Threemile Canyon Wind QF p500139</v>
          </cell>
          <cell r="S553">
            <v>4</v>
          </cell>
        </row>
        <row r="554">
          <cell r="R554" t="str">
            <v>Top of the World Wind p522807</v>
          </cell>
          <cell r="S554">
            <v>2</v>
          </cell>
        </row>
        <row r="555">
          <cell r="R555" t="str">
            <v>Top of the World Wind p575862</v>
          </cell>
          <cell r="S555">
            <v>2</v>
          </cell>
        </row>
        <row r="556">
          <cell r="R556" t="str">
            <v>TransAlta p371343</v>
          </cell>
          <cell r="S556">
            <v>6</v>
          </cell>
        </row>
        <row r="557">
          <cell r="R557" t="str">
            <v>TransAlta Purchase Flat</v>
          </cell>
          <cell r="S557">
            <v>2</v>
          </cell>
        </row>
        <row r="558">
          <cell r="R558" t="str">
            <v>TransAlta Purchase Index</v>
          </cell>
          <cell r="S558">
            <v>2</v>
          </cell>
        </row>
        <row r="559">
          <cell r="R559" t="str">
            <v>TransAlta s371344</v>
          </cell>
          <cell r="S559">
            <v>6</v>
          </cell>
        </row>
        <row r="560">
          <cell r="R560" t="str">
            <v>Transmission East</v>
          </cell>
          <cell r="S560">
            <v>10</v>
          </cell>
        </row>
        <row r="561">
          <cell r="R561" t="str">
            <v>Transmission West</v>
          </cell>
          <cell r="S561">
            <v>10</v>
          </cell>
        </row>
        <row r="562">
          <cell r="R562" t="str">
            <v>Tri-State Exchange</v>
          </cell>
          <cell r="S562">
            <v>6</v>
          </cell>
        </row>
        <row r="563">
          <cell r="R563" t="str">
            <v>Tri-State Exchange return</v>
          </cell>
          <cell r="S563">
            <v>6</v>
          </cell>
        </row>
        <row r="564">
          <cell r="R564" t="str">
            <v>Tri-State Purchase</v>
          </cell>
          <cell r="S564">
            <v>2</v>
          </cell>
        </row>
        <row r="565">
          <cell r="R565" t="str">
            <v>UAMPS s223863</v>
          </cell>
          <cell r="S565">
            <v>1</v>
          </cell>
        </row>
        <row r="566">
          <cell r="R566" t="str">
            <v>UAMPS s404236</v>
          </cell>
          <cell r="S566">
            <v>1</v>
          </cell>
        </row>
        <row r="567">
          <cell r="R567" t="str">
            <v>UBS AG 6X16 at 4C</v>
          </cell>
          <cell r="S567">
            <v>3</v>
          </cell>
        </row>
        <row r="568">
          <cell r="R568" t="str">
            <v>UBS p223199</v>
          </cell>
          <cell r="S568">
            <v>3</v>
          </cell>
        </row>
        <row r="569">
          <cell r="R569" t="str">
            <v>UBS p268848</v>
          </cell>
          <cell r="S569">
            <v>3</v>
          </cell>
        </row>
        <row r="570">
          <cell r="R570" t="str">
            <v>UBS p268850</v>
          </cell>
          <cell r="S570">
            <v>3</v>
          </cell>
        </row>
        <row r="571">
          <cell r="R571" t="str">
            <v>UMPA II</v>
          </cell>
          <cell r="S571">
            <v>1</v>
          </cell>
        </row>
        <row r="572">
          <cell r="R572" t="str">
            <v>US Magnesium QF</v>
          </cell>
          <cell r="S572">
            <v>4</v>
          </cell>
        </row>
        <row r="573">
          <cell r="R573" t="str">
            <v>US Magnesium Reserve</v>
          </cell>
          <cell r="S573">
            <v>2</v>
          </cell>
        </row>
        <row r="574">
          <cell r="R574" t="str">
            <v>Utah QF</v>
          </cell>
          <cell r="S574">
            <v>4</v>
          </cell>
        </row>
        <row r="575">
          <cell r="R575" t="str">
            <v>Utah Pre-MSP QF</v>
          </cell>
          <cell r="S575">
            <v>4</v>
          </cell>
        </row>
        <row r="576">
          <cell r="R576" t="str">
            <v>Utah Post-Merger Pre-MSP QF</v>
          </cell>
          <cell r="S576">
            <v>4</v>
          </cell>
        </row>
        <row r="577">
          <cell r="R577" t="str">
            <v>Utah Post-MSP QF</v>
          </cell>
          <cell r="S577">
            <v>4</v>
          </cell>
        </row>
        <row r="578">
          <cell r="R578" t="str">
            <v>Utah Pre-Merger QF</v>
          </cell>
          <cell r="S578">
            <v>4</v>
          </cell>
        </row>
        <row r="579">
          <cell r="R579" t="str">
            <v>Washington QF</v>
          </cell>
          <cell r="S579">
            <v>4</v>
          </cell>
        </row>
        <row r="580">
          <cell r="R580" t="str">
            <v>Washington Pre-MSP QF</v>
          </cell>
          <cell r="S580">
            <v>4</v>
          </cell>
        </row>
        <row r="581">
          <cell r="R581" t="str">
            <v>Washington Post-Merger Pre-MSP QF</v>
          </cell>
          <cell r="S581">
            <v>4</v>
          </cell>
        </row>
        <row r="582">
          <cell r="R582" t="str">
            <v>Washington Post-MSP QF</v>
          </cell>
          <cell r="S582">
            <v>4</v>
          </cell>
        </row>
        <row r="583">
          <cell r="R583" t="str">
            <v>Washington Pre-Merger QF</v>
          </cell>
          <cell r="S583">
            <v>4</v>
          </cell>
        </row>
        <row r="584">
          <cell r="R584" t="str">
            <v>West Valley Toll</v>
          </cell>
          <cell r="S584">
            <v>2</v>
          </cell>
        </row>
        <row r="585">
          <cell r="R585" t="str">
            <v>Weyerhaeuser QF</v>
          </cell>
          <cell r="S585">
            <v>4</v>
          </cell>
        </row>
        <row r="586">
          <cell r="R586" t="str">
            <v>Weyerhaeuser Reserve</v>
          </cell>
          <cell r="S586">
            <v>2</v>
          </cell>
        </row>
        <row r="587">
          <cell r="R587" t="str">
            <v>Wolverine Creek</v>
          </cell>
          <cell r="S587">
            <v>2</v>
          </cell>
        </row>
        <row r="588">
          <cell r="R588" t="str">
            <v>Wyoming QF</v>
          </cell>
          <cell r="S588">
            <v>4</v>
          </cell>
        </row>
        <row r="589">
          <cell r="R589" t="str">
            <v>Wyoming Pre-MSP QF</v>
          </cell>
          <cell r="S589">
            <v>4</v>
          </cell>
        </row>
        <row r="590">
          <cell r="R590" t="str">
            <v>Wyoming Post-Merger Pre-MSP QF</v>
          </cell>
          <cell r="S590">
            <v>4</v>
          </cell>
        </row>
        <row r="591">
          <cell r="R591" t="str">
            <v>Wyoming Post-MSP QF</v>
          </cell>
          <cell r="S591">
            <v>4</v>
          </cell>
        </row>
        <row r="592">
          <cell r="R592" t="str">
            <v>Wyoming Pre-Merger QF</v>
          </cell>
          <cell r="S592">
            <v>4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  <row r="596">
          <cell r="R596">
            <v>0</v>
          </cell>
          <cell r="S596">
            <v>0</v>
          </cell>
        </row>
      </sheetData>
      <sheetData sheetId="4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Five Pine Wind QF</v>
          </cell>
          <cell r="S360">
            <v>4</v>
          </cell>
        </row>
        <row r="361">
          <cell r="R361" t="str">
            <v>Flathead &amp; ENI Sale</v>
          </cell>
          <cell r="S361">
            <v>1</v>
          </cell>
        </row>
        <row r="362">
          <cell r="R362" t="str">
            <v>Foote Creek I Generation</v>
          </cell>
          <cell r="S362">
            <v>9</v>
          </cell>
        </row>
        <row r="363">
          <cell r="R363" t="str">
            <v>Fort James (CoGen)</v>
          </cell>
          <cell r="S363">
            <v>2</v>
          </cell>
        </row>
        <row r="364">
          <cell r="R364" t="str">
            <v>Gas Swaps</v>
          </cell>
          <cell r="S364">
            <v>11</v>
          </cell>
        </row>
        <row r="365">
          <cell r="R365" t="str">
            <v>Gas Physical - East</v>
          </cell>
          <cell r="S365">
            <v>11</v>
          </cell>
        </row>
        <row r="366">
          <cell r="R366" t="str">
            <v>Gas Physical - West</v>
          </cell>
          <cell r="S366">
            <v>11</v>
          </cell>
        </row>
        <row r="367">
          <cell r="R367" t="str">
            <v>Gas Physical - Chehalis</v>
          </cell>
          <cell r="S367">
            <v>11</v>
          </cell>
        </row>
        <row r="368">
          <cell r="R368" t="str">
            <v>Gas Physical - Existing East</v>
          </cell>
          <cell r="S368">
            <v>11</v>
          </cell>
        </row>
        <row r="369">
          <cell r="R369" t="str">
            <v>Gas Physical - Hermiston</v>
          </cell>
          <cell r="S369">
            <v>11</v>
          </cell>
        </row>
        <row r="370">
          <cell r="R370" t="str">
            <v>Gas Physical - New East</v>
          </cell>
          <cell r="S370">
            <v>11</v>
          </cell>
        </row>
        <row r="371">
          <cell r="R371" t="str">
            <v>Gas Swaps - East</v>
          </cell>
          <cell r="S371">
            <v>11</v>
          </cell>
        </row>
        <row r="372">
          <cell r="R372" t="str">
            <v>Gas Swaps - West</v>
          </cell>
          <cell r="S372">
            <v>11</v>
          </cell>
        </row>
        <row r="373">
          <cell r="R373" t="str">
            <v>Gas Swaps - Chehalis</v>
          </cell>
          <cell r="S373">
            <v>11</v>
          </cell>
        </row>
        <row r="374">
          <cell r="R374" t="str">
            <v>Gas Swaps - Existing East</v>
          </cell>
          <cell r="S374">
            <v>11</v>
          </cell>
        </row>
        <row r="375">
          <cell r="R375" t="str">
            <v>Gas Swaps - Hermiston</v>
          </cell>
          <cell r="S375">
            <v>11</v>
          </cell>
        </row>
        <row r="376">
          <cell r="R376" t="str">
            <v>Gas Swaps - New East</v>
          </cell>
          <cell r="S376">
            <v>11</v>
          </cell>
        </row>
        <row r="377">
          <cell r="R377" t="str">
            <v>Gem State (City of Idaho Falls)</v>
          </cell>
          <cell r="S377">
            <v>2</v>
          </cell>
        </row>
        <row r="378">
          <cell r="R378" t="str">
            <v>Gem State Power Cost</v>
          </cell>
          <cell r="S378">
            <v>2</v>
          </cell>
        </row>
        <row r="379">
          <cell r="R379" t="str">
            <v>Glenrock Wind</v>
          </cell>
          <cell r="S379">
            <v>9</v>
          </cell>
        </row>
        <row r="380">
          <cell r="R380" t="str">
            <v>Glenrock III Wind</v>
          </cell>
          <cell r="S380">
            <v>9</v>
          </cell>
        </row>
        <row r="381">
          <cell r="R381" t="str">
            <v>Goodnoe Wind</v>
          </cell>
          <cell r="S381">
            <v>9</v>
          </cell>
        </row>
        <row r="382">
          <cell r="R382" t="str">
            <v>Grant - Priest Rapids</v>
          </cell>
          <cell r="S382">
            <v>5</v>
          </cell>
        </row>
        <row r="383">
          <cell r="R383" t="str">
            <v>Grant - Wanapum</v>
          </cell>
          <cell r="S383">
            <v>5</v>
          </cell>
        </row>
        <row r="384">
          <cell r="R384" t="str">
            <v>Grant County</v>
          </cell>
          <cell r="S384">
            <v>2</v>
          </cell>
        </row>
        <row r="385">
          <cell r="R385" t="str">
            <v>Grant Displacement</v>
          </cell>
          <cell r="S385">
            <v>5</v>
          </cell>
        </row>
        <row r="386">
          <cell r="R386" t="str">
            <v>Grant Meaningful Priority</v>
          </cell>
          <cell r="S386">
            <v>5</v>
          </cell>
        </row>
        <row r="387">
          <cell r="R387" t="str">
            <v>Grant Reasonable</v>
          </cell>
          <cell r="S387">
            <v>5</v>
          </cell>
        </row>
        <row r="388">
          <cell r="R388" t="str">
            <v>Grant Power Auction</v>
          </cell>
          <cell r="S388">
            <v>5</v>
          </cell>
        </row>
        <row r="389">
          <cell r="R389" t="str">
            <v>High Plains Wind</v>
          </cell>
          <cell r="S389">
            <v>9</v>
          </cell>
        </row>
        <row r="390">
          <cell r="R390" t="str">
            <v>High Plateau Wind QF</v>
          </cell>
          <cell r="S390">
            <v>4</v>
          </cell>
        </row>
        <row r="391">
          <cell r="R391" t="str">
            <v>Hermiston Purchase</v>
          </cell>
          <cell r="S391">
            <v>2</v>
          </cell>
        </row>
        <row r="392">
          <cell r="R392" t="str">
            <v>Hurricane Purchase</v>
          </cell>
          <cell r="S392">
            <v>2</v>
          </cell>
        </row>
        <row r="393">
          <cell r="R393" t="str">
            <v>Hurricane Sale</v>
          </cell>
          <cell r="S393">
            <v>1</v>
          </cell>
        </row>
        <row r="394">
          <cell r="R394" t="str">
            <v>Idaho Power P278538</v>
          </cell>
          <cell r="S394">
            <v>2</v>
          </cell>
        </row>
        <row r="395">
          <cell r="R395" t="str">
            <v>Idaho Power P278538 HLH</v>
          </cell>
          <cell r="S395">
            <v>2</v>
          </cell>
        </row>
        <row r="396">
          <cell r="R396" t="str">
            <v>Idaho Power P278538 LLH</v>
          </cell>
          <cell r="S396">
            <v>2</v>
          </cell>
        </row>
        <row r="397">
          <cell r="R397" t="str">
            <v>Idaho Power RTSA Purchase</v>
          </cell>
          <cell r="S397">
            <v>2</v>
          </cell>
        </row>
        <row r="398">
          <cell r="R398" t="str">
            <v>Idaho Power RTSA return</v>
          </cell>
          <cell r="S398">
            <v>8</v>
          </cell>
        </row>
        <row r="399">
          <cell r="R399" t="str">
            <v>Idaho QF</v>
          </cell>
          <cell r="S399">
            <v>4</v>
          </cell>
        </row>
        <row r="400">
          <cell r="R400" t="str">
            <v>Idaho Pre-MSP QF</v>
          </cell>
          <cell r="S400">
            <v>4</v>
          </cell>
        </row>
        <row r="401">
          <cell r="R401" t="str">
            <v>Idaho Post-Merger Pre-MSP QF</v>
          </cell>
          <cell r="S401">
            <v>4</v>
          </cell>
        </row>
        <row r="402">
          <cell r="R402" t="str">
            <v>Idaho Post-MSP QF</v>
          </cell>
          <cell r="S402">
            <v>4</v>
          </cell>
        </row>
        <row r="403">
          <cell r="R403" t="str">
            <v>Idaho Pre-Merger QF</v>
          </cell>
          <cell r="S403">
            <v>4</v>
          </cell>
        </row>
        <row r="404">
          <cell r="R404" t="str">
            <v>IPP Purchase</v>
          </cell>
          <cell r="S404">
            <v>2</v>
          </cell>
        </row>
        <row r="405">
          <cell r="R405" t="str">
            <v>IPP Sale (LADWP)</v>
          </cell>
          <cell r="S405">
            <v>1</v>
          </cell>
        </row>
        <row r="406">
          <cell r="R406" t="str">
            <v>IRP - DSM East Irrigation Ld Control</v>
          </cell>
          <cell r="S406">
            <v>7</v>
          </cell>
        </row>
        <row r="407">
          <cell r="R407" t="str">
            <v>IRP - DSM East Irrigation Ld Control - Return</v>
          </cell>
          <cell r="S407">
            <v>7</v>
          </cell>
        </row>
        <row r="408">
          <cell r="R408" t="str">
            <v>IRP - DSM East Summer Ld Control</v>
          </cell>
          <cell r="S408">
            <v>7</v>
          </cell>
        </row>
        <row r="409">
          <cell r="R409" t="str">
            <v>IRP - DSM East Summer Ld Control - Return</v>
          </cell>
          <cell r="S409">
            <v>7</v>
          </cell>
        </row>
        <row r="410">
          <cell r="R410" t="str">
            <v>IRP - DSM West Irrigation Ld Control</v>
          </cell>
          <cell r="S410">
            <v>7</v>
          </cell>
        </row>
        <row r="411">
          <cell r="R411" t="str">
            <v>IRP - DSM West Irrigation Ld Control - Return</v>
          </cell>
          <cell r="S411">
            <v>7</v>
          </cell>
        </row>
        <row r="412">
          <cell r="R412" t="str">
            <v>IRP - FOT Four Corners</v>
          </cell>
          <cell r="S412">
            <v>7</v>
          </cell>
        </row>
        <row r="413">
          <cell r="R413" t="str">
            <v>IRP - FOT Mid-C</v>
          </cell>
          <cell r="S413">
            <v>7</v>
          </cell>
        </row>
        <row r="414">
          <cell r="R414" t="str">
            <v>IRP - FOT West Main</v>
          </cell>
          <cell r="S414">
            <v>7</v>
          </cell>
        </row>
        <row r="415">
          <cell r="R415" t="str">
            <v>IRP - Wind Mid-C</v>
          </cell>
          <cell r="S415">
            <v>7</v>
          </cell>
        </row>
        <row r="416">
          <cell r="R416" t="str">
            <v>IRP - Wind Walla Walla</v>
          </cell>
          <cell r="S416">
            <v>7</v>
          </cell>
        </row>
        <row r="417">
          <cell r="R417" t="str">
            <v>IRP - Wind Wyoming SE</v>
          </cell>
          <cell r="S417">
            <v>7</v>
          </cell>
        </row>
        <row r="418">
          <cell r="R418" t="str">
            <v>IRP - Wind Wyoming SW</v>
          </cell>
          <cell r="S418">
            <v>7</v>
          </cell>
        </row>
        <row r="419">
          <cell r="R419" t="str">
            <v>IRP - Wind Yakima</v>
          </cell>
          <cell r="S419">
            <v>7</v>
          </cell>
        </row>
        <row r="420">
          <cell r="R420" t="str">
            <v>Kennecott Generation Adjustment</v>
          </cell>
          <cell r="S420">
            <v>8</v>
          </cell>
        </row>
        <row r="421">
          <cell r="R421" t="str">
            <v>Kennecott Incentive</v>
          </cell>
          <cell r="S421">
            <v>2</v>
          </cell>
        </row>
        <row r="422">
          <cell r="R422" t="str">
            <v>Kennecott Incentive (Historical)</v>
          </cell>
          <cell r="S422">
            <v>2</v>
          </cell>
        </row>
        <row r="423">
          <cell r="R423" t="str">
            <v>Kennecott QF</v>
          </cell>
          <cell r="S423">
            <v>4</v>
          </cell>
        </row>
        <row r="424">
          <cell r="R424" t="str">
            <v>Kennecott Refinery QF</v>
          </cell>
          <cell r="S424">
            <v>4</v>
          </cell>
        </row>
        <row r="425">
          <cell r="R425" t="str">
            <v>Kennecott Smelter QF</v>
          </cell>
          <cell r="S425">
            <v>4</v>
          </cell>
        </row>
        <row r="426">
          <cell r="R426" t="str">
            <v>LADWP s491300</v>
          </cell>
          <cell r="S426">
            <v>1</v>
          </cell>
        </row>
        <row r="427">
          <cell r="R427" t="str">
            <v>LADWP s491301</v>
          </cell>
          <cell r="S427">
            <v>1</v>
          </cell>
        </row>
        <row r="428">
          <cell r="R428" t="str">
            <v>LADWP p491303</v>
          </cell>
          <cell r="S428">
            <v>2</v>
          </cell>
        </row>
        <row r="429">
          <cell r="R429" t="str">
            <v>LADWP s491303</v>
          </cell>
          <cell r="S429">
            <v>2</v>
          </cell>
        </row>
        <row r="430">
          <cell r="R430" t="str">
            <v>LADWP p491304</v>
          </cell>
          <cell r="S430">
            <v>2</v>
          </cell>
        </row>
        <row r="431">
          <cell r="R431" t="str">
            <v>LADWP s491304</v>
          </cell>
          <cell r="S431">
            <v>2</v>
          </cell>
        </row>
        <row r="432">
          <cell r="R432" t="str">
            <v>Leaning Juniper 1</v>
          </cell>
          <cell r="S432">
            <v>9</v>
          </cell>
        </row>
        <row r="433">
          <cell r="R433" t="str">
            <v>Lewis River Loss of Efficiency</v>
          </cell>
          <cell r="S433">
            <v>8</v>
          </cell>
        </row>
        <row r="434">
          <cell r="R434" t="str">
            <v>Lewis River Motoring Loss</v>
          </cell>
          <cell r="S434">
            <v>8</v>
          </cell>
        </row>
        <row r="435">
          <cell r="R435" t="str">
            <v>Lower Ridge Wind QF</v>
          </cell>
          <cell r="S435">
            <v>4</v>
          </cell>
        </row>
        <row r="436">
          <cell r="R436" t="str">
            <v>MagCorp Buythrough</v>
          </cell>
          <cell r="S436">
            <v>8</v>
          </cell>
        </row>
        <row r="437">
          <cell r="R437" t="str">
            <v>MagCorp Buythrough Winter</v>
          </cell>
          <cell r="S437">
            <v>8</v>
          </cell>
        </row>
        <row r="438">
          <cell r="R438" t="str">
            <v>MagCorp Curtailment</v>
          </cell>
          <cell r="S438">
            <v>8</v>
          </cell>
        </row>
        <row r="439">
          <cell r="R439" t="str">
            <v>MagCorp Curtailment (Historical)</v>
          </cell>
          <cell r="S439">
            <v>8</v>
          </cell>
        </row>
        <row r="440">
          <cell r="R440" t="str">
            <v>MagCorp Curtailment Winter</v>
          </cell>
          <cell r="S440">
            <v>8</v>
          </cell>
        </row>
        <row r="441">
          <cell r="R441" t="str">
            <v>MagCorp Curtailment Winter (Historical)</v>
          </cell>
          <cell r="S441">
            <v>8</v>
          </cell>
        </row>
        <row r="442">
          <cell r="R442" t="str">
            <v>Marengo</v>
          </cell>
          <cell r="S442">
            <v>9</v>
          </cell>
        </row>
        <row r="443">
          <cell r="R443" t="str">
            <v>Marengo I</v>
          </cell>
          <cell r="S443">
            <v>9</v>
          </cell>
        </row>
        <row r="444">
          <cell r="R444" t="str">
            <v>Marengo II</v>
          </cell>
          <cell r="S444">
            <v>9</v>
          </cell>
        </row>
        <row r="445">
          <cell r="R445" t="str">
            <v>McFadden Ridge Wind</v>
          </cell>
          <cell r="S445">
            <v>9</v>
          </cell>
        </row>
        <row r="446">
          <cell r="R446" t="str">
            <v>Monsanto Curtailment</v>
          </cell>
          <cell r="S446">
            <v>8</v>
          </cell>
        </row>
        <row r="447">
          <cell r="R447" t="str">
            <v>Monsanto Buythrough</v>
          </cell>
          <cell r="S447">
            <v>8</v>
          </cell>
        </row>
        <row r="448">
          <cell r="R448" t="str">
            <v>Monsanto Curtailment (Historical)</v>
          </cell>
          <cell r="S448">
            <v>2</v>
          </cell>
        </row>
        <row r="449">
          <cell r="R449" t="str">
            <v>Monsanto Excess Demand</v>
          </cell>
          <cell r="S449">
            <v>8</v>
          </cell>
        </row>
        <row r="450">
          <cell r="R450" t="str">
            <v>Morgan Stanley p189046</v>
          </cell>
          <cell r="S450">
            <v>2</v>
          </cell>
        </row>
        <row r="451">
          <cell r="R451" t="str">
            <v>Morgan Stanley p196538</v>
          </cell>
          <cell r="S451">
            <v>3</v>
          </cell>
        </row>
        <row r="452">
          <cell r="R452" t="str">
            <v>Morgan Stanley p206006</v>
          </cell>
          <cell r="S452">
            <v>3</v>
          </cell>
        </row>
        <row r="453">
          <cell r="R453" t="str">
            <v>Morgan Stanley p206008</v>
          </cell>
          <cell r="S453">
            <v>3</v>
          </cell>
        </row>
        <row r="454">
          <cell r="R454" t="str">
            <v>Morgan Stanley p207863</v>
          </cell>
          <cell r="S454">
            <v>6</v>
          </cell>
        </row>
        <row r="455">
          <cell r="R455" t="str">
            <v>Morgan Stanley p244840</v>
          </cell>
          <cell r="S455">
            <v>3</v>
          </cell>
        </row>
        <row r="456">
          <cell r="R456" t="str">
            <v>Morgan Stanley p244841</v>
          </cell>
          <cell r="S456">
            <v>3</v>
          </cell>
        </row>
        <row r="457">
          <cell r="R457" t="str">
            <v>Morgan Stanley p272153</v>
          </cell>
          <cell r="S457">
            <v>2</v>
          </cell>
        </row>
        <row r="458">
          <cell r="R458" t="str">
            <v>Morgan Stanley p272154</v>
          </cell>
          <cell r="S458">
            <v>2</v>
          </cell>
        </row>
        <row r="459">
          <cell r="R459" t="str">
            <v>Morgan Stanley p272156</v>
          </cell>
          <cell r="S459">
            <v>2</v>
          </cell>
        </row>
        <row r="460">
          <cell r="R460" t="str">
            <v>Morgan Stanley p272157</v>
          </cell>
          <cell r="S460">
            <v>2</v>
          </cell>
        </row>
        <row r="461">
          <cell r="R461" t="str">
            <v>Morgan Stanley p272158</v>
          </cell>
          <cell r="S461">
            <v>2</v>
          </cell>
        </row>
        <row r="462">
          <cell r="R462" t="str">
            <v>Morgan Stanley s207862</v>
          </cell>
          <cell r="S462">
            <v>2</v>
          </cell>
        </row>
        <row r="463">
          <cell r="R463" t="str">
            <v>Mountain Wind 1 QF</v>
          </cell>
          <cell r="S463">
            <v>4</v>
          </cell>
        </row>
        <row r="464">
          <cell r="R464" t="str">
            <v>Mountain Wind 2 QF</v>
          </cell>
          <cell r="S464">
            <v>4</v>
          </cell>
        </row>
        <row r="465">
          <cell r="R465" t="str">
            <v>Mule Hollow Wind QF</v>
          </cell>
          <cell r="S465">
            <v>4</v>
          </cell>
        </row>
        <row r="466">
          <cell r="R466" t="str">
            <v>NCPA p309009</v>
          </cell>
          <cell r="S466">
            <v>6</v>
          </cell>
        </row>
        <row r="467">
          <cell r="R467" t="str">
            <v>NCPA s309008</v>
          </cell>
          <cell r="S467">
            <v>6</v>
          </cell>
        </row>
        <row r="468">
          <cell r="R468" t="str">
            <v>Nebo Capacity Payment</v>
          </cell>
          <cell r="S468">
            <v>2</v>
          </cell>
        </row>
        <row r="469">
          <cell r="R469" t="str">
            <v>Non-Owned East - Obligation</v>
          </cell>
          <cell r="S469">
            <v>2</v>
          </cell>
        </row>
        <row r="470">
          <cell r="R470" t="str">
            <v>Non-Owned East - Offset</v>
          </cell>
          <cell r="S470">
            <v>2</v>
          </cell>
        </row>
        <row r="471">
          <cell r="R471" t="str">
            <v>Non-Owned West - Obligation</v>
          </cell>
          <cell r="S471">
            <v>2</v>
          </cell>
        </row>
        <row r="472">
          <cell r="R472" t="str">
            <v>Non-Owned West - Offset</v>
          </cell>
          <cell r="S472">
            <v>2</v>
          </cell>
        </row>
        <row r="473">
          <cell r="R473" t="str">
            <v>Non-Owned East Wind - Obligation</v>
          </cell>
          <cell r="S473">
            <v>2</v>
          </cell>
        </row>
        <row r="474">
          <cell r="R474" t="str">
            <v>Non-Owned East Wind - Offset</v>
          </cell>
          <cell r="S474">
            <v>2</v>
          </cell>
        </row>
        <row r="475">
          <cell r="R475" t="str">
            <v>Non-Owned West Wind - Obligation</v>
          </cell>
          <cell r="S475">
            <v>2</v>
          </cell>
        </row>
        <row r="476">
          <cell r="R476" t="str">
            <v>Non-Owned West Wind - Offset</v>
          </cell>
          <cell r="S476">
            <v>2</v>
          </cell>
        </row>
        <row r="477">
          <cell r="R477" t="str">
            <v>North Point Wind QF</v>
          </cell>
          <cell r="S477">
            <v>4</v>
          </cell>
        </row>
        <row r="478">
          <cell r="R478" t="str">
            <v>NUCOR</v>
          </cell>
          <cell r="S478">
            <v>2</v>
          </cell>
        </row>
        <row r="479">
          <cell r="R479" t="str">
            <v>NUCOR (De-rate)</v>
          </cell>
          <cell r="S479">
            <v>2</v>
          </cell>
        </row>
        <row r="480">
          <cell r="R480" t="str">
            <v>NVE s523485</v>
          </cell>
          <cell r="S480">
            <v>1</v>
          </cell>
        </row>
        <row r="481">
          <cell r="R481" t="str">
            <v>NVE s811499</v>
          </cell>
          <cell r="S481">
            <v>1</v>
          </cell>
        </row>
        <row r="482">
          <cell r="R482" t="str">
            <v>Oregon QF</v>
          </cell>
          <cell r="S482">
            <v>4</v>
          </cell>
        </row>
        <row r="483">
          <cell r="R483" t="str">
            <v>Oregon Pre-MSP QF</v>
          </cell>
          <cell r="S483">
            <v>4</v>
          </cell>
        </row>
        <row r="484">
          <cell r="R484" t="str">
            <v>Oregon Post-Merger Pre-MSP QF</v>
          </cell>
          <cell r="S484">
            <v>4</v>
          </cell>
        </row>
        <row r="485">
          <cell r="R485" t="str">
            <v>Oregon Post-MSP QF</v>
          </cell>
          <cell r="S485">
            <v>4</v>
          </cell>
        </row>
        <row r="486">
          <cell r="R486" t="str">
            <v>Oregon Pre-Merger QF</v>
          </cell>
          <cell r="S486">
            <v>4</v>
          </cell>
        </row>
        <row r="487">
          <cell r="R487" t="str">
            <v>Oregon Wind Farm QF</v>
          </cell>
          <cell r="S487">
            <v>4</v>
          </cell>
        </row>
        <row r="488">
          <cell r="R488" t="str">
            <v>P4 Production</v>
          </cell>
          <cell r="S488">
            <v>2</v>
          </cell>
        </row>
        <row r="489">
          <cell r="R489" t="str">
            <v>P4 Production (De-rate)</v>
          </cell>
          <cell r="S489">
            <v>1</v>
          </cell>
        </row>
        <row r="490">
          <cell r="R490" t="str">
            <v>Pacific Gas and Electric s524491</v>
          </cell>
          <cell r="S490">
            <v>1</v>
          </cell>
        </row>
        <row r="491">
          <cell r="R491" t="str">
            <v>PGE Cove</v>
          </cell>
          <cell r="S491">
            <v>2</v>
          </cell>
        </row>
        <row r="492">
          <cell r="R492" t="str">
            <v>Pine City Wind QF</v>
          </cell>
          <cell r="S492">
            <v>4</v>
          </cell>
        </row>
        <row r="493">
          <cell r="R493" t="str">
            <v>Pioneer Wind Park I QF</v>
          </cell>
          <cell r="S493">
            <v>4</v>
          </cell>
        </row>
        <row r="494">
          <cell r="R494" t="str">
            <v>Pioneer Wind Park II QF</v>
          </cell>
          <cell r="S494">
            <v>4</v>
          </cell>
        </row>
        <row r="495">
          <cell r="R495" t="str">
            <v>Pipeline Chehalis - Lateral</v>
          </cell>
          <cell r="S495">
            <v>11</v>
          </cell>
        </row>
        <row r="496">
          <cell r="R496" t="str">
            <v>Pipeline Chehalis - Main</v>
          </cell>
          <cell r="S496">
            <v>11</v>
          </cell>
        </row>
        <row r="497">
          <cell r="R497" t="str">
            <v>Pipeline Currant Creek Lateral</v>
          </cell>
          <cell r="S497">
            <v>11</v>
          </cell>
        </row>
        <row r="498">
          <cell r="R498" t="str">
            <v>Pipeline Hermiston Owned</v>
          </cell>
          <cell r="S498">
            <v>11</v>
          </cell>
        </row>
        <row r="499">
          <cell r="R499" t="str">
            <v>Pipeline Kern River Gas</v>
          </cell>
          <cell r="S499">
            <v>11</v>
          </cell>
        </row>
        <row r="500">
          <cell r="R500" t="str">
            <v>Pipeline Lake Side Lateral</v>
          </cell>
          <cell r="S500">
            <v>11</v>
          </cell>
        </row>
        <row r="501">
          <cell r="R501" t="str">
            <v>Pipeline Naughton</v>
          </cell>
          <cell r="S501">
            <v>14</v>
          </cell>
        </row>
        <row r="502">
          <cell r="R502" t="str">
            <v>Pipeline Reservation Fees</v>
          </cell>
          <cell r="S502">
            <v>11</v>
          </cell>
        </row>
        <row r="503">
          <cell r="R503" t="str">
            <v>Pipeline Southern System Expansion</v>
          </cell>
          <cell r="S503">
            <v>11</v>
          </cell>
        </row>
        <row r="504">
          <cell r="R504" t="str">
            <v>Power County North Wind QF p575612</v>
          </cell>
          <cell r="S504">
            <v>4</v>
          </cell>
        </row>
        <row r="505">
          <cell r="R505" t="str">
            <v>Power County South Wind QF p575614</v>
          </cell>
          <cell r="S505">
            <v>4</v>
          </cell>
        </row>
        <row r="506">
          <cell r="R506" t="str">
            <v>PSCo Exchange</v>
          </cell>
          <cell r="S506">
            <v>6</v>
          </cell>
        </row>
        <row r="507">
          <cell r="R507" t="str">
            <v>PSCo Exchange deliver</v>
          </cell>
          <cell r="S507">
            <v>6</v>
          </cell>
        </row>
        <row r="508">
          <cell r="R508" t="str">
            <v>PSCo FC III delivery</v>
          </cell>
          <cell r="S508">
            <v>6</v>
          </cell>
        </row>
        <row r="509">
          <cell r="R509" t="str">
            <v>PSCo FC III Generation</v>
          </cell>
          <cell r="S509">
            <v>6</v>
          </cell>
        </row>
        <row r="510">
          <cell r="R510" t="str">
            <v>PSCo Sale summer</v>
          </cell>
          <cell r="S510">
            <v>1</v>
          </cell>
        </row>
        <row r="511">
          <cell r="R511" t="str">
            <v>PSCo Sale winter</v>
          </cell>
          <cell r="S511">
            <v>1</v>
          </cell>
        </row>
        <row r="512">
          <cell r="R512" t="str">
            <v>Redding Exchange In</v>
          </cell>
          <cell r="S512">
            <v>6</v>
          </cell>
        </row>
        <row r="513">
          <cell r="R513" t="str">
            <v>Redding Exchange Out</v>
          </cell>
          <cell r="S513">
            <v>6</v>
          </cell>
        </row>
        <row r="514">
          <cell r="R514" t="str">
            <v>Ramp Loss East</v>
          </cell>
          <cell r="S514">
            <v>8</v>
          </cell>
        </row>
        <row r="515">
          <cell r="R515" t="str">
            <v>Ramp Loss West</v>
          </cell>
          <cell r="S515">
            <v>8</v>
          </cell>
        </row>
        <row r="516">
          <cell r="R516" t="str">
            <v>Rock River I</v>
          </cell>
          <cell r="S516">
            <v>2</v>
          </cell>
        </row>
        <row r="517">
          <cell r="R517" t="str">
            <v>Rolling Hills Wind</v>
          </cell>
          <cell r="S517">
            <v>9</v>
          </cell>
        </row>
        <row r="518">
          <cell r="R518" t="str">
            <v>Roseburg Dillard QF</v>
          </cell>
          <cell r="S518">
            <v>4</v>
          </cell>
        </row>
        <row r="519">
          <cell r="R519" t="str">
            <v>Roseburg Forest Products</v>
          </cell>
          <cell r="S519">
            <v>2</v>
          </cell>
        </row>
        <row r="520">
          <cell r="R520" t="str">
            <v>Salt River Project</v>
          </cell>
          <cell r="S520">
            <v>1</v>
          </cell>
        </row>
        <row r="521">
          <cell r="R521" t="str">
            <v>SCE Settlement</v>
          </cell>
          <cell r="S521">
            <v>1</v>
          </cell>
        </row>
        <row r="522">
          <cell r="R522" t="str">
            <v>Schwendiman QF</v>
          </cell>
          <cell r="S522">
            <v>4</v>
          </cell>
        </row>
        <row r="523">
          <cell r="R523" t="str">
            <v>SCE s513948</v>
          </cell>
          <cell r="S523">
            <v>1</v>
          </cell>
        </row>
        <row r="524">
          <cell r="R524" t="str">
            <v>SCL State Line delivery</v>
          </cell>
          <cell r="S524">
            <v>6</v>
          </cell>
        </row>
        <row r="525">
          <cell r="R525" t="str">
            <v>SCL State Line delivery LLH</v>
          </cell>
          <cell r="S525">
            <v>6</v>
          </cell>
        </row>
        <row r="526">
          <cell r="R526" t="str">
            <v>SCL State Line generation</v>
          </cell>
          <cell r="S526">
            <v>6</v>
          </cell>
        </row>
        <row r="527">
          <cell r="R527" t="str">
            <v>SCL State Line reserves</v>
          </cell>
          <cell r="S527">
            <v>6</v>
          </cell>
        </row>
        <row r="528">
          <cell r="R528" t="str">
            <v>SDGE s513949</v>
          </cell>
          <cell r="S528">
            <v>1</v>
          </cell>
        </row>
        <row r="529">
          <cell r="R529" t="str">
            <v>Seven Mile Wind</v>
          </cell>
          <cell r="S529">
            <v>9</v>
          </cell>
        </row>
        <row r="530">
          <cell r="R530" t="str">
            <v>Seven Mile II Wind</v>
          </cell>
          <cell r="S530">
            <v>9</v>
          </cell>
        </row>
        <row r="531">
          <cell r="R531" t="str">
            <v>Shell p489963</v>
          </cell>
          <cell r="S531">
            <v>6</v>
          </cell>
        </row>
        <row r="532">
          <cell r="R532" t="str">
            <v>Shell s489962</v>
          </cell>
          <cell r="S532">
            <v>6</v>
          </cell>
        </row>
        <row r="533">
          <cell r="R533" t="str">
            <v>Sierra Pacific II</v>
          </cell>
          <cell r="S533">
            <v>1</v>
          </cell>
        </row>
        <row r="534">
          <cell r="R534" t="str">
            <v>Simplot Phosphates</v>
          </cell>
          <cell r="S534">
            <v>4</v>
          </cell>
        </row>
        <row r="535">
          <cell r="R535" t="str">
            <v>Small Purchases east</v>
          </cell>
          <cell r="S535">
            <v>2</v>
          </cell>
        </row>
        <row r="536">
          <cell r="R536" t="str">
            <v>Small Purchases west</v>
          </cell>
          <cell r="S536">
            <v>2</v>
          </cell>
        </row>
        <row r="537">
          <cell r="R537" t="str">
            <v>SMUD</v>
          </cell>
          <cell r="S537">
            <v>1</v>
          </cell>
        </row>
        <row r="538">
          <cell r="R538" t="str">
            <v>SMUD Provisional</v>
          </cell>
          <cell r="S538">
            <v>1</v>
          </cell>
        </row>
        <row r="539">
          <cell r="R539" t="str">
            <v>SMUD Monthly</v>
          </cell>
          <cell r="S539">
            <v>1</v>
          </cell>
        </row>
        <row r="540">
          <cell r="R540" t="str">
            <v>Spanish Fork Wind 2 QF</v>
          </cell>
          <cell r="S540">
            <v>4</v>
          </cell>
        </row>
        <row r="541">
          <cell r="R541" t="str">
            <v>Station Service East</v>
          </cell>
          <cell r="S541">
            <v>8</v>
          </cell>
        </row>
        <row r="542">
          <cell r="R542" t="str">
            <v>Station Service West</v>
          </cell>
          <cell r="S542">
            <v>8</v>
          </cell>
        </row>
        <row r="543">
          <cell r="R543" t="str">
            <v>STF Index Trades - Buy - East</v>
          </cell>
          <cell r="S543">
            <v>13</v>
          </cell>
        </row>
        <row r="544">
          <cell r="R544" t="str">
            <v>STF Index Trades - Buy - West</v>
          </cell>
          <cell r="S544">
            <v>13</v>
          </cell>
        </row>
        <row r="545">
          <cell r="R545" t="str">
            <v>STF Index Trades - Sell - East</v>
          </cell>
          <cell r="S545">
            <v>12</v>
          </cell>
        </row>
        <row r="546">
          <cell r="R546" t="str">
            <v>STF Index Trades - Sell - West</v>
          </cell>
          <cell r="S546">
            <v>12</v>
          </cell>
        </row>
        <row r="547">
          <cell r="R547" t="str">
            <v>STF Trading Margin</v>
          </cell>
          <cell r="S547">
            <v>12</v>
          </cell>
        </row>
        <row r="548">
          <cell r="R548" t="str">
            <v>Sunnyside (QF) additional</v>
          </cell>
          <cell r="S548">
            <v>4</v>
          </cell>
        </row>
        <row r="549">
          <cell r="R549" t="str">
            <v>Sunnyside (QF) base</v>
          </cell>
          <cell r="S549">
            <v>4</v>
          </cell>
        </row>
        <row r="550">
          <cell r="R550" t="str">
            <v>Tesoro QF</v>
          </cell>
          <cell r="S550">
            <v>4</v>
          </cell>
        </row>
        <row r="551">
          <cell r="R551" t="str">
            <v>Three Buttes Wind</v>
          </cell>
          <cell r="S551">
            <v>2</v>
          </cell>
        </row>
        <row r="552">
          <cell r="R552" t="str">
            <v>Threemile Canyon Wind QF p500139</v>
          </cell>
          <cell r="S552">
            <v>4</v>
          </cell>
        </row>
        <row r="553">
          <cell r="R553" t="str">
            <v>Top of the World Wind p522807</v>
          </cell>
          <cell r="S553">
            <v>2</v>
          </cell>
        </row>
        <row r="554">
          <cell r="R554" t="str">
            <v>Top of the World Wind p575862</v>
          </cell>
          <cell r="S554">
            <v>2</v>
          </cell>
        </row>
        <row r="555">
          <cell r="R555" t="str">
            <v>TransAlta p371343</v>
          </cell>
          <cell r="S555">
            <v>6</v>
          </cell>
        </row>
        <row r="556">
          <cell r="R556" t="str">
            <v>TransAlta Purchase Flat</v>
          </cell>
          <cell r="S556">
            <v>2</v>
          </cell>
        </row>
        <row r="557">
          <cell r="R557" t="str">
            <v>TransAlta Purchase Index</v>
          </cell>
          <cell r="S557">
            <v>2</v>
          </cell>
        </row>
        <row r="558">
          <cell r="R558" t="str">
            <v>TransAlta s371344</v>
          </cell>
          <cell r="S558">
            <v>6</v>
          </cell>
        </row>
        <row r="559">
          <cell r="R559" t="str">
            <v>Transmission East</v>
          </cell>
          <cell r="S559">
            <v>10</v>
          </cell>
        </row>
        <row r="560">
          <cell r="R560" t="str">
            <v>Transmission West</v>
          </cell>
          <cell r="S560">
            <v>10</v>
          </cell>
        </row>
        <row r="561">
          <cell r="R561" t="str">
            <v>Tri-State Exchange</v>
          </cell>
          <cell r="S561">
            <v>6</v>
          </cell>
        </row>
        <row r="562">
          <cell r="R562" t="str">
            <v>Tri-State Exchange return</v>
          </cell>
          <cell r="S562">
            <v>6</v>
          </cell>
        </row>
        <row r="563">
          <cell r="R563" t="str">
            <v>Tri-State Purchase</v>
          </cell>
          <cell r="S563">
            <v>2</v>
          </cell>
        </row>
        <row r="564">
          <cell r="R564" t="str">
            <v>UAMPS s223863</v>
          </cell>
          <cell r="S564">
            <v>1</v>
          </cell>
        </row>
        <row r="565">
          <cell r="R565" t="str">
            <v>UAMPS s404236</v>
          </cell>
          <cell r="S565">
            <v>1</v>
          </cell>
        </row>
        <row r="566">
          <cell r="R566" t="str">
            <v>UBS AG 6X16 at 4C</v>
          </cell>
          <cell r="S566">
            <v>3</v>
          </cell>
        </row>
        <row r="567">
          <cell r="R567" t="str">
            <v>UBS p223199</v>
          </cell>
          <cell r="S567">
            <v>3</v>
          </cell>
        </row>
        <row r="568">
          <cell r="R568" t="str">
            <v>UBS p268848</v>
          </cell>
          <cell r="S568">
            <v>3</v>
          </cell>
        </row>
        <row r="569">
          <cell r="R569" t="str">
            <v>UBS p268850</v>
          </cell>
          <cell r="S569">
            <v>3</v>
          </cell>
        </row>
        <row r="570">
          <cell r="R570" t="str">
            <v>UMPA II</v>
          </cell>
          <cell r="S570">
            <v>1</v>
          </cell>
        </row>
        <row r="571">
          <cell r="R571" t="str">
            <v>US Magnesium QF</v>
          </cell>
          <cell r="S571">
            <v>4</v>
          </cell>
        </row>
        <row r="572">
          <cell r="R572" t="str">
            <v>US Magnesium Reserve</v>
          </cell>
          <cell r="S572">
            <v>2</v>
          </cell>
        </row>
        <row r="573">
          <cell r="R573" t="str">
            <v>Utah QF</v>
          </cell>
          <cell r="S573">
            <v>4</v>
          </cell>
        </row>
        <row r="574">
          <cell r="R574" t="str">
            <v>Utah Pre-MSP QF</v>
          </cell>
          <cell r="S574">
            <v>4</v>
          </cell>
        </row>
        <row r="575">
          <cell r="R575" t="str">
            <v>Utah Post-Merger Pre-MSP QF</v>
          </cell>
          <cell r="S575">
            <v>4</v>
          </cell>
        </row>
        <row r="576">
          <cell r="R576" t="str">
            <v>Utah Post-MSP QF</v>
          </cell>
          <cell r="S576">
            <v>4</v>
          </cell>
        </row>
        <row r="577">
          <cell r="R577" t="str">
            <v>Utah Pre-Merger QF</v>
          </cell>
          <cell r="S577">
            <v>4</v>
          </cell>
        </row>
        <row r="578">
          <cell r="R578" t="str">
            <v>Washington QF</v>
          </cell>
          <cell r="S578">
            <v>4</v>
          </cell>
        </row>
        <row r="579">
          <cell r="R579" t="str">
            <v>Washington Pre-MSP QF</v>
          </cell>
          <cell r="S579">
            <v>4</v>
          </cell>
        </row>
        <row r="580">
          <cell r="R580" t="str">
            <v>Washington Post-Merger Pre-MSP QF</v>
          </cell>
          <cell r="S580">
            <v>4</v>
          </cell>
        </row>
        <row r="581">
          <cell r="R581" t="str">
            <v>Washington Post-MSP QF</v>
          </cell>
          <cell r="S581">
            <v>4</v>
          </cell>
        </row>
        <row r="582">
          <cell r="R582" t="str">
            <v>Washington Pre-Merger QF</v>
          </cell>
          <cell r="S582">
            <v>4</v>
          </cell>
        </row>
        <row r="583">
          <cell r="R583" t="str">
            <v>West Valley Toll</v>
          </cell>
          <cell r="S583">
            <v>2</v>
          </cell>
        </row>
        <row r="584">
          <cell r="R584" t="str">
            <v>Weyerhaeuser QF</v>
          </cell>
          <cell r="S584">
            <v>4</v>
          </cell>
        </row>
        <row r="585">
          <cell r="R585" t="str">
            <v>Weyerhaeuser Reserve</v>
          </cell>
          <cell r="S585">
            <v>2</v>
          </cell>
        </row>
        <row r="586">
          <cell r="R586" t="str">
            <v>Wolverine Creek</v>
          </cell>
          <cell r="S586">
            <v>2</v>
          </cell>
        </row>
        <row r="587">
          <cell r="R587" t="str">
            <v>Wyoming QF</v>
          </cell>
          <cell r="S587">
            <v>4</v>
          </cell>
        </row>
        <row r="588">
          <cell r="R588" t="str">
            <v>Wyoming Pre-MSP QF</v>
          </cell>
          <cell r="S588">
            <v>4</v>
          </cell>
        </row>
        <row r="589">
          <cell r="R589" t="str">
            <v>Wyoming Post-Merger Pre-MSP QF</v>
          </cell>
          <cell r="S589">
            <v>4</v>
          </cell>
        </row>
        <row r="590">
          <cell r="R590" t="str">
            <v>Wyoming Post-MSP QF</v>
          </cell>
          <cell r="S590">
            <v>4</v>
          </cell>
        </row>
        <row r="591">
          <cell r="R591" t="str">
            <v>Wyoming Pre-Merger QF</v>
          </cell>
          <cell r="S591">
            <v>4</v>
          </cell>
        </row>
      </sheetData>
      <sheetData sheetId="5"/>
      <sheetData sheetId="6"/>
      <sheetData sheetId="7"/>
      <sheetData sheetId="8">
        <row r="41">
          <cell r="A41">
            <v>37196</v>
          </cell>
          <cell r="B41">
            <v>0.44227329059218473</v>
          </cell>
          <cell r="C41">
            <v>0.61387460599846122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</row>
        <row r="56">
          <cell r="A56">
            <v>42675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Summary"/>
      <sheetName val="Summary (Monthly)"/>
      <sheetName val="Avoided Costs"/>
      <sheetName val="Recon"/>
      <sheetName val="Side-by-Side"/>
      <sheetName val="Delta"/>
      <sheetName val="NPC"/>
      <sheetName val="BASE"/>
      <sheetName val="Check MWh"/>
      <sheetName val="Check Dollars"/>
      <sheetName val="IRP Wind"/>
      <sheetName val="FuelAllocation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NPC Version Log"/>
      <sheetName val="E-W Assignments"/>
      <sheetName val="L&amp;R (Monthly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Period = 2023-2032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5">
          <cell r="A35">
            <v>40483</v>
          </cell>
          <cell r="B35">
            <v>0.65726018788406704</v>
          </cell>
          <cell r="C35">
            <v>0.99392085910925754</v>
          </cell>
          <cell r="D35">
            <v>965864.37811727053</v>
          </cell>
          <cell r="E35">
            <v>3969481.6528573781</v>
          </cell>
        </row>
        <row r="36">
          <cell r="A36">
            <v>40848</v>
          </cell>
          <cell r="B36">
            <v>0.68683689633884992</v>
          </cell>
          <cell r="C36">
            <v>0</v>
          </cell>
          <cell r="D36">
            <v>965864.37811727053</v>
          </cell>
          <cell r="E36">
            <v>4001673.6651144326</v>
          </cell>
        </row>
        <row r="37">
          <cell r="A37">
            <v>41214</v>
          </cell>
          <cell r="B37">
            <v>0.7177445566740982</v>
          </cell>
          <cell r="C37">
            <v>0</v>
          </cell>
          <cell r="D37">
            <v>965864.37811727053</v>
          </cell>
          <cell r="E37">
            <v>4035314.317923055</v>
          </cell>
        </row>
        <row r="38">
          <cell r="A38">
            <v>41579</v>
          </cell>
          <cell r="B38">
            <v>0.75004306172443236</v>
          </cell>
          <cell r="C38">
            <v>0</v>
          </cell>
          <cell r="D38">
            <v>965864.37811727053</v>
          </cell>
          <cell r="E38">
            <v>4070468.8001080649</v>
          </cell>
        </row>
        <row r="39">
          <cell r="A39">
            <v>41944</v>
          </cell>
          <cell r="B39">
            <v>0.78379499950203191</v>
          </cell>
          <cell r="C39">
            <v>0</v>
          </cell>
          <cell r="D39">
            <v>965864.37811727053</v>
          </cell>
          <cell r="E39">
            <v>4107205.2339914003</v>
          </cell>
        </row>
        <row r="40">
          <cell r="A40">
            <v>42309</v>
          </cell>
          <cell r="B40">
            <v>0.81906577447962303</v>
          </cell>
          <cell r="C40">
            <v>0</v>
          </cell>
          <cell r="D40">
            <v>965864.37811727053</v>
          </cell>
          <cell r="E40">
            <v>4145594.8073994862</v>
          </cell>
        </row>
        <row r="41">
          <cell r="A41">
            <v>42675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6">
          <cell r="C16">
            <v>400</v>
          </cell>
          <cell r="D16">
            <v>384</v>
          </cell>
          <cell r="E16">
            <v>416</v>
          </cell>
          <cell r="F16">
            <v>400</v>
          </cell>
          <cell r="G16">
            <v>400</v>
          </cell>
          <cell r="H16">
            <v>400</v>
          </cell>
          <cell r="I16">
            <v>400</v>
          </cell>
          <cell r="J16">
            <v>416</v>
          </cell>
          <cell r="K16">
            <v>384</v>
          </cell>
          <cell r="L16">
            <v>416</v>
          </cell>
          <cell r="M16">
            <v>384</v>
          </cell>
          <cell r="N16">
            <v>400</v>
          </cell>
          <cell r="O16">
            <v>416</v>
          </cell>
          <cell r="P16">
            <v>400</v>
          </cell>
          <cell r="Q16">
            <v>432</v>
          </cell>
          <cell r="R16">
            <v>416</v>
          </cell>
          <cell r="S16">
            <v>416</v>
          </cell>
          <cell r="T16">
            <v>416</v>
          </cell>
          <cell r="U16">
            <v>416</v>
          </cell>
          <cell r="V16">
            <v>432</v>
          </cell>
          <cell r="W16">
            <v>400</v>
          </cell>
          <cell r="X16">
            <v>432</v>
          </cell>
          <cell r="Y16">
            <v>400</v>
          </cell>
          <cell r="Z16">
            <v>416</v>
          </cell>
          <cell r="AA16">
            <v>416</v>
          </cell>
          <cell r="AB16">
            <v>384</v>
          </cell>
          <cell r="AC16">
            <v>432</v>
          </cell>
          <cell r="AD16">
            <v>416</v>
          </cell>
          <cell r="AE16">
            <v>416</v>
          </cell>
          <cell r="AF16">
            <v>416</v>
          </cell>
          <cell r="AG16">
            <v>416</v>
          </cell>
          <cell r="AH16">
            <v>432</v>
          </cell>
          <cell r="AI16">
            <v>400</v>
          </cell>
          <cell r="AJ16">
            <v>432</v>
          </cell>
          <cell r="AK16">
            <v>400</v>
          </cell>
          <cell r="AL16">
            <v>416</v>
          </cell>
          <cell r="AM16">
            <v>416</v>
          </cell>
          <cell r="AN16">
            <v>384</v>
          </cell>
          <cell r="AO16">
            <v>432</v>
          </cell>
          <cell r="AP16">
            <v>416</v>
          </cell>
          <cell r="AQ16">
            <v>416</v>
          </cell>
          <cell r="AR16">
            <v>416</v>
          </cell>
          <cell r="AS16">
            <v>416</v>
          </cell>
          <cell r="AT16">
            <v>432</v>
          </cell>
          <cell r="AU16">
            <v>400</v>
          </cell>
          <cell r="AV16">
            <v>432</v>
          </cell>
          <cell r="AW16">
            <v>400</v>
          </cell>
          <cell r="AX16">
            <v>416</v>
          </cell>
          <cell r="AY16">
            <v>400</v>
          </cell>
          <cell r="AZ16">
            <v>384</v>
          </cell>
          <cell r="BA16">
            <v>416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416</v>
          </cell>
          <cell r="BG16">
            <v>400</v>
          </cell>
          <cell r="BH16">
            <v>416</v>
          </cell>
          <cell r="BI16">
            <v>400</v>
          </cell>
          <cell r="BJ16">
            <v>400</v>
          </cell>
          <cell r="BK16">
            <v>400</v>
          </cell>
          <cell r="BL16">
            <v>400</v>
          </cell>
          <cell r="BM16">
            <v>416</v>
          </cell>
          <cell r="BN16">
            <v>400</v>
          </cell>
          <cell r="BO16">
            <v>400</v>
          </cell>
          <cell r="BP16">
            <v>400</v>
          </cell>
          <cell r="BQ16">
            <v>400</v>
          </cell>
          <cell r="BR16">
            <v>416</v>
          </cell>
          <cell r="BS16">
            <v>384</v>
          </cell>
          <cell r="BT16">
            <v>416</v>
          </cell>
          <cell r="BU16">
            <v>384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416</v>
          </cell>
          <cell r="CA16">
            <v>416</v>
          </cell>
          <cell r="CB16">
            <v>416</v>
          </cell>
          <cell r="CC16">
            <v>416</v>
          </cell>
          <cell r="CD16">
            <v>432</v>
          </cell>
          <cell r="CE16">
            <v>400</v>
          </cell>
          <cell r="CF16">
            <v>432</v>
          </cell>
          <cell r="CG16">
            <v>400</v>
          </cell>
          <cell r="CH16">
            <v>416</v>
          </cell>
          <cell r="CI16">
            <v>416</v>
          </cell>
          <cell r="CJ16">
            <v>384</v>
          </cell>
          <cell r="CK16">
            <v>432</v>
          </cell>
          <cell r="CL16">
            <v>416</v>
          </cell>
          <cell r="CM16">
            <v>416</v>
          </cell>
          <cell r="CN16">
            <v>416</v>
          </cell>
          <cell r="CO16">
            <v>416</v>
          </cell>
          <cell r="CP16">
            <v>432</v>
          </cell>
          <cell r="CQ16">
            <v>400</v>
          </cell>
          <cell r="CR16">
            <v>432</v>
          </cell>
          <cell r="CS16">
            <v>400</v>
          </cell>
          <cell r="CT16">
            <v>416</v>
          </cell>
          <cell r="CU16">
            <v>416</v>
          </cell>
          <cell r="CV16">
            <v>384</v>
          </cell>
          <cell r="CW16">
            <v>432</v>
          </cell>
          <cell r="CX16">
            <v>416</v>
          </cell>
          <cell r="CY16">
            <v>416</v>
          </cell>
          <cell r="CZ16">
            <v>416</v>
          </cell>
          <cell r="DA16">
            <v>416</v>
          </cell>
          <cell r="DB16">
            <v>432</v>
          </cell>
          <cell r="DC16">
            <v>400</v>
          </cell>
          <cell r="DD16">
            <v>432</v>
          </cell>
          <cell r="DE16">
            <v>400</v>
          </cell>
          <cell r="DF16">
            <v>416</v>
          </cell>
          <cell r="DG16">
            <v>416</v>
          </cell>
          <cell r="DH16">
            <v>400</v>
          </cell>
          <cell r="DI16">
            <v>432</v>
          </cell>
          <cell r="DJ16">
            <v>416</v>
          </cell>
          <cell r="DK16">
            <v>416</v>
          </cell>
          <cell r="DL16">
            <v>416</v>
          </cell>
          <cell r="DM16">
            <v>416</v>
          </cell>
          <cell r="DN16">
            <v>432</v>
          </cell>
          <cell r="DO16">
            <v>400</v>
          </cell>
          <cell r="DP16">
            <v>432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416</v>
          </cell>
          <cell r="DV16">
            <v>400</v>
          </cell>
          <cell r="DW16">
            <v>400</v>
          </cell>
          <cell r="DX16">
            <v>400</v>
          </cell>
          <cell r="DY16">
            <v>400</v>
          </cell>
          <cell r="DZ16">
            <v>416</v>
          </cell>
          <cell r="EA16">
            <v>384</v>
          </cell>
          <cell r="EB16">
            <v>416</v>
          </cell>
          <cell r="EC16">
            <v>384</v>
          </cell>
          <cell r="ED16">
            <v>400</v>
          </cell>
          <cell r="EE16">
            <v>400</v>
          </cell>
          <cell r="EF16">
            <v>384</v>
          </cell>
          <cell r="EG16">
            <v>416</v>
          </cell>
          <cell r="EH16">
            <v>400</v>
          </cell>
          <cell r="EI16">
            <v>400</v>
          </cell>
          <cell r="EJ16">
            <v>400</v>
          </cell>
          <cell r="EK16">
            <v>400</v>
          </cell>
          <cell r="EL16">
            <v>416</v>
          </cell>
          <cell r="EM16">
            <v>384</v>
          </cell>
          <cell r="EN16">
            <v>416</v>
          </cell>
          <cell r="EO16">
            <v>384</v>
          </cell>
          <cell r="EP16">
            <v>400</v>
          </cell>
        </row>
        <row r="17">
          <cell r="C17">
            <v>344</v>
          </cell>
          <cell r="D17">
            <v>288</v>
          </cell>
          <cell r="E17">
            <v>328</v>
          </cell>
          <cell r="F17">
            <v>320</v>
          </cell>
          <cell r="G17">
            <v>344</v>
          </cell>
          <cell r="H17">
            <v>320</v>
          </cell>
          <cell r="I17">
            <v>344</v>
          </cell>
          <cell r="J17">
            <v>328</v>
          </cell>
          <cell r="K17">
            <v>336</v>
          </cell>
          <cell r="L17">
            <v>328</v>
          </cell>
          <cell r="M17">
            <v>336</v>
          </cell>
          <cell r="N17">
            <v>344</v>
          </cell>
          <cell r="O17">
            <v>328</v>
          </cell>
          <cell r="P17">
            <v>296</v>
          </cell>
          <cell r="Q17">
            <v>312</v>
          </cell>
          <cell r="R17">
            <v>304</v>
          </cell>
          <cell r="S17">
            <v>328</v>
          </cell>
          <cell r="T17">
            <v>304</v>
          </cell>
          <cell r="U17">
            <v>328</v>
          </cell>
          <cell r="V17">
            <v>312</v>
          </cell>
          <cell r="W17">
            <v>320</v>
          </cell>
          <cell r="X17">
            <v>312</v>
          </cell>
          <cell r="Y17">
            <v>320</v>
          </cell>
          <cell r="Z17">
            <v>328</v>
          </cell>
          <cell r="AA17">
            <v>328</v>
          </cell>
          <cell r="AB17">
            <v>288</v>
          </cell>
          <cell r="AC17">
            <v>312</v>
          </cell>
          <cell r="AD17">
            <v>304</v>
          </cell>
          <cell r="AE17">
            <v>328</v>
          </cell>
          <cell r="AF17">
            <v>304</v>
          </cell>
          <cell r="AG17">
            <v>328</v>
          </cell>
          <cell r="AH17">
            <v>312</v>
          </cell>
          <cell r="AI17">
            <v>320</v>
          </cell>
          <cell r="AJ17">
            <v>312</v>
          </cell>
          <cell r="AK17">
            <v>320</v>
          </cell>
          <cell r="AL17">
            <v>328</v>
          </cell>
          <cell r="AM17">
            <v>328</v>
          </cell>
          <cell r="AN17">
            <v>288</v>
          </cell>
          <cell r="AO17">
            <v>312</v>
          </cell>
          <cell r="AP17">
            <v>304</v>
          </cell>
          <cell r="AQ17">
            <v>328</v>
          </cell>
          <cell r="AR17">
            <v>304</v>
          </cell>
          <cell r="AS17">
            <v>328</v>
          </cell>
          <cell r="AT17">
            <v>312</v>
          </cell>
          <cell r="AU17">
            <v>320</v>
          </cell>
          <cell r="AV17">
            <v>312</v>
          </cell>
          <cell r="AW17">
            <v>320</v>
          </cell>
          <cell r="AX17">
            <v>328</v>
          </cell>
          <cell r="AY17">
            <v>344</v>
          </cell>
          <cell r="AZ17">
            <v>288</v>
          </cell>
          <cell r="BA17">
            <v>328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328</v>
          </cell>
          <cell r="BG17">
            <v>320</v>
          </cell>
          <cell r="BH17">
            <v>328</v>
          </cell>
          <cell r="BI17">
            <v>320</v>
          </cell>
          <cell r="BJ17">
            <v>344</v>
          </cell>
          <cell r="BK17">
            <v>344</v>
          </cell>
          <cell r="BL17">
            <v>296</v>
          </cell>
          <cell r="BM17">
            <v>328</v>
          </cell>
          <cell r="BN17">
            <v>320</v>
          </cell>
          <cell r="BO17">
            <v>344</v>
          </cell>
          <cell r="BP17">
            <v>320</v>
          </cell>
          <cell r="BQ17">
            <v>344</v>
          </cell>
          <cell r="BR17">
            <v>328</v>
          </cell>
          <cell r="BS17">
            <v>336</v>
          </cell>
          <cell r="BT17">
            <v>328</v>
          </cell>
          <cell r="BU17">
            <v>336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304</v>
          </cell>
          <cell r="CA17">
            <v>328</v>
          </cell>
          <cell r="CB17">
            <v>304</v>
          </cell>
          <cell r="CC17">
            <v>328</v>
          </cell>
          <cell r="CD17">
            <v>312</v>
          </cell>
          <cell r="CE17">
            <v>320</v>
          </cell>
          <cell r="CF17">
            <v>312</v>
          </cell>
          <cell r="CG17">
            <v>320</v>
          </cell>
          <cell r="CH17">
            <v>328</v>
          </cell>
          <cell r="CI17">
            <v>328</v>
          </cell>
          <cell r="CJ17">
            <v>288</v>
          </cell>
          <cell r="CK17">
            <v>312</v>
          </cell>
          <cell r="CL17">
            <v>304</v>
          </cell>
          <cell r="CM17">
            <v>328</v>
          </cell>
          <cell r="CN17">
            <v>304</v>
          </cell>
          <cell r="CO17">
            <v>328</v>
          </cell>
          <cell r="CP17">
            <v>312</v>
          </cell>
          <cell r="CQ17">
            <v>320</v>
          </cell>
          <cell r="CR17">
            <v>312</v>
          </cell>
          <cell r="CS17">
            <v>320</v>
          </cell>
          <cell r="CT17">
            <v>328</v>
          </cell>
          <cell r="CU17">
            <v>328</v>
          </cell>
          <cell r="CV17">
            <v>288</v>
          </cell>
          <cell r="CW17">
            <v>312</v>
          </cell>
          <cell r="CX17">
            <v>304</v>
          </cell>
          <cell r="CY17">
            <v>328</v>
          </cell>
          <cell r="CZ17">
            <v>304</v>
          </cell>
          <cell r="DA17">
            <v>328</v>
          </cell>
          <cell r="DB17">
            <v>312</v>
          </cell>
          <cell r="DC17">
            <v>320</v>
          </cell>
          <cell r="DD17">
            <v>312</v>
          </cell>
          <cell r="DE17">
            <v>320</v>
          </cell>
          <cell r="DF17">
            <v>328</v>
          </cell>
          <cell r="DG17">
            <v>328</v>
          </cell>
          <cell r="DH17">
            <v>296</v>
          </cell>
          <cell r="DI17">
            <v>312</v>
          </cell>
          <cell r="DJ17">
            <v>304</v>
          </cell>
          <cell r="DK17">
            <v>328</v>
          </cell>
          <cell r="DL17">
            <v>304</v>
          </cell>
          <cell r="DM17">
            <v>328</v>
          </cell>
          <cell r="DN17">
            <v>312</v>
          </cell>
          <cell r="DO17">
            <v>320</v>
          </cell>
          <cell r="DP17">
            <v>312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328</v>
          </cell>
          <cell r="DV17">
            <v>320</v>
          </cell>
          <cell r="DW17">
            <v>344</v>
          </cell>
          <cell r="DX17">
            <v>320</v>
          </cell>
          <cell r="DY17">
            <v>344</v>
          </cell>
          <cell r="DZ17">
            <v>328</v>
          </cell>
          <cell r="EA17">
            <v>336</v>
          </cell>
          <cell r="EB17">
            <v>328</v>
          </cell>
          <cell r="EC17">
            <v>336</v>
          </cell>
          <cell r="ED17">
            <v>344</v>
          </cell>
          <cell r="EE17">
            <v>344</v>
          </cell>
          <cell r="EF17">
            <v>288</v>
          </cell>
          <cell r="EG17">
            <v>328</v>
          </cell>
          <cell r="EH17">
            <v>320</v>
          </cell>
          <cell r="EI17">
            <v>344</v>
          </cell>
          <cell r="EJ17">
            <v>320</v>
          </cell>
          <cell r="EK17">
            <v>344</v>
          </cell>
          <cell r="EL17">
            <v>328</v>
          </cell>
          <cell r="EM17">
            <v>336</v>
          </cell>
          <cell r="EN17">
            <v>328</v>
          </cell>
          <cell r="EO17">
            <v>336</v>
          </cell>
          <cell r="EP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696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672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696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672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696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  <cell r="EE18">
            <v>744</v>
          </cell>
          <cell r="EF18">
            <v>672</v>
          </cell>
          <cell r="EG18">
            <v>744</v>
          </cell>
          <cell r="EH18">
            <v>720</v>
          </cell>
          <cell r="EI18">
            <v>744</v>
          </cell>
          <cell r="EJ18">
            <v>720</v>
          </cell>
          <cell r="EK18">
            <v>744</v>
          </cell>
          <cell r="EL18">
            <v>744</v>
          </cell>
          <cell r="EM18">
            <v>720</v>
          </cell>
          <cell r="EN18">
            <v>744</v>
          </cell>
          <cell r="EO18">
            <v>720</v>
          </cell>
          <cell r="EP18">
            <v>744</v>
          </cell>
        </row>
        <row r="19">
          <cell r="C19">
            <v>344</v>
          </cell>
          <cell r="D19">
            <v>288</v>
          </cell>
          <cell r="E19">
            <v>327</v>
          </cell>
          <cell r="F19">
            <v>320</v>
          </cell>
          <cell r="G19">
            <v>344</v>
          </cell>
          <cell r="H19">
            <v>320</v>
          </cell>
          <cell r="I19">
            <v>344</v>
          </cell>
          <cell r="J19">
            <v>328</v>
          </cell>
          <cell r="K19">
            <v>336</v>
          </cell>
          <cell r="L19">
            <v>328</v>
          </cell>
          <cell r="M19">
            <v>337</v>
          </cell>
          <cell r="N19">
            <v>344</v>
          </cell>
          <cell r="O19">
            <v>328</v>
          </cell>
          <cell r="P19">
            <v>296</v>
          </cell>
          <cell r="Q19">
            <v>311</v>
          </cell>
          <cell r="R19">
            <v>304</v>
          </cell>
          <cell r="S19">
            <v>328</v>
          </cell>
          <cell r="T19">
            <v>304</v>
          </cell>
          <cell r="U19">
            <v>328</v>
          </cell>
          <cell r="V19">
            <v>312</v>
          </cell>
          <cell r="W19">
            <v>320</v>
          </cell>
          <cell r="X19">
            <v>312</v>
          </cell>
          <cell r="Y19">
            <v>321</v>
          </cell>
          <cell r="Z19">
            <v>328</v>
          </cell>
          <cell r="AA19">
            <v>328</v>
          </cell>
          <cell r="AB19">
            <v>288</v>
          </cell>
          <cell r="AC19">
            <v>311</v>
          </cell>
          <cell r="AD19">
            <v>304</v>
          </cell>
          <cell r="AE19">
            <v>328</v>
          </cell>
          <cell r="AF19">
            <v>304</v>
          </cell>
          <cell r="AG19">
            <v>328</v>
          </cell>
          <cell r="AH19">
            <v>312</v>
          </cell>
          <cell r="AI19">
            <v>320</v>
          </cell>
          <cell r="AJ19">
            <v>312</v>
          </cell>
          <cell r="AK19">
            <v>321</v>
          </cell>
          <cell r="AL19">
            <v>328</v>
          </cell>
          <cell r="AM19">
            <v>328</v>
          </cell>
          <cell r="AN19">
            <v>288</v>
          </cell>
          <cell r="AO19">
            <v>311</v>
          </cell>
          <cell r="AP19">
            <v>304</v>
          </cell>
          <cell r="AQ19">
            <v>328</v>
          </cell>
          <cell r="AR19">
            <v>304</v>
          </cell>
          <cell r="AS19">
            <v>328</v>
          </cell>
          <cell r="AT19">
            <v>312</v>
          </cell>
          <cell r="AU19">
            <v>320</v>
          </cell>
          <cell r="AV19">
            <v>312</v>
          </cell>
          <cell r="AW19">
            <v>321</v>
          </cell>
          <cell r="AX19">
            <v>328</v>
          </cell>
          <cell r="AY19">
            <v>344</v>
          </cell>
          <cell r="AZ19">
            <v>288</v>
          </cell>
          <cell r="BA19">
            <v>327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328</v>
          </cell>
          <cell r="BG19">
            <v>320</v>
          </cell>
          <cell r="BH19">
            <v>328</v>
          </cell>
          <cell r="BI19">
            <v>321</v>
          </cell>
          <cell r="BJ19">
            <v>344</v>
          </cell>
          <cell r="BK19">
            <v>344</v>
          </cell>
          <cell r="BL19">
            <v>296</v>
          </cell>
          <cell r="BM19">
            <v>327</v>
          </cell>
          <cell r="BN19">
            <v>320</v>
          </cell>
          <cell r="BO19">
            <v>344</v>
          </cell>
          <cell r="BP19">
            <v>320</v>
          </cell>
          <cell r="BQ19">
            <v>344</v>
          </cell>
          <cell r="BR19">
            <v>328</v>
          </cell>
          <cell r="BS19">
            <v>336</v>
          </cell>
          <cell r="BT19">
            <v>328</v>
          </cell>
          <cell r="BU19">
            <v>337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304</v>
          </cell>
          <cell r="CA19">
            <v>328</v>
          </cell>
          <cell r="CB19">
            <v>304</v>
          </cell>
          <cell r="CC19">
            <v>328</v>
          </cell>
          <cell r="CD19">
            <v>312</v>
          </cell>
          <cell r="CE19">
            <v>320</v>
          </cell>
          <cell r="CF19">
            <v>312</v>
          </cell>
          <cell r="CG19">
            <v>321</v>
          </cell>
          <cell r="CH19">
            <v>328</v>
          </cell>
          <cell r="CI19">
            <v>328</v>
          </cell>
          <cell r="CJ19">
            <v>288</v>
          </cell>
          <cell r="CK19">
            <v>311</v>
          </cell>
          <cell r="CL19">
            <v>304</v>
          </cell>
          <cell r="CM19">
            <v>328</v>
          </cell>
          <cell r="CN19">
            <v>304</v>
          </cell>
          <cell r="CO19">
            <v>328</v>
          </cell>
          <cell r="CP19">
            <v>312</v>
          </cell>
          <cell r="CQ19">
            <v>320</v>
          </cell>
          <cell r="CR19">
            <v>312</v>
          </cell>
          <cell r="CS19">
            <v>321</v>
          </cell>
          <cell r="CT19">
            <v>328</v>
          </cell>
          <cell r="CU19">
            <v>328</v>
          </cell>
          <cell r="CV19">
            <v>288</v>
          </cell>
          <cell r="CW19">
            <v>311</v>
          </cell>
          <cell r="CX19">
            <v>304</v>
          </cell>
          <cell r="CY19">
            <v>328</v>
          </cell>
          <cell r="CZ19">
            <v>304</v>
          </cell>
          <cell r="DA19">
            <v>328</v>
          </cell>
          <cell r="DB19">
            <v>312</v>
          </cell>
          <cell r="DC19">
            <v>320</v>
          </cell>
          <cell r="DD19">
            <v>312</v>
          </cell>
          <cell r="DE19">
            <v>321</v>
          </cell>
          <cell r="DF19">
            <v>328</v>
          </cell>
          <cell r="DG19">
            <v>328</v>
          </cell>
          <cell r="DH19">
            <v>296</v>
          </cell>
          <cell r="DI19">
            <v>311</v>
          </cell>
          <cell r="DJ19">
            <v>304</v>
          </cell>
          <cell r="DK19">
            <v>328</v>
          </cell>
          <cell r="DL19">
            <v>304</v>
          </cell>
          <cell r="DM19">
            <v>328</v>
          </cell>
          <cell r="DN19">
            <v>312</v>
          </cell>
          <cell r="DO19">
            <v>320</v>
          </cell>
          <cell r="DP19">
            <v>312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327</v>
          </cell>
          <cell r="DV19">
            <v>320</v>
          </cell>
          <cell r="DW19">
            <v>344</v>
          </cell>
          <cell r="DX19">
            <v>320</v>
          </cell>
          <cell r="DY19">
            <v>344</v>
          </cell>
          <cell r="DZ19">
            <v>328</v>
          </cell>
          <cell r="EA19">
            <v>336</v>
          </cell>
          <cell r="EB19">
            <v>328</v>
          </cell>
          <cell r="EC19">
            <v>337</v>
          </cell>
          <cell r="ED19">
            <v>344</v>
          </cell>
          <cell r="EE19">
            <v>344</v>
          </cell>
          <cell r="EF19">
            <v>288</v>
          </cell>
          <cell r="EG19">
            <v>327</v>
          </cell>
          <cell r="EH19">
            <v>320</v>
          </cell>
          <cell r="EI19">
            <v>344</v>
          </cell>
          <cell r="EJ19">
            <v>320</v>
          </cell>
          <cell r="EK19">
            <v>344</v>
          </cell>
          <cell r="EL19">
            <v>328</v>
          </cell>
          <cell r="EM19">
            <v>336</v>
          </cell>
          <cell r="EN19">
            <v>328</v>
          </cell>
          <cell r="EO19">
            <v>337</v>
          </cell>
          <cell r="EP19">
            <v>344</v>
          </cell>
        </row>
        <row r="20">
          <cell r="C20">
            <v>744</v>
          </cell>
          <cell r="D20">
            <v>672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696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672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696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672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696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  <cell r="EE20">
            <v>744</v>
          </cell>
          <cell r="EF20">
            <v>672</v>
          </cell>
          <cell r="EG20">
            <v>743</v>
          </cell>
          <cell r="EH20">
            <v>720</v>
          </cell>
          <cell r="EI20">
            <v>744</v>
          </cell>
          <cell r="EJ20">
            <v>720</v>
          </cell>
          <cell r="EK20">
            <v>744</v>
          </cell>
          <cell r="EL20">
            <v>744</v>
          </cell>
          <cell r="EM20">
            <v>720</v>
          </cell>
          <cell r="EN20">
            <v>744</v>
          </cell>
          <cell r="EO20">
            <v>721</v>
          </cell>
          <cell r="EP20">
            <v>744</v>
          </cell>
        </row>
      </sheetData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Summary"/>
      <sheetName val="Avoided Costs"/>
      <sheetName val="Recon"/>
      <sheetName val="Side-by-Side"/>
      <sheetName val="Delta"/>
      <sheetName val="NPC"/>
      <sheetName val="BASE"/>
      <sheetName val="Check MWh"/>
      <sheetName val="Check Dollars"/>
      <sheetName val="IRP Wind"/>
      <sheetName val="FuelAllocation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NPC Version Log"/>
      <sheetName val="E-W Assignments"/>
      <sheetName val="L&amp;R (Monthly) (2)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Period = 2024-2033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6">
          <cell r="C16">
            <v>416</v>
          </cell>
          <cell r="D16">
            <v>400</v>
          </cell>
          <cell r="E16">
            <v>432</v>
          </cell>
          <cell r="F16">
            <v>416</v>
          </cell>
          <cell r="G16">
            <v>416</v>
          </cell>
          <cell r="H16">
            <v>416</v>
          </cell>
          <cell r="I16">
            <v>416</v>
          </cell>
          <cell r="J16">
            <v>432</v>
          </cell>
          <cell r="K16">
            <v>400</v>
          </cell>
          <cell r="L16">
            <v>432</v>
          </cell>
          <cell r="M16">
            <v>400</v>
          </cell>
          <cell r="N16">
            <v>416</v>
          </cell>
          <cell r="O16">
            <v>416</v>
          </cell>
          <cell r="P16">
            <v>384</v>
          </cell>
          <cell r="Q16">
            <v>432</v>
          </cell>
          <cell r="R16">
            <v>416</v>
          </cell>
          <cell r="S16">
            <v>416</v>
          </cell>
          <cell r="T16">
            <v>416</v>
          </cell>
          <cell r="U16">
            <v>416</v>
          </cell>
          <cell r="V16">
            <v>432</v>
          </cell>
          <cell r="W16">
            <v>400</v>
          </cell>
          <cell r="X16">
            <v>432</v>
          </cell>
          <cell r="Y16">
            <v>400</v>
          </cell>
          <cell r="Z16">
            <v>416</v>
          </cell>
          <cell r="AA16">
            <v>416</v>
          </cell>
          <cell r="AB16">
            <v>384</v>
          </cell>
          <cell r="AC16">
            <v>432</v>
          </cell>
          <cell r="AD16">
            <v>416</v>
          </cell>
          <cell r="AE16">
            <v>416</v>
          </cell>
          <cell r="AF16">
            <v>416</v>
          </cell>
          <cell r="AG16">
            <v>416</v>
          </cell>
          <cell r="AH16">
            <v>432</v>
          </cell>
          <cell r="AI16">
            <v>400</v>
          </cell>
          <cell r="AJ16">
            <v>432</v>
          </cell>
          <cell r="AK16">
            <v>400</v>
          </cell>
          <cell r="AL16">
            <v>416</v>
          </cell>
          <cell r="AM16">
            <v>400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400</v>
          </cell>
          <cell r="AT16">
            <v>416</v>
          </cell>
          <cell r="AU16">
            <v>400</v>
          </cell>
          <cell r="AV16">
            <v>416</v>
          </cell>
          <cell r="AW16">
            <v>400</v>
          </cell>
          <cell r="AX16">
            <v>400</v>
          </cell>
          <cell r="AY16">
            <v>400</v>
          </cell>
          <cell r="AZ16">
            <v>400</v>
          </cell>
          <cell r="BA16">
            <v>416</v>
          </cell>
          <cell r="BB16">
            <v>400</v>
          </cell>
          <cell r="BC16">
            <v>400</v>
          </cell>
          <cell r="BD16">
            <v>400</v>
          </cell>
          <cell r="BE16">
            <v>400</v>
          </cell>
          <cell r="BF16">
            <v>416</v>
          </cell>
          <cell r="BG16">
            <v>384</v>
          </cell>
          <cell r="BH16">
            <v>416</v>
          </cell>
          <cell r="BI16">
            <v>384</v>
          </cell>
          <cell r="BJ16">
            <v>400</v>
          </cell>
          <cell r="BK16">
            <v>416</v>
          </cell>
          <cell r="BL16">
            <v>384</v>
          </cell>
          <cell r="BM16">
            <v>432</v>
          </cell>
          <cell r="BN16">
            <v>416</v>
          </cell>
          <cell r="BO16">
            <v>416</v>
          </cell>
          <cell r="BP16">
            <v>416</v>
          </cell>
          <cell r="BQ16">
            <v>416</v>
          </cell>
          <cell r="BR16">
            <v>432</v>
          </cell>
          <cell r="BS16">
            <v>400</v>
          </cell>
          <cell r="BT16">
            <v>432</v>
          </cell>
          <cell r="BU16">
            <v>400</v>
          </cell>
          <cell r="BV16">
            <v>416</v>
          </cell>
          <cell r="BW16">
            <v>416</v>
          </cell>
          <cell r="BX16">
            <v>384</v>
          </cell>
          <cell r="BY16">
            <v>432</v>
          </cell>
          <cell r="BZ16">
            <v>416</v>
          </cell>
          <cell r="CA16">
            <v>416</v>
          </cell>
          <cell r="CB16">
            <v>416</v>
          </cell>
          <cell r="CC16">
            <v>416</v>
          </cell>
          <cell r="CD16">
            <v>432</v>
          </cell>
          <cell r="CE16">
            <v>400</v>
          </cell>
          <cell r="CF16">
            <v>432</v>
          </cell>
          <cell r="CG16">
            <v>400</v>
          </cell>
          <cell r="CH16">
            <v>416</v>
          </cell>
          <cell r="CI16">
            <v>416</v>
          </cell>
          <cell r="CJ16">
            <v>384</v>
          </cell>
          <cell r="CK16">
            <v>432</v>
          </cell>
          <cell r="CL16">
            <v>416</v>
          </cell>
          <cell r="CM16">
            <v>416</v>
          </cell>
          <cell r="CN16">
            <v>416</v>
          </cell>
          <cell r="CO16">
            <v>416</v>
          </cell>
          <cell r="CP16">
            <v>432</v>
          </cell>
          <cell r="CQ16">
            <v>400</v>
          </cell>
          <cell r="CR16">
            <v>432</v>
          </cell>
          <cell r="CS16">
            <v>400</v>
          </cell>
          <cell r="CT16">
            <v>416</v>
          </cell>
          <cell r="CU16">
            <v>416</v>
          </cell>
          <cell r="CV16">
            <v>400</v>
          </cell>
          <cell r="CW16">
            <v>432</v>
          </cell>
          <cell r="CX16">
            <v>416</v>
          </cell>
          <cell r="CY16">
            <v>416</v>
          </cell>
          <cell r="CZ16">
            <v>416</v>
          </cell>
          <cell r="DA16">
            <v>416</v>
          </cell>
          <cell r="DB16">
            <v>432</v>
          </cell>
          <cell r="DC16">
            <v>400</v>
          </cell>
          <cell r="DD16">
            <v>432</v>
          </cell>
          <cell r="DE16">
            <v>400</v>
          </cell>
          <cell r="DF16">
            <v>416</v>
          </cell>
          <cell r="DG16">
            <v>400</v>
          </cell>
          <cell r="DH16">
            <v>384</v>
          </cell>
          <cell r="DI16">
            <v>416</v>
          </cell>
          <cell r="DJ16">
            <v>400</v>
          </cell>
          <cell r="DK16">
            <v>400</v>
          </cell>
          <cell r="DL16">
            <v>400</v>
          </cell>
          <cell r="DM16">
            <v>400</v>
          </cell>
          <cell r="DN16">
            <v>416</v>
          </cell>
          <cell r="DO16">
            <v>384</v>
          </cell>
          <cell r="DP16">
            <v>416</v>
          </cell>
          <cell r="DQ16">
            <v>384</v>
          </cell>
          <cell r="DR16">
            <v>400</v>
          </cell>
          <cell r="DS16">
            <v>400</v>
          </cell>
          <cell r="DT16">
            <v>384</v>
          </cell>
          <cell r="DU16">
            <v>416</v>
          </cell>
          <cell r="DV16">
            <v>400</v>
          </cell>
          <cell r="DW16">
            <v>400</v>
          </cell>
          <cell r="DX16">
            <v>400</v>
          </cell>
          <cell r="DY16">
            <v>400</v>
          </cell>
          <cell r="DZ16">
            <v>416</v>
          </cell>
          <cell r="EA16">
            <v>384</v>
          </cell>
          <cell r="EB16">
            <v>416</v>
          </cell>
          <cell r="EC16">
            <v>384</v>
          </cell>
          <cell r="ED16">
            <v>400</v>
          </cell>
          <cell r="EE16">
            <v>416</v>
          </cell>
          <cell r="EF16">
            <v>384</v>
          </cell>
          <cell r="EG16">
            <v>432</v>
          </cell>
          <cell r="EH16">
            <v>416</v>
          </cell>
          <cell r="EI16">
            <v>416</v>
          </cell>
          <cell r="EJ16">
            <v>416</v>
          </cell>
          <cell r="EK16">
            <v>416</v>
          </cell>
          <cell r="EL16">
            <v>432</v>
          </cell>
          <cell r="EM16">
            <v>400</v>
          </cell>
          <cell r="EN16">
            <v>432</v>
          </cell>
          <cell r="EO16">
            <v>400</v>
          </cell>
          <cell r="EP16">
            <v>416</v>
          </cell>
        </row>
        <row r="17">
          <cell r="C17">
            <v>328</v>
          </cell>
          <cell r="D17">
            <v>296</v>
          </cell>
          <cell r="E17">
            <v>312</v>
          </cell>
          <cell r="F17">
            <v>304</v>
          </cell>
          <cell r="G17">
            <v>328</v>
          </cell>
          <cell r="H17">
            <v>304</v>
          </cell>
          <cell r="I17">
            <v>328</v>
          </cell>
          <cell r="J17">
            <v>312</v>
          </cell>
          <cell r="K17">
            <v>320</v>
          </cell>
          <cell r="L17">
            <v>312</v>
          </cell>
          <cell r="M17">
            <v>320</v>
          </cell>
          <cell r="N17">
            <v>328</v>
          </cell>
          <cell r="O17">
            <v>328</v>
          </cell>
          <cell r="P17">
            <v>288</v>
          </cell>
          <cell r="Q17">
            <v>312</v>
          </cell>
          <cell r="R17">
            <v>304</v>
          </cell>
          <cell r="S17">
            <v>328</v>
          </cell>
          <cell r="T17">
            <v>304</v>
          </cell>
          <cell r="U17">
            <v>328</v>
          </cell>
          <cell r="V17">
            <v>312</v>
          </cell>
          <cell r="W17">
            <v>320</v>
          </cell>
          <cell r="X17">
            <v>312</v>
          </cell>
          <cell r="Y17">
            <v>320</v>
          </cell>
          <cell r="Z17">
            <v>328</v>
          </cell>
          <cell r="AA17">
            <v>328</v>
          </cell>
          <cell r="AB17">
            <v>288</v>
          </cell>
          <cell r="AC17">
            <v>312</v>
          </cell>
          <cell r="AD17">
            <v>304</v>
          </cell>
          <cell r="AE17">
            <v>328</v>
          </cell>
          <cell r="AF17">
            <v>304</v>
          </cell>
          <cell r="AG17">
            <v>328</v>
          </cell>
          <cell r="AH17">
            <v>312</v>
          </cell>
          <cell r="AI17">
            <v>320</v>
          </cell>
          <cell r="AJ17">
            <v>312</v>
          </cell>
          <cell r="AK17">
            <v>320</v>
          </cell>
          <cell r="AL17">
            <v>328</v>
          </cell>
          <cell r="AM17">
            <v>344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344</v>
          </cell>
          <cell r="AT17">
            <v>328</v>
          </cell>
          <cell r="AU17">
            <v>320</v>
          </cell>
          <cell r="AV17">
            <v>328</v>
          </cell>
          <cell r="AW17">
            <v>320</v>
          </cell>
          <cell r="AX17">
            <v>344</v>
          </cell>
          <cell r="AY17">
            <v>344</v>
          </cell>
          <cell r="AZ17">
            <v>296</v>
          </cell>
          <cell r="BA17">
            <v>328</v>
          </cell>
          <cell r="BB17">
            <v>320</v>
          </cell>
          <cell r="BC17">
            <v>344</v>
          </cell>
          <cell r="BD17">
            <v>320</v>
          </cell>
          <cell r="BE17">
            <v>344</v>
          </cell>
          <cell r="BF17">
            <v>328</v>
          </cell>
          <cell r="BG17">
            <v>336</v>
          </cell>
          <cell r="BH17">
            <v>328</v>
          </cell>
          <cell r="BI17">
            <v>336</v>
          </cell>
          <cell r="BJ17">
            <v>344</v>
          </cell>
          <cell r="BK17">
            <v>328</v>
          </cell>
          <cell r="BL17">
            <v>288</v>
          </cell>
          <cell r="BM17">
            <v>312</v>
          </cell>
          <cell r="BN17">
            <v>304</v>
          </cell>
          <cell r="BO17">
            <v>328</v>
          </cell>
          <cell r="BP17">
            <v>304</v>
          </cell>
          <cell r="BQ17">
            <v>328</v>
          </cell>
          <cell r="BR17">
            <v>312</v>
          </cell>
          <cell r="BS17">
            <v>320</v>
          </cell>
          <cell r="BT17">
            <v>312</v>
          </cell>
          <cell r="BU17">
            <v>320</v>
          </cell>
          <cell r="BV17">
            <v>328</v>
          </cell>
          <cell r="BW17">
            <v>328</v>
          </cell>
          <cell r="BX17">
            <v>288</v>
          </cell>
          <cell r="BY17">
            <v>312</v>
          </cell>
          <cell r="BZ17">
            <v>304</v>
          </cell>
          <cell r="CA17">
            <v>328</v>
          </cell>
          <cell r="CB17">
            <v>304</v>
          </cell>
          <cell r="CC17">
            <v>328</v>
          </cell>
          <cell r="CD17">
            <v>312</v>
          </cell>
          <cell r="CE17">
            <v>320</v>
          </cell>
          <cell r="CF17">
            <v>312</v>
          </cell>
          <cell r="CG17">
            <v>320</v>
          </cell>
          <cell r="CH17">
            <v>328</v>
          </cell>
          <cell r="CI17">
            <v>328</v>
          </cell>
          <cell r="CJ17">
            <v>288</v>
          </cell>
          <cell r="CK17">
            <v>312</v>
          </cell>
          <cell r="CL17">
            <v>304</v>
          </cell>
          <cell r="CM17">
            <v>328</v>
          </cell>
          <cell r="CN17">
            <v>304</v>
          </cell>
          <cell r="CO17">
            <v>328</v>
          </cell>
          <cell r="CP17">
            <v>312</v>
          </cell>
          <cell r="CQ17">
            <v>320</v>
          </cell>
          <cell r="CR17">
            <v>312</v>
          </cell>
          <cell r="CS17">
            <v>320</v>
          </cell>
          <cell r="CT17">
            <v>328</v>
          </cell>
          <cell r="CU17">
            <v>328</v>
          </cell>
          <cell r="CV17">
            <v>296</v>
          </cell>
          <cell r="CW17">
            <v>312</v>
          </cell>
          <cell r="CX17">
            <v>304</v>
          </cell>
          <cell r="CY17">
            <v>328</v>
          </cell>
          <cell r="CZ17">
            <v>304</v>
          </cell>
          <cell r="DA17">
            <v>328</v>
          </cell>
          <cell r="DB17">
            <v>312</v>
          </cell>
          <cell r="DC17">
            <v>320</v>
          </cell>
          <cell r="DD17">
            <v>312</v>
          </cell>
          <cell r="DE17">
            <v>320</v>
          </cell>
          <cell r="DF17">
            <v>328</v>
          </cell>
          <cell r="DG17">
            <v>344</v>
          </cell>
          <cell r="DH17">
            <v>288</v>
          </cell>
          <cell r="DI17">
            <v>328</v>
          </cell>
          <cell r="DJ17">
            <v>320</v>
          </cell>
          <cell r="DK17">
            <v>344</v>
          </cell>
          <cell r="DL17">
            <v>320</v>
          </cell>
          <cell r="DM17">
            <v>344</v>
          </cell>
          <cell r="DN17">
            <v>328</v>
          </cell>
          <cell r="DO17">
            <v>336</v>
          </cell>
          <cell r="DP17">
            <v>328</v>
          </cell>
          <cell r="DQ17">
            <v>336</v>
          </cell>
          <cell r="DR17">
            <v>344</v>
          </cell>
          <cell r="DS17">
            <v>344</v>
          </cell>
          <cell r="DT17">
            <v>288</v>
          </cell>
          <cell r="DU17">
            <v>328</v>
          </cell>
          <cell r="DV17">
            <v>320</v>
          </cell>
          <cell r="DW17">
            <v>344</v>
          </cell>
          <cell r="DX17">
            <v>320</v>
          </cell>
          <cell r="DY17">
            <v>344</v>
          </cell>
          <cell r="DZ17">
            <v>328</v>
          </cell>
          <cell r="EA17">
            <v>336</v>
          </cell>
          <cell r="EB17">
            <v>328</v>
          </cell>
          <cell r="EC17">
            <v>336</v>
          </cell>
          <cell r="ED17">
            <v>344</v>
          </cell>
          <cell r="EE17">
            <v>328</v>
          </cell>
          <cell r="EF17">
            <v>288</v>
          </cell>
          <cell r="EG17">
            <v>312</v>
          </cell>
          <cell r="EH17">
            <v>304</v>
          </cell>
          <cell r="EI17">
            <v>328</v>
          </cell>
          <cell r="EJ17">
            <v>304</v>
          </cell>
          <cell r="EK17">
            <v>328</v>
          </cell>
          <cell r="EL17">
            <v>312</v>
          </cell>
          <cell r="EM17">
            <v>320</v>
          </cell>
          <cell r="EN17">
            <v>312</v>
          </cell>
          <cell r="EO17">
            <v>320</v>
          </cell>
          <cell r="EP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  <cell r="EE18">
            <v>744</v>
          </cell>
          <cell r="EF18">
            <v>672</v>
          </cell>
          <cell r="EG18">
            <v>744</v>
          </cell>
          <cell r="EH18">
            <v>720</v>
          </cell>
          <cell r="EI18">
            <v>744</v>
          </cell>
          <cell r="EJ18">
            <v>720</v>
          </cell>
          <cell r="EK18">
            <v>744</v>
          </cell>
          <cell r="EL18">
            <v>744</v>
          </cell>
          <cell r="EM18">
            <v>720</v>
          </cell>
          <cell r="EN18">
            <v>744</v>
          </cell>
          <cell r="EO18">
            <v>720</v>
          </cell>
          <cell r="EP18">
            <v>744</v>
          </cell>
        </row>
        <row r="19">
          <cell r="C19">
            <v>328</v>
          </cell>
          <cell r="D19">
            <v>296</v>
          </cell>
          <cell r="E19">
            <v>311</v>
          </cell>
          <cell r="F19">
            <v>304</v>
          </cell>
          <cell r="G19">
            <v>328</v>
          </cell>
          <cell r="H19">
            <v>304</v>
          </cell>
          <cell r="I19">
            <v>328</v>
          </cell>
          <cell r="J19">
            <v>312</v>
          </cell>
          <cell r="K19">
            <v>320</v>
          </cell>
          <cell r="L19">
            <v>312</v>
          </cell>
          <cell r="M19">
            <v>321</v>
          </cell>
          <cell r="N19">
            <v>328</v>
          </cell>
          <cell r="O19">
            <v>328</v>
          </cell>
          <cell r="P19">
            <v>288</v>
          </cell>
          <cell r="Q19">
            <v>311</v>
          </cell>
          <cell r="R19">
            <v>304</v>
          </cell>
          <cell r="S19">
            <v>328</v>
          </cell>
          <cell r="T19">
            <v>304</v>
          </cell>
          <cell r="U19">
            <v>328</v>
          </cell>
          <cell r="V19">
            <v>312</v>
          </cell>
          <cell r="W19">
            <v>320</v>
          </cell>
          <cell r="X19">
            <v>312</v>
          </cell>
          <cell r="Y19">
            <v>321</v>
          </cell>
          <cell r="Z19">
            <v>328</v>
          </cell>
          <cell r="AA19">
            <v>328</v>
          </cell>
          <cell r="AB19">
            <v>288</v>
          </cell>
          <cell r="AC19">
            <v>311</v>
          </cell>
          <cell r="AD19">
            <v>304</v>
          </cell>
          <cell r="AE19">
            <v>328</v>
          </cell>
          <cell r="AF19">
            <v>304</v>
          </cell>
          <cell r="AG19">
            <v>328</v>
          </cell>
          <cell r="AH19">
            <v>312</v>
          </cell>
          <cell r="AI19">
            <v>320</v>
          </cell>
          <cell r="AJ19">
            <v>312</v>
          </cell>
          <cell r="AK19">
            <v>321</v>
          </cell>
          <cell r="AL19">
            <v>328</v>
          </cell>
          <cell r="AM19">
            <v>344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344</v>
          </cell>
          <cell r="AT19">
            <v>328</v>
          </cell>
          <cell r="AU19">
            <v>320</v>
          </cell>
          <cell r="AV19">
            <v>328</v>
          </cell>
          <cell r="AW19">
            <v>321</v>
          </cell>
          <cell r="AX19">
            <v>344</v>
          </cell>
          <cell r="AY19">
            <v>344</v>
          </cell>
          <cell r="AZ19">
            <v>296</v>
          </cell>
          <cell r="BA19">
            <v>327</v>
          </cell>
          <cell r="BB19">
            <v>320</v>
          </cell>
          <cell r="BC19">
            <v>344</v>
          </cell>
          <cell r="BD19">
            <v>320</v>
          </cell>
          <cell r="BE19">
            <v>344</v>
          </cell>
          <cell r="BF19">
            <v>328</v>
          </cell>
          <cell r="BG19">
            <v>336</v>
          </cell>
          <cell r="BH19">
            <v>328</v>
          </cell>
          <cell r="BI19">
            <v>337</v>
          </cell>
          <cell r="BJ19">
            <v>344</v>
          </cell>
          <cell r="BK19">
            <v>328</v>
          </cell>
          <cell r="BL19">
            <v>288</v>
          </cell>
          <cell r="BM19">
            <v>311</v>
          </cell>
          <cell r="BN19">
            <v>304</v>
          </cell>
          <cell r="BO19">
            <v>328</v>
          </cell>
          <cell r="BP19">
            <v>304</v>
          </cell>
          <cell r="BQ19">
            <v>328</v>
          </cell>
          <cell r="BR19">
            <v>312</v>
          </cell>
          <cell r="BS19">
            <v>320</v>
          </cell>
          <cell r="BT19">
            <v>312</v>
          </cell>
          <cell r="BU19">
            <v>321</v>
          </cell>
          <cell r="BV19">
            <v>328</v>
          </cell>
          <cell r="BW19">
            <v>328</v>
          </cell>
          <cell r="BX19">
            <v>288</v>
          </cell>
          <cell r="BY19">
            <v>311</v>
          </cell>
          <cell r="BZ19">
            <v>304</v>
          </cell>
          <cell r="CA19">
            <v>328</v>
          </cell>
          <cell r="CB19">
            <v>304</v>
          </cell>
          <cell r="CC19">
            <v>328</v>
          </cell>
          <cell r="CD19">
            <v>312</v>
          </cell>
          <cell r="CE19">
            <v>320</v>
          </cell>
          <cell r="CF19">
            <v>312</v>
          </cell>
          <cell r="CG19">
            <v>321</v>
          </cell>
          <cell r="CH19">
            <v>328</v>
          </cell>
          <cell r="CI19">
            <v>328</v>
          </cell>
          <cell r="CJ19">
            <v>288</v>
          </cell>
          <cell r="CK19">
            <v>311</v>
          </cell>
          <cell r="CL19">
            <v>304</v>
          </cell>
          <cell r="CM19">
            <v>328</v>
          </cell>
          <cell r="CN19">
            <v>304</v>
          </cell>
          <cell r="CO19">
            <v>328</v>
          </cell>
          <cell r="CP19">
            <v>312</v>
          </cell>
          <cell r="CQ19">
            <v>320</v>
          </cell>
          <cell r="CR19">
            <v>312</v>
          </cell>
          <cell r="CS19">
            <v>321</v>
          </cell>
          <cell r="CT19">
            <v>328</v>
          </cell>
          <cell r="CU19">
            <v>328</v>
          </cell>
          <cell r="CV19">
            <v>296</v>
          </cell>
          <cell r="CW19">
            <v>311</v>
          </cell>
          <cell r="CX19">
            <v>304</v>
          </cell>
          <cell r="CY19">
            <v>328</v>
          </cell>
          <cell r="CZ19">
            <v>304</v>
          </cell>
          <cell r="DA19">
            <v>328</v>
          </cell>
          <cell r="DB19">
            <v>312</v>
          </cell>
          <cell r="DC19">
            <v>320</v>
          </cell>
          <cell r="DD19">
            <v>312</v>
          </cell>
          <cell r="DE19">
            <v>321</v>
          </cell>
          <cell r="DF19">
            <v>328</v>
          </cell>
          <cell r="DG19">
            <v>344</v>
          </cell>
          <cell r="DH19">
            <v>288</v>
          </cell>
          <cell r="DI19">
            <v>327</v>
          </cell>
          <cell r="DJ19">
            <v>320</v>
          </cell>
          <cell r="DK19">
            <v>344</v>
          </cell>
          <cell r="DL19">
            <v>320</v>
          </cell>
          <cell r="DM19">
            <v>344</v>
          </cell>
          <cell r="DN19">
            <v>328</v>
          </cell>
          <cell r="DO19">
            <v>336</v>
          </cell>
          <cell r="DP19">
            <v>328</v>
          </cell>
          <cell r="DQ19">
            <v>337</v>
          </cell>
          <cell r="DR19">
            <v>344</v>
          </cell>
          <cell r="DS19">
            <v>344</v>
          </cell>
          <cell r="DT19">
            <v>288</v>
          </cell>
          <cell r="DU19">
            <v>327</v>
          </cell>
          <cell r="DV19">
            <v>320</v>
          </cell>
          <cell r="DW19">
            <v>344</v>
          </cell>
          <cell r="DX19">
            <v>320</v>
          </cell>
          <cell r="DY19">
            <v>344</v>
          </cell>
          <cell r="DZ19">
            <v>328</v>
          </cell>
          <cell r="EA19">
            <v>336</v>
          </cell>
          <cell r="EB19">
            <v>328</v>
          </cell>
          <cell r="EC19">
            <v>337</v>
          </cell>
          <cell r="ED19">
            <v>344</v>
          </cell>
          <cell r="EE19">
            <v>328</v>
          </cell>
          <cell r="EF19">
            <v>288</v>
          </cell>
          <cell r="EG19">
            <v>311</v>
          </cell>
          <cell r="EH19">
            <v>304</v>
          </cell>
          <cell r="EI19">
            <v>328</v>
          </cell>
          <cell r="EJ19">
            <v>304</v>
          </cell>
          <cell r="EK19">
            <v>328</v>
          </cell>
          <cell r="EL19">
            <v>312</v>
          </cell>
          <cell r="EM19">
            <v>320</v>
          </cell>
          <cell r="EN19">
            <v>312</v>
          </cell>
          <cell r="EO19">
            <v>321</v>
          </cell>
          <cell r="EP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  <cell r="EE20">
            <v>744</v>
          </cell>
          <cell r="EF20">
            <v>672</v>
          </cell>
          <cell r="EG20">
            <v>743</v>
          </cell>
          <cell r="EH20">
            <v>720</v>
          </cell>
          <cell r="EI20">
            <v>744</v>
          </cell>
          <cell r="EJ20">
            <v>720</v>
          </cell>
          <cell r="EK20">
            <v>744</v>
          </cell>
          <cell r="EL20">
            <v>744</v>
          </cell>
          <cell r="EM20">
            <v>720</v>
          </cell>
          <cell r="EN20">
            <v>744</v>
          </cell>
          <cell r="EO20">
            <v>721</v>
          </cell>
          <cell r="EP20">
            <v>744</v>
          </cell>
        </row>
      </sheetData>
      <sheetData sheetId="34"/>
      <sheetData sheetId="35"/>
      <sheetData sheetId="36"/>
      <sheetData sheetId="3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pay, Ebru" refreshedDate="41850.47537083333" createdVersion="4" refreshedVersion="4" minRefreshableVersion="3" recordCount="1152">
  <cacheSource type="worksheet">
    <worksheetSource ref="B1:T1153" sheet="Reserve Requirements"/>
  </cacheSource>
  <cacheFields count="19">
    <cacheField name="Period" numFmtId="14">
      <sharedItems containsSemiMixedTypes="0" containsNonDate="0" containsDate="1" containsString="0" minDate="2015-01-01T00:00:00" maxDate="2038-12-02T00:00:00" count="288"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  <d v="2024-04-01T00:00:00"/>
        <d v="2024-05-01T00:00:00"/>
        <d v="2024-06-01T00:00:00"/>
        <d v="2024-07-01T00:00:00"/>
        <d v="2024-08-01T00:00:00"/>
        <d v="2024-09-01T00:00:00"/>
        <d v="2024-10-01T00:00:00"/>
        <d v="2024-11-01T00:00:00"/>
        <d v="2024-12-01T00:00:00"/>
        <d v="2025-01-01T00:00:00"/>
        <d v="2025-02-01T00:00:00"/>
        <d v="2025-03-01T00:00:00"/>
        <d v="2025-04-01T00:00:00"/>
        <d v="2025-05-01T00:00:00"/>
        <d v="2025-06-01T00:00:00"/>
        <d v="2025-07-01T00:00:00"/>
        <d v="2025-08-01T00:00:00"/>
        <d v="2025-09-01T00:00:00"/>
        <d v="2025-10-01T00:00:00"/>
        <d v="2025-11-01T00:00:00"/>
        <d v="2025-12-01T00:00:00"/>
        <d v="2026-01-01T00:00:00"/>
        <d v="2026-02-01T00:00:00"/>
        <d v="2026-03-01T00:00:00"/>
        <d v="2026-04-01T00:00:00"/>
        <d v="2026-05-01T00:00:00"/>
        <d v="2026-06-01T00:00:00"/>
        <d v="2026-07-01T00:00:00"/>
        <d v="2026-08-01T00:00:00"/>
        <d v="2026-09-01T00:00:00"/>
        <d v="2026-10-01T00:00:00"/>
        <d v="2026-11-01T00:00:00"/>
        <d v="2026-12-01T00:00:00"/>
        <d v="2027-01-01T00:00:00"/>
        <d v="2027-02-01T00:00:00"/>
        <d v="2027-03-01T00:00:00"/>
        <d v="2027-04-01T00:00:00"/>
        <d v="2027-05-01T00:00:00"/>
        <d v="2027-06-01T00:00:00"/>
        <d v="2027-07-01T00:00:00"/>
        <d v="2027-08-01T00:00:00"/>
        <d v="2027-09-01T00:00:00"/>
        <d v="2027-10-01T00:00:00"/>
        <d v="2027-11-01T00:00:00"/>
        <d v="2027-12-01T00:00:00"/>
        <d v="2028-01-01T00:00:00"/>
        <d v="2028-02-01T00:00:00"/>
        <d v="2028-03-01T00:00:00"/>
        <d v="2028-04-01T00:00:00"/>
        <d v="2028-05-01T00:00:00"/>
        <d v="2028-06-01T00:00:00"/>
        <d v="2028-07-01T00:00:00"/>
        <d v="2028-08-01T00:00:00"/>
        <d v="2028-09-01T00:00:00"/>
        <d v="2028-10-01T00:00:00"/>
        <d v="2028-11-01T00:00:00"/>
        <d v="2028-12-01T00:00:00"/>
        <d v="2029-01-01T00:00:00"/>
        <d v="2029-02-01T00:00:00"/>
        <d v="2029-03-01T00:00:00"/>
        <d v="2029-04-01T00:00:00"/>
        <d v="2029-05-01T00:00:00"/>
        <d v="2029-06-01T00:00:00"/>
        <d v="2029-07-01T00:00:00"/>
        <d v="2029-08-01T00:00:00"/>
        <d v="2029-09-01T00:00:00"/>
        <d v="2029-10-01T00:00:00"/>
        <d v="2029-11-01T00:00:00"/>
        <d v="2029-12-01T00:00:00"/>
        <d v="2030-01-01T00:00:00"/>
        <d v="2030-02-01T00:00:00"/>
        <d v="2030-03-01T00:00:00"/>
        <d v="2030-04-01T00:00:00"/>
        <d v="2030-05-01T00:00:00"/>
        <d v="2030-06-01T00:00:00"/>
        <d v="2030-07-01T00:00:00"/>
        <d v="2030-08-01T00:00:00"/>
        <d v="2030-09-01T00:00:00"/>
        <d v="2030-10-01T00:00:00"/>
        <d v="2030-11-01T00:00:00"/>
        <d v="2030-12-01T00:00:00"/>
        <d v="2031-01-01T00:00:00"/>
        <d v="2031-02-01T00:00:00"/>
        <d v="2031-03-01T00:00:00"/>
        <d v="2031-04-01T00:00:00"/>
        <d v="2031-05-01T00:00:00"/>
        <d v="2031-06-01T00:00:00"/>
        <d v="2031-07-01T00:00:00"/>
        <d v="2031-08-01T00:00:00"/>
        <d v="2031-09-01T00:00:00"/>
        <d v="2031-10-01T00:00:00"/>
        <d v="2031-11-01T00:00:00"/>
        <d v="2031-12-01T00:00:00"/>
        <d v="2032-01-01T00:00:00"/>
        <d v="2032-02-01T00:00:00"/>
        <d v="2032-03-01T00:00:00"/>
        <d v="2032-04-01T00:00:00"/>
        <d v="2032-05-01T00:00:00"/>
        <d v="2032-06-01T00:00:00"/>
        <d v="2032-07-01T00:00:00"/>
        <d v="2032-08-01T00:00:00"/>
        <d v="2032-09-01T00:00:00"/>
        <d v="2032-10-01T00:00:00"/>
        <d v="2032-11-01T00:00:00"/>
        <d v="2032-12-01T00:00:00"/>
        <d v="2033-01-01T00:00:00"/>
        <d v="2033-02-01T00:00:00"/>
        <d v="2033-03-01T00:00:00"/>
        <d v="2033-04-01T00:00:00"/>
        <d v="2033-05-01T00:00:00"/>
        <d v="2033-06-01T00:00:00"/>
        <d v="2033-07-01T00:00:00"/>
        <d v="2033-08-01T00:00:00"/>
        <d v="2033-09-01T00:00:00"/>
        <d v="2033-10-01T00:00:00"/>
        <d v="2033-11-01T00:00:00"/>
        <d v="2033-12-01T00:00:00"/>
        <d v="2034-01-01T00:00:00"/>
        <d v="2034-02-01T00:00:00"/>
        <d v="2034-03-01T00:00:00"/>
        <d v="2034-04-01T00:00:00"/>
        <d v="2034-05-01T00:00:00"/>
        <d v="2034-06-01T00:00:00"/>
        <d v="2034-07-01T00:00:00"/>
        <d v="2034-08-01T00:00:00"/>
        <d v="2034-09-01T00:00:00"/>
        <d v="2034-10-01T00:00:00"/>
        <d v="2034-11-01T00:00:00"/>
        <d v="2034-12-01T00:00:00"/>
        <d v="2035-01-01T00:00:00"/>
        <d v="2035-02-01T00:00:00"/>
        <d v="2035-03-01T00:00:00"/>
        <d v="2035-04-01T00:00:00"/>
        <d v="2035-05-01T00:00:00"/>
        <d v="2035-06-01T00:00:00"/>
        <d v="2035-07-01T00:00:00"/>
        <d v="2035-08-01T00:00:00"/>
        <d v="2035-09-01T00:00:00"/>
        <d v="2035-10-01T00:00:00"/>
        <d v="2035-11-01T00:00:00"/>
        <d v="2035-12-01T00:00:00"/>
        <d v="2036-01-01T00:00:00"/>
        <d v="2036-02-01T00:00:00"/>
        <d v="2036-03-01T00:00:00"/>
        <d v="2036-04-01T00:00:00"/>
        <d v="2036-05-01T00:00:00"/>
        <d v="2036-06-01T00:00:00"/>
        <d v="2036-07-01T00:00:00"/>
        <d v="2036-08-01T00:00:00"/>
        <d v="2036-09-01T00:00:00"/>
        <d v="2036-10-01T00:00:00"/>
        <d v="2036-11-01T00:00:00"/>
        <d v="2036-12-01T00:00:00"/>
        <d v="2037-01-01T00:00:00"/>
        <d v="2037-02-01T00:00:00"/>
        <d v="2037-03-01T00:00:00"/>
        <d v="2037-04-01T00:00:00"/>
        <d v="2037-05-01T00:00:00"/>
        <d v="2037-06-01T00:00:00"/>
        <d v="2037-07-01T00:00:00"/>
        <d v="2037-08-01T00:00:00"/>
        <d v="2037-09-01T00:00:00"/>
        <d v="2037-10-01T00:00:00"/>
        <d v="2037-11-01T00:00:00"/>
        <d v="2037-12-01T00:00:00"/>
        <d v="2038-01-01T00:00:00"/>
        <d v="2038-02-01T00:00:00"/>
        <d v="2038-03-01T00:00:00"/>
        <d v="2038-04-01T00:00:00"/>
        <d v="2038-05-01T00:00:00"/>
        <d v="2038-06-01T00:00:00"/>
        <d v="2038-07-01T00:00:00"/>
        <d v="2038-08-01T00:00:00"/>
        <d v="2038-09-01T00:00:00"/>
        <d v="2038-10-01T00:00:00"/>
        <d v="2038-11-01T00:00:00"/>
        <d v="2038-12-01T00:00:00"/>
      </sharedItems>
    </cacheField>
    <cacheField name="Control Area" numFmtId="0">
      <sharedItems count="2">
        <s v="East"/>
        <s v="West"/>
      </sharedItems>
    </cacheField>
    <cacheField name="X" numFmtId="0">
      <sharedItems containsSemiMixedTypes="0" containsString="0" containsNumber="1" minValue="0" maxValue="64072.248905"/>
    </cacheField>
    <cacheField name="X2" numFmtId="0">
      <sharedItems containsSemiMixedTypes="0" containsString="0" containsNumber="1" minValue="0" maxValue="86.663311151388797"/>
    </cacheField>
    <cacheField name="X3" numFmtId="0">
      <sharedItems containsSemiMixedTypes="0" containsString="0" containsNumber="1" minValue="0" maxValue="73.996955999999997"/>
    </cacheField>
    <cacheField name="X4" numFmtId="0">
      <sharedItems containsSemiMixedTypes="0" containsString="0" containsNumber="1" minValue="0" maxValue="108.067345"/>
    </cacheField>
    <cacheField name="X5" numFmtId="0">
      <sharedItems containsSemiMixedTypes="0" containsString="0" containsNumber="1" minValue="706423.28766999999" maxValue="830897.81894000003"/>
    </cacheField>
    <cacheField name="X6" numFmtId="0">
      <sharedItems containsSemiMixedTypes="0" containsString="0" containsNumber="1" minValue="1039.95473551388" maxValue="1116.7981437365499"/>
    </cacheField>
    <cacheField name="X7" numFmtId="0">
      <sharedItems containsSemiMixedTypes="0" containsString="0" containsNumber="1" minValue="1000.0017" maxValue="1021.5978"/>
    </cacheField>
    <cacheField name="X8" numFmtId="0">
      <sharedItems containsSemiMixedTypes="0" containsString="0" containsNumber="1" minValue="1140.0371" maxValue="1225"/>
    </cacheField>
    <cacheField name="Reserve ShortageSum" numFmtId="0">
      <sharedItems containsSemiMixedTypes="0" containsString="0" containsNumber="1" minValue="0" maxValue="84438.845257145003"/>
    </cacheField>
    <cacheField name="X9" numFmtId="0">
      <sharedItems containsSemiMixedTypes="0" containsString="0" containsNumber="1" minValue="0" maxValue="117.276173968256"/>
    </cacheField>
    <cacheField name="X10" numFmtId="0">
      <sharedItems containsSemiMixedTypes="0" containsString="0" containsNumber="1" containsInteger="1" minValue="0" maxValue="0"/>
    </cacheField>
    <cacheField name="X11" numFmtId="0">
      <sharedItems containsSemiMixedTypes="0" containsString="0" containsNumber="1" minValue="0" maxValue="400.11040000000003"/>
    </cacheField>
    <cacheField name="X12" numFmtId="0">
      <sharedItems containsSemiMixedTypes="0" containsString="0" containsNumber="1" minValue="44344.569171000003" maxValue="147504.04592"/>
    </cacheField>
    <cacheField name="X13" numFmtId="0">
      <sharedItems containsSemiMixedTypes="0" containsString="0" containsNumber="1" minValue="59.602915552419297" maxValue="198.25812623655901"/>
    </cacheField>
    <cacheField name="X14" numFmtId="0">
      <sharedItems containsSemiMixedTypes="0" containsString="0" containsNumber="1" minValue="44.788539999999998" maxValue="163.05768"/>
    </cacheField>
    <cacheField name="X15" numFmtId="0">
      <sharedItems containsSemiMixedTypes="0" containsString="0" containsNumber="1" minValue="73.238380000000006" maxValue="249.23973000000001"/>
    </cacheField>
    <cacheField name="Study" numFmtId="172">
      <sharedItems count="2">
        <s v="Base Case"/>
        <s v="Wind Stud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lpay, Ebru" refreshedDate="41850.475640972225" createdVersion="4" refreshedVersion="4" minRefreshableVersion="3" recordCount="288">
  <cacheSource type="worksheet">
    <worksheetSource ref="U8:AD296" sheet="Reserve Shortage"/>
  </cacheSource>
  <cacheFields count="10">
    <cacheField name="Month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Year" numFmtId="0">
      <sharedItems containsSemiMixedTypes="0" containsString="0" containsNumber="1" containsInteger="1" minValue="2015" maxValue="2038" count="24"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</sharedItems>
    </cacheField>
    <cacheField name="Row Labels" numFmtId="14">
      <sharedItems containsSemiMixedTypes="0" containsNonDate="0" containsDate="1" containsString="0" minDate="2015-01-01T00:00:00" maxDate="2038-12-02T00:00:00"/>
    </cacheField>
    <cacheField name="East" numFmtId="172">
      <sharedItems containsSemiMixedTypes="0" containsString="0" containsNumber="1" minValue="0" maxValue="73207.266161699998"/>
    </cacheField>
    <cacheField name="West" numFmtId="172">
      <sharedItems containsSemiMixedTypes="0" containsString="0" containsNumber="1" minValue="0" maxValue="19899.761142453001"/>
    </cacheField>
    <cacheField name="East2" numFmtId="172">
      <sharedItems containsSemiMixedTypes="0" containsString="0" containsNumber="1" minValue="0" maxValue="84438.845257145003"/>
    </cacheField>
    <cacheField name="West2" numFmtId="172">
      <sharedItems containsSemiMixedTypes="0" containsString="0" containsNumber="1" minValue="0" maxValue="19899.761142453001"/>
    </cacheField>
    <cacheField name="East3" numFmtId="172">
      <sharedItems containsSemiMixedTypes="0" containsString="0" containsNumber="1" minValue="-141.73683780000101" maxValue="17401.871402149998"/>
    </cacheField>
    <cacheField name="West3" numFmtId="172">
      <sharedItems containsSemiMixedTypes="0" containsString="0" containsNumber="1" minValue="-158.83543160000045" maxValue="173.15041800000017"/>
    </cacheField>
    <cacheField name="East4" numFmtId="173">
      <sharedItems containsSemiMixedTypes="0" containsString="0" containsNumber="1" minValue="-0.19685671916666805" maxValue="24.169265836319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52">
  <r>
    <x v="0"/>
    <x v="0"/>
    <n v="0"/>
    <n v="0"/>
    <n v="0"/>
    <n v="0"/>
    <n v="801640.93562"/>
    <n v="1077.47437583333"/>
    <n v="1000.02124"/>
    <n v="1150"/>
    <n v="3541.4748299600001"/>
    <n v="14.111398285053699"/>
    <n v="0"/>
    <n v="146.21152000000001"/>
    <n v="121047.40135"/>
    <n v="162.69812009408599"/>
    <n v="133.18744000000001"/>
    <n v="205.68908999999999"/>
    <x v="0"/>
  </r>
  <r>
    <x v="0"/>
    <x v="1"/>
    <n v="57597.637639"/>
    <n v="77.416179622311802"/>
    <n v="51.392307000000002"/>
    <n v="97.566990000000004"/>
    <n v="786447.40261999995"/>
    <n v="1057.0529605107499"/>
    <n v="1000.60535"/>
    <n v="1199.644"/>
    <n v="95.73010223"/>
    <n v="0.12866949224462301"/>
    <n v="0"/>
    <n v="39.876044999999998"/>
    <n v="63361.142640999999"/>
    <n v="85.162826130376303"/>
    <n v="63.298912000000001"/>
    <n v="104.0626"/>
    <x v="0"/>
  </r>
  <r>
    <x v="1"/>
    <x v="0"/>
    <n v="0"/>
    <n v="0"/>
    <n v="0"/>
    <n v="0"/>
    <n v="721965.28090000001"/>
    <n v="1074.35309657738"/>
    <n v="1000.18823"/>
    <n v="1150"/>
    <n v="1582.2582987000001"/>
    <n v="7.7430425432812502"/>
    <n v="0"/>
    <n v="122.27469000000001"/>
    <n v="106919.70531999999"/>
    <n v="159.106704345238"/>
    <n v="129.43245999999999"/>
    <n v="188.36100999999999"/>
    <x v="0"/>
  </r>
  <r>
    <x v="1"/>
    <x v="1"/>
    <n v="46045.251184000001"/>
    <n v="68.5197190238095"/>
    <n v="47.805683000000002"/>
    <n v="82.869119999999995"/>
    <n v="706423.28766999999"/>
    <n v="1051.2251304613001"/>
    <n v="1000.8649"/>
    <n v="1183.7072000000001"/>
    <n v="287.41913894999999"/>
    <n v="0.427707052008928"/>
    <n v="0"/>
    <n v="66.782790000000006"/>
    <n v="52236.035795999996"/>
    <n v="77.732196125000002"/>
    <n v="59.888756000000001"/>
    <n v="92.778800000000004"/>
    <x v="0"/>
  </r>
  <r>
    <x v="2"/>
    <x v="0"/>
    <n v="0"/>
    <n v="0"/>
    <n v="0"/>
    <n v="0"/>
    <n v="797053.37104999996"/>
    <n v="1071.30829442204"/>
    <n v="1000.3943"/>
    <n v="1150"/>
    <n v="10686.993130000001"/>
    <n v="28.621420476343999"/>
    <n v="0"/>
    <n v="259.94301999999999"/>
    <n v="108637.487908"/>
    <n v="146.01812890860199"/>
    <n v="112.7473"/>
    <n v="178.73240000000001"/>
    <x v="0"/>
  </r>
  <r>
    <x v="2"/>
    <x v="1"/>
    <n v="47974.027171000002"/>
    <n v="64.481219315860201"/>
    <n v="40.940353000000002"/>
    <n v="82.945089999999993"/>
    <n v="782658.28807999997"/>
    <n v="1051.9600646236499"/>
    <n v="1000.48376"/>
    <n v="1185.9951000000001"/>
    <n v="3705.0708365199998"/>
    <n v="4.9799339200537602"/>
    <n v="0"/>
    <n v="138.41060999999999"/>
    <n v="54098.057853999999"/>
    <n v="72.712443352150501"/>
    <n v="52.690666"/>
    <n v="92.778859999999995"/>
    <x v="0"/>
  </r>
  <r>
    <x v="3"/>
    <x v="0"/>
    <n v="0"/>
    <n v="0"/>
    <n v="0"/>
    <n v="0"/>
    <n v="762039.62690000003"/>
    <n v="1058.38837069444"/>
    <n v="1000.2324"/>
    <n v="1150"/>
    <n v="19467.2670803"/>
    <n v="37.7366444118055"/>
    <n v="0"/>
    <n v="310.76272999999998"/>
    <n v="104887.062976"/>
    <n v="145.676476355555"/>
    <n v="111.547264"/>
    <n v="189.43746999999999"/>
    <x v="0"/>
  </r>
  <r>
    <x v="3"/>
    <x v="1"/>
    <n v="44330.658856000002"/>
    <n v="61.570359522222198"/>
    <n v="38.330620000000003"/>
    <n v="86.129149999999996"/>
    <n v="755607.76772999996"/>
    <n v="1049.45523295833"/>
    <n v="1000.1343000000001"/>
    <n v="1223.5786000000001"/>
    <n v="5435.1443623799996"/>
    <n v="7.5488116144166604"/>
    <n v="0"/>
    <n v="167.96333000000001"/>
    <n v="50500.963471000003"/>
    <n v="70.140227043055503"/>
    <n v="48.649624000000003"/>
    <n v="95.445430000000002"/>
    <x v="0"/>
  </r>
  <r>
    <x v="4"/>
    <x v="0"/>
    <n v="0"/>
    <n v="0"/>
    <n v="0"/>
    <n v="0"/>
    <n v="799657.64739000006"/>
    <n v="1074.8086658467701"/>
    <n v="1000.35815"/>
    <n v="1150"/>
    <n v="21585.0832673"/>
    <n v="43.905300763709597"/>
    <n v="0"/>
    <n v="263.86594000000002"/>
    <n v="108353.705185"/>
    <n v="145.636700517473"/>
    <n v="109.93339"/>
    <n v="184.81586999999999"/>
    <x v="0"/>
  </r>
  <r>
    <x v="4"/>
    <x v="1"/>
    <n v="41438.814496999999"/>
    <n v="55.697331313172"/>
    <n v="36.283320000000003"/>
    <n v="77.122249999999994"/>
    <n v="777588.16115000006"/>
    <n v="1045.1453778897801"/>
    <n v="1000.006"/>
    <n v="1203.7783999999999"/>
    <n v="732.36416707000001"/>
    <n v="0.98436043961021502"/>
    <n v="0"/>
    <n v="68.335464000000002"/>
    <n v="49004.431171999997"/>
    <n v="65.866170930107501"/>
    <n v="48.658092000000003"/>
    <n v="87.751390000000001"/>
    <x v="0"/>
  </r>
  <r>
    <x v="5"/>
    <x v="0"/>
    <n v="0"/>
    <n v="0"/>
    <n v="0"/>
    <n v="0"/>
    <n v="777755.03977000003"/>
    <n v="1080.2153330138799"/>
    <n v="1000.78"/>
    <n v="1150"/>
    <n v="17557.181768040002"/>
    <n v="38.765640518194402"/>
    <n v="0"/>
    <n v="255.51876999999999"/>
    <n v="112407.608423"/>
    <n v="156.12167836527701"/>
    <n v="118.24722"/>
    <n v="204.85672"/>
    <x v="0"/>
  </r>
  <r>
    <x v="5"/>
    <x v="1"/>
    <n v="41285.833981999996"/>
    <n v="57.341436086111102"/>
    <n v="37.247100000000003"/>
    <n v="76.738309999999998"/>
    <n v="752217.03391999996"/>
    <n v="1044.74588044444"/>
    <n v="1000.027"/>
    <n v="1184.8795"/>
    <n v="1.6324539"/>
    <n v="2.26729708333333E-3"/>
    <n v="0"/>
    <n v="1.6324539"/>
    <n v="49418.087359999998"/>
    <n v="68.636232444444403"/>
    <n v="50.883629999999997"/>
    <n v="88.736009999999993"/>
    <x v="0"/>
  </r>
  <r>
    <x v="6"/>
    <x v="0"/>
    <n v="0"/>
    <n v="0"/>
    <n v="0"/>
    <n v="0"/>
    <n v="812544.67568999995"/>
    <n v="1092.1299404435399"/>
    <n v="1000.62646"/>
    <n v="1150"/>
    <n v="27.979523"/>
    <n v="1.17104430625"/>
    <n v="0"/>
    <n v="73.504059999999996"/>
    <n v="131076.54394999999"/>
    <n v="176.17815047043001"/>
    <n v="129.75125"/>
    <n v="215.09022999999999"/>
    <x v="0"/>
  </r>
  <r>
    <x v="6"/>
    <x v="1"/>
    <n v="48844.131159999997"/>
    <n v="65.650713924731093"/>
    <n v="44.235171999999999"/>
    <n v="87.42586"/>
    <n v="790515.09950000001"/>
    <n v="1062.5202950268799"/>
    <n v="1000.08136"/>
    <n v="1225"/>
    <n v="0"/>
    <n v="0"/>
    <n v="0"/>
    <n v="0"/>
    <n v="57087.264971999997"/>
    <n v="76.7301948548387"/>
    <n v="58.014232999999997"/>
    <n v="97.42586"/>
    <x v="0"/>
  </r>
  <r>
    <x v="7"/>
    <x v="0"/>
    <n v="0"/>
    <n v="0"/>
    <n v="0"/>
    <n v="0"/>
    <n v="810592.52017999999"/>
    <n v="1089.50607551075"/>
    <n v="1001.10034"/>
    <n v="1150"/>
    <n v="1651.2183522800001"/>
    <n v="6.3915523299327903"/>
    <n v="0"/>
    <n v="171.84732"/>
    <n v="127725.19329"/>
    <n v="171.673646895161"/>
    <n v="127.79702"/>
    <n v="212.17063999999999"/>
    <x v="0"/>
  </r>
  <r>
    <x v="7"/>
    <x v="1"/>
    <n v="50918.484042999997"/>
    <n v="68.438822638440797"/>
    <n v="42.405549999999998"/>
    <n v="85.524209999999997"/>
    <n v="792685.21066999994"/>
    <n v="1065.4371111155899"/>
    <n v="1000.08484"/>
    <n v="1225"/>
    <n v="0"/>
    <n v="0"/>
    <n v="0"/>
    <n v="0"/>
    <n v="59174.832729000002"/>
    <n v="79.536065495967705"/>
    <n v="56.519043000000003"/>
    <n v="95.880424000000005"/>
    <x v="0"/>
  </r>
  <r>
    <x v="8"/>
    <x v="0"/>
    <n v="0"/>
    <n v="0"/>
    <n v="0"/>
    <n v="0"/>
    <n v="779040.04302999994"/>
    <n v="1082.00005976388"/>
    <n v="1000.74744"/>
    <n v="1150"/>
    <n v="6249.1501010700003"/>
    <n v="14.0024087813888"/>
    <n v="0"/>
    <n v="253.2714"/>
    <n v="113741.23197399999"/>
    <n v="157.973933297222"/>
    <n v="113.16636"/>
    <n v="206.81022999999999"/>
    <x v="0"/>
  </r>
  <r>
    <x v="8"/>
    <x v="1"/>
    <n v="47790.629432000002"/>
    <n v="66.375874211111096"/>
    <n v="39.762737000000001"/>
    <n v="81.929770000000005"/>
    <n v="764224.57634000003"/>
    <n v="1061.4230226944401"/>
    <n v="1000.1339"/>
    <n v="1225"/>
    <n v="0"/>
    <n v="0"/>
    <n v="0"/>
    <n v="0"/>
    <n v="55649.255451999998"/>
    <n v="77.290632572222194"/>
    <n v="52.742530000000002"/>
    <n v="92.550690000000003"/>
    <x v="0"/>
  </r>
  <r>
    <x v="9"/>
    <x v="0"/>
    <n v="0"/>
    <n v="0"/>
    <n v="0"/>
    <n v="0"/>
    <n v="806236.55081000004"/>
    <n v="1083.6512779704301"/>
    <n v="1000.1660000000001"/>
    <n v="1150"/>
    <n v="10950.2803461"/>
    <n v="24.2951664415456"/>
    <n v="0"/>
    <n v="280.07119999999998"/>
    <n v="109038.19209300001"/>
    <n v="146.55670980241899"/>
    <n v="109.75834999999999"/>
    <n v="181.36834999999999"/>
    <x v="0"/>
  </r>
  <r>
    <x v="9"/>
    <x v="1"/>
    <n v="49896.223422000003"/>
    <n v="67.064816427419302"/>
    <n v="53.238720000000001"/>
    <n v="82.98142"/>
    <n v="779934.24222999997"/>
    <n v="1048.29871267473"/>
    <n v="1000.057"/>
    <n v="1211.7354"/>
    <n v="0"/>
    <n v="0"/>
    <n v="0"/>
    <n v="0"/>
    <n v="57957.188464999999"/>
    <n v="77.899446861559099"/>
    <n v="65.026499999999999"/>
    <n v="93.422225999999995"/>
    <x v="0"/>
  </r>
  <r>
    <x v="10"/>
    <x v="0"/>
    <n v="0"/>
    <n v="0"/>
    <n v="0"/>
    <n v="0"/>
    <n v="780486.66674000002"/>
    <n v="1084.00925936111"/>
    <n v="1000.06006"/>
    <n v="1150"/>
    <n v="23265.346499103998"/>
    <n v="48.636409363527697"/>
    <n v="0"/>
    <n v="287.60037"/>
    <n v="111914.156663"/>
    <n v="155.43632869861099"/>
    <n v="119.82016"/>
    <n v="198.55504999999999"/>
    <x v="0"/>
  </r>
  <r>
    <x v="10"/>
    <x v="1"/>
    <n v="50570.476699999999"/>
    <n v="70.236773194444396"/>
    <n v="51.627464000000003"/>
    <n v="85.372749999999996"/>
    <n v="757556.94175"/>
    <n v="1052.16241909722"/>
    <n v="1000.07214"/>
    <n v="1218.1794"/>
    <n v="0"/>
    <n v="0"/>
    <n v="0"/>
    <n v="0"/>
    <n v="57315.417853999999"/>
    <n v="79.604747019444403"/>
    <n v="62.569392999999998"/>
    <n v="94.095529999999997"/>
    <x v="0"/>
  </r>
  <r>
    <x v="11"/>
    <x v="0"/>
    <n v="0"/>
    <n v="0"/>
    <n v="0"/>
    <n v="0"/>
    <n v="794620.76265000005"/>
    <n v="1068.0386594757999"/>
    <n v="1000.375"/>
    <n v="1150"/>
    <n v="12565.61008674"/>
    <n v="27.421557488306401"/>
    <n v="0"/>
    <n v="225.00656000000001"/>
    <n v="117987.428581"/>
    <n v="158.58525346908601"/>
    <n v="124.45742"/>
    <n v="189.08437000000001"/>
    <x v="0"/>
  </r>
  <r>
    <x v="11"/>
    <x v="1"/>
    <n v="57574.880577000004"/>
    <n v="77.385592173386996"/>
    <n v="59.775449999999999"/>
    <n v="94.64434"/>
    <n v="783016.25792999996"/>
    <n v="1052.4412068951599"/>
    <n v="1000.2069"/>
    <n v="1191.6251"/>
    <n v="0"/>
    <n v="0"/>
    <n v="0"/>
    <n v="0"/>
    <n v="63771.722612999998"/>
    <n v="85.714680931451596"/>
    <n v="71.271820000000005"/>
    <n v="102.739334"/>
    <x v="0"/>
  </r>
  <r>
    <x v="12"/>
    <x v="0"/>
    <n v="0"/>
    <n v="0"/>
    <n v="0"/>
    <n v="0"/>
    <n v="799603.23719999997"/>
    <n v="1074.7355338709599"/>
    <n v="1000.14355"/>
    <n v="1150"/>
    <n v="5978.0516727100003"/>
    <n v="18.112517815456901"/>
    <n v="0"/>
    <n v="193.42635999999999"/>
    <n v="125073.84753"/>
    <n v="168.11001012096699"/>
    <n v="134.922"/>
    <n v="205.02795"/>
    <x v="0"/>
  </r>
  <r>
    <x v="12"/>
    <x v="1"/>
    <n v="57932.945277999999"/>
    <n v="77.866861932795601"/>
    <n v="57.171570000000003"/>
    <n v="96.759950000000003"/>
    <n v="790333.73395000002"/>
    <n v="1062.2765241263401"/>
    <n v="1000.2885"/>
    <n v="1225"/>
    <n v="0"/>
    <n v="0"/>
    <n v="0"/>
    <n v="0"/>
    <n v="63284.226832"/>
    <n v="85.059444666666593"/>
    <n v="68.336010000000002"/>
    <n v="103.14946999999999"/>
    <x v="0"/>
  </r>
  <r>
    <x v="13"/>
    <x v="0"/>
    <n v="0"/>
    <n v="0"/>
    <n v="0"/>
    <n v="0"/>
    <n v="750486.57288999995"/>
    <n v="1078.2853058764299"/>
    <n v="1000.39136"/>
    <n v="1150"/>
    <n v="6067.4931495999999"/>
    <n v="21.141363540948198"/>
    <n v="0"/>
    <n v="229.94723999999999"/>
    <n v="113238.14568"/>
    <n v="162.698485172413"/>
    <n v="124.76846"/>
    <n v="204.84259"/>
    <x v="0"/>
  </r>
  <r>
    <x v="13"/>
    <x v="1"/>
    <n v="51081.247175999997"/>
    <n v="73.392596517241302"/>
    <n v="52.044125000000001"/>
    <n v="88.587260000000001"/>
    <n v="735648.93188000005"/>
    <n v="1056.96685614942"/>
    <n v="1000.21924"/>
    <n v="1225"/>
    <n v="0"/>
    <n v="0"/>
    <n v="0"/>
    <n v="0"/>
    <n v="57099.136598999998"/>
    <n v="82.038989366379298"/>
    <n v="63.486362"/>
    <n v="97.263310000000004"/>
    <x v="0"/>
  </r>
  <r>
    <x v="14"/>
    <x v="0"/>
    <n v="0"/>
    <n v="0"/>
    <n v="0"/>
    <n v="0"/>
    <n v="803639.98155999999"/>
    <n v="1080.16126553763"/>
    <n v="1000.16003"/>
    <n v="1150"/>
    <n v="24735.973886880001"/>
    <n v="53.222078182258002"/>
    <n v="0"/>
    <n v="293.01492000000002"/>
    <n v="110293.67774699999"/>
    <n v="148.244190520161"/>
    <n v="112.87524999999999"/>
    <n v="181.20806999999999"/>
    <x v="0"/>
  </r>
  <r>
    <x v="14"/>
    <x v="1"/>
    <n v="48921.199584000002"/>
    <n v="65.754300516129007"/>
    <n v="46.759182000000003"/>
    <n v="87.997405999999998"/>
    <n v="784562.82617999997"/>
    <n v="1054.51992766129"/>
    <n v="1000.23816"/>
    <n v="1225"/>
    <n v="2315.4183189999999"/>
    <n v="3.11212139650537"/>
    <n v="0"/>
    <n v="148.61466999999999"/>
    <n v="54805.941357999996"/>
    <n v="73.663899674731098"/>
    <n v="57.005608000000002"/>
    <n v="97.533990000000003"/>
    <x v="0"/>
  </r>
  <r>
    <x v="15"/>
    <x v="0"/>
    <n v="0"/>
    <n v="0"/>
    <n v="0"/>
    <n v="0"/>
    <n v="766346.97750000004"/>
    <n v="1064.3708020833301"/>
    <n v="1000.2910000000001"/>
    <n v="1150"/>
    <n v="23245.98005577"/>
    <n v="44.4889102304722"/>
    <n v="0"/>
    <n v="321.85415999999998"/>
    <n v="108054.274774"/>
    <n v="150.075381630555"/>
    <n v="113.57407000000001"/>
    <n v="197.45438999999999"/>
    <x v="0"/>
  </r>
  <r>
    <x v="15"/>
    <x v="1"/>
    <n v="43703.602265000001"/>
    <n v="60.6994475902777"/>
    <n v="37.776924000000001"/>
    <n v="85.545235000000005"/>
    <n v="755568.25081"/>
    <n v="1049.40034834722"/>
    <n v="1000.0776"/>
    <n v="1225"/>
    <n v="4869.4556994699997"/>
    <n v="6.7631329159305498"/>
    <n v="0"/>
    <n v="167.39449999999999"/>
    <n v="49857.656362000002"/>
    <n v="69.246744947222197"/>
    <n v="49.173991999999998"/>
    <n v="95.178759999999997"/>
    <x v="0"/>
  </r>
  <r>
    <x v="16"/>
    <x v="0"/>
    <n v="0"/>
    <n v="0"/>
    <n v="0"/>
    <n v="0"/>
    <n v="799257.19666999998"/>
    <n v="1074.2704256317199"/>
    <n v="1000.037"/>
    <n v="1150"/>
    <n v="22094.334605740001"/>
    <n v="44.379114875403197"/>
    <n v="0"/>
    <n v="273.17532"/>
    <n v="112471.05048799999"/>
    <n v="151.17076678494601"/>
    <n v="116.82635500000001"/>
    <n v="190.20267000000001"/>
    <x v="0"/>
  </r>
  <r>
    <x v="16"/>
    <x v="1"/>
    <n v="37796.445095000003"/>
    <n v="50.801673514784902"/>
    <n v="34.370370000000001"/>
    <n v="68.162149999999997"/>
    <n v="778649.26699000003"/>
    <n v="1046.5715954166601"/>
    <n v="1000.1127"/>
    <n v="1213.2426"/>
    <n v="1169.9603654529999"/>
    <n v="1.5725273729206899"/>
    <n v="0"/>
    <n v="83.992469999999997"/>
    <n v="45399.535179999999"/>
    <n v="61.020880618279499"/>
    <n v="47.441130000000001"/>
    <n v="78.500190000000003"/>
    <x v="0"/>
  </r>
  <r>
    <x v="17"/>
    <x v="0"/>
    <n v="0"/>
    <n v="0"/>
    <n v="0"/>
    <n v="0"/>
    <n v="771784.06889"/>
    <n v="1071.9223179027699"/>
    <n v="1000.6034"/>
    <n v="1150"/>
    <n v="13650.290939892"/>
    <n v="31.5316745855555"/>
    <n v="0"/>
    <n v="253.8956"/>
    <n v="117754.6026"/>
    <n v="163.54805916666601"/>
    <n v="121.28137"/>
    <n v="208.42350999999999"/>
    <x v="0"/>
  </r>
  <r>
    <x v="17"/>
    <x v="1"/>
    <n v="39636.754266000004"/>
    <n v="55.051047591666602"/>
    <n v="36.364303999999997"/>
    <n v="71.24194"/>
    <n v="753114.45033000002"/>
    <n v="1045.9922921249999"/>
    <n v="1000.03174"/>
    <n v="1199.7902999999999"/>
    <n v="13.114990000000001"/>
    <n v="1.8215263888888798E-2"/>
    <n v="0"/>
    <n v="13.114990000000001"/>
    <n v="47661.666357000002"/>
    <n v="66.196758829166598"/>
    <n v="50.204410000000003"/>
    <n v="83.343249999999998"/>
    <x v="0"/>
  </r>
  <r>
    <x v="18"/>
    <x v="0"/>
    <n v="0"/>
    <n v="0"/>
    <n v="0"/>
    <n v="0"/>
    <n v="804123.92078000004"/>
    <n v="1080.81172147849"/>
    <n v="1000.8840300000001"/>
    <n v="1150"/>
    <n v="0"/>
    <n v="0.36107021774193498"/>
    <n v="0"/>
    <n v="61.986862000000002"/>
    <n v="136218.50341999999"/>
    <n v="183.089386317204"/>
    <n v="130.35929999999999"/>
    <n v="225.70750000000001"/>
    <x v="0"/>
  </r>
  <r>
    <x v="18"/>
    <x v="1"/>
    <n v="48867.799496"/>
    <n v="65.682526204300999"/>
    <n v="44.068123"/>
    <n v="89.603250000000003"/>
    <n v="778953.63468000002"/>
    <n v="1046.9806917741901"/>
    <n v="1000.03235"/>
    <n v="1171.0663999999999"/>
    <n v="0"/>
    <n v="0"/>
    <n v="0"/>
    <n v="0"/>
    <n v="57107.863657000002"/>
    <n v="76.757881259408606"/>
    <n v="57.08222"/>
    <n v="99.949770000000001"/>
    <x v="0"/>
  </r>
  <r>
    <x v="19"/>
    <x v="0"/>
    <n v="0"/>
    <n v="0"/>
    <n v="0"/>
    <n v="0"/>
    <n v="806791.36340000003"/>
    <n v="1084.3969938171999"/>
    <n v="1000.5863000000001"/>
    <n v="1150"/>
    <n v="6.7990265000000001"/>
    <n v="0.22313407141128999"/>
    <n v="0"/>
    <n v="52.323563"/>
    <n v="134774.31664"/>
    <n v="181.148275053763"/>
    <n v="131.82482999999999"/>
    <n v="224.24643"/>
    <x v="0"/>
  </r>
  <r>
    <x v="19"/>
    <x v="1"/>
    <n v="51043.092127999997"/>
    <n v="68.606306623655897"/>
    <n v="40.652000000000001"/>
    <n v="86.753050000000002"/>
    <n v="783557.05868000002"/>
    <n v="1053.1680896236501"/>
    <n v="1000.8390000000001"/>
    <n v="1187.9721999999999"/>
    <n v="0"/>
    <n v="0"/>
    <n v="0"/>
    <n v="0"/>
    <n v="59246.080059"/>
    <n v="79.631828036290301"/>
    <n v="54.330469999999998"/>
    <n v="98.288970000000006"/>
    <x v="0"/>
  </r>
  <r>
    <x v="20"/>
    <x v="0"/>
    <n v="0"/>
    <n v="0"/>
    <n v="0"/>
    <n v="0"/>
    <n v="778283.52102999995"/>
    <n v="1080.94933476388"/>
    <n v="1000.49414"/>
    <n v="1150"/>
    <n v="6275.4143826"/>
    <n v="13.8030815801805"/>
    <n v="0"/>
    <n v="243.26755"/>
    <n v="119656.83325700001"/>
    <n v="166.190046190277"/>
    <n v="118.98692"/>
    <n v="209.87445"/>
    <x v="0"/>
  </r>
  <r>
    <x v="20"/>
    <x v="1"/>
    <n v="47734.608415000002"/>
    <n v="66.298067243055499"/>
    <n v="45.437686999999997"/>
    <n v="80.644580000000005"/>
    <n v="755055.41572000005"/>
    <n v="1048.6880773888799"/>
    <n v="1000.0949000000001"/>
    <n v="1225"/>
    <n v="0"/>
    <n v="0"/>
    <n v="0"/>
    <n v="0"/>
    <n v="55530.250625000001"/>
    <n v="77.125348090277697"/>
    <n v="57.442210000000003"/>
    <n v="92.713486000000003"/>
    <x v="0"/>
  </r>
  <r>
    <x v="21"/>
    <x v="0"/>
    <n v="0"/>
    <n v="0"/>
    <n v="0"/>
    <n v="0"/>
    <n v="809202.67451000004"/>
    <n v="1087.63800337365"/>
    <n v="1000.0912"/>
    <n v="1150"/>
    <n v="8660.9584461499999"/>
    <n v="19.231596869086001"/>
    <n v="0"/>
    <n v="294.67532"/>
    <n v="114721.338431"/>
    <n v="154.19534735349399"/>
    <n v="111.41895"/>
    <n v="199.75980999999999"/>
    <x v="0"/>
  </r>
  <r>
    <x v="21"/>
    <x v="1"/>
    <n v="49347.808731999998"/>
    <n v="66.327699908602099"/>
    <n v="52.347766999999997"/>
    <n v="86.331779999999995"/>
    <n v="782498.38959000004"/>
    <n v="1051.7451472983801"/>
    <n v="1000.07544"/>
    <n v="1225"/>
    <n v="0"/>
    <n v="0"/>
    <n v="0"/>
    <n v="0"/>
    <n v="57342.582494000002"/>
    <n v="77.073363567204296"/>
    <n v="64.196365"/>
    <n v="96.621634999999998"/>
    <x v="0"/>
  </r>
  <r>
    <x v="22"/>
    <x v="0"/>
    <n v="0"/>
    <n v="0"/>
    <n v="0"/>
    <n v="0"/>
    <n v="781394.03934999998"/>
    <n v="1085.26949909722"/>
    <n v="1000.0154"/>
    <n v="1150"/>
    <n v="13578.440635950001"/>
    <n v="29.4781307952777"/>
    <n v="0"/>
    <n v="268.68680000000001"/>
    <n v="116691.41084900001"/>
    <n v="162.07140395694401"/>
    <n v="120.52589399999999"/>
    <n v="203.91471999999999"/>
    <x v="0"/>
  </r>
  <r>
    <x v="22"/>
    <x v="1"/>
    <n v="50538.594974"/>
    <n v="70.192493019444399"/>
    <n v="48.443489999999997"/>
    <n v="86.741550000000004"/>
    <n v="761685.37485000002"/>
    <n v="1057.8963539583301"/>
    <n v="1000.2217000000001"/>
    <n v="1224.9976999999999"/>
    <n v="0"/>
    <n v="0"/>
    <n v="0"/>
    <n v="0"/>
    <n v="57126.703698999998"/>
    <n v="79.342644026388797"/>
    <n v="59.3752"/>
    <n v="96.337419999999995"/>
    <x v="0"/>
  </r>
  <r>
    <x v="23"/>
    <x v="0"/>
    <n v="0"/>
    <n v="0"/>
    <n v="0"/>
    <n v="0"/>
    <n v="800439.05454000004"/>
    <n v="1075.85894427419"/>
    <n v="1000.37305"/>
    <n v="1150"/>
    <n v="13476.6450152"/>
    <n v="30.401200416129001"/>
    <n v="0"/>
    <n v="234.08072000000001"/>
    <n v="120836.76272"/>
    <n v="162.41500365591301"/>
    <n v="131.16891000000001"/>
    <n v="190.86116000000001"/>
    <x v="0"/>
  </r>
  <r>
    <x v="23"/>
    <x v="1"/>
    <n v="57081.404161999999"/>
    <n v="76.722317422043005"/>
    <n v="59.878433000000001"/>
    <n v="94.494810000000001"/>
    <n v="784771.66442000004"/>
    <n v="1054.8006242204301"/>
    <n v="1000.35864"/>
    <n v="1205.2997"/>
    <n v="0"/>
    <n v="0"/>
    <n v="0"/>
    <n v="0"/>
    <n v="63196.843822000003"/>
    <n v="84.941994384408602"/>
    <n v="71.194564999999997"/>
    <n v="101.533745"/>
    <x v="0"/>
  </r>
  <r>
    <x v="24"/>
    <x v="0"/>
    <n v="0"/>
    <n v="0"/>
    <n v="0"/>
    <n v="0"/>
    <n v="806985.60106000002"/>
    <n v="1084.6580659408601"/>
    <n v="1000.10474"/>
    <n v="1150"/>
    <n v="8209.3732114760005"/>
    <n v="21.252783679032198"/>
    <n v="0"/>
    <n v="201.57570999999999"/>
    <n v="128554.87239"/>
    <n v="172.78880697580601"/>
    <n v="135.89507"/>
    <n v="215.61427"/>
    <x v="0"/>
  </r>
  <r>
    <x v="24"/>
    <x v="1"/>
    <n v="58097.079216999999"/>
    <n v="78.087472065860197"/>
    <n v="59.462209999999999"/>
    <n v="92.485564999999994"/>
    <n v="796374.34975000005"/>
    <n v="1070.3956313844001"/>
    <n v="1000.1888"/>
    <n v="1225"/>
    <n v="0"/>
    <n v="0"/>
    <n v="0"/>
    <n v="0"/>
    <n v="63304.425460999999"/>
    <n v="85.086593361559096"/>
    <n v="70.703490000000002"/>
    <n v="102.011185"/>
    <x v="0"/>
  </r>
  <r>
    <x v="25"/>
    <x v="0"/>
    <n v="0"/>
    <n v="0"/>
    <n v="0"/>
    <n v="0"/>
    <n v="728217.56295000005"/>
    <n v="1083.65708772321"/>
    <n v="1000.5143"/>
    <n v="1150"/>
    <n v="3650.4961792899999"/>
    <n v="12.6320929537202"/>
    <n v="0"/>
    <n v="184.87082000000001"/>
    <n v="114363.54899"/>
    <n v="170.18385266369"/>
    <n v="132.19368"/>
    <n v="215.84084999999999"/>
    <x v="0"/>
  </r>
  <r>
    <x v="25"/>
    <x v="1"/>
    <n v="49027.991433000003"/>
    <n v="72.958320584821394"/>
    <n v="54.030346000000002"/>
    <n v="89.322000000000003"/>
    <n v="712219.63626000006"/>
    <n v="1059.8506491964199"/>
    <n v="1000.0053"/>
    <n v="1225"/>
    <n v="72.173439000000002"/>
    <n v="0.10740095089285701"/>
    <n v="0"/>
    <n v="38.558982999999998"/>
    <n v="54734.625057999998"/>
    <n v="81.450334907737997"/>
    <n v="65.353189999999998"/>
    <n v="97.598550000000003"/>
    <x v="0"/>
  </r>
  <r>
    <x v="26"/>
    <x v="0"/>
    <n v="0"/>
    <n v="0"/>
    <n v="0"/>
    <n v="0"/>
    <n v="807823.13710000005"/>
    <n v="1085.7837864247299"/>
    <n v="1000.03503"/>
    <n v="1150"/>
    <n v="23305.9242208"/>
    <n v="44.7543607053763"/>
    <n v="0"/>
    <n v="295.24444999999997"/>
    <n v="116097.850297"/>
    <n v="156.045497711021"/>
    <n v="114.73594"/>
    <n v="207.30095"/>
    <x v="0"/>
  </r>
  <r>
    <x v="26"/>
    <x v="1"/>
    <n v="49397.739419999998"/>
    <n v="66.394811048386998"/>
    <n v="47.190745999999997"/>
    <n v="86.699005"/>
    <n v="787629.17044999998"/>
    <n v="1058.6413581317199"/>
    <n v="1000.4802"/>
    <n v="1225"/>
    <n v="2833.3809290999998"/>
    <n v="3.80830770040322"/>
    <n v="0"/>
    <n v="147.07811000000001"/>
    <n v="55242.810131999999"/>
    <n v="74.251088887096699"/>
    <n v="58.277923999999999"/>
    <n v="96.915589999999995"/>
    <x v="0"/>
  </r>
  <r>
    <x v="27"/>
    <x v="0"/>
    <n v="0"/>
    <n v="0"/>
    <n v="0"/>
    <n v="0"/>
    <n v="777384.61320999998"/>
    <n v="1079.7008516805499"/>
    <n v="1000.0454"/>
    <n v="1150"/>
    <n v="27246.253761870001"/>
    <n v="50.447047015108303"/>
    <n v="0"/>
    <n v="328.96895999999998"/>
    <n v="112826.254963"/>
    <n v="156.703131893055"/>
    <n v="113.47417"/>
    <n v="212.66749999999999"/>
    <x v="0"/>
  </r>
  <r>
    <x v="27"/>
    <x v="1"/>
    <n v="43855.686518000002"/>
    <n v="60.910675719444399"/>
    <n v="37.582115000000002"/>
    <n v="83.304374999999993"/>
    <n v="757262.63740000001"/>
    <n v="1051.7536630555501"/>
    <n v="1000.0158"/>
    <n v="1225"/>
    <n v="4911.2904852199999"/>
    <n v="7.3432850125277698"/>
    <n v="0"/>
    <n v="180.39113"/>
    <n v="49948.607597000002"/>
    <n v="69.373066106944407"/>
    <n v="48.933120000000002"/>
    <n v="92.056659999999994"/>
    <x v="0"/>
  </r>
  <r>
    <x v="28"/>
    <x v="0"/>
    <n v="0"/>
    <n v="0"/>
    <n v="0"/>
    <n v="0"/>
    <n v="809689.56374999997"/>
    <n v="1088.29242439516"/>
    <n v="1000.06714"/>
    <n v="1150"/>
    <n v="17423.551807700002"/>
    <n v="35.8791228777553"/>
    <n v="0"/>
    <n v="275.2894"/>
    <n v="119475.803502"/>
    <n v="160.58575739516101"/>
    <n v="118.200165"/>
    <n v="212.55556999999999"/>
    <x v="0"/>
  </r>
  <r>
    <x v="28"/>
    <x v="1"/>
    <n v="39558.995206"/>
    <n v="53.170692481182698"/>
    <n v="34.178330000000003"/>
    <n v="69.822209999999998"/>
    <n v="780652.66588999995"/>
    <n v="1049.26433587365"/>
    <n v="1000.10736"/>
    <n v="1225"/>
    <n v="1292.0877401400001"/>
    <n v="1.73667707008064"/>
    <n v="0"/>
    <n v="99.288505999999998"/>
    <n v="47113.038828999997"/>
    <n v="63.323976920698897"/>
    <n v="46.849240000000002"/>
    <n v="80.629069999999999"/>
    <x v="0"/>
  </r>
  <r>
    <x v="29"/>
    <x v="0"/>
    <n v="0"/>
    <n v="0"/>
    <n v="0"/>
    <n v="0"/>
    <n v="781220.30371000001"/>
    <n v="1085.02819959722"/>
    <n v="1000.0237"/>
    <n v="1150"/>
    <n v="18913.378510980001"/>
    <n v="40.32271474625"/>
    <n v="0"/>
    <n v="272.97269999999997"/>
    <n v="123737.266105"/>
    <n v="171.85731403472201"/>
    <n v="122.53743"/>
    <n v="224.22452000000001"/>
    <x v="0"/>
  </r>
  <r>
    <x v="29"/>
    <x v="1"/>
    <n v="40989.931024999998"/>
    <n v="56.930459756944401"/>
    <n v="36.720725999999999"/>
    <n v="74.28828"/>
    <n v="751913.24314000004"/>
    <n v="1044.3239488055499"/>
    <n v="1000.07446"/>
    <n v="1205.3308999999999"/>
    <n v="18.637363000000001"/>
    <n v="2.58852263888888E-2"/>
    <n v="0"/>
    <n v="18.637363000000001"/>
    <n v="49031.050138999999"/>
    <n v="68.098680748611102"/>
    <n v="50.045684999999999"/>
    <n v="86.391234999999995"/>
    <x v="0"/>
  </r>
  <r>
    <x v="30"/>
    <x v="0"/>
    <n v="0"/>
    <n v="0"/>
    <n v="0"/>
    <n v="0"/>
    <n v="808887.54616999999"/>
    <n v="1087.21444377688"/>
    <n v="1000.11487"/>
    <n v="1150"/>
    <n v="0"/>
    <n v="0.280177866129032"/>
    <n v="0"/>
    <n v="25.892014"/>
    <n v="141881.35363999999"/>
    <n v="190.70074413978401"/>
    <n v="136.22833"/>
    <n v="236.41309999999999"/>
    <x v="0"/>
  </r>
  <r>
    <x v="30"/>
    <x v="1"/>
    <n v="49204.346715"/>
    <n v="66.134874616935406"/>
    <n v="43.538822000000003"/>
    <n v="86.790859999999995"/>
    <n v="781061.82140999998"/>
    <n v="1049.8142760886999"/>
    <n v="1000.23315"/>
    <n v="1200.6747"/>
    <n v="0"/>
    <n v="0"/>
    <n v="0"/>
    <n v="0"/>
    <n v="57452.260760999998"/>
    <n v="77.220780592741903"/>
    <n v="57.36018"/>
    <n v="97.146355"/>
    <x v="0"/>
  </r>
  <r>
    <x v="31"/>
    <x v="0"/>
    <n v="0"/>
    <n v="0"/>
    <n v="0"/>
    <n v="0"/>
    <n v="812845.44830000005"/>
    <n v="1092.5342047043"/>
    <n v="1000.2375500000001"/>
    <n v="1150"/>
    <n v="183.13497820000001"/>
    <n v="1.05642830430107"/>
    <n v="0"/>
    <n v="98.108029999999999"/>
    <n v="139437.59229"/>
    <n v="187.41611866935401"/>
    <n v="132.28100000000001"/>
    <n v="237.78333000000001"/>
    <x v="0"/>
  </r>
  <r>
    <x v="31"/>
    <x v="1"/>
    <n v="51781.043345999999"/>
    <n v="69.598176540322498"/>
    <n v="48.933143999999999"/>
    <n v="85.341930000000005"/>
    <n v="784104.85834999999"/>
    <n v="1053.9043795026801"/>
    <n v="1000.12756"/>
    <n v="1212.3928000000001"/>
    <n v="0"/>
    <n v="0"/>
    <n v="0"/>
    <n v="0"/>
    <n v="60004.276872000002"/>
    <n v="80.650909774193494"/>
    <n v="62.512659999999997"/>
    <n v="95.341930000000005"/>
    <x v="0"/>
  </r>
  <r>
    <x v="32"/>
    <x v="0"/>
    <n v="0"/>
    <n v="0"/>
    <n v="0"/>
    <n v="0"/>
    <n v="787311.98768000002"/>
    <n v="1093.4888717777701"/>
    <n v="1000.27"/>
    <n v="1150"/>
    <n v="5463.3466578999996"/>
    <n v="13.315498506944399"/>
    <n v="0"/>
    <n v="236.137"/>
    <n v="123327.512111"/>
    <n v="171.288211265277"/>
    <n v="119.25685"/>
    <n v="220.90393"/>
    <x v="0"/>
  </r>
  <r>
    <x v="32"/>
    <x v="1"/>
    <n v="47805.474646000002"/>
    <n v="66.396492563888799"/>
    <n v="45.627679999999998"/>
    <n v="82.303730000000002"/>
    <n v="757119.61549"/>
    <n v="1051.5550215138801"/>
    <n v="1000.0925"/>
    <n v="1225"/>
    <n v="0"/>
    <n v="0"/>
    <n v="0"/>
    <n v="0"/>
    <n v="55622.448364000003"/>
    <n v="77.253400505555504"/>
    <n v="57.961979999999997"/>
    <n v="94.604125999999994"/>
    <x v="0"/>
  </r>
  <r>
    <x v="33"/>
    <x v="0"/>
    <n v="0"/>
    <n v="0"/>
    <n v="0"/>
    <n v="0"/>
    <n v="813799.15497999999"/>
    <n v="1093.8160685215"/>
    <n v="1000.0314"/>
    <n v="1150"/>
    <n v="8551.6844940699993"/>
    <n v="19.033077748655899"/>
    <n v="0"/>
    <n v="292.98856000000001"/>
    <n v="117622.353821"/>
    <n v="158.09456158736501"/>
    <n v="112.25436000000001"/>
    <n v="204.22318000000001"/>
    <x v="0"/>
  </r>
  <r>
    <x v="33"/>
    <x v="1"/>
    <n v="49620.655360999997"/>
    <n v="66.694429248655894"/>
    <n v="53.267696000000001"/>
    <n v="81.533469999999994"/>
    <n v="783383.83253000001"/>
    <n v="1052.9352587768799"/>
    <n v="1000.0973"/>
    <n v="1225"/>
    <n v="0"/>
    <n v="0"/>
    <n v="0"/>
    <n v="0"/>
    <n v="57596.905816999999"/>
    <n v="77.4151959905913"/>
    <n v="65.074684000000005"/>
    <n v="92.165220000000005"/>
    <x v="0"/>
  </r>
  <r>
    <x v="34"/>
    <x v="0"/>
    <n v="0"/>
    <n v="0"/>
    <n v="0"/>
    <n v="0"/>
    <n v="783593.94324000005"/>
    <n v="1088.32492116666"/>
    <n v="1000.9845"/>
    <n v="1150"/>
    <n v="14063.632334"/>
    <n v="31.138790608333299"/>
    <n v="0"/>
    <n v="269.96987999999999"/>
    <n v="119196.27798899999"/>
    <n v="165.55038609583301"/>
    <n v="121.1264"/>
    <n v="212.61762999999999"/>
    <x v="0"/>
  </r>
  <r>
    <x v="34"/>
    <x v="1"/>
    <n v="50772.404662000001"/>
    <n v="70.517228697222194"/>
    <n v="50.487990000000003"/>
    <n v="86.626379999999997"/>
    <n v="761844.67134999996"/>
    <n v="1058.1175990972199"/>
    <n v="1000.6051"/>
    <n v="1225"/>
    <n v="0"/>
    <n v="0"/>
    <n v="0"/>
    <n v="0"/>
    <n v="57372.817440999999"/>
    <n v="79.684468668055501"/>
    <n v="61.311962000000001"/>
    <n v="96.495925999999997"/>
    <x v="0"/>
  </r>
  <r>
    <x v="35"/>
    <x v="0"/>
    <n v="0"/>
    <n v="0"/>
    <n v="0"/>
    <n v="0"/>
    <n v="802089.30434999999"/>
    <n v="1078.0770219758001"/>
    <n v="1000.23193"/>
    <n v="1150"/>
    <n v="12764.37707984"/>
    <n v="28.510929474792999"/>
    <n v="0"/>
    <n v="228.37227999999999"/>
    <n v="122138.61115"/>
    <n v="164.16479993279501"/>
    <n v="134.08271999999999"/>
    <n v="189.55117999999999"/>
    <x v="0"/>
  </r>
  <r>
    <x v="35"/>
    <x v="1"/>
    <n v="57064.595607000003"/>
    <n v="76.699725278225799"/>
    <n v="62.872031999999997"/>
    <n v="91.159589999999994"/>
    <n v="784317.86647999997"/>
    <n v="1054.19068075268"/>
    <n v="1000.0218"/>
    <n v="1200.0376000000001"/>
    <n v="0"/>
    <n v="0"/>
    <n v="0"/>
    <n v="0"/>
    <n v="63277.693958000003"/>
    <n v="85.050663922043"/>
    <n v="72.872029999999995"/>
    <n v="100.37866"/>
    <x v="0"/>
  </r>
  <r>
    <x v="36"/>
    <x v="0"/>
    <n v="0"/>
    <n v="0"/>
    <n v="0"/>
    <n v="0"/>
    <n v="807312.97618999996"/>
    <n v="1085.0980862768799"/>
    <n v="1000.01514"/>
    <n v="1150"/>
    <n v="7425.2534009999999"/>
    <n v="9.9801793024193497"/>
    <n v="0"/>
    <n v="139.46829"/>
    <n v="128953.69825"/>
    <n v="173.32486323924701"/>
    <n v="131.31838999999999"/>
    <n v="210.39170999999999"/>
    <x v="0"/>
  </r>
  <r>
    <x v="36"/>
    <x v="1"/>
    <n v="58162.977762000002"/>
    <n v="78.176045379032203"/>
    <n v="60.777824000000003"/>
    <n v="94.695670000000007"/>
    <n v="797201.68512000004"/>
    <n v="1071.50764129032"/>
    <n v="1000.0583"/>
    <n v="1225"/>
    <n v="0"/>
    <n v="0"/>
    <n v="0"/>
    <n v="0"/>
    <n v="63323.692767"/>
    <n v="85.112490278225806"/>
    <n v="71.237219999999994"/>
    <n v="102.447174"/>
    <x v="0"/>
  </r>
  <r>
    <x v="37"/>
    <x v="0"/>
    <n v="0"/>
    <n v="0"/>
    <n v="0"/>
    <n v="0"/>
    <n v="728439.61100000003"/>
    <n v="1083.9875163690399"/>
    <n v="1000.2295"/>
    <n v="1150"/>
    <n v="2130.2509101199998"/>
    <n v="3.1700162352976098"/>
    <n v="0"/>
    <n v="120.00314"/>
    <n v="115581.18144"/>
    <n v="171.99580571428501"/>
    <n v="131.59057999999999"/>
    <n v="212.82964000000001"/>
    <x v="0"/>
  </r>
  <r>
    <x v="37"/>
    <x v="1"/>
    <n v="49370.688280000002"/>
    <n v="73.468286130952293"/>
    <n v="54.212240000000001"/>
    <n v="88.22287"/>
    <n v="711754.15162999998"/>
    <n v="1059.1579637351099"/>
    <n v="1000.0584"/>
    <n v="1225"/>
    <n v="59.475005000000003"/>
    <n v="8.8504471726190401E-2"/>
    <n v="0"/>
    <n v="34.700316999999998"/>
    <n v="55086.807591999997"/>
    <n v="81.974416059523804"/>
    <n v="65.833029999999994"/>
    <n v="97.564909999999998"/>
    <x v="0"/>
  </r>
  <r>
    <x v="38"/>
    <x v="0"/>
    <n v="0"/>
    <n v="0"/>
    <n v="0"/>
    <n v="0"/>
    <n v="807387.94845999999"/>
    <n v="1085.19885545698"/>
    <n v="1000.1304"/>
    <n v="1150"/>
    <n v="27951.066648249998"/>
    <n v="37.568637968077901"/>
    <n v="0"/>
    <n v="298.01373000000001"/>
    <n v="117488.409997"/>
    <n v="157.91452956585999"/>
    <n v="115.83616000000001"/>
    <n v="205.91135"/>
    <x v="0"/>
  </r>
  <r>
    <x v="38"/>
    <x v="1"/>
    <n v="53657.007292000002"/>
    <n v="72.119633456989206"/>
    <n v="52.426074999999997"/>
    <n v="88.053473999999994"/>
    <n v="786578.61022999999"/>
    <n v="1057.22931482526"/>
    <n v="1000.0373499999999"/>
    <n v="1224.8903"/>
    <n v="4.6591262999999996"/>
    <n v="6.2622665322580604E-3"/>
    <n v="0"/>
    <n v="4.6591262999999996"/>
    <n v="59294.629611999997"/>
    <n v="79.697082811827897"/>
    <n v="59.735729999999997"/>
    <n v="97.390339999999995"/>
    <x v="0"/>
  </r>
  <r>
    <x v="39"/>
    <x v="0"/>
    <n v="0"/>
    <n v="0"/>
    <n v="0"/>
    <n v="0"/>
    <n v="779421.46089999995"/>
    <n v="1082.5298068055499"/>
    <n v="1000.10986"/>
    <n v="1150"/>
    <n v="38303.667513599998"/>
    <n v="53.199538213333298"/>
    <n v="0"/>
    <n v="333.10507000000001"/>
    <n v="112675.391303"/>
    <n v="156.493599031944"/>
    <n v="114.29697"/>
    <n v="212.43711999999999"/>
    <x v="0"/>
  </r>
  <r>
    <x v="39"/>
    <x v="1"/>
    <n v="43502.641793000003"/>
    <n v="60.420335823611097"/>
    <n v="37.333559999999999"/>
    <n v="83.747559999999993"/>
    <n v="757461.79590999999"/>
    <n v="1052.0302720972199"/>
    <n v="1000.2284"/>
    <n v="1225"/>
    <n v="5860.5621412680002"/>
    <n v="8.1396696406500002"/>
    <n v="0"/>
    <n v="156.63482999999999"/>
    <n v="49537.521008000003"/>
    <n v="68.802112511111105"/>
    <n v="47.567549999999997"/>
    <n v="92.493709999999993"/>
    <x v="0"/>
  </r>
  <r>
    <x v="40"/>
    <x v="0"/>
    <n v="0"/>
    <n v="0"/>
    <n v="0"/>
    <n v="0"/>
    <n v="810988.27060000005"/>
    <n v="1090.03799811827"/>
    <n v="1000.44836"/>
    <n v="1150"/>
    <n v="27800.857611399999"/>
    <n v="37.366744101343997"/>
    <n v="0"/>
    <n v="275.25394"/>
    <n v="120942.683019"/>
    <n v="162.55736964919299"/>
    <n v="115.09386000000001"/>
    <n v="215.08011999999999"/>
    <x v="0"/>
  </r>
  <r>
    <x v="40"/>
    <x v="1"/>
    <n v="41793.559793"/>
    <n v="56.174139506720401"/>
    <n v="35.817962999999999"/>
    <n v="72.586105000000003"/>
    <n v="780356.83470999997"/>
    <n v="1048.8667133198901"/>
    <n v="1000.0856"/>
    <n v="1225"/>
    <n v="1549.0216789999999"/>
    <n v="2.0820183857526802"/>
    <n v="0"/>
    <n v="98.330579999999998"/>
    <n v="49265.286805999996"/>
    <n v="66.2167833413978"/>
    <n v="47.864060000000002"/>
    <n v="83.393119999999996"/>
    <x v="0"/>
  </r>
  <r>
    <x v="41"/>
    <x v="0"/>
    <n v="0"/>
    <n v="0"/>
    <n v="0"/>
    <n v="0"/>
    <n v="787396.62051000004"/>
    <n v="1093.6064173750001"/>
    <n v="1000.1726"/>
    <n v="1150"/>
    <n v="28389.639919699999"/>
    <n v="39.430055444027701"/>
    <n v="0"/>
    <n v="278.41098"/>
    <n v="124043.750625"/>
    <n v="172.282986979166"/>
    <n v="123.79974"/>
    <n v="226.44707"/>
    <x v="0"/>
  </r>
  <r>
    <x v="41"/>
    <x v="1"/>
    <n v="41509.273857"/>
    <n v="57.6517692458333"/>
    <n v="37.091293"/>
    <n v="78.235380000000006"/>
    <n v="751722.53903999995"/>
    <n v="1044.059082"/>
    <n v="1000.0175"/>
    <n v="1194.249"/>
    <n v="12.473007300000001"/>
    <n v="1.7323621250000001E-2"/>
    <n v="0"/>
    <n v="6.7335130000000003"/>
    <n v="49667.205615999999"/>
    <n v="68.982230022222197"/>
    <n v="50.147568"/>
    <n v="90.048370000000006"/>
    <x v="0"/>
  </r>
  <r>
    <x v="42"/>
    <x v="0"/>
    <n v="0"/>
    <n v="0"/>
    <n v="0"/>
    <n v="0"/>
    <n v="812468.97834999999"/>
    <n v="1092.02819670698"/>
    <n v="1000.7988"/>
    <n v="1150"/>
    <n v="1887.1062267"/>
    <n v="2.5364331004032201"/>
    <n v="0"/>
    <n v="152.76822000000001"/>
    <n v="141947.21843000001"/>
    <n v="190.789272083333"/>
    <n v="129.54155"/>
    <n v="243.18977000000001"/>
    <x v="0"/>
  </r>
  <r>
    <x v="42"/>
    <x v="1"/>
    <n v="49445.905187999997"/>
    <n v="66.4595499838709"/>
    <n v="43.634697000000003"/>
    <n v="86.378844999999998"/>
    <n v="781669.30275000003"/>
    <n v="1050.63078326612"/>
    <n v="1000.0865"/>
    <n v="1185.9684999999999"/>
    <n v="0"/>
    <n v="0"/>
    <n v="0"/>
    <n v="0"/>
    <n v="57702.004636999998"/>
    <n v="77.556457845430103"/>
    <n v="57.322913999999997"/>
    <n v="96.439864999999998"/>
    <x v="0"/>
  </r>
  <r>
    <x v="43"/>
    <x v="0"/>
    <n v="0"/>
    <n v="0"/>
    <n v="0"/>
    <n v="0"/>
    <n v="812710.16987999994"/>
    <n v="1092.3523788709599"/>
    <n v="1000.1831"/>
    <n v="1150"/>
    <n v="1451.0159874999999"/>
    <n v="1.95029030577956"/>
    <n v="0"/>
    <n v="111.39377"/>
    <n v="139543.97826"/>
    <n v="187.559110564516"/>
    <n v="130.55119999999999"/>
    <n v="236.98996"/>
    <x v="0"/>
  </r>
  <r>
    <x v="43"/>
    <x v="1"/>
    <n v="51755.667722999999"/>
    <n v="69.564069520161198"/>
    <n v="48.364944000000001"/>
    <n v="86.477164999999999"/>
    <n v="783529.86773000006"/>
    <n v="1053.13154264784"/>
    <n v="1000.7765000000001"/>
    <n v="1205.5603000000001"/>
    <n v="0"/>
    <n v="0"/>
    <n v="0"/>
    <n v="0"/>
    <n v="59934.447288000003"/>
    <n v="80.557052806451594"/>
    <n v="62.033670000000001"/>
    <n v="96.766819999999996"/>
    <x v="0"/>
  </r>
  <r>
    <x v="44"/>
    <x v="0"/>
    <n v="0"/>
    <n v="0"/>
    <n v="0"/>
    <n v="0"/>
    <n v="787920.79151999997"/>
    <n v="1094.3344326666599"/>
    <n v="1000.1543"/>
    <n v="1150"/>
    <n v="9131.9339097499997"/>
    <n v="12.683241541319401"/>
    <n v="0"/>
    <n v="212.41489000000001"/>
    <n v="124659.208019"/>
    <n v="173.13778891527701"/>
    <n v="125.64634"/>
    <n v="225.99762000000001"/>
    <x v="0"/>
  </r>
  <r>
    <x v="44"/>
    <x v="1"/>
    <n v="47349.791141000002"/>
    <n v="65.763598806944401"/>
    <n v="47.644590000000001"/>
    <n v="80.275360000000006"/>
    <n v="756238.10796000005"/>
    <n v="1050.3307055"/>
    <n v="1000.63965"/>
    <n v="1222.6882000000001"/>
    <n v="0"/>
    <n v="0"/>
    <n v="0"/>
    <n v="0"/>
    <n v="55144.509983999997"/>
    <n v="76.5895972"/>
    <n v="58.765934000000001"/>
    <n v="91.196380000000005"/>
    <x v="0"/>
  </r>
  <r>
    <x v="45"/>
    <x v="0"/>
    <n v="0"/>
    <n v="0"/>
    <n v="0"/>
    <n v="0"/>
    <n v="815894.10834000004"/>
    <n v="1096.6318660483801"/>
    <n v="1000.1737000000001"/>
    <n v="1150"/>
    <n v="15571.053118"/>
    <n v="20.928834836021501"/>
    <n v="0"/>
    <n v="285.68142999999998"/>
    <n v="117268.03567899999"/>
    <n v="157.61832752553701"/>
    <n v="111.50166"/>
    <n v="215.66367"/>
    <x v="0"/>
  </r>
  <r>
    <x v="45"/>
    <x v="1"/>
    <n v="49279.683860999998"/>
    <n v="66.236134221774094"/>
    <n v="53.75938"/>
    <n v="80.96951"/>
    <n v="779670.90127999999"/>
    <n v="1047.9447597849401"/>
    <n v="1000.1545"/>
    <n v="1222.9548"/>
    <n v="0"/>
    <n v="0"/>
    <n v="0"/>
    <n v="0"/>
    <n v="57390.804654"/>
    <n v="77.138178298387004"/>
    <n v="65.075829999999996"/>
    <n v="92.814920000000001"/>
    <x v="0"/>
  </r>
  <r>
    <x v="46"/>
    <x v="0"/>
    <n v="0"/>
    <n v="0"/>
    <n v="0"/>
    <n v="0"/>
    <n v="784301.70658"/>
    <n v="1089.30792580555"/>
    <n v="1000.2997"/>
    <n v="1150"/>
    <n v="19042.2052611"/>
    <n v="26.447507307083299"/>
    <n v="0"/>
    <n v="267.05502000000001"/>
    <n v="116936.618991"/>
    <n v="162.41197082083301"/>
    <n v="119.558716"/>
    <n v="212.51845"/>
    <x v="0"/>
  </r>
  <r>
    <x v="46"/>
    <x v="1"/>
    <n v="49973.793428999998"/>
    <n v="69.408046429166603"/>
    <n v="50.142800000000001"/>
    <n v="84.894419999999997"/>
    <n v="761747.90214999998"/>
    <n v="1057.98319743055"/>
    <n v="1000.0857999999999"/>
    <n v="1225"/>
    <n v="0"/>
    <n v="0"/>
    <n v="0"/>
    <n v="0"/>
    <n v="56460.669588999997"/>
    <n v="78.417596651388806"/>
    <n v="60.492496000000003"/>
    <n v="94.517623999999998"/>
    <x v="0"/>
  </r>
  <r>
    <x v="47"/>
    <x v="0"/>
    <n v="0"/>
    <n v="0"/>
    <n v="0"/>
    <n v="0"/>
    <n v="803672.45456999994"/>
    <n v="1080.20491205645"/>
    <n v="1000.3169"/>
    <n v="1150"/>
    <n v="21557.504425030002"/>
    <n v="28.9751403562231"/>
    <n v="0"/>
    <n v="226.67690999999999"/>
    <n v="125283.66527"/>
    <n v="168.39202321236499"/>
    <n v="129.20227"/>
    <n v="211.7261"/>
    <x v="0"/>
  </r>
  <r>
    <x v="47"/>
    <x v="1"/>
    <n v="56800.344355000001"/>
    <n v="76.344548864247301"/>
    <n v="62.612000000000002"/>
    <n v="88.536090000000002"/>
    <n v="784787.72831999999"/>
    <n v="1054.82221548387"/>
    <n v="1000.0390599999999"/>
    <n v="1193.0275999999999"/>
    <n v="0"/>
    <n v="0"/>
    <n v="0"/>
    <n v="0"/>
    <n v="62717.940831"/>
    <n v="84.298307568548296"/>
    <n v="73.388465999999994"/>
    <n v="95.874886000000004"/>
    <x v="0"/>
  </r>
  <r>
    <x v="48"/>
    <x v="0"/>
    <n v="0"/>
    <n v="0"/>
    <n v="0"/>
    <n v="0"/>
    <n v="806069.86237999995"/>
    <n v="1083.4272343817199"/>
    <n v="1000.073"/>
    <n v="1150"/>
    <n v="5320.0743288000003"/>
    <n v="7.1506375387096703"/>
    <n v="0"/>
    <n v="145.84676999999999"/>
    <n v="130655.24892"/>
    <n v="175.61189370967699"/>
    <n v="130.78734"/>
    <n v="210.28614999999999"/>
    <x v="0"/>
  </r>
  <r>
    <x v="48"/>
    <x v="1"/>
    <n v="57859.722632999998"/>
    <n v="77.768444399193498"/>
    <n v="59.543439999999997"/>
    <n v="93.33663"/>
    <n v="797403.66611999995"/>
    <n v="1071.77912112903"/>
    <n v="1000.2032"/>
    <n v="1225"/>
    <n v="0"/>
    <n v="0"/>
    <n v="0"/>
    <n v="0"/>
    <n v="62868.857809000001"/>
    <n v="84.501152969085993"/>
    <n v="70.523859999999999"/>
    <n v="100.985985"/>
    <x v="0"/>
  </r>
  <r>
    <x v="49"/>
    <x v="0"/>
    <n v="0"/>
    <n v="0"/>
    <n v="0"/>
    <n v="0"/>
    <n v="728941.08441999997"/>
    <n v="1084.7337565773801"/>
    <n v="1000.6195"/>
    <n v="1150"/>
    <n v="1953.8126514"/>
    <n v="2.90745930267857"/>
    <n v="0"/>
    <n v="133.76034999999999"/>
    <n v="116171.25408"/>
    <n v="172.87388999999999"/>
    <n v="131.31764000000001"/>
    <n v="211.6104"/>
    <x v="0"/>
  </r>
  <r>
    <x v="49"/>
    <x v="1"/>
    <n v="50063.520649999999"/>
    <n v="74.499286681547602"/>
    <n v="60.996326000000003"/>
    <n v="88.985870000000006"/>
    <n v="710899.56088"/>
    <n v="1057.88625130952"/>
    <n v="1000.9412"/>
    <n v="1225"/>
    <n v="0"/>
    <n v="0"/>
    <n v="0"/>
    <n v="0"/>
    <n v="55547.645358000002"/>
    <n v="82.660186544642798"/>
    <n v="71.352810000000005"/>
    <n v="95.846270000000004"/>
    <x v="0"/>
  </r>
  <r>
    <x v="50"/>
    <x v="0"/>
    <n v="0"/>
    <n v="0"/>
    <n v="0"/>
    <n v="0"/>
    <n v="806971.15437999996"/>
    <n v="1084.63864836021"/>
    <n v="1000.0802"/>
    <n v="1150"/>
    <n v="30734.523502700002"/>
    <n v="41.309843417607503"/>
    <n v="0"/>
    <n v="303.85516000000001"/>
    <n v="118193.654253"/>
    <n v="158.86243851209599"/>
    <n v="115.51205400000001"/>
    <n v="211.64859999999999"/>
    <x v="0"/>
  </r>
  <r>
    <x v="50"/>
    <x v="1"/>
    <n v="52539.673067000003"/>
    <n v="70.617840143817205"/>
    <n v="46.862850000000002"/>
    <n v="88.250230000000002"/>
    <n v="785108.26281999995"/>
    <n v="1055.2530414247301"/>
    <n v="1000.3262999999999"/>
    <n v="1225"/>
    <n v="408.62278259999999"/>
    <n v="0.54922417016128999"/>
    <n v="0"/>
    <n v="91.769239999999996"/>
    <n v="57858.481053000003"/>
    <n v="77.766775608870901"/>
    <n v="57.404254999999999"/>
    <n v="96.294960000000003"/>
    <x v="0"/>
  </r>
  <r>
    <x v="51"/>
    <x v="0"/>
    <n v="0"/>
    <n v="0"/>
    <n v="0"/>
    <n v="0"/>
    <n v="778555.79481999995"/>
    <n v="1081.32749280555"/>
    <n v="1000.70715"/>
    <n v="1150"/>
    <n v="35768.096389999999"/>
    <n v="49.677911652777702"/>
    <n v="0"/>
    <n v="330.84537"/>
    <n v="114060.875212"/>
    <n v="158.41788223888801"/>
    <n v="114.56169"/>
    <n v="206.77017000000001"/>
    <x v="0"/>
  </r>
  <r>
    <x v="51"/>
    <x v="1"/>
    <n v="43256.740321999998"/>
    <n v="60.078806002777696"/>
    <n v="36.413933"/>
    <n v="82.860420000000005"/>
    <n v="758073.44923000003"/>
    <n v="1052.8797905972201"/>
    <n v="1000.0550500000001"/>
    <n v="1225"/>
    <n v="6631.0289884800004"/>
    <n v="9.2097624840000005"/>
    <n v="0"/>
    <n v="138.84195"/>
    <n v="49205.403725999997"/>
    <n v="68.340838508333306"/>
    <n v="47.900055000000002"/>
    <n v="91.753913999999995"/>
    <x v="0"/>
  </r>
  <r>
    <x v="52"/>
    <x v="0"/>
    <n v="0"/>
    <n v="0"/>
    <n v="0"/>
    <n v="0"/>
    <n v="810388.02069000003"/>
    <n v="1089.23121060483"/>
    <n v="1000.131"/>
    <n v="1150"/>
    <n v="23440.652820200001"/>
    <n v="31.506253790591298"/>
    <n v="0"/>
    <n v="279.12295999999998"/>
    <n v="121905.200339"/>
    <n v="163.85107572446199"/>
    <n v="115.05721"/>
    <n v="217.99449999999999"/>
    <x v="0"/>
  </r>
  <r>
    <x v="52"/>
    <x v="1"/>
    <n v="41451.475753999999"/>
    <n v="55.714349131720397"/>
    <n v="34.398887999999999"/>
    <n v="72.301079999999999"/>
    <n v="779434.61667999998"/>
    <n v="1047.6271729569801"/>
    <n v="1000.2314"/>
    <n v="1225"/>
    <n v="1749.5285664999999"/>
    <n v="2.3515168904569799"/>
    <n v="0"/>
    <n v="102.07796"/>
    <n v="48885.128832000002"/>
    <n v="65.705818322580598"/>
    <n v="47.371609999999997"/>
    <n v="82.803534999999997"/>
    <x v="0"/>
  </r>
  <r>
    <x v="53"/>
    <x v="0"/>
    <n v="0"/>
    <n v="0"/>
    <n v="0"/>
    <n v="0"/>
    <n v="786085.49879999994"/>
    <n v="1091.7854150000001"/>
    <n v="1000.39136"/>
    <n v="1150"/>
    <n v="25761.1000494"/>
    <n v="35.779305624166597"/>
    <n v="0"/>
    <n v="280.50765999999999"/>
    <n v="125132.154131"/>
    <n v="173.79465851527701"/>
    <n v="122.90483"/>
    <n v="230.00364999999999"/>
    <x v="0"/>
  </r>
  <r>
    <x v="53"/>
    <x v="1"/>
    <n v="41586.281052999999"/>
    <n v="57.758723684722199"/>
    <n v="37.903976"/>
    <n v="83.799903999999998"/>
    <n v="750927.62549000001"/>
    <n v="1042.9550354027699"/>
    <n v="1000.0826"/>
    <n v="1198.9493"/>
    <n v="0"/>
    <n v="0"/>
    <n v="0"/>
    <n v="0"/>
    <n v="49737.678104999999"/>
    <n v="69.080108479166597"/>
    <n v="49.626026000000003"/>
    <n v="95.708510000000004"/>
    <x v="0"/>
  </r>
  <r>
    <x v="54"/>
    <x v="0"/>
    <n v="0"/>
    <n v="0"/>
    <n v="0"/>
    <n v="0"/>
    <n v="812495.49471"/>
    <n v="1092.0638369758001"/>
    <n v="1001.5978"/>
    <n v="1150"/>
    <n v="259.29170099999999"/>
    <n v="0.34851035080645099"/>
    <n v="0"/>
    <n v="26.565871999999999"/>
    <n v="142783.65018999999"/>
    <n v="191.913508319892"/>
    <n v="135.74506"/>
    <n v="241.50524999999999"/>
    <x v="0"/>
  </r>
  <r>
    <x v="54"/>
    <x v="1"/>
    <n v="49264.718871999998"/>
    <n v="66.2160199892473"/>
    <n v="42.683715999999997"/>
    <n v="85.222824000000003"/>
    <n v="781637.00670999999"/>
    <n v="1050.58737461021"/>
    <n v="1000.0117"/>
    <n v="1188.2003"/>
    <n v="0"/>
    <n v="0"/>
    <n v="0"/>
    <n v="0"/>
    <n v="57501.778514999998"/>
    <n v="77.287336713709607"/>
    <n v="56.618549999999999"/>
    <n v="95.59796"/>
    <x v="0"/>
  </r>
  <r>
    <x v="55"/>
    <x v="0"/>
    <n v="0"/>
    <n v="0"/>
    <n v="0"/>
    <n v="0"/>
    <n v="811891.89688999997"/>
    <n v="1091.2525495833299"/>
    <n v="1000.5642"/>
    <n v="1150"/>
    <n v="942.67075320000004"/>
    <n v="1.2670305822580601"/>
    <n v="0"/>
    <n v="121.077545"/>
    <n v="140073.40776"/>
    <n v="188.270709354838"/>
    <n v="132.93565000000001"/>
    <n v="240.44313"/>
    <x v="0"/>
  </r>
  <r>
    <x v="55"/>
    <x v="1"/>
    <n v="51656.385146000001"/>
    <n v="69.430625196236505"/>
    <n v="54.390681999999998"/>
    <n v="85.523889999999994"/>
    <n v="782307.48308000003"/>
    <n v="1051.4885525268801"/>
    <n v="1001.1165"/>
    <n v="1195.6790000000001"/>
    <n v="0"/>
    <n v="0"/>
    <n v="0"/>
    <n v="0"/>
    <n v="59856.720282000002"/>
    <n v="80.452581024193506"/>
    <n v="67.213300000000004"/>
    <n v="95.996260000000007"/>
    <x v="0"/>
  </r>
  <r>
    <x v="56"/>
    <x v="0"/>
    <n v="0"/>
    <n v="0"/>
    <n v="0"/>
    <n v="0"/>
    <n v="787519.66159000003"/>
    <n v="1093.7773077638799"/>
    <n v="1000.2409699999999"/>
    <n v="1150"/>
    <n v="9741.3608314899993"/>
    <n v="13.529667821513801"/>
    <n v="0"/>
    <n v="279.88815"/>
    <n v="124368.85881400001"/>
    <n v="172.734526130555"/>
    <n v="124.24056"/>
    <n v="223.67859000000001"/>
    <x v="0"/>
  </r>
  <r>
    <x v="56"/>
    <x v="1"/>
    <n v="48102.744323999999"/>
    <n v="66.809367116666607"/>
    <n v="51.569256000000003"/>
    <n v="79.323975000000004"/>
    <n v="756962.82327000005"/>
    <n v="1051.3372545416601"/>
    <n v="1000.0277"/>
    <n v="1208.3952999999999"/>
    <n v="0"/>
    <n v="0"/>
    <n v="0"/>
    <n v="0"/>
    <n v="55916.550296000001"/>
    <n v="77.661875411111097"/>
    <n v="63.672939999999997"/>
    <n v="91.378640000000004"/>
    <x v="0"/>
  </r>
  <r>
    <x v="57"/>
    <x v="0"/>
    <n v="0"/>
    <n v="0"/>
    <n v="0"/>
    <n v="0"/>
    <n v="815095.89306999999"/>
    <n v="1095.5589960618199"/>
    <n v="1000.70825"/>
    <n v="1150"/>
    <n v="14258.830368139999"/>
    <n v="19.165094580833301"/>
    <n v="0"/>
    <n v="283.23403999999999"/>
    <n v="117717.11133099999"/>
    <n v="158.22192383198899"/>
    <n v="109.69118"/>
    <n v="211.83177000000001"/>
    <x v="0"/>
  </r>
  <r>
    <x v="57"/>
    <x v="1"/>
    <n v="49357.468806999997"/>
    <n v="66.340683880376304"/>
    <n v="54.557720000000003"/>
    <n v="80.532060000000001"/>
    <n v="776915.56637000002"/>
    <n v="1044.2413526478399"/>
    <n v="1000.03973"/>
    <n v="1206.1785"/>
    <n v="0"/>
    <n v="0"/>
    <n v="0"/>
    <n v="0"/>
    <n v="57468.386581999999"/>
    <n v="77.242455083333297"/>
    <n v="65.754429999999999"/>
    <n v="92.818929999999995"/>
    <x v="0"/>
  </r>
  <r>
    <x v="58"/>
    <x v="0"/>
    <n v="0"/>
    <n v="0"/>
    <n v="0"/>
    <n v="0"/>
    <n v="783726.97742999997"/>
    <n v="1088.5096908749999"/>
    <n v="1000.324"/>
    <n v="1150"/>
    <n v="11713.967952249999"/>
    <n v="16.2693999336805"/>
    <n v="0"/>
    <n v="230.31699"/>
    <n v="119230.175785"/>
    <n v="165.597466368055"/>
    <n v="120.91638"/>
    <n v="214.66069999999999"/>
    <x v="0"/>
  </r>
  <r>
    <x v="58"/>
    <x v="1"/>
    <n v="51146.385948000003"/>
    <n v="71.036647149999993"/>
    <n v="56.976990000000001"/>
    <n v="85.206400000000002"/>
    <n v="760871.29342"/>
    <n v="1056.7656853055501"/>
    <n v="1000.56885"/>
    <n v="1225"/>
    <n v="0"/>
    <n v="0"/>
    <n v="0"/>
    <n v="0"/>
    <n v="57574.361370999999"/>
    <n v="79.9643907930555"/>
    <n v="67.220460000000003"/>
    <n v="93.895319999999998"/>
    <x v="0"/>
  </r>
  <r>
    <x v="59"/>
    <x v="0"/>
    <n v="0"/>
    <n v="0"/>
    <n v="0"/>
    <n v="0"/>
    <n v="803155.44111999997"/>
    <n v="1079.5100015053699"/>
    <n v="1000.33484"/>
    <n v="1150"/>
    <n v="16081.9992432"/>
    <n v="21.615590380645099"/>
    <n v="0"/>
    <n v="216.96439000000001"/>
    <n v="127493.14792"/>
    <n v="171.36175795698901"/>
    <n v="129.69884999999999"/>
    <n v="214.2097"/>
    <x v="0"/>
  </r>
  <r>
    <x v="59"/>
    <x v="1"/>
    <n v="56942.304973999999"/>
    <n v="76.535356147849399"/>
    <n v="62.359253000000002"/>
    <n v="89.746740000000003"/>
    <n v="785200.97785000002"/>
    <n v="1055.37765840053"/>
    <n v="1000.26965"/>
    <n v="1207.4579000000001"/>
    <n v="0"/>
    <n v="0"/>
    <n v="0"/>
    <n v="0"/>
    <n v="62828.606177000001"/>
    <n v="84.447051313171997"/>
    <n v="73.196815000000001"/>
    <n v="98.102819999999994"/>
    <x v="0"/>
  </r>
  <r>
    <x v="60"/>
    <x v="0"/>
    <n v="0"/>
    <n v="0"/>
    <n v="0"/>
    <n v="0"/>
    <n v="806115.63642"/>
    <n v="1083.4887586290299"/>
    <n v="1000.2688000000001"/>
    <n v="1150"/>
    <n v="4664.8397476"/>
    <n v="6.2699458973118203"/>
    <n v="0"/>
    <n v="143.74954"/>
    <n v="131322.96786"/>
    <n v="176.50936540322499"/>
    <n v="131.88596000000001"/>
    <n v="211.94305"/>
    <x v="0"/>
  </r>
  <r>
    <x v="60"/>
    <x v="1"/>
    <n v="57846.334867999998"/>
    <n v="77.750450091397795"/>
    <n v="59.293906999999997"/>
    <n v="93.20926"/>
    <n v="795309.11499000003"/>
    <n v="1068.96386423387"/>
    <n v="1000.2572"/>
    <n v="1225"/>
    <n v="0"/>
    <n v="0"/>
    <n v="0"/>
    <n v="0"/>
    <n v="62898.703201999997"/>
    <n v="84.541267744623596"/>
    <n v="70.379249999999999"/>
    <n v="100.802155"/>
    <x v="0"/>
  </r>
  <r>
    <x v="61"/>
    <x v="0"/>
    <n v="0"/>
    <n v="0"/>
    <n v="0"/>
    <n v="0"/>
    <n v="754876.73066"/>
    <n v="1084.5930038218301"/>
    <n v="1000.1023"/>
    <n v="1150"/>
    <n v="8190.6611624999996"/>
    <n v="11.768191325430999"/>
    <n v="0"/>
    <n v="168.00546"/>
    <n v="118874.73355999999"/>
    <n v="170.79703097701099"/>
    <n v="130.19023000000001"/>
    <n v="213.68781999999999"/>
    <x v="0"/>
  </r>
  <r>
    <x v="61"/>
    <x v="1"/>
    <n v="51752.354745999997"/>
    <n v="74.356831531609103"/>
    <n v="60.237521999999998"/>
    <n v="89.072159999999997"/>
    <n v="739039.42564000003"/>
    <n v="1061.8382552298799"/>
    <n v="1000.1952"/>
    <n v="1225"/>
    <n v="0"/>
    <n v="0"/>
    <n v="0"/>
    <n v="0"/>
    <n v="57355.934160999997"/>
    <n v="82.407951380747093"/>
    <n v="70.835520000000002"/>
    <n v="96.984170000000006"/>
    <x v="0"/>
  </r>
  <r>
    <x v="62"/>
    <x v="0"/>
    <n v="0"/>
    <n v="0"/>
    <n v="0"/>
    <n v="0"/>
    <n v="806687.27049999998"/>
    <n v="1084.25708400537"/>
    <n v="1000.3938000000001"/>
    <n v="1150"/>
    <n v="33486.3613453"/>
    <n v="45.008550195295598"/>
    <n v="0"/>
    <n v="308.48579999999998"/>
    <n v="117304.21494799999"/>
    <n v="157.66695557526799"/>
    <n v="114.0124"/>
    <n v="214.82245"/>
    <x v="0"/>
  </r>
  <r>
    <x v="62"/>
    <x v="1"/>
    <n v="53966.455097999999"/>
    <n v="72.535557927419305"/>
    <n v="53.140884"/>
    <n v="87.072779999999995"/>
    <n v="788325.06770000001"/>
    <n v="1059.5767038978399"/>
    <n v="1000.2058"/>
    <n v="1225"/>
    <n v="32.608455999999997"/>
    <n v="4.38285698924731E-2"/>
    <n v="0"/>
    <n v="16.684002"/>
    <n v="59320.492788000003"/>
    <n v="79.731845145161202"/>
    <n v="63.426000000000002"/>
    <n v="96.644660000000002"/>
    <x v="0"/>
  </r>
  <r>
    <x v="63"/>
    <x v="0"/>
    <n v="0"/>
    <n v="0"/>
    <n v="0"/>
    <n v="0"/>
    <n v="779696.14769999997"/>
    <n v="1082.91131625"/>
    <n v="1000.2311"/>
    <n v="1150"/>
    <n v="24421.682257709999"/>
    <n v="33.919003135708301"/>
    <n v="0"/>
    <n v="319.99020000000002"/>
    <n v="114883.505588"/>
    <n v="159.56042442777701"/>
    <n v="113.31635"/>
    <n v="208.68030999999999"/>
    <x v="0"/>
  </r>
  <r>
    <x v="63"/>
    <x v="1"/>
    <n v="44528.022146000003"/>
    <n v="61.844475202777701"/>
    <n v="38.429855000000003"/>
    <n v="83.680130000000005"/>
    <n v="757335.41896000004"/>
    <n v="1051.85474855555"/>
    <n v="1000.41956"/>
    <n v="1225"/>
    <n v="6453.5762912999999"/>
    <n v="8.9633004045833307"/>
    <n v="0"/>
    <n v="177.49384000000001"/>
    <n v="50482.455383"/>
    <n v="70.114521365277696"/>
    <n v="48.429855000000003"/>
    <n v="92.764169999999993"/>
    <x v="0"/>
  </r>
  <r>
    <x v="64"/>
    <x v="0"/>
    <n v="0"/>
    <n v="0"/>
    <n v="0"/>
    <n v="0"/>
    <n v="811274.18273"/>
    <n v="1090.4222886155901"/>
    <n v="1001.07715"/>
    <n v="1150"/>
    <n v="21439.399696730001"/>
    <n v="28.8163974418413"/>
    <n v="0"/>
    <n v="286.22127999999998"/>
    <n v="122449.42060899999"/>
    <n v="164.582554581989"/>
    <n v="118.60406500000001"/>
    <n v="210.23946000000001"/>
    <x v="0"/>
  </r>
  <r>
    <x v="64"/>
    <x v="1"/>
    <n v="41872.299160000002"/>
    <n v="56.279971989247301"/>
    <n v="35.659224999999999"/>
    <n v="79.464250000000007"/>
    <n v="778613.53755999997"/>
    <n v="1046.5235719892401"/>
    <n v="1000.0141599999999"/>
    <n v="1222.8398"/>
    <n v="1466.5116899"/>
    <n v="1.97111786276881"/>
    <n v="0"/>
    <n v="90.969986000000006"/>
    <n v="49326.108107"/>
    <n v="66.298532401881701"/>
    <n v="47.557850000000002"/>
    <n v="90.139114000000006"/>
    <x v="0"/>
  </r>
  <r>
    <x v="65"/>
    <x v="0"/>
    <n v="0"/>
    <n v="0"/>
    <n v="0"/>
    <n v="0"/>
    <n v="786765.54654000001"/>
    <n v="1092.7299257499999"/>
    <n v="1000.0242"/>
    <n v="1150"/>
    <n v="25128.151219899999"/>
    <n v="34.900210027638799"/>
    <n v="0"/>
    <n v="281.19278000000003"/>
    <n v="126472.327682"/>
    <n v="175.65601066944399"/>
    <n v="124.26072000000001"/>
    <n v="230.96788000000001"/>
    <x v="0"/>
  </r>
  <r>
    <x v="65"/>
    <x v="1"/>
    <n v="43040.542384"/>
    <n v="59.778531088888798"/>
    <n v="36.595795000000003"/>
    <n v="81.62697"/>
    <n v="751320.73866000003"/>
    <n v="1043.50102591666"/>
    <n v="1000.2883"/>
    <n v="1191.5093999999999"/>
    <n v="5.9978942999999996"/>
    <n v="8.3304087500000006E-3"/>
    <n v="0"/>
    <n v="5.9978942999999996"/>
    <n v="51202.631013999999"/>
    <n v="71.114765297222206"/>
    <n v="49.941989999999997"/>
    <n v="94.040319999999994"/>
    <x v="0"/>
  </r>
  <r>
    <x v="66"/>
    <x v="0"/>
    <n v="0"/>
    <n v="0"/>
    <n v="0"/>
    <n v="0"/>
    <n v="811653.53728000005"/>
    <n v="1090.93217376344"/>
    <n v="1000.22363"/>
    <n v="1150"/>
    <n v="73.215591000000003"/>
    <n v="9.8408052419354797E-2"/>
    <n v="0"/>
    <n v="26.506668000000001"/>
    <n v="142844.90372"/>
    <n v="191.99583833333301"/>
    <n v="138.41890000000001"/>
    <n v="241.18109000000001"/>
    <x v="0"/>
  </r>
  <r>
    <x v="66"/>
    <x v="1"/>
    <n v="49346.026459000001"/>
    <n v="66.325304380376295"/>
    <n v="44.088768000000002"/>
    <n v="82.51294"/>
    <n v="780431.50471000001"/>
    <n v="1048.9670762231101"/>
    <n v="1000.1439"/>
    <n v="1191.4940999999999"/>
    <n v="0"/>
    <n v="0"/>
    <n v="0"/>
    <n v="0"/>
    <n v="57539.429236000004"/>
    <n v="77.337942521505298"/>
    <n v="57.504330000000003"/>
    <n v="92.766300000000001"/>
    <x v="0"/>
  </r>
  <r>
    <x v="67"/>
    <x v="0"/>
    <n v="0"/>
    <n v="0"/>
    <n v="0"/>
    <n v="0"/>
    <n v="812960.92091999995"/>
    <n v="1092.6894098386999"/>
    <n v="1000.17725"/>
    <n v="1150"/>
    <n v="930.8539131"/>
    <n v="1.2511477326612901"/>
    <n v="0"/>
    <n v="106.94989"/>
    <n v="140458.94493999999"/>
    <n v="188.78890448924699"/>
    <n v="131.25467"/>
    <n v="240.1704"/>
    <x v="0"/>
  </r>
  <r>
    <x v="67"/>
    <x v="1"/>
    <n v="51573.336828"/>
    <n v="69.319001112903194"/>
    <n v="54.561577"/>
    <n v="84.352844000000005"/>
    <n v="785117.75329000002"/>
    <n v="1055.2657974327899"/>
    <n v="1000.1732"/>
    <n v="1176.1794"/>
    <n v="0"/>
    <n v="0"/>
    <n v="0"/>
    <n v="0"/>
    <n v="59813.629283000002"/>
    <n v="80.394663014784896"/>
    <n v="66.22945"/>
    <n v="95.143730000000005"/>
    <x v="0"/>
  </r>
  <r>
    <x v="68"/>
    <x v="0"/>
    <n v="0"/>
    <n v="0"/>
    <n v="0"/>
    <n v="0"/>
    <n v="788799.58427999995"/>
    <n v="1095.55497816666"/>
    <n v="1000.02295"/>
    <n v="1150"/>
    <n v="1723.22160506"/>
    <n v="2.3933633403611099"/>
    <n v="0"/>
    <n v="131.57236"/>
    <n v="125818.057365"/>
    <n v="174.747301895833"/>
    <n v="119.5539"/>
    <n v="226.07561999999999"/>
    <x v="0"/>
  </r>
  <r>
    <x v="68"/>
    <x v="1"/>
    <n v="48079.778466000003"/>
    <n v="66.777470091666601"/>
    <n v="52.209316000000001"/>
    <n v="80.936189999999996"/>
    <n v="757528.29316"/>
    <n v="1052.1226293888799"/>
    <n v="1000.0485"/>
    <n v="1225"/>
    <n v="0"/>
    <n v="0"/>
    <n v="0"/>
    <n v="0"/>
    <n v="55899.160441"/>
    <n v="77.637722834722197"/>
    <n v="62.861106999999997"/>
    <n v="93.120180000000005"/>
    <x v="0"/>
  </r>
  <r>
    <x v="69"/>
    <x v="0"/>
    <n v="0"/>
    <n v="0"/>
    <n v="0"/>
    <n v="0"/>
    <n v="816017.81889"/>
    <n v="1096.7981436693501"/>
    <n v="1000.0322"/>
    <n v="1150"/>
    <n v="13975.810038699999"/>
    <n v="18.784690912231099"/>
    <n v="0"/>
    <n v="291.6431"/>
    <n v="117796.18133000001"/>
    <n v="158.328200712365"/>
    <n v="113.157196"/>
    <n v="209.13951"/>
    <x v="0"/>
  </r>
  <r>
    <x v="69"/>
    <x v="1"/>
    <n v="49266.409559"/>
    <n v="66.218292418010705"/>
    <n v="52.693745"/>
    <n v="80.828140000000005"/>
    <n v="782622.93038999999"/>
    <n v="1051.9125408467701"/>
    <n v="1000.0402"/>
    <n v="1225"/>
    <n v="0"/>
    <n v="0"/>
    <n v="0"/>
    <n v="0"/>
    <n v="57368.636649"/>
    <n v="77.108382592741904"/>
    <n v="63.913665999999999"/>
    <n v="91.521280000000004"/>
    <x v="0"/>
  </r>
  <r>
    <x v="70"/>
    <x v="0"/>
    <n v="0"/>
    <n v="0"/>
    <n v="0"/>
    <n v="0"/>
    <n v="784291.75008000003"/>
    <n v="1089.29409733333"/>
    <n v="1000.1372"/>
    <n v="1150"/>
    <n v="17097.003716129999"/>
    <n v="23.745838494625001"/>
    <n v="0"/>
    <n v="265.64729999999997"/>
    <n v="118700.977631"/>
    <n v="164.86246893194399"/>
    <n v="122.18438"/>
    <n v="213.76508000000001"/>
    <x v="0"/>
  </r>
  <r>
    <x v="70"/>
    <x v="1"/>
    <n v="50170.654347999996"/>
    <n v="69.681464372222194"/>
    <n v="50.946599999999997"/>
    <n v="85.000870000000006"/>
    <n v="760397.38970000006"/>
    <n v="1056.1074856944399"/>
    <n v="1000.0969"/>
    <n v="1225"/>
    <n v="0"/>
    <n v="0"/>
    <n v="0"/>
    <n v="0"/>
    <n v="56504.245110000003"/>
    <n v="78.478118208333299"/>
    <n v="61.654670000000003"/>
    <n v="94.465614000000002"/>
    <x v="0"/>
  </r>
  <r>
    <x v="71"/>
    <x v="0"/>
    <n v="0"/>
    <n v="0"/>
    <n v="0"/>
    <n v="0"/>
    <n v="807829.89141000004"/>
    <n v="1085.7928647983799"/>
    <n v="1000.3040999999999"/>
    <n v="1150"/>
    <n v="17724.516534670001"/>
    <n v="23.823274912190801"/>
    <n v="0"/>
    <n v="219.70107999999999"/>
    <n v="128852.10236999999"/>
    <n v="173.18830963709601"/>
    <n v="129.82121000000001"/>
    <n v="211.58769000000001"/>
    <x v="0"/>
  </r>
  <r>
    <x v="71"/>
    <x v="1"/>
    <n v="57041.088664000003"/>
    <n v="76.668129924731105"/>
    <n v="62.161284999999999"/>
    <n v="90.126840000000001"/>
    <n v="786262.36647999997"/>
    <n v="1056.8042560214999"/>
    <n v="1000.134"/>
    <n v="1207.982"/>
    <n v="0"/>
    <n v="0"/>
    <n v="0"/>
    <n v="0"/>
    <n v="62797.884432999999"/>
    <n v="84.405758646505305"/>
    <n v="72.424449999999993"/>
    <n v="98.017240000000001"/>
    <x v="0"/>
  </r>
  <r>
    <x v="72"/>
    <x v="0"/>
    <n v="0"/>
    <n v="0"/>
    <n v="0"/>
    <n v="0"/>
    <n v="805686.57926000003"/>
    <n v="1082.9120688978401"/>
    <n v="1000.1052"/>
    <n v="1150"/>
    <n v="4390.1390581960004"/>
    <n v="5.9007245405860198"/>
    <n v="0"/>
    <n v="127.556366"/>
    <n v="131569.87343000001"/>
    <n v="176.841227728494"/>
    <n v="137.31086999999999"/>
    <n v="207.71003999999999"/>
    <x v="0"/>
  </r>
  <r>
    <x v="72"/>
    <x v="1"/>
    <n v="57118.905394000001"/>
    <n v="76.772722303763402"/>
    <n v="59.515754999999999"/>
    <n v="91.691574000000003"/>
    <n v="795521.06068"/>
    <n v="1069.2487374731099"/>
    <n v="1000.02637"/>
    <n v="1225"/>
    <n v="0"/>
    <n v="0"/>
    <n v="0"/>
    <n v="0"/>
    <n v="61545.036133000001"/>
    <n v="82.721822759408596"/>
    <n v="69.515754999999999"/>
    <n v="98.19605"/>
    <x v="0"/>
  </r>
  <r>
    <x v="73"/>
    <x v="0"/>
    <n v="0"/>
    <n v="0"/>
    <n v="0"/>
    <n v="0"/>
    <n v="729605.14002000005"/>
    <n v="1085.72193455357"/>
    <n v="1000.1244"/>
    <n v="1150"/>
    <n v="75.099106000000006"/>
    <n v="0.11175462202380899"/>
    <n v="0"/>
    <n v="27.826430999999999"/>
    <n v="117581.22205"/>
    <n v="174.97205662202299"/>
    <n v="138.17431999999999"/>
    <n v="218.85597000000001"/>
    <x v="0"/>
  </r>
  <r>
    <x v="73"/>
    <x v="1"/>
    <n v="48650.912536000003"/>
    <n v="72.397191273809497"/>
    <n v="53.736545999999997"/>
    <n v="87.243769999999998"/>
    <n v="713056.79211000004"/>
    <n v="1061.0964168303501"/>
    <n v="1001.1409"/>
    <n v="1225"/>
    <n v="48.935963200000003"/>
    <n v="7.2821373809523804E-2"/>
    <n v="0"/>
    <n v="24.741322"/>
    <n v="53669.601088000003"/>
    <n v="79.865477809523796"/>
    <n v="63.736545999999997"/>
    <n v="93.966224999999994"/>
    <x v="0"/>
  </r>
  <r>
    <x v="74"/>
    <x v="0"/>
    <n v="0"/>
    <n v="0"/>
    <n v="0"/>
    <n v="0"/>
    <n v="809501.20744999999"/>
    <n v="1088.03925732526"/>
    <n v="1000.3423"/>
    <n v="1150"/>
    <n v="7042.2313350000004"/>
    <n v="9.4653646975806396"/>
    <n v="0"/>
    <n v="173.75857999999999"/>
    <n v="121303.292881"/>
    <n v="163.04206032392401"/>
    <n v="121.18107999999999"/>
    <n v="213.38741999999999"/>
    <x v="0"/>
  </r>
  <r>
    <x v="74"/>
    <x v="1"/>
    <n v="51849.567273000001"/>
    <n v="69.690278592741905"/>
    <n v="46.055973000000002"/>
    <n v="86.001170000000002"/>
    <n v="788225.13529999997"/>
    <n v="1059.4423861559101"/>
    <n v="1000.0865"/>
    <n v="1225"/>
    <n v="398.23165970000002"/>
    <n v="0.535257607123655"/>
    <n v="0"/>
    <n v="97.600160000000002"/>
    <n v="57138.487088000002"/>
    <n v="76.799041784946198"/>
    <n v="56.055973000000002"/>
    <n v="93.421250000000001"/>
    <x v="0"/>
  </r>
  <r>
    <x v="75"/>
    <x v="0"/>
    <n v="0"/>
    <n v="0"/>
    <n v="0"/>
    <n v="0"/>
    <n v="778716.94221000001"/>
    <n v="1081.551308625"/>
    <n v="1000.29175"/>
    <n v="1150"/>
    <n v="21305.116876799999"/>
    <n v="29.590440106666598"/>
    <n v="0"/>
    <n v="323.31984999999997"/>
    <n v="115798.85167"/>
    <n v="160.83173843055499"/>
    <n v="117.191925"/>
    <n v="214.34186"/>
    <x v="0"/>
  </r>
  <r>
    <x v="75"/>
    <x v="1"/>
    <n v="44853.039115"/>
    <n v="62.295887659722197"/>
    <n v="35.754714999999997"/>
    <n v="82.328010000000006"/>
    <n v="757040.08352999995"/>
    <n v="1051.44456045833"/>
    <n v="1000.37695"/>
    <n v="1225"/>
    <n v="2581.5988380700001"/>
    <n v="3.5855539417638802"/>
    <n v="0"/>
    <n v="144.04885999999999"/>
    <n v="50658.900676999998"/>
    <n v="70.359584273611105"/>
    <n v="45.754714999999997"/>
    <n v="90.996939999999995"/>
    <x v="0"/>
  </r>
  <r>
    <x v="76"/>
    <x v="0"/>
    <n v="0"/>
    <n v="0"/>
    <n v="0"/>
    <n v="0"/>
    <n v="804746.30149999994"/>
    <n v="1081.6482547042999"/>
    <n v="1000.50635"/>
    <n v="1150"/>
    <n v="17868.975203639999"/>
    <n v="24.017439789838701"/>
    <n v="0"/>
    <n v="254.92416"/>
    <n v="124040.87574600001"/>
    <n v="166.72160718548301"/>
    <n v="119.31775"/>
    <n v="215.21782999999999"/>
    <x v="0"/>
  </r>
  <r>
    <x v="76"/>
    <x v="1"/>
    <n v="38446.573858999996"/>
    <n v="51.675502498655902"/>
    <n v="34.292679999999997"/>
    <n v="71.545090000000002"/>
    <n v="778345.10091000004"/>
    <n v="1046.1627700403201"/>
    <n v="1000.3253999999999"/>
    <n v="1225"/>
    <n v="1790.1370704999999"/>
    <n v="2.4060982130376298"/>
    <n v="0"/>
    <n v="106.073044"/>
    <n v="45636.444027999998"/>
    <n v="61.339306489247299"/>
    <n v="45.420757000000002"/>
    <n v="81.878799999999998"/>
    <x v="0"/>
  </r>
  <r>
    <x v="77"/>
    <x v="0"/>
    <n v="0"/>
    <n v="0"/>
    <n v="0"/>
    <n v="0"/>
    <n v="777052.78795000003"/>
    <n v="1079.23998326388"/>
    <n v="1000.015"/>
    <n v="1150"/>
    <n v="21449.8599612"/>
    <n v="29.7914721683333"/>
    <n v="0"/>
    <n v="276.38126"/>
    <n v="127557.190305"/>
    <n v="177.1627643125"/>
    <n v="124.699776"/>
    <n v="229.81998999999999"/>
    <x v="0"/>
  </r>
  <r>
    <x v="77"/>
    <x v="1"/>
    <n v="42213.112737000003"/>
    <n v="58.629323245833298"/>
    <n v="36.629370000000002"/>
    <n v="75.973280000000003"/>
    <n v="751485.52752999996"/>
    <n v="1043.72989934722"/>
    <n v="1000.0045"/>
    <n v="1169.6277"/>
    <n v="14.791285999999999"/>
    <n v="2.05434527777777E-2"/>
    <n v="0"/>
    <n v="14.791285999999999"/>
    <n v="49916.703924000001"/>
    <n v="69.328755450000003"/>
    <n v="48.480297"/>
    <n v="87.665954999999997"/>
    <x v="0"/>
  </r>
  <r>
    <x v="78"/>
    <x v="0"/>
    <n v="0"/>
    <n v="0"/>
    <n v="0"/>
    <n v="0"/>
    <n v="803278.64775999996"/>
    <n v="1079.67560182795"/>
    <n v="1000.76086"/>
    <n v="1150"/>
    <n v="217.670838"/>
    <n v="0.29256833064516102"/>
    <n v="0"/>
    <n v="47.792113999999998"/>
    <n v="142742.76462999999"/>
    <n v="191.85855461021501"/>
    <n v="140.13245000000001"/>
    <n v="245.02997999999999"/>
    <x v="0"/>
  </r>
  <r>
    <x v="78"/>
    <x v="1"/>
    <n v="48593.444498999997"/>
    <n v="65.313769487903201"/>
    <n v="44.119399999999999"/>
    <n v="81.599074999999999"/>
    <n v="780476.37545000005"/>
    <n v="1049.0273863575201"/>
    <n v="1000.12006"/>
    <n v="1171.5596"/>
    <n v="0"/>
    <n v="0"/>
    <n v="0"/>
    <n v="0"/>
    <n v="56752.245841999997"/>
    <n v="76.279900325268798"/>
    <n v="55.946846000000001"/>
    <n v="92.44529"/>
    <x v="0"/>
  </r>
  <r>
    <x v="79"/>
    <x v="0"/>
    <n v="0"/>
    <n v="0"/>
    <n v="0"/>
    <n v="0"/>
    <n v="806376.76265000005"/>
    <n v="1083.83973474462"/>
    <n v="1000.3822"/>
    <n v="1150"/>
    <n v="0"/>
    <n v="0"/>
    <n v="0"/>
    <n v="0"/>
    <n v="141282.45168"/>
    <n v="189.89576838709601"/>
    <n v="137.89840000000001"/>
    <n v="243.12239"/>
    <x v="0"/>
  </r>
  <r>
    <x v="79"/>
    <x v="1"/>
    <n v="50545.739311999998"/>
    <n v="67.937821655913893"/>
    <n v="47.556206000000003"/>
    <n v="83.633170000000007"/>
    <n v="785377.49185999995"/>
    <n v="1055.6149084139699"/>
    <n v="1000.02124"/>
    <n v="1187.4623999999999"/>
    <n v="0"/>
    <n v="0"/>
    <n v="0"/>
    <n v="0"/>
    <n v="58790.799698000003"/>
    <n v="79.019892067204296"/>
    <n v="59.341540000000002"/>
    <n v="95.463875000000002"/>
    <x v="0"/>
  </r>
  <r>
    <x v="80"/>
    <x v="0"/>
    <n v="0"/>
    <n v="0"/>
    <n v="0"/>
    <n v="0"/>
    <n v="783840.91316"/>
    <n v="1088.66793494444"/>
    <n v="1000.0603"/>
    <n v="1150"/>
    <n v="843.192859"/>
    <n v="1.1711011930555499"/>
    <n v="0"/>
    <n v="122.68881"/>
    <n v="125034.24918"/>
    <n v="173.65867941666599"/>
    <n v="124.28558"/>
    <n v="225.87361000000001"/>
    <x v="0"/>
  </r>
  <r>
    <x v="80"/>
    <x v="1"/>
    <n v="46775.953200000004"/>
    <n v="64.966601666666605"/>
    <n v="38.529797000000002"/>
    <n v="79.124350000000007"/>
    <n v="756748.91529000003"/>
    <n v="1051.0401601250001"/>
    <n v="1000.06146"/>
    <n v="1225"/>
    <n v="0"/>
    <n v="0"/>
    <n v="0"/>
    <n v="0"/>
    <n v="54456.776991999999"/>
    <n v="75.634412488888799"/>
    <n v="48.972732999999998"/>
    <n v="90.648610000000005"/>
    <x v="0"/>
  </r>
  <r>
    <x v="81"/>
    <x v="0"/>
    <n v="0"/>
    <n v="0"/>
    <n v="0"/>
    <n v="0"/>
    <n v="812876.26641000004"/>
    <n v="1092.57562689516"/>
    <n v="1000.55054"/>
    <n v="1150"/>
    <n v="13250.0921819"/>
    <n v="17.8092636853494"/>
    <n v="0"/>
    <n v="294.00992000000002"/>
    <n v="118398.51481399999"/>
    <n v="159.137788728494"/>
    <n v="111.82369"/>
    <n v="211.60355000000001"/>
    <x v="0"/>
  </r>
  <r>
    <x v="81"/>
    <x v="1"/>
    <n v="48482.337727999999"/>
    <n v="65.164432430107496"/>
    <n v="53.181820000000002"/>
    <n v="79.386679999999998"/>
    <n v="782358.26260000002"/>
    <n v="1051.5568045698899"/>
    <n v="1000.0797"/>
    <n v="1225"/>
    <n v="0"/>
    <n v="0"/>
    <n v="0"/>
    <n v="0"/>
    <n v="56491.427432999997"/>
    <n v="75.929337947580606"/>
    <n v="63.181820000000002"/>
    <n v="90.464775000000003"/>
    <x v="0"/>
  </r>
  <r>
    <x v="82"/>
    <x v="0"/>
    <n v="0"/>
    <n v="0"/>
    <n v="0"/>
    <n v="0"/>
    <n v="782159.45970000001"/>
    <n v="1086.3325829166599"/>
    <n v="1000.4326"/>
    <n v="1150"/>
    <n v="2107.7215059999999"/>
    <n v="2.92739098055555"/>
    <n v="0"/>
    <n v="138.40231"/>
    <n v="121737.33219"/>
    <n v="169.07962804166601"/>
    <n v="130.6815"/>
    <n v="203.35307"/>
    <x v="0"/>
  </r>
  <r>
    <x v="82"/>
    <x v="1"/>
    <n v="45857.392253999999"/>
    <n v="63.690822574999999"/>
    <n v="43.434310000000004"/>
    <n v="83.456695999999994"/>
    <n v="761673.74519000005"/>
    <n v="1057.88020165277"/>
    <n v="1001.1467"/>
    <n v="1225"/>
    <n v="1102.2770813499999"/>
    <n v="1.5309403907638801"/>
    <n v="0"/>
    <n v="105.16333"/>
    <n v="51502.719795999998"/>
    <n v="71.531555272222207"/>
    <n v="53.434310000000004"/>
    <n v="91.288430000000005"/>
    <x v="0"/>
  </r>
  <r>
    <x v="83"/>
    <x v="0"/>
    <n v="0"/>
    <n v="0"/>
    <n v="0"/>
    <n v="0"/>
    <n v="804311.95440000005"/>
    <n v="1081.0644548386999"/>
    <n v="1000.2997"/>
    <n v="1150"/>
    <n v="944.47822299999996"/>
    <n v="1.2694599771505299"/>
    <n v="0"/>
    <n v="86.860016000000002"/>
    <n v="131187.71341999999"/>
    <n v="176.32757180107501"/>
    <n v="135.59891999999999"/>
    <n v="215.34311"/>
    <x v="0"/>
  </r>
  <r>
    <x v="83"/>
    <x v="1"/>
    <n v="50638.172788000003"/>
    <n v="68.062060198924698"/>
    <n v="48.753990000000002"/>
    <n v="82.163390000000007"/>
    <n v="785717.89281999995"/>
    <n v="1056.0724365860201"/>
    <n v="1000.05035"/>
    <n v="1201.2465999999999"/>
    <n v="4424.10509602"/>
    <n v="5.9463778172311796"/>
    <n v="0"/>
    <n v="170.70827"/>
    <n v="55736.710429999999"/>
    <n v="74.914933373655899"/>
    <n v="58.753990000000002"/>
    <n v="90.251239999999996"/>
    <x v="0"/>
  </r>
  <r>
    <x v="84"/>
    <x v="0"/>
    <n v="0"/>
    <n v="0"/>
    <n v="0"/>
    <n v="0"/>
    <n v="804157.98459000001"/>
    <n v="1080.85750616935"/>
    <n v="1000.1719000000001"/>
    <n v="1150"/>
    <n v="77.935514999999995"/>
    <n v="0.104752036290322"/>
    <n v="0"/>
    <n v="52.514175000000002"/>
    <n v="132337.60235999999"/>
    <n v="177.87312145161201"/>
    <n v="144.65307999999999"/>
    <n v="207.80396999999999"/>
    <x v="0"/>
  </r>
  <r>
    <x v="84"/>
    <x v="1"/>
    <n v="62541.160490000002"/>
    <n v="84.060699583333303"/>
    <n v="62.564639999999997"/>
    <n v="99.402389999999997"/>
    <n v="796133.58287000004"/>
    <n v="1070.07201998655"/>
    <n v="1000.3728"/>
    <n v="1225"/>
    <n v="1332.21840124"/>
    <n v="1.7906161306989199"/>
    <n v="0"/>
    <n v="102.45155"/>
    <n v="59739.433235999997"/>
    <n v="80.2949371451612"/>
    <n v="62.564639999999997"/>
    <n v="96.294970000000006"/>
    <x v="0"/>
  </r>
  <r>
    <x v="85"/>
    <x v="0"/>
    <n v="0"/>
    <n v="0"/>
    <n v="0"/>
    <n v="0"/>
    <n v="728170.67778999999"/>
    <n v="1083.5873181398799"/>
    <n v="1000.782"/>
    <n v="1150"/>
    <n v="0"/>
    <n v="0"/>
    <n v="0"/>
    <n v="0"/>
    <n v="117383.26311"/>
    <n v="174.67747486607101"/>
    <n v="139.0659"/>
    <n v="214.22601"/>
    <x v="0"/>
  </r>
  <r>
    <x v="85"/>
    <x v="1"/>
    <n v="54031.159446999998"/>
    <n v="80.403511081845195"/>
    <n v="56.976179999999999"/>
    <n v="94.585539999999995"/>
    <n v="712665.96085000003"/>
    <n v="1060.51482269345"/>
    <n v="1000.0715"/>
    <n v="1225"/>
    <n v="1835.3450302000001"/>
    <n v="2.7311681997023798"/>
    <n v="0"/>
    <n v="128.91086999999999"/>
    <n v="52502.398528999998"/>
    <n v="78.1285692395833"/>
    <n v="56.976179999999999"/>
    <n v="91.923546000000002"/>
    <x v="0"/>
  </r>
  <r>
    <x v="86"/>
    <x v="0"/>
    <n v="0"/>
    <n v="0"/>
    <n v="0"/>
    <n v="0"/>
    <n v="809306.20697000006"/>
    <n v="1087.7771599059099"/>
    <n v="1001.0032"/>
    <n v="1150"/>
    <n v="7396.7347814300001"/>
    <n v="9.9418478245026805"/>
    <n v="0"/>
    <n v="166.66909999999999"/>
    <n v="120531.70523000001"/>
    <n v="162.00498014784901"/>
    <n v="120.20158000000001"/>
    <n v="205.93724"/>
    <x v="0"/>
  </r>
  <r>
    <x v="86"/>
    <x v="1"/>
    <n v="51831.604914000003"/>
    <n v="69.666135637096701"/>
    <n v="49.1905"/>
    <n v="91.443330000000003"/>
    <n v="787480.33219999995"/>
    <n v="1058.44130672043"/>
    <n v="1000.073"/>
    <n v="1225"/>
    <n v="15126.36644736"/>
    <n v="20.331137698064499"/>
    <n v="0"/>
    <n v="221.85120000000001"/>
    <n v="49928.408208000001"/>
    <n v="67.108075548387006"/>
    <n v="49.1905"/>
    <n v="90.630970000000005"/>
    <x v="0"/>
  </r>
  <r>
    <x v="87"/>
    <x v="0"/>
    <n v="0"/>
    <n v="0"/>
    <n v="0"/>
    <n v="0"/>
    <n v="778165.64133999997"/>
    <n v="1080.78561297222"/>
    <n v="1000.38586"/>
    <n v="1150"/>
    <n v="56119.308139059998"/>
    <n v="77.943483526472207"/>
    <n v="0"/>
    <n v="320.78647000000001"/>
    <n v="110206.46212700001"/>
    <n v="153.06453073194399"/>
    <n v="115.67285"/>
    <n v="200.41704999999999"/>
    <x v="0"/>
  </r>
  <r>
    <x v="87"/>
    <x v="1"/>
    <n v="51041.093715000003"/>
    <n v="70.890407937500001"/>
    <n v="46.557327000000001"/>
    <n v="88.993415999999996"/>
    <n v="756369.56776000001"/>
    <n v="1050.5132885555499"/>
    <n v="1000.1753"/>
    <n v="1225"/>
    <n v="3350.8584304000001"/>
    <n v="4.6539700422222197"/>
    <n v="0"/>
    <n v="135.02593999999999"/>
    <n v="49843.491270999999"/>
    <n v="69.227071209722197"/>
    <n v="46.579205000000002"/>
    <n v="87.772440000000003"/>
    <x v="0"/>
  </r>
  <r>
    <x v="88"/>
    <x v="0"/>
    <n v="0"/>
    <n v="0"/>
    <n v="0"/>
    <n v="0"/>
    <n v="805146.66110999999"/>
    <n v="1082.1863724596701"/>
    <n v="1000.0642"/>
    <n v="1150"/>
    <n v="15825.954589569999"/>
    <n v="21.271444340819802"/>
    <n v="0"/>
    <n v="266.7629"/>
    <n v="122485.550183"/>
    <n v="164.631115837365"/>
    <n v="119.04407"/>
    <n v="215.35588000000001"/>
    <x v="0"/>
  </r>
  <r>
    <x v="88"/>
    <x v="1"/>
    <n v="44383.390492999999"/>
    <n v="59.655094748655898"/>
    <n v="43.838776000000003"/>
    <n v="76.460785000000001"/>
    <n v="777583.39413999999"/>
    <n v="1045.1389706182699"/>
    <n v="1000.197"/>
    <n v="1225"/>
    <n v="2422.6049475"/>
    <n v="3.2561894455645102"/>
    <n v="0"/>
    <n v="117.27318"/>
    <n v="44344.569171000003"/>
    <n v="59.602915552419297"/>
    <n v="44.788539999999998"/>
    <n v="77.958275"/>
    <x v="0"/>
  </r>
  <r>
    <x v="89"/>
    <x v="0"/>
    <n v="0"/>
    <n v="0"/>
    <n v="0"/>
    <n v="0"/>
    <n v="777262.24497"/>
    <n v="1079.53089579166"/>
    <n v="1000.14465"/>
    <n v="1150"/>
    <n v="7311.5156455599999"/>
    <n v="10.1548828410555"/>
    <n v="0"/>
    <n v="202.40066999999999"/>
    <n v="129138.68227"/>
    <n v="179.359280930555"/>
    <n v="124.66285999999999"/>
    <n v="227.91980000000001"/>
    <x v="0"/>
  </r>
  <r>
    <x v="89"/>
    <x v="1"/>
    <n v="49065.898408000001"/>
    <n v="68.147081122222204"/>
    <n v="45.349173999999998"/>
    <n v="88.683070000000001"/>
    <n v="750304.17238999996"/>
    <n v="1042.0891283194401"/>
    <n v="1000.0188000000001"/>
    <n v="1149.3800000000001"/>
    <n v="15.003547660000001"/>
    <n v="2.08382606388888E-2"/>
    <n v="0"/>
    <n v="14.219738"/>
    <n v="49718.138836999999"/>
    <n v="69.052970606944399"/>
    <n v="46.844543000000002"/>
    <n v="90.342100000000002"/>
    <x v="0"/>
  </r>
  <r>
    <x v="90"/>
    <x v="0"/>
    <n v="0"/>
    <n v="0"/>
    <n v="0"/>
    <n v="0"/>
    <n v="803759.45172000001"/>
    <n v="1080.32184370967"/>
    <n v="1000.2567"/>
    <n v="1150"/>
    <n v="189.70033086000001"/>
    <n v="0.25497356298386997"/>
    <n v="0"/>
    <n v="26.68666"/>
    <n v="143064.59198999999"/>
    <n v="192.29111826612899"/>
    <n v="138.87164000000001"/>
    <n v="242.39716999999999"/>
    <x v="0"/>
  </r>
  <r>
    <x v="90"/>
    <x v="1"/>
    <n v="55448.331882999999"/>
    <n v="74.527327799731097"/>
    <n v="53.652991999999998"/>
    <n v="91.286475999999993"/>
    <n v="779218.08594999998"/>
    <n v="1047.3361370295599"/>
    <n v="1000.037"/>
    <n v="1145.7494999999999"/>
    <n v="0"/>
    <n v="0"/>
    <n v="0"/>
    <n v="0"/>
    <n v="56261.999868999999"/>
    <n v="75.620967565860198"/>
    <n v="55.068219999999997"/>
    <n v="92.524979999999999"/>
    <x v="0"/>
  </r>
  <r>
    <x v="91"/>
    <x v="0"/>
    <n v="0"/>
    <n v="0"/>
    <n v="0"/>
    <n v="0"/>
    <n v="807179.42916000006"/>
    <n v="1084.91858758064"/>
    <n v="1000.1846"/>
    <n v="1150"/>
    <n v="0"/>
    <n v="0"/>
    <n v="0"/>
    <n v="0"/>
    <n v="141977.56935000001"/>
    <n v="190.830066330645"/>
    <n v="139.17722000000001"/>
    <n v="245.97301999999999"/>
    <x v="0"/>
  </r>
  <r>
    <x v="91"/>
    <x v="1"/>
    <n v="57524.420058000003"/>
    <n v="77.317768895161194"/>
    <n v="57.406829999999999"/>
    <n v="90.973029999999994"/>
    <n v="783758.23407000001"/>
    <n v="1053.43848665322"/>
    <n v="1001.4941"/>
    <n v="1211.4038"/>
    <n v="0"/>
    <n v="0"/>
    <n v="0"/>
    <n v="0"/>
    <n v="58459.129512"/>
    <n v="78.574098806451602"/>
    <n v="58.784472999999998"/>
    <n v="92.812584000000001"/>
    <x v="0"/>
  </r>
  <r>
    <x v="92"/>
    <x v="0"/>
    <n v="0"/>
    <n v="0"/>
    <n v="0"/>
    <n v="0"/>
    <n v="782673.85346999997"/>
    <n v="1087.0470187083299"/>
    <n v="1000.078"/>
    <n v="1150"/>
    <n v="1173.458269"/>
    <n v="1.62980315138888"/>
    <n v="0"/>
    <n v="113.62715"/>
    <n v="125389.24818"/>
    <n v="174.151733583333"/>
    <n v="124.95585"/>
    <n v="224.37748999999999"/>
    <x v="0"/>
  </r>
  <r>
    <x v="92"/>
    <x v="1"/>
    <n v="53610.133654999998"/>
    <n v="74.458518965277705"/>
    <n v="52.031506"/>
    <n v="88.252170000000007"/>
    <n v="755757.59444999998"/>
    <n v="1049.663325625"/>
    <n v="1000.0615"/>
    <n v="1206.6277"/>
    <n v="0"/>
    <n v="0"/>
    <n v="0"/>
    <n v="0"/>
    <n v="54223.800053999999"/>
    <n v="75.310833408333295"/>
    <n v="52.031506"/>
    <n v="89.902209999999997"/>
    <x v="0"/>
  </r>
  <r>
    <x v="93"/>
    <x v="0"/>
    <n v="0"/>
    <n v="0"/>
    <n v="0"/>
    <n v="0"/>
    <n v="813682.12222000002"/>
    <n v="1093.6587664247299"/>
    <n v="1000.047"/>
    <n v="1150"/>
    <n v="14049.023754399999"/>
    <n v="18.883096444086"/>
    <n v="0"/>
    <n v="293.04282000000001"/>
    <n v="118513.43893999999"/>
    <n v="159.292256639784"/>
    <n v="112.73551"/>
    <n v="213.11938000000001"/>
    <x v="0"/>
  </r>
  <r>
    <x v="93"/>
    <x v="1"/>
    <n v="55394.669604000002"/>
    <n v="74.455201080645097"/>
    <n v="62.727832999999997"/>
    <n v="88.841480000000004"/>
    <n v="782935.31079999998"/>
    <n v="1052.3324069892401"/>
    <n v="1000.1576"/>
    <n v="1225"/>
    <n v="0"/>
    <n v="0"/>
    <n v="0"/>
    <n v="0"/>
    <n v="55999.331276999997"/>
    <n v="75.267918383064497"/>
    <n v="62.727832999999997"/>
    <n v="87.803370000000001"/>
    <x v="0"/>
  </r>
  <r>
    <x v="94"/>
    <x v="0"/>
    <n v="0"/>
    <n v="0"/>
    <n v="0"/>
    <n v="0"/>
    <n v="782438.20322000002"/>
    <n v="1086.7197266944399"/>
    <n v="1000.249"/>
    <n v="1150"/>
    <n v="2537.8015460000001"/>
    <n v="3.5247243694444399"/>
    <n v="0"/>
    <n v="133.66623000000001"/>
    <n v="122072.94335"/>
    <n v="169.54575465277699"/>
    <n v="128.71093999999999"/>
    <n v="212.35764"/>
    <x v="0"/>
  </r>
  <r>
    <x v="94"/>
    <x v="1"/>
    <n v="55423.125570999997"/>
    <n v="76.976563293055506"/>
    <n v="53.300877"/>
    <n v="92.669719999999998"/>
    <n v="761346.14616"/>
    <n v="1057.425203"/>
    <n v="1000.12836"/>
    <n v="1225"/>
    <n v="534.45309736399997"/>
    <n v="0.74229596856111102"/>
    <n v="0"/>
    <n v="54.813476999999999"/>
    <n v="54092.065322000002"/>
    <n v="75.127868502777702"/>
    <n v="53.300877"/>
    <n v="91.464010000000002"/>
    <x v="0"/>
  </r>
  <r>
    <x v="95"/>
    <x v="0"/>
    <n v="0"/>
    <n v="0"/>
    <n v="0"/>
    <n v="0"/>
    <n v="804142.75249999994"/>
    <n v="1080.8370329300999"/>
    <n v="1000.0065"/>
    <n v="1150"/>
    <n v="775.38955599999997"/>
    <n v="1.04219026344086"/>
    <n v="0"/>
    <n v="85.961460000000002"/>
    <n v="132084.63313999999"/>
    <n v="177.53310905913901"/>
    <n v="139.49351999999999"/>
    <n v="216.43747999999999"/>
    <x v="0"/>
  </r>
  <r>
    <x v="95"/>
    <x v="1"/>
    <n v="62009.468181999997"/>
    <n v="83.346059384408605"/>
    <n v="65.748320000000007"/>
    <n v="96.422646"/>
    <n v="786657.56845000002"/>
    <n v="1057.3354414650501"/>
    <n v="1000.0605"/>
    <n v="1202.7162000000001"/>
    <n v="395.18478299999998"/>
    <n v="0.53116234274193497"/>
    <n v="0"/>
    <n v="90.747159999999994"/>
    <n v="59855.122986000002"/>
    <n v="80.450434120967699"/>
    <n v="65.804169999999999"/>
    <n v="94.454635999999994"/>
    <x v="0"/>
  </r>
  <r>
    <x v="96"/>
    <x v="0"/>
    <n v="0"/>
    <n v="0"/>
    <n v="0"/>
    <n v="0"/>
    <n v="804918.16858000006"/>
    <n v="1081.8792588440799"/>
    <n v="1000.5893600000001"/>
    <n v="1150"/>
    <n v="62.835906999999999"/>
    <n v="8.4456864247311803E-2"/>
    <n v="0"/>
    <n v="31.926407000000001"/>
    <n v="133339.97794000001"/>
    <n v="179.22040045698901"/>
    <n v="144.02202"/>
    <n v="210.92556999999999"/>
    <x v="0"/>
  </r>
  <r>
    <x v="96"/>
    <x v="1"/>
    <n v="62590.880531000003"/>
    <n v="84.127527595430095"/>
    <n v="62.321809999999999"/>
    <n v="99.303696000000002"/>
    <n v="796797.84031"/>
    <n v="1070.9648391263399"/>
    <n v="1000.07446"/>
    <n v="1225"/>
    <n v="1639.18576684"/>
    <n v="2.2032066758602098"/>
    <n v="0"/>
    <n v="96.383223999999998"/>
    <n v="59791.006970000002"/>
    <n v="80.364256680107502"/>
    <n v="62.321809999999999"/>
    <n v="96.682590000000005"/>
    <x v="0"/>
  </r>
  <r>
    <x v="97"/>
    <x v="0"/>
    <n v="0"/>
    <n v="0"/>
    <n v="0"/>
    <n v="0"/>
    <n v="728661.89295000001"/>
    <n v="1084.31829308035"/>
    <n v="1000.0254"/>
    <n v="1150"/>
    <n v="0"/>
    <n v="0"/>
    <n v="0"/>
    <n v="0"/>
    <n v="117918.00632"/>
    <n v="175.473223690476"/>
    <n v="140.30829"/>
    <n v="214.71724"/>
    <x v="0"/>
  </r>
  <r>
    <x v="97"/>
    <x v="1"/>
    <n v="54115.604462000003"/>
    <n v="80.529173306547605"/>
    <n v="56.694077"/>
    <n v="95.475525000000005"/>
    <n v="712501.73132999998"/>
    <n v="1060.2704335267799"/>
    <n v="1000.1952"/>
    <n v="1225"/>
    <n v="1562.36565948"/>
    <n v="2.3249488980357098"/>
    <n v="0"/>
    <n v="120.5455"/>
    <n v="52603.341817"/>
    <n v="78.278782465773801"/>
    <n v="56.694077"/>
    <n v="92.639495999999994"/>
    <x v="0"/>
  </r>
  <r>
    <x v="98"/>
    <x v="0"/>
    <n v="0"/>
    <n v="0"/>
    <n v="0"/>
    <n v="0"/>
    <n v="809490.59881999996"/>
    <n v="1088.02499841397"/>
    <n v="1000.4271"/>
    <n v="1150"/>
    <n v="7599.7121232700001"/>
    <n v="10.214666832352099"/>
    <n v="0"/>
    <n v="164.08954"/>
    <n v="121935.781973"/>
    <n v="163.892180071236"/>
    <n v="123.91685"/>
    <n v="221.40302"/>
    <x v="0"/>
  </r>
  <r>
    <x v="98"/>
    <x v="1"/>
    <n v="51135.111265"/>
    <n v="68.7299882594086"/>
    <n v="54.133442000000002"/>
    <n v="91.706824999999995"/>
    <n v="787274.97990999999"/>
    <n v="1058.16529557795"/>
    <n v="1000.0482"/>
    <n v="1225"/>
    <n v="19899.761142453001"/>
    <n v="26.746990782866899"/>
    <n v="0"/>
    <n v="228.95999"/>
    <n v="49296.350358999996"/>
    <n v="66.258535428763395"/>
    <n v="54.632336000000002"/>
    <n v="91.091999999999999"/>
    <x v="0"/>
  </r>
  <r>
    <x v="99"/>
    <x v="0"/>
    <n v="0"/>
    <n v="0"/>
    <n v="0"/>
    <n v="0"/>
    <n v="777395.29295000003"/>
    <n v="1079.7156846527701"/>
    <n v="1000.12634"/>
    <n v="1150"/>
    <n v="38139.858610800002"/>
    <n v="52.972025848333303"/>
    <n v="0"/>
    <n v="343.9144"/>
    <n v="112350.132075"/>
    <n v="156.041850104166"/>
    <n v="117.921875"/>
    <n v="206.04042000000001"/>
    <x v="0"/>
  </r>
  <r>
    <x v="99"/>
    <x v="1"/>
    <n v="50818.602102999997"/>
    <n v="70.581391809722206"/>
    <n v="46.942070000000001"/>
    <n v="90.086560000000006"/>
    <n v="756080.95015000005"/>
    <n v="1050.11243076388"/>
    <n v="1000.1306"/>
    <n v="1225"/>
    <n v="2221.7766111999999"/>
    <n v="3.08580084888888"/>
    <n v="0"/>
    <n v="95.064850000000007"/>
    <n v="49619.755599999997"/>
    <n v="68.916327222222193"/>
    <n v="46.996254"/>
    <n v="88.842020000000005"/>
    <x v="0"/>
  </r>
  <r>
    <x v="100"/>
    <x v="0"/>
    <n v="0"/>
    <n v="0"/>
    <n v="0"/>
    <n v="0"/>
    <n v="806265.33548000001"/>
    <n v="1083.68996704301"/>
    <n v="1000.5819"/>
    <n v="1150"/>
    <n v="6942.4290135000001"/>
    <n v="9.3312217923387006"/>
    <n v="0"/>
    <n v="238.06380999999999"/>
    <n v="124803.64839"/>
    <n v="167.74683923386999"/>
    <n v="120.74686"/>
    <n v="216.01575"/>
    <x v="0"/>
  </r>
  <r>
    <x v="100"/>
    <x v="1"/>
    <n v="44803.313709000002"/>
    <n v="60.219507673387"/>
    <n v="43.628010000000003"/>
    <n v="76.107560000000007"/>
    <n v="778425.38517999998"/>
    <n v="1046.2706790053701"/>
    <n v="1000.01965"/>
    <n v="1225"/>
    <n v="2563.7911058"/>
    <n v="3.4459557873655902"/>
    <n v="0"/>
    <n v="118.70482"/>
    <n v="44745.147675"/>
    <n v="60.141327520161198"/>
    <n v="45.344234"/>
    <n v="76.875519999999995"/>
    <x v="0"/>
  </r>
  <r>
    <x v="101"/>
    <x v="0"/>
    <n v="0"/>
    <n v="0"/>
    <n v="0"/>
    <n v="0"/>
    <n v="776679.36485000001"/>
    <n v="1078.72134006944"/>
    <n v="1000.16895"/>
    <n v="1150"/>
    <n v="7690.3822737999999"/>
    <n v="10.6810864913888"/>
    <n v="0"/>
    <n v="202.80618000000001"/>
    <n v="129037.28902"/>
    <n v="179.21845697222199"/>
    <n v="122.81837"/>
    <n v="231.55606"/>
    <x v="0"/>
  </r>
  <r>
    <x v="101"/>
    <x v="1"/>
    <n v="48026.067709000003"/>
    <n v="66.702871818055499"/>
    <n v="45.593735000000002"/>
    <n v="89.0976"/>
    <n v="750171.61887000001"/>
    <n v="1041.9050262083299"/>
    <n v="1000.1340300000001"/>
    <n v="1141.8042"/>
    <n v="25.2543148"/>
    <n v="3.50754372222222E-2"/>
    <n v="0"/>
    <n v="13.110614999999999"/>
    <n v="48667.688950000003"/>
    <n v="67.594012430555495"/>
    <n v="47.063789999999997"/>
    <n v="91.075226000000001"/>
    <x v="0"/>
  </r>
  <r>
    <x v="102"/>
    <x v="0"/>
    <n v="0"/>
    <n v="0"/>
    <n v="0"/>
    <n v="0"/>
    <n v="804278.11331000004"/>
    <n v="1081.01896950268"/>
    <n v="1000.27026"/>
    <n v="1150"/>
    <n v="302.544892"/>
    <n v="0.40664636021505302"/>
    <n v="0"/>
    <n v="31.202805000000001"/>
    <n v="144170.98233999999"/>
    <n v="193.77820206989199"/>
    <n v="138.81682000000001"/>
    <n v="246.11855"/>
    <x v="0"/>
  </r>
  <r>
    <x v="102"/>
    <x v="1"/>
    <n v="55838.456931000001"/>
    <n v="75.051689423387003"/>
    <n v="53.160299999999999"/>
    <n v="91.536529999999999"/>
    <n v="779689.09186000004"/>
    <n v="1047.96920948924"/>
    <n v="1000.12103"/>
    <n v="1186.2992999999999"/>
    <n v="0"/>
    <n v="0"/>
    <n v="0"/>
    <n v="0"/>
    <n v="56677.134483000002"/>
    <n v="76.178944197580606"/>
    <n v="54.712110000000003"/>
    <n v="92.913349999999994"/>
    <x v="0"/>
  </r>
  <r>
    <x v="103"/>
    <x v="0"/>
    <n v="0"/>
    <n v="0"/>
    <n v="0"/>
    <n v="0"/>
    <n v="806796.85546999995"/>
    <n v="1084.4043756317201"/>
    <n v="1000.6665"/>
    <n v="1150"/>
    <n v="0"/>
    <n v="0"/>
    <n v="0"/>
    <n v="0"/>
    <n v="142760.17013000001"/>
    <n v="191.88194909946199"/>
    <n v="141.12393"/>
    <n v="246.1634"/>
    <x v="0"/>
  </r>
  <r>
    <x v="103"/>
    <x v="1"/>
    <n v="57603.735848999997"/>
    <n v="77.424376141129002"/>
    <n v="58.500070000000001"/>
    <n v="91.107370000000003"/>
    <n v="783383.62522000005"/>
    <n v="1052.9349801343999"/>
    <n v="1000.72894"/>
    <n v="1224.1088"/>
    <n v="0"/>
    <n v="0"/>
    <n v="0"/>
    <n v="0"/>
    <n v="58546.350266000001"/>
    <n v="78.691331002688102"/>
    <n v="59.739291999999999"/>
    <n v="92.224369999999993"/>
    <x v="0"/>
  </r>
  <r>
    <x v="104"/>
    <x v="0"/>
    <n v="0"/>
    <n v="0"/>
    <n v="0"/>
    <n v="0"/>
    <n v="783821.66309000005"/>
    <n v="1088.64119873611"/>
    <n v="1000.3071"/>
    <n v="1150"/>
    <n v="977.89657120000004"/>
    <n v="1.3581896822222199"/>
    <n v="0"/>
    <n v="100.63905"/>
    <n v="126306.38614"/>
    <n v="175.425536305555"/>
    <n v="129.49017000000001"/>
    <n v="223.49812"/>
    <x v="0"/>
  </r>
  <r>
    <x v="104"/>
    <x v="1"/>
    <n v="53750.006126"/>
    <n v="74.652786286111095"/>
    <n v="55.371049999999997"/>
    <n v="87.779920000000004"/>
    <n v="755673.58016000001"/>
    <n v="1049.5466391111099"/>
    <n v="1000.0733"/>
    <n v="1205.2865999999999"/>
    <n v="0"/>
    <n v="0"/>
    <n v="0"/>
    <n v="0"/>
    <n v="54362.929034000001"/>
    <n v="75.504068102777694"/>
    <n v="55.371049999999997"/>
    <n v="89.409319999999994"/>
    <x v="0"/>
  </r>
  <r>
    <x v="105"/>
    <x v="0"/>
    <n v="0"/>
    <n v="0"/>
    <n v="0"/>
    <n v="0"/>
    <n v="813842.48499999999"/>
    <n v="1093.8743077956899"/>
    <n v="1000.01624"/>
    <n v="1150"/>
    <n v="15010.055193"/>
    <n v="20.174805366935399"/>
    <n v="0"/>
    <n v="295.90714000000003"/>
    <n v="118836.28374300001"/>
    <n v="159.726187826612"/>
    <n v="114.62066"/>
    <n v="204.79225"/>
    <x v="0"/>
  </r>
  <r>
    <x v="105"/>
    <x v="1"/>
    <n v="55481.32129"/>
    <n v="74.571668400537604"/>
    <n v="62.653849999999998"/>
    <n v="88.200450000000004"/>
    <n v="783244.02148"/>
    <n v="1052.74734069892"/>
    <n v="1000.05725"/>
    <n v="1225"/>
    <n v="0"/>
    <n v="0"/>
    <n v="0"/>
    <n v="0"/>
    <n v="56040.936892999998"/>
    <n v="75.323839909946201"/>
    <n v="62.653849999999998"/>
    <n v="87.615830000000003"/>
    <x v="0"/>
  </r>
  <r>
    <x v="106"/>
    <x v="0"/>
    <n v="0"/>
    <n v="0"/>
    <n v="0"/>
    <n v="0"/>
    <n v="782569.56862999999"/>
    <n v="1086.9021786527701"/>
    <n v="1000.04614"/>
    <n v="1150"/>
    <n v="2983.118363"/>
    <n v="4.1432199486111099"/>
    <n v="0"/>
    <n v="138.06107"/>
    <n v="121746.1594"/>
    <n v="169.09188805555499"/>
    <n v="128.24054000000001"/>
    <n v="211.78787"/>
    <x v="0"/>
  </r>
  <r>
    <x v="106"/>
    <x v="1"/>
    <n v="55587.243102"/>
    <n v="77.204504308333298"/>
    <n v="53.077927000000003"/>
    <n v="92.800569999999993"/>
    <n v="761703.20123000001"/>
    <n v="1057.9211128194399"/>
    <n v="1000.3506"/>
    <n v="1225"/>
    <n v="548.99242560000005"/>
    <n v="0.76248948000000005"/>
    <n v="0"/>
    <n v="63.027687"/>
    <n v="54243.302254000002"/>
    <n v="75.337919797222199"/>
    <n v="53.077927000000003"/>
    <n v="91.529769999999999"/>
    <x v="0"/>
  </r>
  <r>
    <x v="107"/>
    <x v="0"/>
    <n v="0"/>
    <n v="0"/>
    <n v="0"/>
    <n v="0"/>
    <n v="803930.13731000002"/>
    <n v="1080.5512598252601"/>
    <n v="1000.23596"/>
    <n v="1150"/>
    <n v="967.84007299999996"/>
    <n v="1.30086031317204"/>
    <n v="0"/>
    <n v="86.496735000000001"/>
    <n v="132024.32268000001"/>
    <n v="177.45204661290299"/>
    <n v="141.92921000000001"/>
    <n v="216.36308"/>
    <x v="0"/>
  </r>
  <r>
    <x v="107"/>
    <x v="1"/>
    <n v="61829.418828000002"/>
    <n v="83.104057564516097"/>
    <n v="65.824950000000001"/>
    <n v="96.432839999999999"/>
    <n v="784209.60554999998"/>
    <n v="1054.0451687499999"/>
    <n v="1000.1464999999999"/>
    <n v="1222.8014000000001"/>
    <n v="367.69124119999998"/>
    <n v="0.49420865752688098"/>
    <n v="0"/>
    <n v="92.034255999999999"/>
    <n v="59831.364498000003"/>
    <n v="80.418500669354799"/>
    <n v="65.824950000000001"/>
    <n v="94.530779999999993"/>
    <x v="0"/>
  </r>
  <r>
    <x v="108"/>
    <x v="0"/>
    <n v="0"/>
    <n v="0"/>
    <n v="0"/>
    <n v="0"/>
    <n v="804280.53315999999"/>
    <n v="1081.0222219892401"/>
    <n v="1000.0344"/>
    <n v="1150"/>
    <n v="42.901411699999997"/>
    <n v="5.7663187768817202E-2"/>
    <n v="0"/>
    <n v="35.703200000000002"/>
    <n v="133840.91123"/>
    <n v="179.89369788978399"/>
    <n v="143.28369000000001"/>
    <n v="209.12062"/>
    <x v="0"/>
  </r>
  <r>
    <x v="108"/>
    <x v="1"/>
    <n v="62965.916359000003"/>
    <n v="84.631608009408595"/>
    <n v="63.198402000000002"/>
    <n v="99.624840000000006"/>
    <n v="796960.26207000006"/>
    <n v="1071.18314794354"/>
    <n v="1000.0232999999999"/>
    <n v="1225"/>
    <n v="1100.3504946"/>
    <n v="1.47896571854838"/>
    <n v="0"/>
    <n v="90.854293999999996"/>
    <n v="60152.685261999999"/>
    <n v="80.850383416666602"/>
    <n v="63.198402000000002"/>
    <n v="96.858050000000006"/>
    <x v="0"/>
  </r>
  <r>
    <x v="109"/>
    <x v="0"/>
    <n v="0"/>
    <n v="0"/>
    <n v="0"/>
    <n v="0"/>
    <n v="755885.34916999994"/>
    <n v="1086.0421683477"/>
    <n v="1000.0534699999999"/>
    <n v="1150"/>
    <n v="8.2973327999999995"/>
    <n v="1.1921455172413701E-2"/>
    <n v="0"/>
    <n v="5.5210113999999999"/>
    <n v="123333.90640000001"/>
    <n v="177.20388850574699"/>
    <n v="141.11057"/>
    <n v="222.17670000000001"/>
    <x v="0"/>
  </r>
  <r>
    <x v="109"/>
    <x v="1"/>
    <n v="56480.983501000002"/>
    <n v="81.150838363505699"/>
    <n v="60.288302999999999"/>
    <n v="94.015789999999996"/>
    <n v="737236.17091999995"/>
    <n v="1059.2473720114899"/>
    <n v="1000.1099"/>
    <n v="1225"/>
    <n v="467.77693490000001"/>
    <n v="0.67209329727011402"/>
    <n v="0"/>
    <n v="87.83014"/>
    <n v="54887.430417000003"/>
    <n v="78.861250599137904"/>
    <n v="60.288302999999999"/>
    <n v="92.405500000000004"/>
    <x v="0"/>
  </r>
  <r>
    <x v="110"/>
    <x v="0"/>
    <n v="0"/>
    <n v="0"/>
    <n v="0"/>
    <n v="0"/>
    <n v="809218.91801999998"/>
    <n v="1087.6598360483799"/>
    <n v="1000.5088"/>
    <n v="1150"/>
    <n v="9329.01459024"/>
    <n v="12.5389981051612"/>
    <n v="0"/>
    <n v="187.79181"/>
    <n v="122756.772146"/>
    <n v="164.99566148655899"/>
    <n v="124.94968"/>
    <n v="218.49481"/>
    <x v="0"/>
  </r>
  <r>
    <x v="110"/>
    <x v="1"/>
    <n v="53825.917183999998"/>
    <n v="72.346662881720405"/>
    <n v="49.679234000000001"/>
    <n v="93.034490000000005"/>
    <n v="784317.41749999998"/>
    <n v="1054.1900772849399"/>
    <n v="1000.0893"/>
    <n v="1225"/>
    <n v="7398.1449075359997"/>
    <n v="9.9437431552903206"/>
    <n v="0"/>
    <n v="191.58618000000001"/>
    <n v="51788.674180000002"/>
    <n v="69.608433037634398"/>
    <n v="49.679234000000001"/>
    <n v="90.93253"/>
    <x v="0"/>
  </r>
  <r>
    <x v="111"/>
    <x v="0"/>
    <n v="0"/>
    <n v="0"/>
    <n v="0"/>
    <n v="0"/>
    <n v="778559.46927"/>
    <n v="1081.33259620833"/>
    <n v="1000.21204"/>
    <n v="1150"/>
    <n v="73207.266161699998"/>
    <n v="101.676758557916"/>
    <n v="0"/>
    <n v="351.25790000000001"/>
    <n v="109563.70517299999"/>
    <n v="152.17181274027701"/>
    <n v="118.26322999999999"/>
    <n v="197.19693000000001"/>
    <x v="0"/>
  </r>
  <r>
    <x v="111"/>
    <x v="1"/>
    <n v="51111.497381000001"/>
    <n v="70.988190806944402"/>
    <n v="46.167225000000002"/>
    <n v="88.435040000000001"/>
    <n v="756187.92289000005"/>
    <n v="1050.26100401388"/>
    <n v="1000.25183"/>
    <n v="1225"/>
    <n v="3584.8190942000001"/>
    <n v="4.97891540861111"/>
    <n v="0"/>
    <n v="122.71438000000001"/>
    <n v="49975.022526000001"/>
    <n v="69.409753508333296"/>
    <n v="46.167225000000002"/>
    <n v="87.513120000000001"/>
    <x v="0"/>
  </r>
  <r>
    <x v="112"/>
    <x v="0"/>
    <n v="0"/>
    <n v="0"/>
    <n v="0"/>
    <n v="0"/>
    <n v="805833.56163000001"/>
    <n v="1083.1096258467701"/>
    <n v="1000.07983"/>
    <n v="1150"/>
    <n v="19575.033510500001"/>
    <n v="26.310528911962301"/>
    <n v="0"/>
    <n v="282.50436000000002"/>
    <n v="123656.58434"/>
    <n v="166.205086478494"/>
    <n v="117.81704000000001"/>
    <n v="217.17247"/>
    <x v="0"/>
  </r>
  <r>
    <x v="112"/>
    <x v="1"/>
    <n v="44598.090928999998"/>
    <n v="59.943670603494603"/>
    <n v="44.276420000000002"/>
    <n v="72.685739999999996"/>
    <n v="776697.39783999999"/>
    <n v="1043.94811537634"/>
    <n v="1000.016"/>
    <n v="1212.0632000000001"/>
    <n v="2343.1739637559999"/>
    <n v="3.14942737063978"/>
    <n v="0"/>
    <n v="106.97286"/>
    <n v="44563.817972999997"/>
    <n v="59.897604802419302"/>
    <n v="45.409897000000001"/>
    <n v="73.238380000000006"/>
    <x v="0"/>
  </r>
  <r>
    <x v="113"/>
    <x v="0"/>
    <n v="0"/>
    <n v="0"/>
    <n v="0"/>
    <n v="0"/>
    <n v="777777.90674000001"/>
    <n v="1080.24709269444"/>
    <n v="1000.0657"/>
    <n v="1150"/>
    <n v="21414.607073800002"/>
    <n v="29.742509824722202"/>
    <n v="0"/>
    <n v="282.20729999999998"/>
    <n v="128637.456361"/>
    <n v="178.663133834722"/>
    <n v="125.339806"/>
    <n v="234.37778"/>
    <x v="0"/>
  </r>
  <r>
    <x v="113"/>
    <x v="1"/>
    <n v="48295.877110000001"/>
    <n v="67.077607097222199"/>
    <n v="46.980156000000001"/>
    <n v="89.318799999999996"/>
    <n v="748837.33274999994"/>
    <n v="1040.05185104166"/>
    <n v="1000.1537"/>
    <n v="1160.0833"/>
    <n v="0"/>
    <n v="0"/>
    <n v="0"/>
    <n v="0"/>
    <n v="49075.397493999997"/>
    <n v="68.160274297222202"/>
    <n v="47.846440000000001"/>
    <n v="91.282973999999996"/>
    <x v="0"/>
  </r>
  <r>
    <x v="114"/>
    <x v="0"/>
    <n v="0"/>
    <n v="0"/>
    <n v="0"/>
    <n v="0"/>
    <n v="805503.27801000001"/>
    <n v="1082.6656962500001"/>
    <n v="1000.0834"/>
    <n v="1150"/>
    <n v="293.97276369999997"/>
    <n v="0.395124682392473"/>
    <n v="0"/>
    <n v="41.766953000000001"/>
    <n v="144351.06159"/>
    <n v="194.02024407258"/>
    <n v="138.18301"/>
    <n v="244.21003999999999"/>
    <x v="0"/>
  </r>
  <r>
    <x v="114"/>
    <x v="1"/>
    <n v="55534.084121"/>
    <n v="74.642586184139702"/>
    <n v="52.753990000000002"/>
    <n v="92.015929999999997"/>
    <n v="779820.68634000001"/>
    <n v="1048.1460837903201"/>
    <n v="1000.141"/>
    <n v="1194.8290999999999"/>
    <n v="0"/>
    <n v="0"/>
    <n v="0"/>
    <n v="0"/>
    <n v="56342.091674000003"/>
    <n v="75.728617841397806"/>
    <n v="54.660995"/>
    <n v="93.38655"/>
    <x v="0"/>
  </r>
  <r>
    <x v="115"/>
    <x v="0"/>
    <n v="0"/>
    <n v="0"/>
    <n v="0"/>
    <n v="0"/>
    <n v="804706.31342999998"/>
    <n v="1081.59450729838"/>
    <n v="1000.31555"/>
    <n v="1150"/>
    <n v="10.515152"/>
    <n v="1.41332688172043E-2"/>
    <n v="0"/>
    <n v="10.515152"/>
    <n v="142960.52455"/>
    <n v="192.15124267473101"/>
    <n v="141.44638"/>
    <n v="242.20850999999999"/>
    <x v="0"/>
  </r>
  <r>
    <x v="115"/>
    <x v="1"/>
    <n v="57776.248706999999"/>
    <n v="77.656248262096696"/>
    <n v="64.286995000000005"/>
    <n v="90.817189999999997"/>
    <n v="779936.73780999996"/>
    <n v="1048.3020669489199"/>
    <n v="1000.304"/>
    <n v="1186.9168999999999"/>
    <n v="0"/>
    <n v="0"/>
    <n v="0"/>
    <n v="0"/>
    <n v="58649.020608999999"/>
    <n v="78.829328775537604"/>
    <n v="65.370230000000006"/>
    <n v="92.093315000000004"/>
    <x v="0"/>
  </r>
  <r>
    <x v="116"/>
    <x v="0"/>
    <n v="0"/>
    <n v="0"/>
    <n v="0"/>
    <n v="0"/>
    <n v="782914.51489999995"/>
    <n v="1087.38127069444"/>
    <n v="1000.2333"/>
    <n v="1150"/>
    <n v="1346.2550309999999"/>
    <n v="1.86979865416666"/>
    <n v="0"/>
    <n v="165.53433000000001"/>
    <n v="128500.88963000001"/>
    <n v="178.47345781944401"/>
    <n v="132.97429"/>
    <n v="227.17075"/>
    <x v="0"/>
  </r>
  <r>
    <x v="116"/>
    <x v="1"/>
    <n v="54048.484868"/>
    <n v="75.067340094444404"/>
    <n v="61.550280000000001"/>
    <n v="85.823560000000001"/>
    <n v="754935.60533000005"/>
    <n v="1048.52167406944"/>
    <n v="1000.0054"/>
    <n v="1193.8327999999999"/>
    <n v="0"/>
    <n v="0"/>
    <n v="0"/>
    <n v="0"/>
    <n v="54658.020487000002"/>
    <n v="75.913917343055502"/>
    <n v="61.801160000000003"/>
    <n v="87.924059999999997"/>
    <x v="0"/>
  </r>
  <r>
    <x v="117"/>
    <x v="0"/>
    <n v="0"/>
    <n v="0"/>
    <n v="0"/>
    <n v="0"/>
    <n v="814652.23554000002"/>
    <n v="1094.96268217741"/>
    <n v="1000.12256"/>
    <n v="1150"/>
    <n v="16868.960635300002"/>
    <n v="22.673334187231099"/>
    <n v="0"/>
    <n v="301.50308000000001"/>
    <n v="120144.651488"/>
    <n v="161.48474662365501"/>
    <n v="112.57934"/>
    <n v="218.38173"/>
    <x v="0"/>
  </r>
  <r>
    <x v="117"/>
    <x v="1"/>
    <n v="55412.623712000001"/>
    <n v="74.479332946236497"/>
    <n v="64.095770000000002"/>
    <n v="85.837299999999999"/>
    <n v="776173.46531999996"/>
    <n v="1043.243905"/>
    <n v="1000.1196"/>
    <n v="1202.6654000000001"/>
    <n v="0"/>
    <n v="0"/>
    <n v="0"/>
    <n v="0"/>
    <n v="56129.335876999998"/>
    <n v="75.442655748655895"/>
    <n v="64.388465999999994"/>
    <n v="87.234009999999998"/>
    <x v="0"/>
  </r>
  <r>
    <x v="118"/>
    <x v="0"/>
    <n v="0"/>
    <n v="0"/>
    <n v="0"/>
    <n v="0"/>
    <n v="780034.29764"/>
    <n v="1083.3809689444399"/>
    <n v="1000.0841"/>
    <n v="1150"/>
    <n v="2151.7271835000001"/>
    <n v="2.9885099770833299"/>
    <n v="0"/>
    <n v="146.11246"/>
    <n v="123591.72547"/>
    <n v="171.655174263888"/>
    <n v="130.32773"/>
    <n v="205.71823000000001"/>
    <x v="0"/>
  </r>
  <r>
    <x v="118"/>
    <x v="1"/>
    <n v="55132.374612"/>
    <n v="76.572742516666594"/>
    <n v="53.219450000000002"/>
    <n v="91.314530000000005"/>
    <n v="760425.44753"/>
    <n v="1056.1464549027701"/>
    <n v="1000.2406999999999"/>
    <n v="1225"/>
    <n v="435.3012339"/>
    <n v="0.60458504708333305"/>
    <n v="0"/>
    <n v="53.592660000000002"/>
    <n v="54042.941305"/>
    <n v="75.059640701388801"/>
    <n v="53.219450000000002"/>
    <n v="89.437799999999996"/>
    <x v="0"/>
  </r>
  <r>
    <x v="119"/>
    <x v="0"/>
    <n v="0"/>
    <n v="0"/>
    <n v="0"/>
    <n v="0"/>
    <n v="804038.13178000005"/>
    <n v="1080.6964136827901"/>
    <n v="1001.40454"/>
    <n v="1150"/>
    <n v="1412.0270009999999"/>
    <n v="1.89788575403225"/>
    <n v="0"/>
    <n v="102.93857"/>
    <n v="133299.04566999999"/>
    <n v="179.165383965053"/>
    <n v="142.47289000000001"/>
    <n v="219.40428"/>
    <x v="0"/>
  </r>
  <r>
    <x v="119"/>
    <x v="1"/>
    <n v="62087.086410000004"/>
    <n v="83.450384959677393"/>
    <n v="65.549030000000002"/>
    <n v="95.219390000000004"/>
    <n v="784144.28388999996"/>
    <n v="1053.95737081989"/>
    <n v="1000.21204"/>
    <n v="1225"/>
    <n v="350.91369864000001"/>
    <n v="0.47165819709677398"/>
    <n v="0"/>
    <n v="102.56494000000001"/>
    <n v="60104.580475000002"/>
    <n v="80.785726444892404"/>
    <n v="65.549030000000002"/>
    <n v="94.171260000000004"/>
    <x v="0"/>
  </r>
  <r>
    <x v="120"/>
    <x v="0"/>
    <n v="0"/>
    <n v="0"/>
    <n v="0"/>
    <n v="0"/>
    <n v="804254.95108999999"/>
    <n v="1080.98783748655"/>
    <n v="1000.90625"/>
    <n v="1150"/>
    <n v="351.71821599999998"/>
    <n v="0.47273953763440801"/>
    <n v="0"/>
    <n v="51.516249999999999"/>
    <n v="135632.54806999999"/>
    <n v="182.30181192204299"/>
    <n v="146.63463999999999"/>
    <n v="210.42123000000001"/>
    <x v="0"/>
  </r>
  <r>
    <x v="120"/>
    <x v="1"/>
    <n v="62922.565304999996"/>
    <n v="84.573340463709599"/>
    <n v="62.560809999999996"/>
    <n v="99.361859999999993"/>
    <n v="795402.03503999999"/>
    <n v="1069.08875677419"/>
    <n v="1000.21234"/>
    <n v="1225"/>
    <n v="936.26804143000004"/>
    <n v="1.2584247868682701"/>
    <n v="0"/>
    <n v="94.464280000000002"/>
    <n v="60258.466490999999"/>
    <n v="80.9925624879032"/>
    <n v="62.560809999999996"/>
    <n v="96.474556000000007"/>
    <x v="0"/>
  </r>
  <r>
    <x v="121"/>
    <x v="0"/>
    <n v="0"/>
    <n v="0"/>
    <n v="0"/>
    <n v="0"/>
    <n v="731254.10881999996"/>
    <n v="1088.17575717261"/>
    <n v="1000.5550500000001"/>
    <n v="1150"/>
    <n v="85.138778200000004"/>
    <n v="0.12669461041666599"/>
    <n v="0"/>
    <n v="52.106032999999996"/>
    <n v="120797.60219000001"/>
    <n v="179.758336592261"/>
    <n v="142.99155999999999"/>
    <n v="221.89919"/>
    <x v="0"/>
  </r>
  <r>
    <x v="121"/>
    <x v="1"/>
    <n v="54802.755830000002"/>
    <n v="81.551719985119007"/>
    <n v="63.778170000000003"/>
    <n v="95.74409"/>
    <n v="713016.81542"/>
    <n v="1061.03692770833"/>
    <n v="1000.10126"/>
    <n v="1225"/>
    <n v="128.64005969999999"/>
    <n v="0.19142866026785699"/>
    <n v="0"/>
    <n v="38.035034000000003"/>
    <n v="53379.457924000002"/>
    <n v="79.433717148809507"/>
    <n v="63.778170000000003"/>
    <n v="92.845269999999999"/>
    <x v="0"/>
  </r>
  <r>
    <x v="122"/>
    <x v="0"/>
    <n v="0"/>
    <n v="0"/>
    <n v="0"/>
    <n v="0"/>
    <n v="811073.78485000005"/>
    <n v="1090.1529366263401"/>
    <n v="1000.5862"/>
    <n v="1150"/>
    <n v="16608.9082518"/>
    <n v="22.323801413709599"/>
    <n v="0"/>
    <n v="212.63513"/>
    <n v="123383.04977"/>
    <n v="165.83743248655901"/>
    <n v="127.63781"/>
    <n v="225.41335000000001"/>
    <x v="0"/>
  </r>
  <r>
    <x v="122"/>
    <x v="1"/>
    <n v="53533.391725000001"/>
    <n v="71.953483501343996"/>
    <n v="49.742573"/>
    <n v="86.167755"/>
    <n v="786474.04968000005"/>
    <n v="1057.0887764516101"/>
    <n v="1000.4752"/>
    <n v="1225"/>
    <n v="8358.91936833"/>
    <n v="11.2351066778629"/>
    <n v="0"/>
    <n v="191.32848999999999"/>
    <n v="51529.451384"/>
    <n v="69.2600153010752"/>
    <n v="49.742573"/>
    <n v="85.372129999999999"/>
    <x v="0"/>
  </r>
  <r>
    <x v="123"/>
    <x v="0"/>
    <n v="0"/>
    <n v="0"/>
    <n v="0"/>
    <n v="0"/>
    <n v="779699.04767"/>
    <n v="1082.91534398611"/>
    <n v="1000.7826"/>
    <n v="1150"/>
    <n v="59948.210042600003"/>
    <n v="83.261402836944399"/>
    <n v="0"/>
    <n v="365.83496000000002"/>
    <n v="112409.725777"/>
    <n v="156.124619134722"/>
    <n v="118.681"/>
    <n v="201.44213999999999"/>
    <x v="0"/>
  </r>
  <r>
    <x v="123"/>
    <x v="1"/>
    <n v="51386.035036000001"/>
    <n v="71.369493105555506"/>
    <n v="46.348582999999998"/>
    <n v="88.815124999999995"/>
    <n v="756469.39174999995"/>
    <n v="1050.6519329861101"/>
    <n v="1000.0675"/>
    <n v="1225"/>
    <n v="2790.9035657999998"/>
    <n v="3.8762549525000001"/>
    <n v="0"/>
    <n v="100.05198"/>
    <n v="50227.144362999999"/>
    <n v="69.759922726388794"/>
    <n v="46.348582999999998"/>
    <n v="87.774500000000003"/>
    <x v="0"/>
  </r>
  <r>
    <x v="124"/>
    <x v="0"/>
    <n v="0"/>
    <n v="0"/>
    <n v="0"/>
    <n v="0"/>
    <n v="805664.48002000002"/>
    <n v="1082.8823656182699"/>
    <n v="1000.12476"/>
    <n v="1150"/>
    <n v="23641.851972"/>
    <n v="31.776682758064499"/>
    <n v="0"/>
    <n v="309.54939999999999"/>
    <n v="124033.89320400001"/>
    <n v="166.71222204838699"/>
    <n v="120.90647"/>
    <n v="215.42961"/>
    <x v="0"/>
  </r>
  <r>
    <x v="124"/>
    <x v="1"/>
    <n v="44726.880440000001"/>
    <n v="60.116774784946202"/>
    <n v="44.203262000000002"/>
    <n v="79.570589999999996"/>
    <n v="776462.08814000001"/>
    <n v="1043.63183889784"/>
    <n v="1000.1454"/>
    <n v="1207.203"/>
    <n v="2351.0468734800002"/>
    <n v="3.1600092385483798"/>
    <n v="0"/>
    <n v="101.34135999999999"/>
    <n v="44697.750490999999"/>
    <n v="60.077621627688103"/>
    <n v="45.247790000000002"/>
    <n v="79.09"/>
    <x v="0"/>
  </r>
  <r>
    <x v="125"/>
    <x v="0"/>
    <n v="0"/>
    <n v="0"/>
    <n v="0"/>
    <n v="0"/>
    <n v="777369.28252000001"/>
    <n v="1079.67955905555"/>
    <n v="1000.345"/>
    <n v="1150"/>
    <n v="26527.674256999999"/>
    <n v="36.843992023611101"/>
    <n v="0"/>
    <n v="308.23543999999998"/>
    <n v="129271.036055"/>
    <n v="179.543105631944"/>
    <n v="126.578835"/>
    <n v="234.90925999999999"/>
    <x v="0"/>
  </r>
  <r>
    <x v="125"/>
    <x v="1"/>
    <n v="48216.195791999999"/>
    <n v="66.966938600000006"/>
    <n v="46.147407999999999"/>
    <n v="88.084999999999994"/>
    <n v="748839.67154999997"/>
    <n v="1040.0550993750001"/>
    <n v="1000.0969"/>
    <n v="1144.9009000000001"/>
    <n v="18.026447000000001"/>
    <n v="2.5036731944444401E-2"/>
    <n v="0"/>
    <n v="18.026447000000001"/>
    <n v="49448.404796000003"/>
    <n v="68.6783399944444"/>
    <n v="46.92812"/>
    <n v="90.833960000000005"/>
    <x v="0"/>
  </r>
  <r>
    <x v="126"/>
    <x v="0"/>
    <n v="0"/>
    <n v="0"/>
    <n v="0"/>
    <n v="0"/>
    <n v="803362.31174999999"/>
    <n v="1079.78805342741"/>
    <n v="1000.23096"/>
    <n v="1150"/>
    <n v="1117.9874785"/>
    <n v="1.5026713420698901"/>
    <n v="0"/>
    <n v="97.579589999999996"/>
    <n v="144250.18878999999"/>
    <n v="193.88466235215"/>
    <n v="140.14797999999999"/>
    <n v="247.98418000000001"/>
    <x v="0"/>
  </r>
  <r>
    <x v="126"/>
    <x v="1"/>
    <n v="56132.421313999999"/>
    <n v="75.446802841397798"/>
    <n v="53.597079999999998"/>
    <n v="88.707499999999996"/>
    <n v="777333.86909000005"/>
    <n v="1044.80358748655"/>
    <n v="1000.1161"/>
    <n v="1173.6760999999999"/>
    <n v="0"/>
    <n v="0"/>
    <n v="0"/>
    <n v="0"/>
    <n v="57399.404138999998"/>
    <n v="77.149736745967701"/>
    <n v="55.518818000000003"/>
    <n v="92.721639999999994"/>
    <x v="0"/>
  </r>
  <r>
    <x v="127"/>
    <x v="0"/>
    <n v="0"/>
    <n v="0"/>
    <n v="0"/>
    <n v="0"/>
    <n v="806143.58620000002"/>
    <n v="1083.5263255376301"/>
    <n v="1000.3799"/>
    <n v="1150"/>
    <n v="38.533830000000002"/>
    <n v="5.1792782258064503E-2"/>
    <n v="0"/>
    <n v="38.533830000000002"/>
    <n v="143065.52536"/>
    <n v="192.29237279569799"/>
    <n v="140.2226"/>
    <n v="243.81674000000001"/>
    <x v="0"/>
  </r>
  <r>
    <x v="127"/>
    <x v="1"/>
    <n v="57307.054215999997"/>
    <n v="77.025610505376306"/>
    <n v="63.713543000000001"/>
    <n v="87.958960000000005"/>
    <n v="781996.63734999998"/>
    <n v="1051.0707491263399"/>
    <n v="1000.75244"/>
    <n v="1189.8389"/>
    <n v="0"/>
    <n v="0"/>
    <n v="0"/>
    <n v="0"/>
    <n v="58667.075082000003"/>
    <n v="78.853595540322502"/>
    <n v="64.485016000000002"/>
    <n v="91.823166000000001"/>
    <x v="0"/>
  </r>
  <r>
    <x v="128"/>
    <x v="0"/>
    <n v="0"/>
    <n v="0"/>
    <n v="0"/>
    <n v="0"/>
    <n v="784838.28926999995"/>
    <n v="1090.05317954166"/>
    <n v="1000.15735"/>
    <n v="1150"/>
    <n v="2207.6112379000001"/>
    <n v="3.0661267193055499"/>
    <n v="0"/>
    <n v="182.13069999999999"/>
    <n v="128575.10604"/>
    <n v="178.57653616666599"/>
    <n v="129.29357999999999"/>
    <n v="232.21466000000001"/>
    <x v="0"/>
  </r>
  <r>
    <x v="128"/>
    <x v="1"/>
    <n v="54108.158364000003"/>
    <n v="75.150219949999993"/>
    <n v="61.762752999999996"/>
    <n v="86.331990000000005"/>
    <n v="755024.44105999998"/>
    <n v="1048.64505702777"/>
    <n v="1000.0139"/>
    <n v="1196.3688999999999"/>
    <n v="0"/>
    <n v="0"/>
    <n v="0"/>
    <n v="0"/>
    <n v="54720.449418999997"/>
    <n v="76.000624193055501"/>
    <n v="61.801569999999998"/>
    <n v="88.483900000000006"/>
    <x v="0"/>
  </r>
  <r>
    <x v="129"/>
    <x v="0"/>
    <n v="0"/>
    <n v="0"/>
    <n v="0"/>
    <n v="0"/>
    <n v="814263.09346999996"/>
    <n v="1094.43964176075"/>
    <n v="1000.3231"/>
    <n v="1150"/>
    <n v="24430.261964199999"/>
    <n v="32.836373607795601"/>
    <n v="0"/>
    <n v="332.62094000000002"/>
    <n v="120786.208641"/>
    <n v="162.347054625"/>
    <n v="115.87984"/>
    <n v="213.74564000000001"/>
    <x v="0"/>
  </r>
  <r>
    <x v="129"/>
    <x v="1"/>
    <n v="55387.595931000003"/>
    <n v="74.445693455645099"/>
    <n v="62.200299999999999"/>
    <n v="87.291145"/>
    <n v="782790.17960999999"/>
    <n v="1052.1373381854801"/>
    <n v="1000.0268"/>
    <n v="1225"/>
    <n v="0"/>
    <n v="0"/>
    <n v="0"/>
    <n v="0"/>
    <n v="56090.908022000003"/>
    <n v="75.391005405913901"/>
    <n v="62.200299999999999"/>
    <n v="88.036963999999998"/>
    <x v="0"/>
  </r>
  <r>
    <x v="130"/>
    <x v="0"/>
    <n v="0"/>
    <n v="0"/>
    <n v="0"/>
    <n v="0"/>
    <n v="780907.31747999997"/>
    <n v="1084.5934964999999"/>
    <n v="1000.14575"/>
    <n v="1150"/>
    <n v="12036.036066000001"/>
    <n v="16.716716758333298"/>
    <n v="0"/>
    <n v="309.18466000000001"/>
    <n v="124407.32707"/>
    <n v="172.787954263888"/>
    <n v="127.93772"/>
    <n v="217.87895"/>
    <x v="0"/>
  </r>
  <r>
    <x v="130"/>
    <x v="1"/>
    <n v="54919.783938"/>
    <n v="76.277477691666604"/>
    <n v="53.912170000000003"/>
    <n v="91.454530000000005"/>
    <n v="758415.97620999999"/>
    <n v="1053.35552251388"/>
    <n v="1000.1096"/>
    <n v="1225"/>
    <n v="572.66528915000004"/>
    <n v="0.79536845715277704"/>
    <n v="0"/>
    <n v="53.564514000000003"/>
    <n v="53816.970760999997"/>
    <n v="74.745792723611103"/>
    <n v="53.912170000000003"/>
    <n v="90.469390000000004"/>
    <x v="0"/>
  </r>
  <r>
    <x v="131"/>
    <x v="0"/>
    <n v="0"/>
    <n v="0"/>
    <n v="0"/>
    <n v="0"/>
    <n v="803673.87427999999"/>
    <n v="1080.2068202688099"/>
    <n v="1000.056"/>
    <n v="1150"/>
    <n v="2315.0097673999999"/>
    <n v="3.1115722680107498"/>
    <n v="0"/>
    <n v="129.50504000000001"/>
    <n v="135293.45371999999"/>
    <n v="181.846039946236"/>
    <n v="145.58664999999999"/>
    <n v="221.26732000000001"/>
    <x v="0"/>
  </r>
  <r>
    <x v="131"/>
    <x v="1"/>
    <n v="62237.281732000003"/>
    <n v="83.652260392473096"/>
    <n v="65.704059999999998"/>
    <n v="95.457120000000003"/>
    <n v="785233.34510000004"/>
    <n v="1055.4211627688101"/>
    <n v="1000.0719"/>
    <n v="1225"/>
    <n v="206.96820260000001"/>
    <n v="0.27818306801075199"/>
    <n v="0"/>
    <n v="49.199820000000003"/>
    <n v="60308.568859999999"/>
    <n v="81.059904381720401"/>
    <n v="66.165450000000007"/>
    <n v="94.257159999999999"/>
    <x v="0"/>
  </r>
  <r>
    <x v="132"/>
    <x v="0"/>
    <n v="0"/>
    <n v="0"/>
    <n v="0"/>
    <n v="0"/>
    <n v="804074.30958999996"/>
    <n v="1080.7450397714999"/>
    <n v="1000.21924"/>
    <n v="1150"/>
    <n v="283.36409099999997"/>
    <n v="0.38086571370967698"/>
    <n v="0"/>
    <n v="53.207169999999998"/>
    <n v="135395.19813999999"/>
    <n v="181.98279319892401"/>
    <n v="147.96877000000001"/>
    <n v="213.15262000000001"/>
    <x v="0"/>
  </r>
  <r>
    <x v="132"/>
    <x v="1"/>
    <n v="57365.518230000001"/>
    <n v="77.104191169354806"/>
    <n v="35.299545000000002"/>
    <n v="100.55441"/>
    <n v="794835.80581000005"/>
    <n v="1068.3276959811801"/>
    <n v="1000.0966"/>
    <n v="1225"/>
    <n v="1006.0028652"/>
    <n v="1.3521543887096701"/>
    <n v="0"/>
    <n v="100.27728"/>
    <n v="60325.153108999999"/>
    <n v="81.082195038978398"/>
    <n v="62.740307000000001"/>
    <n v="97.087585000000004"/>
    <x v="0"/>
  </r>
  <r>
    <x v="133"/>
    <x v="0"/>
    <n v="0"/>
    <n v="0"/>
    <n v="0"/>
    <n v="0"/>
    <n v="731173.66318999999"/>
    <n v="1088.05604641369"/>
    <n v="1000.77454"/>
    <n v="1150"/>
    <n v="22.98576327"/>
    <n v="3.4205004866071399E-2"/>
    <n v="0"/>
    <n v="21.178787"/>
    <n v="121184.5255"/>
    <n v="180.33411532738"/>
    <n v="145.67624000000001"/>
    <n v="224.47008"/>
    <x v="0"/>
  </r>
  <r>
    <x v="133"/>
    <x v="1"/>
    <n v="49664.601368000003"/>
    <n v="73.905656797619002"/>
    <n v="36.994669999999999"/>
    <n v="96.697090000000003"/>
    <n v="712635.42463000002"/>
    <n v="1060.46938188988"/>
    <n v="1000.11206"/>
    <n v="1225"/>
    <n v="111.746797"/>
    <n v="0.16628987648809501"/>
    <n v="0"/>
    <n v="39.300240000000002"/>
    <n v="53351.189896999997"/>
    <n v="79.3916516324404"/>
    <n v="64.093506000000005"/>
    <n v="93.522490000000005"/>
    <x v="0"/>
  </r>
  <r>
    <x v="134"/>
    <x v="0"/>
    <n v="0"/>
    <n v="0"/>
    <n v="0"/>
    <n v="0"/>
    <n v="811195.05998999998"/>
    <n v="1090.31594084677"/>
    <n v="1000.85474"/>
    <n v="1150"/>
    <n v="16234.1280319"/>
    <n v="21.820064559005299"/>
    <n v="0"/>
    <n v="218.99777"/>
    <n v="124615.08553"/>
    <n v="167.493394529569"/>
    <n v="125.87317"/>
    <n v="223.99257"/>
    <x v="0"/>
  </r>
  <r>
    <x v="134"/>
    <x v="1"/>
    <n v="56925.575166000002"/>
    <n v="76.512869846774095"/>
    <n v="49.624409999999997"/>
    <n v="92.238889999999998"/>
    <n v="787081.50775999995"/>
    <n v="1057.9052523655901"/>
    <n v="1000.1442"/>
    <n v="1225"/>
    <n v="3387.8636727200001"/>
    <n v="4.5535802052688101"/>
    <n v="0"/>
    <n v="193.78604000000001"/>
    <n v="54980.051544000002"/>
    <n v="73.897918741935399"/>
    <n v="49.624409999999997"/>
    <n v="90.961849999999998"/>
    <x v="0"/>
  </r>
  <r>
    <x v="135"/>
    <x v="0"/>
    <n v="0"/>
    <n v="0"/>
    <n v="0"/>
    <n v="0"/>
    <n v="779840.56200000003"/>
    <n v="1083.1118916666601"/>
    <n v="1000.16125"/>
    <n v="1150"/>
    <n v="67160.294597400003"/>
    <n v="93.278186940833294"/>
    <n v="0"/>
    <n v="368.97833000000003"/>
    <n v="112433.70597700001"/>
    <n v="156.157924968055"/>
    <n v="117.73502999999999"/>
    <n v="199.74098000000001"/>
    <x v="0"/>
  </r>
  <r>
    <x v="135"/>
    <x v="1"/>
    <n v="52212.733512999999"/>
    <n v="72.517685434722196"/>
    <n v="47.681519999999999"/>
    <n v="89.251040000000003"/>
    <n v="756221.93536999996"/>
    <n v="1050.30824356944"/>
    <n v="1000.32733"/>
    <n v="1225"/>
    <n v="2025.5562717"/>
    <n v="2.8132725995833301"/>
    <n v="0"/>
    <n v="130.4691"/>
    <n v="51063.572819000001"/>
    <n v="70.921628915277694"/>
    <n v="47.681519999999999"/>
    <n v="88.305930000000004"/>
    <x v="0"/>
  </r>
  <r>
    <x v="136"/>
    <x v="0"/>
    <n v="0"/>
    <n v="0"/>
    <n v="0"/>
    <n v="0"/>
    <n v="805313.57128000003"/>
    <n v="1082.4107140860201"/>
    <n v="1000.35876"/>
    <n v="1150"/>
    <n v="22778.970318"/>
    <n v="30.6168955887096"/>
    <n v="0"/>
    <n v="302.43650000000002"/>
    <n v="124437.86722299999"/>
    <n v="167.25519788037599"/>
    <n v="121.5689"/>
    <n v="210.45209"/>
    <x v="0"/>
  </r>
  <r>
    <x v="136"/>
    <x v="1"/>
    <n v="44915.512432000003"/>
    <n v="60.370312408602103"/>
    <n v="45.343918000000002"/>
    <n v="75.754486"/>
    <n v="775445.11899999995"/>
    <n v="1042.2649448924701"/>
    <n v="1000.0163"/>
    <n v="1206.1356000000001"/>
    <n v="1977.1491223"/>
    <n v="2.6574584977150502"/>
    <n v="0"/>
    <n v="97.635469999999998"/>
    <n v="44894.282404999998"/>
    <n v="60.341777426075197"/>
    <n v="45.919696999999999"/>
    <n v="75.631739999999994"/>
    <x v="0"/>
  </r>
  <r>
    <x v="137"/>
    <x v="0"/>
    <n v="0"/>
    <n v="0"/>
    <n v="0"/>
    <n v="0"/>
    <n v="778169.45323999994"/>
    <n v="1080.79090727777"/>
    <n v="1000.4844000000001"/>
    <n v="1150"/>
    <n v="25778.697704999999"/>
    <n v="35.803746812500002"/>
    <n v="0"/>
    <n v="308.33353"/>
    <n v="129741.07098"/>
    <n v="180.19593191666601"/>
    <n v="127.46482"/>
    <n v="238.11098000000001"/>
    <x v="0"/>
  </r>
  <r>
    <x v="137"/>
    <x v="1"/>
    <n v="42232.345017"/>
    <n v="58.656034745833303"/>
    <n v="21.470151999999999"/>
    <n v="86.649249999999995"/>
    <n v="749497.42498999997"/>
    <n v="1040.9686458194401"/>
    <n v="1000.1648"/>
    <n v="1140.0371"/>
    <n v="0"/>
    <n v="0"/>
    <n v="0"/>
    <n v="0"/>
    <n v="49648.323020999997"/>
    <n v="68.956004195833302"/>
    <n v="47.507460000000002"/>
    <n v="88.629845000000003"/>
    <x v="0"/>
  </r>
  <r>
    <x v="138"/>
    <x v="0"/>
    <n v="0"/>
    <n v="0"/>
    <n v="0"/>
    <n v="0"/>
    <n v="803443.63928999996"/>
    <n v="1079.89736463709"/>
    <n v="1000.43945"/>
    <n v="1150"/>
    <n v="1040.723450686"/>
    <n v="1.3988218423198899"/>
    <n v="0"/>
    <n v="99.930419999999998"/>
    <n v="144736.99914"/>
    <n v="194.538977338709"/>
    <n v="140.71648999999999"/>
    <n v="248.5849"/>
    <x v="0"/>
  </r>
  <r>
    <x v="138"/>
    <x v="1"/>
    <n v="49726.941607000001"/>
    <n v="66.8372871061827"/>
    <n v="33.065227999999998"/>
    <n v="88.674064999999999"/>
    <n v="777946.22942999995"/>
    <n v="1045.6266524596699"/>
    <n v="1000.1369999999999"/>
    <n v="1178.2289000000001"/>
    <n v="0"/>
    <n v="0"/>
    <n v="0"/>
    <n v="0"/>
    <n v="57507.945874999998"/>
    <n v="77.295626176075203"/>
    <n v="55.07882"/>
    <n v="91.039429999999996"/>
    <x v="0"/>
  </r>
  <r>
    <x v="139"/>
    <x v="0"/>
    <n v="0"/>
    <n v="0"/>
    <n v="0"/>
    <n v="0"/>
    <n v="806440.02949999995"/>
    <n v="1083.9247708333301"/>
    <n v="1000.15674"/>
    <n v="1150"/>
    <n v="59.000213000000002"/>
    <n v="7.9301361559139694E-2"/>
    <n v="0"/>
    <n v="47.925674000000001"/>
    <n v="143613.14872999999"/>
    <n v="193.02842571236499"/>
    <n v="140.60723999999999"/>
    <n v="248.84191999999999"/>
    <x v="0"/>
  </r>
  <r>
    <x v="139"/>
    <x v="1"/>
    <n v="51450.026586"/>
    <n v="69.153261540322504"/>
    <n v="32.765213000000003"/>
    <n v="87.942830000000001"/>
    <n v="782620.26815000002"/>
    <n v="1051.9089625672"/>
    <n v="1000.1315"/>
    <n v="1188.5863999999999"/>
    <n v="0"/>
    <n v="0"/>
    <n v="0"/>
    <n v="0"/>
    <n v="58723.371388"/>
    <n v="78.929262618279495"/>
    <n v="65.360596000000001"/>
    <n v="94.127089999999995"/>
    <x v="0"/>
  </r>
  <r>
    <x v="140"/>
    <x v="0"/>
    <n v="0"/>
    <n v="0"/>
    <n v="0"/>
    <n v="0"/>
    <n v="783429.21057999996"/>
    <n v="1088.0961258055499"/>
    <n v="1000.5133"/>
    <n v="1150"/>
    <n v="2308.4413327000002"/>
    <n v="3.2061685176388801"/>
    <n v="0"/>
    <n v="174.10507000000001"/>
    <n v="128417.21453"/>
    <n v="178.35724240277699"/>
    <n v="131.33363"/>
    <n v="228.54794000000001"/>
    <x v="0"/>
  </r>
  <r>
    <x v="140"/>
    <x v="1"/>
    <n v="54136.223555999997"/>
    <n v="75.189199383333303"/>
    <n v="62.223647999999997"/>
    <n v="87.078674000000007"/>
    <n v="754821.66208000004"/>
    <n v="1048.3634195555501"/>
    <n v="1000.1067"/>
    <n v="1196.5271"/>
    <n v="0"/>
    <n v="0"/>
    <n v="0"/>
    <n v="0"/>
    <n v="54766.875595999998"/>
    <n v="76.065104994444397"/>
    <n v="62.311839999999997"/>
    <n v="88.461640000000003"/>
    <x v="0"/>
  </r>
  <r>
    <x v="141"/>
    <x v="0"/>
    <n v="0"/>
    <n v="0"/>
    <n v="0"/>
    <n v="0"/>
    <n v="813301.18526000006"/>
    <n v="1093.14675438172"/>
    <n v="1000.5093000000001"/>
    <n v="1150"/>
    <n v="26253.573278100001"/>
    <n v="35.287060857661203"/>
    <n v="0"/>
    <n v="335.40377999999998"/>
    <n v="120376.60578899999"/>
    <n v="161.796513157258"/>
    <n v="118.04612"/>
    <n v="204.24385000000001"/>
    <x v="0"/>
  </r>
  <r>
    <x v="141"/>
    <x v="1"/>
    <n v="55424.907204000003"/>
    <n v="74.495843016129001"/>
    <n v="62.397129999999997"/>
    <n v="87.385980000000004"/>
    <n v="782109.00941000006"/>
    <n v="1051.22178684139"/>
    <n v="1000.00586"/>
    <n v="1219.6749"/>
    <n v="0"/>
    <n v="0"/>
    <n v="0"/>
    <n v="0"/>
    <n v="56123.790304000002"/>
    <n v="75.435202021505305"/>
    <n v="62.397129999999997"/>
    <n v="88.089609999999993"/>
    <x v="0"/>
  </r>
  <r>
    <x v="142"/>
    <x v="0"/>
    <n v="0"/>
    <n v="0"/>
    <n v="0"/>
    <n v="0"/>
    <n v="781308.56584000005"/>
    <n v="1085.1507858888799"/>
    <n v="1000.2157"/>
    <n v="1150"/>
    <n v="5487.7127620000001"/>
    <n v="7.6218232805555504"/>
    <n v="0"/>
    <n v="176.74209999999999"/>
    <n v="125648.16160000001"/>
    <n v="174.51133555555501"/>
    <n v="130.04916"/>
    <n v="217.77005"/>
    <x v="0"/>
  </r>
  <r>
    <x v="142"/>
    <x v="1"/>
    <n v="56117.262504999999"/>
    <n v="77.940642368055506"/>
    <n v="60.808433999999998"/>
    <n v="91.139930000000007"/>
    <n v="759360.33077"/>
    <n v="1054.66712606944"/>
    <n v="1000.0481"/>
    <n v="1225"/>
    <n v="0"/>
    <n v="0"/>
    <n v="0"/>
    <n v="0"/>
    <n v="54922.714100999998"/>
    <n v="76.281547362500007"/>
    <n v="60.808433999999998"/>
    <n v="90.303169999999994"/>
    <x v="0"/>
  </r>
  <r>
    <x v="143"/>
    <x v="0"/>
    <n v="0"/>
    <n v="0"/>
    <n v="0"/>
    <n v="0"/>
    <n v="804385.78529999999"/>
    <n v="1081.16368991935"/>
    <n v="1000.09924"/>
    <n v="1150"/>
    <n v="2111.1216140000001"/>
    <n v="2.83752905107526"/>
    <n v="0"/>
    <n v="131.07791"/>
    <n v="135705.83684999999"/>
    <n v="182.40031834677399"/>
    <n v="143.80731"/>
    <n v="220.49047999999999"/>
    <x v="0"/>
  </r>
  <r>
    <x v="143"/>
    <x v="1"/>
    <n v="56442.33971"/>
    <n v="75.863359825268802"/>
    <n v="33.364468000000002"/>
    <n v="95.504729999999995"/>
    <n v="784913.21680000005"/>
    <n v="1054.9908827956899"/>
    <n v="1000.62683"/>
    <n v="1225"/>
    <n v="252.01498839999999"/>
    <n v="0.33872982311827898"/>
    <n v="0"/>
    <n v="73.201599999999999"/>
    <n v="60359.402975999998"/>
    <n v="81.1282298064516"/>
    <n v="65.584199999999996"/>
    <n v="93.647000000000006"/>
    <x v="0"/>
  </r>
  <r>
    <x v="144"/>
    <x v="0"/>
    <n v="0"/>
    <n v="0"/>
    <n v="0"/>
    <n v="0"/>
    <n v="804136.35514999996"/>
    <n v="1080.82843434139"/>
    <n v="1000.1323"/>
    <n v="1150"/>
    <n v="161.21666339999999"/>
    <n v="0.216689063709677"/>
    <n v="0"/>
    <n v="71.396320000000003"/>
    <n v="135564.20738000001"/>
    <n v="182.20995615591301"/>
    <n v="148.92784"/>
    <n v="212.78970000000001"/>
    <x v="0"/>
  </r>
  <r>
    <x v="144"/>
    <x v="1"/>
    <n v="57513.431896000002"/>
    <n v="77.302999860214996"/>
    <n v="34.539794999999998"/>
    <n v="99.790080000000003"/>
    <n v="794826.56545999995"/>
    <n v="1068.3152761559099"/>
    <n v="1000.1138"/>
    <n v="1225"/>
    <n v="1035.2908301"/>
    <n v="1.3915199329301"/>
    <n v="0"/>
    <n v="93.671004999999994"/>
    <n v="60212.638120000003"/>
    <n v="80.930965215053703"/>
    <n v="63.171802999999997"/>
    <n v="96.705449999999999"/>
    <x v="0"/>
  </r>
  <r>
    <x v="145"/>
    <x v="0"/>
    <n v="0"/>
    <n v="0"/>
    <n v="0"/>
    <n v="0"/>
    <n v="731282.8003"/>
    <n v="1088.2184528273799"/>
    <n v="1000.3050500000001"/>
    <n v="1150"/>
    <n v="1.0977935999999999"/>
    <n v="1.6336214285714199E-3"/>
    <n v="0"/>
    <n v="1.0977935999999999"/>
    <n v="121816.9678"/>
    <n v="181.27524970237999"/>
    <n v="145.52885000000001"/>
    <n v="227.28813"/>
    <x v="0"/>
  </r>
  <r>
    <x v="145"/>
    <x v="1"/>
    <n v="49726.006351000004"/>
    <n v="73.9970332604166"/>
    <n v="37.595869999999998"/>
    <n v="95.988975999999994"/>
    <n v="712402.84814000002"/>
    <n v="1060.12328592261"/>
    <n v="1000.1855"/>
    <n v="1225"/>
    <n v="77.795821900000007"/>
    <n v="0.11576759211309499"/>
    <n v="0"/>
    <n v="33.096294"/>
    <n v="53461.592313000001"/>
    <n v="79.555940941964195"/>
    <n v="64.203479999999999"/>
    <n v="93.001310000000004"/>
    <x v="0"/>
  </r>
  <r>
    <x v="146"/>
    <x v="0"/>
    <n v="0"/>
    <n v="0"/>
    <n v="0"/>
    <n v="0"/>
    <n v="811368.90946999996"/>
    <n v="1090.5496095026799"/>
    <n v="1000.3196"/>
    <n v="1150"/>
    <n v="17635.771255349999"/>
    <n v="23.7039936227822"/>
    <n v="0"/>
    <n v="218.07919999999999"/>
    <n v="124282.811485"/>
    <n v="167.046789630376"/>
    <n v="126.933075"/>
    <n v="209.00272000000001"/>
    <x v="0"/>
  </r>
  <r>
    <x v="146"/>
    <x v="1"/>
    <n v="56983.111810000002"/>
    <n v="76.590204045698897"/>
    <n v="49.444747999999997"/>
    <n v="93.717500000000001"/>
    <n v="787260.67839999998"/>
    <n v="1058.1460731182699"/>
    <n v="1000.3539"/>
    <n v="1225"/>
    <n v="3549.9689208999998"/>
    <n v="4.7714636033602096"/>
    <n v="0"/>
    <n v="193.07909000000001"/>
    <n v="55077.013132"/>
    <n v="74.028243456989202"/>
    <n v="49.444747999999997"/>
    <n v="91.491069999999993"/>
    <x v="0"/>
  </r>
  <r>
    <x v="147"/>
    <x v="0"/>
    <n v="0"/>
    <n v="0"/>
    <n v="0"/>
    <n v="0"/>
    <n v="779593.30593999999"/>
    <n v="1082.7684804722201"/>
    <n v="1000.11694"/>
    <n v="1150"/>
    <n v="44421.589780100003"/>
    <n v="61.696652472361102"/>
    <n v="0"/>
    <n v="380.71044999999998"/>
    <n v="115975.2738"/>
    <n v="161.076769166666"/>
    <n v="121.79388400000001"/>
    <n v="207.06084999999999"/>
    <x v="0"/>
  </r>
  <r>
    <x v="147"/>
    <x v="1"/>
    <n v="50385.619606"/>
    <n v="69.980027230555507"/>
    <n v="46.521120000000003"/>
    <n v="87.375540000000001"/>
    <n v="756273.71664999996"/>
    <n v="1050.38016201388"/>
    <n v="1000.1652"/>
    <n v="1225"/>
    <n v="2085.3821443000002"/>
    <n v="2.8963640893055498"/>
    <n v="0"/>
    <n v="100.03224"/>
    <n v="49239.229490999998"/>
    <n v="68.387818737499998"/>
    <n v="46.521120000000003"/>
    <n v="86.337680000000006"/>
    <x v="0"/>
  </r>
  <r>
    <x v="148"/>
    <x v="0"/>
    <n v="0"/>
    <n v="0"/>
    <n v="0"/>
    <n v="0"/>
    <n v="806135.99277999997"/>
    <n v="1083.51611932795"/>
    <n v="1000.1118"/>
    <n v="1150"/>
    <n v="22515.875483200001"/>
    <n v="30.263273498924701"/>
    <n v="0"/>
    <n v="287.07319999999999"/>
    <n v="124966.03565400001"/>
    <n v="167.96510168548301"/>
    <n v="122.59106"/>
    <n v="218.03772000000001"/>
    <x v="0"/>
  </r>
  <r>
    <x v="148"/>
    <x v="1"/>
    <n v="45064.575594000002"/>
    <n v="60.570666120967701"/>
    <n v="45.132150000000003"/>
    <n v="75.569999999999993"/>
    <n v="775607.85291000002"/>
    <n v="1042.4836732661199"/>
    <n v="1000.1079"/>
    <n v="1217.0359000000001"/>
    <n v="1986.08594002"/>
    <n v="2.6694703494892398"/>
    <n v="0"/>
    <n v="104.28172000000001"/>
    <n v="45069.669645000002"/>
    <n v="60.577512963709601"/>
    <n v="45.905253999999999"/>
    <n v="75.676079999999999"/>
    <x v="0"/>
  </r>
  <r>
    <x v="149"/>
    <x v="0"/>
    <n v="0"/>
    <n v="0"/>
    <n v="0"/>
    <n v="0"/>
    <n v="777550.34768000001"/>
    <n v="1079.93103844444"/>
    <n v="1000.3463"/>
    <n v="1150"/>
    <n v="12659.738553699999"/>
    <n v="17.582970213472201"/>
    <n v="0"/>
    <n v="243.74014"/>
    <n v="131378.00016"/>
    <n v="182.46944466666599"/>
    <n v="128.07861"/>
    <n v="237.38445999999999"/>
    <x v="0"/>
  </r>
  <r>
    <x v="149"/>
    <x v="1"/>
    <n v="42693.871282"/>
    <n v="59.297043447222201"/>
    <n v="21.192225000000001"/>
    <n v="86.272009999999995"/>
    <n v="749359.72196999996"/>
    <n v="1040.7773916250001"/>
    <n v="1000.1123700000001"/>
    <n v="1151.3956000000001"/>
    <n v="0"/>
    <n v="0"/>
    <n v="0"/>
    <n v="0"/>
    <n v="50079.453852999999"/>
    <n v="69.554797018055496"/>
    <n v="48.488486999999999"/>
    <n v="88.289609999999996"/>
    <x v="0"/>
  </r>
  <r>
    <x v="150"/>
    <x v="0"/>
    <n v="0"/>
    <n v="0"/>
    <n v="0"/>
    <n v="0"/>
    <n v="803516.39965000004"/>
    <n v="1079.9951608198901"/>
    <n v="1000.37695"/>
    <n v="1150"/>
    <n v="1065.4287993"/>
    <n v="1.43202795604838"/>
    <n v="0"/>
    <n v="100.98096"/>
    <n v="144948.15982"/>
    <n v="194.82279545698901"/>
    <n v="142.80676"/>
    <n v="244.05511000000001"/>
    <x v="0"/>
  </r>
  <r>
    <x v="150"/>
    <x v="1"/>
    <n v="49967.081264"/>
    <n v="67.160055462365506"/>
    <n v="32.860484999999997"/>
    <n v="89.068399999999997"/>
    <n v="775904.00427000003"/>
    <n v="1042.88172616935"/>
    <n v="1000.18097"/>
    <n v="1147.0291999999999"/>
    <n v="0"/>
    <n v="0"/>
    <n v="0"/>
    <n v="0"/>
    <n v="57429.527455000003"/>
    <n v="77.190225073924694"/>
    <n v="55.829304"/>
    <n v="92.181269999999998"/>
    <x v="0"/>
  </r>
  <r>
    <x v="151"/>
    <x v="0"/>
    <n v="0"/>
    <n v="0"/>
    <n v="0"/>
    <n v="0"/>
    <n v="806613.81767999998"/>
    <n v="1084.15835709677"/>
    <n v="1000.605"/>
    <n v="1150"/>
    <n v="85.295227499999996"/>
    <n v="0.11464412298387"/>
    <n v="0"/>
    <n v="52.475479999999997"/>
    <n v="144184.43319000001"/>
    <n v="193.79628116935399"/>
    <n v="140.62056999999999"/>
    <n v="249.23973000000001"/>
    <x v="0"/>
  </r>
  <r>
    <x v="151"/>
    <x v="1"/>
    <n v="51251.303352000003"/>
    <n v="68.886160419354795"/>
    <n v="33.098410000000001"/>
    <n v="88.093779999999995"/>
    <n v="780952.04125000001"/>
    <n v="1049.66672211021"/>
    <n v="1000.1258"/>
    <n v="1177.0488"/>
    <n v="0"/>
    <n v="0"/>
    <n v="0"/>
    <n v="0"/>
    <n v="58831.019172"/>
    <n v="79.073950499999995"/>
    <n v="64.918779999999998"/>
    <n v="94.977930000000001"/>
    <x v="0"/>
  </r>
  <r>
    <x v="152"/>
    <x v="0"/>
    <n v="0"/>
    <n v="0"/>
    <n v="0"/>
    <n v="0"/>
    <n v="783793.58074999996"/>
    <n v="1088.6021954861101"/>
    <n v="1000.8359400000001"/>
    <n v="1150"/>
    <n v="2416.0090930000001"/>
    <n v="3.3555681847222201"/>
    <n v="0"/>
    <n v="165.45822000000001"/>
    <n v="128160.21721"/>
    <n v="178.000301680555"/>
    <n v="128.91630000000001"/>
    <n v="231.51782"/>
    <x v="0"/>
  </r>
  <r>
    <x v="152"/>
    <x v="1"/>
    <n v="54181.066316999997"/>
    <n v="75.251480995833305"/>
    <n v="61.724170000000001"/>
    <n v="86.926124999999999"/>
    <n v="752738.97741000005"/>
    <n v="1045.47080195833"/>
    <n v="1000.0993999999999"/>
    <n v="1194.1306"/>
    <n v="0"/>
    <n v="0"/>
    <n v="0"/>
    <n v="0"/>
    <n v="54824.938240000003"/>
    <n v="76.145747555555502"/>
    <n v="61.724170000000001"/>
    <n v="88.882480000000001"/>
    <x v="0"/>
  </r>
  <r>
    <x v="153"/>
    <x v="0"/>
    <n v="0"/>
    <n v="0"/>
    <n v="0"/>
    <n v="0"/>
    <n v="814141.63032999996"/>
    <n v="1094.2763848521499"/>
    <n v="1000.20496"/>
    <n v="1150"/>
    <n v="20466.4391144"/>
    <n v="27.508654723655901"/>
    <n v="0"/>
    <n v="337.88852000000003"/>
    <n v="121871.61887999999"/>
    <n v="163.80593935483799"/>
    <n v="116.89481000000001"/>
    <n v="215.36913999999999"/>
    <x v="0"/>
  </r>
  <r>
    <x v="153"/>
    <x v="1"/>
    <n v="55475.398248999998"/>
    <n v="74.563707323924703"/>
    <n v="63.150469999999999"/>
    <n v="86.627309999999994"/>
    <n v="781728.61294000002"/>
    <n v="1050.7105012634399"/>
    <n v="1000.1238"/>
    <n v="1224.5917999999999"/>
    <n v="0"/>
    <n v="0"/>
    <n v="0"/>
    <n v="0"/>
    <n v="56148.215966000003"/>
    <n v="75.4680322123655"/>
    <n v="63.150469999999999"/>
    <n v="87.923140000000004"/>
    <x v="0"/>
  </r>
  <r>
    <x v="154"/>
    <x v="0"/>
    <n v="0"/>
    <n v="0"/>
    <n v="0"/>
    <n v="0"/>
    <n v="781747.82904999994"/>
    <n v="1085.76087368055"/>
    <n v="1000.27136"/>
    <n v="1150"/>
    <n v="5543.4728973000001"/>
    <n v="7.6992679129166604"/>
    <n v="0"/>
    <n v="177.33340000000001"/>
    <n v="126671.46494999999"/>
    <n v="175.93259020833301"/>
    <n v="135.69699"/>
    <n v="217.78815"/>
    <x v="0"/>
  </r>
  <r>
    <x v="154"/>
    <x v="1"/>
    <n v="56465.308216999998"/>
    <n v="78.424039190277696"/>
    <n v="60.410164000000002"/>
    <n v="91.316850000000002"/>
    <n v="760587.98831000004"/>
    <n v="1056.37220598611"/>
    <n v="1000.9529"/>
    <n v="1225"/>
    <n v="0"/>
    <n v="0"/>
    <n v="0"/>
    <n v="0"/>
    <n v="55160.218377999998"/>
    <n v="76.611414413888795"/>
    <n v="60.410164000000002"/>
    <n v="90.209305000000001"/>
    <x v="0"/>
  </r>
  <r>
    <x v="155"/>
    <x v="0"/>
    <n v="0"/>
    <n v="0"/>
    <n v="0"/>
    <n v="0"/>
    <n v="803900.38581999997"/>
    <n v="1080.51127126344"/>
    <n v="1000.09595"/>
    <n v="1150"/>
    <n v="2200.4031140000002"/>
    <n v="2.9575310672042998"/>
    <n v="0"/>
    <n v="131.12790000000001"/>
    <n v="135942.38230999999"/>
    <n v="182.71825579301"/>
    <n v="144.84119999999999"/>
    <n v="220.73643000000001"/>
    <x v="0"/>
  </r>
  <r>
    <x v="155"/>
    <x v="1"/>
    <n v="56381.219147999996"/>
    <n v="75.781208532258006"/>
    <n v="39.745322999999999"/>
    <n v="95.742949999999993"/>
    <n v="784653.31218000001"/>
    <n v="1054.64154862903"/>
    <n v="1000.0017"/>
    <n v="1225"/>
    <n v="357.99690129999999"/>
    <n v="0.48117863077956902"/>
    <n v="0"/>
    <n v="92.167786000000007"/>
    <n v="60293.480686000003"/>
    <n v="81.0396245779569"/>
    <n v="66.078509999999994"/>
    <n v="94.782073999999994"/>
    <x v="0"/>
  </r>
  <r>
    <x v="156"/>
    <x v="0"/>
    <n v="0"/>
    <n v="0"/>
    <n v="0"/>
    <n v="0"/>
    <n v="804807.40760000004"/>
    <n v="1081.73038655913"/>
    <n v="1000.4403"/>
    <n v="1150"/>
    <n v="373.85653600000001"/>
    <n v="0.50249534408602103"/>
    <n v="0"/>
    <n v="97.247696000000005"/>
    <n v="132154.42369"/>
    <n v="177.626913561827"/>
    <n v="140.94929999999999"/>
    <n v="202.5145"/>
    <x v="0"/>
  </r>
  <r>
    <x v="156"/>
    <x v="1"/>
    <n v="57543.596270000002"/>
    <n v="77.343543373655905"/>
    <n v="43.717373000000002"/>
    <n v="99.458590000000001"/>
    <n v="795477.95323999994"/>
    <n v="1069.19079736559"/>
    <n v="1000.048"/>
    <n v="1225"/>
    <n v="1083.8591541999999"/>
    <n v="1.4567999384408601"/>
    <n v="0"/>
    <n v="94.044539999999998"/>
    <n v="60243.013300999999"/>
    <n v="80.971792071236493"/>
    <n v="63.047939999999997"/>
    <n v="96.315020000000004"/>
    <x v="0"/>
  </r>
  <r>
    <x v="157"/>
    <x v="0"/>
    <n v="0"/>
    <n v="0"/>
    <n v="0"/>
    <n v="0"/>
    <n v="758235.83129999996"/>
    <n v="1089.41929784482"/>
    <n v="1000.1091300000001"/>
    <n v="1150"/>
    <n v="0"/>
    <n v="0"/>
    <n v="0"/>
    <n v="0"/>
    <n v="122483.68565"/>
    <n v="175.98230696838999"/>
    <n v="148.69462999999999"/>
    <n v="205.47751"/>
    <x v="0"/>
  </r>
  <r>
    <x v="157"/>
    <x v="1"/>
    <n v="51427.928080999998"/>
    <n v="73.890701265804495"/>
    <n v="37.641094000000002"/>
    <n v="94.905556000000004"/>
    <n v="738882.52396999998"/>
    <n v="1061.6128217959699"/>
    <n v="1000.072"/>
    <n v="1225"/>
    <n v="110.16313767"/>
    <n v="0.158280370215517"/>
    <n v="0"/>
    <n v="43.241447000000001"/>
    <n v="55328.804259999997"/>
    <n v="79.495408419540198"/>
    <n v="64.106849999999994"/>
    <n v="92.530159999999995"/>
    <x v="0"/>
  </r>
  <r>
    <x v="158"/>
    <x v="0"/>
    <n v="0"/>
    <n v="0"/>
    <n v="0"/>
    <n v="0"/>
    <n v="811063.90483000001"/>
    <n v="1090.1396570295601"/>
    <n v="1000.5426"/>
    <n v="1150"/>
    <n v="14865.573541600001"/>
    <n v="19.980609598924701"/>
    <n v="0"/>
    <n v="213.82033999999999"/>
    <n v="121501.77535500001"/>
    <n v="163.30883784274101"/>
    <n v="126.489746"/>
    <n v="203.30562"/>
    <x v="0"/>
  </r>
  <r>
    <x v="158"/>
    <x v="1"/>
    <n v="56989.448171999997"/>
    <n v="76.598720661290301"/>
    <n v="49.867705999999998"/>
    <n v="92.490600000000001"/>
    <n v="786382.03599999996"/>
    <n v="1056.9651021505299"/>
    <n v="1000.0193"/>
    <n v="1225"/>
    <n v="3220.4029279000001"/>
    <n v="4.3284985590053697"/>
    <n v="0"/>
    <n v="192.30023"/>
    <n v="55178.301170999999"/>
    <n v="74.164383294354806"/>
    <n v="49.867705999999998"/>
    <n v="90.937420000000003"/>
    <x v="0"/>
  </r>
  <r>
    <x v="159"/>
    <x v="0"/>
    <n v="0"/>
    <n v="0"/>
    <n v="0"/>
    <n v="0"/>
    <n v="779558.93341000006"/>
    <n v="1082.72074084722"/>
    <n v="1000.49084"/>
    <n v="1150"/>
    <n v="21596.51146908"/>
    <n v="29.995154818166601"/>
    <n v="0"/>
    <n v="234.32937999999999"/>
    <n v="113450.465688"/>
    <n v="157.57009123333299"/>
    <n v="124.62849"/>
    <n v="197.79613000000001"/>
    <x v="0"/>
  </r>
  <r>
    <x v="159"/>
    <x v="1"/>
    <n v="49964.984681000002"/>
    <n v="69.395812056944393"/>
    <n v="47.559227"/>
    <n v="86.293914999999998"/>
    <n v="755128.82235999999"/>
    <n v="1048.7900310555499"/>
    <n v="1000.0267"/>
    <n v="1225"/>
    <n v="1946.4731568"/>
    <n v="2.7034349400000002"/>
    <n v="0"/>
    <n v="81.313450000000003"/>
    <n v="48804.871499000001"/>
    <n v="67.7845437486111"/>
    <n v="47.559227"/>
    <n v="84.570750000000004"/>
    <x v="0"/>
  </r>
  <r>
    <x v="160"/>
    <x v="0"/>
    <n v="0"/>
    <n v="0"/>
    <n v="0"/>
    <n v="0"/>
    <n v="806776.68856000004"/>
    <n v="1084.3772695698899"/>
    <n v="1000.2411"/>
    <n v="1150"/>
    <n v="466.99064499999997"/>
    <n v="0.627675598118279"/>
    <n v="0"/>
    <n v="60.695999999999998"/>
    <n v="122756.283775"/>
    <n v="164.99500507392401"/>
    <n v="127.753525"/>
    <n v="201.69307000000001"/>
    <x v="0"/>
  </r>
  <r>
    <x v="160"/>
    <x v="1"/>
    <n v="44732.497811000001"/>
    <n v="60.124325014784901"/>
    <n v="44.401916999999997"/>
    <n v="76.165989999999994"/>
    <n v="777396.20466000005"/>
    <n v="1044.88737185483"/>
    <n v="1000.10803"/>
    <n v="1225"/>
    <n v="2499.0040813999999"/>
    <n v="3.3588764534946201"/>
    <n v="0"/>
    <n v="118.40665"/>
    <n v="44712.321215999997"/>
    <n v="60.0972059354838"/>
    <n v="45.032527999999999"/>
    <n v="76.984116"/>
    <x v="0"/>
  </r>
  <r>
    <x v="161"/>
    <x v="0"/>
    <n v="0"/>
    <n v="0"/>
    <n v="0"/>
    <n v="0"/>
    <n v="777884.83670999995"/>
    <n v="1080.3956065416601"/>
    <n v="1000.2109400000001"/>
    <n v="1150"/>
    <n v="559.16821400000003"/>
    <n v="0.77662251944444405"/>
    <n v="0"/>
    <n v="83.853774999999999"/>
    <n v="127209.54174"/>
    <n v="176.679919083333"/>
    <n v="131.90531999999999"/>
    <n v="226.29160999999999"/>
    <x v="0"/>
  </r>
  <r>
    <x v="161"/>
    <x v="1"/>
    <n v="42980.427507"/>
    <n v="59.6950382041666"/>
    <n v="21.75564"/>
    <n v="88.308319999999995"/>
    <n v="749198.87294000003"/>
    <n v="1040.5539901944401"/>
    <n v="1000.05475"/>
    <n v="1141.7517"/>
    <n v="1.5691109000000001"/>
    <n v="2.1793206944444401E-3"/>
    <n v="0"/>
    <n v="1.5691109000000001"/>
    <n v="50338.572463999997"/>
    <n v="69.914683977777699"/>
    <n v="47.816017000000002"/>
    <n v="91.440150000000003"/>
    <x v="0"/>
  </r>
  <r>
    <x v="162"/>
    <x v="0"/>
    <n v="0"/>
    <n v="0"/>
    <n v="0"/>
    <n v="0"/>
    <n v="805054.48702999996"/>
    <n v="1082.0624825672"/>
    <n v="1000.1301"/>
    <n v="1150"/>
    <n v="60.093514220000003"/>
    <n v="8.0770852446236496E-2"/>
    <n v="0"/>
    <n v="19.943932"/>
    <n v="140596.18788000001"/>
    <n v="188.97337080645099"/>
    <n v="145.85739000000001"/>
    <n v="232.89358999999999"/>
    <x v="0"/>
  </r>
  <r>
    <x v="162"/>
    <x v="1"/>
    <n v="49905.407574999997"/>
    <n v="67.077160719085995"/>
    <n v="33.827903999999997"/>
    <n v="89.203999999999994"/>
    <n v="792401.05795000005"/>
    <n v="1065.0551854166599"/>
    <n v="1000.0069999999999"/>
    <n v="1225"/>
    <n v="0"/>
    <n v="0"/>
    <n v="0"/>
    <n v="0"/>
    <n v="57098.761267000002"/>
    <n v="76.745646864247306"/>
    <n v="55.023482999999999"/>
    <n v="93.352974000000003"/>
    <x v="0"/>
  </r>
  <r>
    <x v="163"/>
    <x v="0"/>
    <n v="0"/>
    <n v="0"/>
    <n v="0"/>
    <n v="0"/>
    <n v="806746.89115000004"/>
    <n v="1084.33721928763"/>
    <n v="1001.385"/>
    <n v="1150"/>
    <n v="0"/>
    <n v="0"/>
    <n v="0"/>
    <n v="0"/>
    <n v="139836.8021"/>
    <n v="187.952690994623"/>
    <n v="147.82748000000001"/>
    <n v="234.58780999999999"/>
    <x v="0"/>
  </r>
  <r>
    <x v="163"/>
    <x v="1"/>
    <n v="50910.655129999999"/>
    <n v="68.428299905913903"/>
    <n v="32.999405000000003"/>
    <n v="87.774829999999994"/>
    <n v="795870.93047000002"/>
    <n v="1069.7189925672001"/>
    <n v="1000.2157999999999"/>
    <n v="1225"/>
    <n v="0"/>
    <n v="0"/>
    <n v="0"/>
    <n v="0"/>
    <n v="58624.257759"/>
    <n v="78.796045375000006"/>
    <n v="65.019005000000007"/>
    <n v="92.387764000000004"/>
    <x v="0"/>
  </r>
  <r>
    <x v="164"/>
    <x v="0"/>
    <n v="0"/>
    <n v="0"/>
    <n v="0"/>
    <n v="0"/>
    <n v="783439.78307999996"/>
    <n v="1088.11080983333"/>
    <n v="1000.1992"/>
    <n v="1150"/>
    <n v="572.06880100000001"/>
    <n v="0.79454000138888803"/>
    <n v="0"/>
    <n v="101.65949999999999"/>
    <n v="123983.07814"/>
    <n v="172.19871963888801"/>
    <n v="132.96818999999999"/>
    <n v="209.28203999999999"/>
    <x v="0"/>
  </r>
  <r>
    <x v="164"/>
    <x v="1"/>
    <n v="54106.406497999997"/>
    <n v="75.147786802777702"/>
    <n v="61.807009999999998"/>
    <n v="87.698875000000001"/>
    <n v="763342.87988999998"/>
    <n v="1060.1984442916601"/>
    <n v="1000.0864"/>
    <n v="1225"/>
    <n v="0"/>
    <n v="0"/>
    <n v="0"/>
    <n v="0"/>
    <n v="54582.840639000002"/>
    <n v="75.809500887499993"/>
    <n v="61.807009999999998"/>
    <n v="89.352950000000007"/>
    <x v="0"/>
  </r>
  <r>
    <x v="165"/>
    <x v="0"/>
    <n v="0"/>
    <n v="0"/>
    <n v="0"/>
    <n v="0"/>
    <n v="815060.50887999998"/>
    <n v="1095.5114366666601"/>
    <n v="1000.0491"/>
    <n v="1150"/>
    <n v="15716.737767639999"/>
    <n v="21.124647537150501"/>
    <n v="0"/>
    <n v="150.16591"/>
    <n v="117299.686735"/>
    <n v="157.660869267473"/>
    <n v="123.583405"/>
    <n v="198.12183999999999"/>
    <x v="0"/>
  </r>
  <r>
    <x v="165"/>
    <x v="1"/>
    <n v="55569.432640999999"/>
    <n v="74.690097635752593"/>
    <n v="62.855311999999998"/>
    <n v="88.014899999999997"/>
    <n v="782697.35117000004"/>
    <n v="1052.01256877688"/>
    <n v="1000.2273"/>
    <n v="1225"/>
    <n v="0"/>
    <n v="0"/>
    <n v="0"/>
    <n v="0"/>
    <n v="56130.287532000002"/>
    <n v="75.443934854838702"/>
    <n v="62.855311999999998"/>
    <n v="87.627269999999996"/>
    <x v="0"/>
  </r>
  <r>
    <x v="166"/>
    <x v="0"/>
    <n v="0"/>
    <n v="0"/>
    <n v="0"/>
    <n v="0"/>
    <n v="782843.24341"/>
    <n v="1087.2822825138801"/>
    <n v="1000.22766"/>
    <n v="1150"/>
    <n v="0"/>
    <n v="0"/>
    <n v="0"/>
    <n v="0"/>
    <n v="122236.15592999999"/>
    <n v="169.77243879166599"/>
    <n v="139.37361000000001"/>
    <n v="201.58641"/>
    <x v="0"/>
  </r>
  <r>
    <x v="166"/>
    <x v="1"/>
    <n v="56575.671920000001"/>
    <n v="78.577322111111101"/>
    <n v="60.049003999999996"/>
    <n v="92.553399999999996"/>
    <n v="761136.23815999995"/>
    <n v="1057.13366411111"/>
    <n v="1000.09595"/>
    <n v="1225"/>
    <n v="0"/>
    <n v="0"/>
    <n v="0"/>
    <n v="0"/>
    <n v="55267.552586999998"/>
    <n v="76.760489704166602"/>
    <n v="60.049003999999996"/>
    <n v="91.315169999999995"/>
    <x v="0"/>
  </r>
  <r>
    <x v="167"/>
    <x v="0"/>
    <n v="0"/>
    <n v="0"/>
    <n v="0"/>
    <n v="0"/>
    <n v="803956.4327"/>
    <n v="1080.5866030913901"/>
    <n v="1000.1437"/>
    <n v="1150"/>
    <n v="0"/>
    <n v="0"/>
    <n v="0"/>
    <n v="0"/>
    <n v="131788.03064000001"/>
    <n v="177.13444978494601"/>
    <n v="153.23282"/>
    <n v="199.23006000000001"/>
    <x v="0"/>
  </r>
  <r>
    <x v="167"/>
    <x v="1"/>
    <n v="56897.452547000001"/>
    <n v="76.475070627688098"/>
    <n v="35.074770000000001"/>
    <n v="95.730930000000001"/>
    <n v="783598.62083000003"/>
    <n v="1053.2239527284901"/>
    <n v="1000.0714"/>
    <n v="1224.5361"/>
    <n v="357.41823145000001"/>
    <n v="0.480400848723118"/>
    <n v="0"/>
    <n v="93.037430000000001"/>
    <n v="60415.604810999997"/>
    <n v="81.203769907258007"/>
    <n v="66.176559999999995"/>
    <n v="94.536559999999994"/>
    <x v="0"/>
  </r>
  <r>
    <x v="168"/>
    <x v="0"/>
    <n v="0"/>
    <n v="0"/>
    <n v="0"/>
    <n v="0"/>
    <n v="805765.99170999997"/>
    <n v="1083.01880606182"/>
    <n v="1000.1408699999999"/>
    <n v="1150"/>
    <n v="0"/>
    <n v="0"/>
    <n v="0"/>
    <n v="0"/>
    <n v="132904.10756999999"/>
    <n v="178.63455318548301"/>
    <n v="151.70267000000001"/>
    <n v="201.84062"/>
    <x v="0"/>
  </r>
  <r>
    <x v="168"/>
    <x v="1"/>
    <n v="57261.219768000003"/>
    <n v="76.964005064516101"/>
    <n v="35.132739999999998"/>
    <n v="100.12845"/>
    <n v="797102.3088"/>
    <n v="1071.37407096774"/>
    <n v="1000.4971"/>
    <n v="1225"/>
    <n v="1135.3066240000001"/>
    <n v="1.5259497634408601"/>
    <n v="0"/>
    <n v="90.714034999999996"/>
    <n v="60426.499938000001"/>
    <n v="81.218413895161206"/>
    <n v="63.612586999999998"/>
    <n v="97.337265000000002"/>
    <x v="0"/>
  </r>
  <r>
    <x v="169"/>
    <x v="0"/>
    <n v="0"/>
    <n v="0"/>
    <n v="0"/>
    <n v="0"/>
    <n v="731190.64431999996"/>
    <n v="1088.08131595238"/>
    <n v="1000.9415"/>
    <n v="1150"/>
    <n v="0"/>
    <n v="0"/>
    <n v="0"/>
    <n v="0"/>
    <n v="119000.32339000001"/>
    <n v="177.083814568452"/>
    <n v="152.02225999999999"/>
    <n v="205.36543"/>
    <x v="0"/>
  </r>
  <r>
    <x v="169"/>
    <x v="1"/>
    <n v="49913.800562999997"/>
    <n v="74.276488933035694"/>
    <n v="38.574333000000003"/>
    <n v="94.364249999999998"/>
    <n v="711580.91374999995"/>
    <n v="1058.90016927083"/>
    <n v="1000.2521400000001"/>
    <n v="1225"/>
    <n v="74.399719399999995"/>
    <n v="0.110713868154761"/>
    <n v="0"/>
    <n v="44.405639999999998"/>
    <n v="53617.178210999999"/>
    <n v="79.787467575892805"/>
    <n v="64.123019999999997"/>
    <n v="92.784779999999998"/>
    <x v="0"/>
  </r>
  <r>
    <x v="170"/>
    <x v="0"/>
    <n v="0"/>
    <n v="0"/>
    <n v="0"/>
    <n v="0"/>
    <n v="810551.09071999998"/>
    <n v="1089.4503907526801"/>
    <n v="1000.1183"/>
    <n v="1150"/>
    <n v="11465.391712500001"/>
    <n v="15.410472731854799"/>
    <n v="0"/>
    <n v="182.26309000000001"/>
    <n v="123428.92587000001"/>
    <n v="165.89909391129001"/>
    <n v="132.18913000000001"/>
    <n v="212.80301"/>
    <x v="0"/>
  </r>
  <r>
    <x v="170"/>
    <x v="1"/>
    <n v="58323.558110999998"/>
    <n v="78.3918791814516"/>
    <n v="54.234340000000003"/>
    <n v="93.996290000000002"/>
    <n v="785159.92885000003"/>
    <n v="1055.32248501344"/>
    <n v="1000.19543"/>
    <n v="1225"/>
    <n v="506.34206419999998"/>
    <n v="0.68056729059139698"/>
    <n v="0"/>
    <n v="56.810079999999999"/>
    <n v="56278.085881999999"/>
    <n v="75.642588551075207"/>
    <n v="51.924100000000003"/>
    <n v="91.693016"/>
    <x v="0"/>
  </r>
  <r>
    <x v="171"/>
    <x v="0"/>
    <n v="0"/>
    <n v="0"/>
    <n v="0"/>
    <n v="0"/>
    <n v="779426.32062000001"/>
    <n v="1082.53655641666"/>
    <n v="1000.09863"/>
    <n v="1150"/>
    <n v="23439.386873799998"/>
    <n v="32.554703991388799"/>
    <n v="0"/>
    <n v="251.34329"/>
    <n v="113793.85615199999"/>
    <n v="158.04702243333301"/>
    <n v="125.56595"/>
    <n v="206.25389000000001"/>
    <x v="0"/>
  </r>
  <r>
    <x v="171"/>
    <x v="1"/>
    <n v="52637.345735000003"/>
    <n v="73.107424631944397"/>
    <n v="47.361106999999997"/>
    <n v="89.901510000000002"/>
    <n v="755453.52885999996"/>
    <n v="1049.2410123055499"/>
    <n v="1000.1043"/>
    <n v="1225"/>
    <n v="2507.3337243999999"/>
    <n v="3.4824079505555501"/>
    <n v="0"/>
    <n v="106.63451999999999"/>
    <n v="51466.212452"/>
    <n v="71.480850627777698"/>
    <n v="47.361106999999997"/>
    <n v="88.922550000000001"/>
    <x v="0"/>
  </r>
  <r>
    <x v="172"/>
    <x v="0"/>
    <n v="0"/>
    <n v="0"/>
    <n v="0"/>
    <n v="0"/>
    <n v="807079.58177000005"/>
    <n v="1084.7843840994601"/>
    <n v="1000.0410000000001"/>
    <n v="1150"/>
    <n v="457.42880159999999"/>
    <n v="0.614823658064516"/>
    <n v="0"/>
    <n v="61.769240000000003"/>
    <n v="123011.20401"/>
    <n v="165.33763979838699"/>
    <n v="127.77374"/>
    <n v="201.97691"/>
    <x v="0"/>
  </r>
  <r>
    <x v="172"/>
    <x v="1"/>
    <n v="45270.478387000003"/>
    <n v="60.847417186827897"/>
    <n v="45.550185999999997"/>
    <n v="75.800899999999999"/>
    <n v="776944.39951999998"/>
    <n v="1044.28010688172"/>
    <n v="1000.0355"/>
    <n v="1224.0199"/>
    <n v="2582.0969157"/>
    <n v="3.4705603705645101"/>
    <n v="0"/>
    <n v="116.89952"/>
    <n v="45230.816623999999"/>
    <n v="60.794108365591299"/>
    <n v="45.962955000000001"/>
    <n v="77.179490000000001"/>
    <x v="0"/>
  </r>
  <r>
    <x v="173"/>
    <x v="0"/>
    <n v="0"/>
    <n v="0"/>
    <n v="0"/>
    <n v="0"/>
    <n v="778374.40116999997"/>
    <n v="1081.07555718055"/>
    <n v="1000.2886999999999"/>
    <n v="1150"/>
    <n v="701.87672575600004"/>
    <n v="0.97482878577222198"/>
    <n v="0"/>
    <n v="88.748549999999994"/>
    <n v="126769.99058"/>
    <n v="176.06943136111099"/>
    <n v="134.95708999999999"/>
    <n v="220.43779000000001"/>
    <x v="0"/>
  </r>
  <r>
    <x v="173"/>
    <x v="1"/>
    <n v="42280.072659999998"/>
    <n v="58.722323138888797"/>
    <n v="21.840029000000001"/>
    <n v="89.083420000000004"/>
    <n v="749303.87803000002"/>
    <n v="1040.6998305972199"/>
    <n v="1000.2196"/>
    <n v="1154.2935"/>
    <n v="0"/>
    <n v="0"/>
    <n v="0"/>
    <n v="0"/>
    <n v="49407.987326000002"/>
    <n v="68.622204619444403"/>
    <n v="48.354379999999999"/>
    <n v="92.051739999999995"/>
    <x v="0"/>
  </r>
  <r>
    <x v="174"/>
    <x v="0"/>
    <n v="0"/>
    <n v="0"/>
    <n v="0"/>
    <n v="0"/>
    <n v="805039.50280000002"/>
    <n v="1082.04234247311"/>
    <n v="1000.1471"/>
    <n v="1150"/>
    <n v="46.170738900000003"/>
    <n v="6.2057444758064503E-2"/>
    <n v="0"/>
    <n v="18.379967000000001"/>
    <n v="141202.00268000001"/>
    <n v="189.787638010752"/>
    <n v="146.56473"/>
    <n v="233.90382"/>
    <x v="0"/>
  </r>
  <r>
    <x v="174"/>
    <x v="1"/>
    <n v="48994.227426999998"/>
    <n v="65.852456219085994"/>
    <n v="34.051464000000003"/>
    <n v="89.380039999999994"/>
    <n v="792703.60459999996"/>
    <n v="1065.46183413978"/>
    <n v="1000.73303"/>
    <n v="1225"/>
    <n v="0"/>
    <n v="0"/>
    <n v="0"/>
    <n v="0"/>
    <n v="56511.655958000003"/>
    <n v="75.956526825268796"/>
    <n v="54.935406"/>
    <n v="93.811806000000004"/>
    <x v="0"/>
  </r>
  <r>
    <x v="175"/>
    <x v="0"/>
    <n v="0"/>
    <n v="0"/>
    <n v="0"/>
    <n v="0"/>
    <n v="806884.09395000001"/>
    <n v="1084.5216316532201"/>
    <n v="1000.6909000000001"/>
    <n v="1150"/>
    <n v="0"/>
    <n v="0"/>
    <n v="0"/>
    <n v="0"/>
    <n v="140489.24987999999"/>
    <n v="188.82963693548299"/>
    <n v="147.99270000000001"/>
    <n v="231.53978000000001"/>
    <x v="0"/>
  </r>
  <r>
    <x v="175"/>
    <x v="1"/>
    <n v="50936.139612999999"/>
    <n v="68.462553243279501"/>
    <n v="33.021529999999998"/>
    <n v="87.620900000000006"/>
    <n v="795296.15896999999"/>
    <n v="1068.94645022849"/>
    <n v="1000.11914"/>
    <n v="1225"/>
    <n v="0"/>
    <n v="0"/>
    <n v="0"/>
    <n v="0"/>
    <n v="58661.446427000003"/>
    <n v="78.846030143817202"/>
    <n v="65.236305000000002"/>
    <n v="93.492559999999997"/>
    <x v="0"/>
  </r>
  <r>
    <x v="176"/>
    <x v="0"/>
    <n v="0"/>
    <n v="0"/>
    <n v="0"/>
    <n v="0"/>
    <n v="783235.56452000001"/>
    <n v="1087.82717294444"/>
    <n v="1000.0393"/>
    <n v="1150"/>
    <n v="0"/>
    <n v="0"/>
    <n v="0"/>
    <n v="0"/>
    <n v="125444.02511"/>
    <n v="174.227812652777"/>
    <n v="140.64165"/>
    <n v="220.72519"/>
    <x v="0"/>
  </r>
  <r>
    <x v="176"/>
    <x v="1"/>
    <n v="54157.718462999997"/>
    <n v="75.219053420833305"/>
    <n v="62.74389"/>
    <n v="85.490679999999998"/>
    <n v="763040.79802999995"/>
    <n v="1059.7788861527699"/>
    <n v="1000.17126"/>
    <n v="1225"/>
    <n v="0"/>
    <n v="0"/>
    <n v="0"/>
    <n v="0"/>
    <n v="54615.853370999997"/>
    <n v="75.855351904166596"/>
    <n v="62.74389"/>
    <n v="87.484489999999994"/>
    <x v="0"/>
  </r>
  <r>
    <x v="177"/>
    <x v="0"/>
    <n v="0"/>
    <n v="0"/>
    <n v="0"/>
    <n v="0"/>
    <n v="815575.42166999995"/>
    <n v="1096.2035237499999"/>
    <n v="1000.1387999999999"/>
    <n v="1150"/>
    <n v="16416.676501850001"/>
    <n v="22.0654254057123"/>
    <n v="0"/>
    <n v="170.62720999999999"/>
    <n v="117431.42441399999"/>
    <n v="157.83793604032201"/>
    <n v="123.16566"/>
    <n v="203.30385999999999"/>
    <x v="0"/>
  </r>
  <r>
    <x v="177"/>
    <x v="1"/>
    <n v="55601.004374999997"/>
    <n v="74.732532762096696"/>
    <n v="63.615955"/>
    <n v="87.18"/>
    <n v="779084.19900999998"/>
    <n v="1047.1561814650499"/>
    <n v="1000.0299"/>
    <n v="1220.7916"/>
    <n v="0"/>
    <n v="0"/>
    <n v="0"/>
    <n v="0"/>
    <n v="56295.793189000004"/>
    <n v="75.666388694892404"/>
    <n v="63.803646000000001"/>
    <n v="88.152119999999996"/>
    <x v="0"/>
  </r>
  <r>
    <x v="178"/>
    <x v="0"/>
    <n v="0"/>
    <n v="0"/>
    <n v="0"/>
    <n v="0"/>
    <n v="781795.37907999998"/>
    <n v="1085.82691538888"/>
    <n v="1000.27"/>
    <n v="1150"/>
    <n v="0"/>
    <n v="0"/>
    <n v="0"/>
    <n v="0"/>
    <n v="122333.84328"/>
    <n v="169.90811566666599"/>
    <n v="140.84253000000001"/>
    <n v="201.88469000000001"/>
    <x v="0"/>
  </r>
  <r>
    <x v="178"/>
    <x v="1"/>
    <n v="56215.272406999997"/>
    <n v="78.076767231944402"/>
    <n v="60.124344000000001"/>
    <n v="91.540729999999996"/>
    <n v="761324.94134999998"/>
    <n v="1057.3957518750001"/>
    <n v="1000.3882"/>
    <n v="1225"/>
    <n v="3.1940116999999999"/>
    <n v="4.4361273611111104E-3"/>
    <n v="0"/>
    <n v="3.1940116999999999"/>
    <n v="55175.242224000001"/>
    <n v="76.632280866666605"/>
    <n v="60.124344000000001"/>
    <n v="90.570999999999998"/>
    <x v="0"/>
  </r>
  <r>
    <x v="179"/>
    <x v="0"/>
    <n v="0"/>
    <n v="0"/>
    <n v="0"/>
    <n v="0"/>
    <n v="803282.18212000001"/>
    <n v="1079.6803523118199"/>
    <n v="1000.17725"/>
    <n v="1150"/>
    <n v="0"/>
    <n v="0"/>
    <n v="0"/>
    <n v="0"/>
    <n v="131911.20073000001"/>
    <n v="177.300000981182"/>
    <n v="152.15352999999999"/>
    <n v="207.32033999999999"/>
    <x v="0"/>
  </r>
  <r>
    <x v="179"/>
    <x v="1"/>
    <n v="56942.774639000003"/>
    <n v="76.535987418010706"/>
    <n v="35.228610000000003"/>
    <n v="94.824079999999995"/>
    <n v="783519.78407000005"/>
    <n v="1053.1179893413901"/>
    <n v="1000.4874"/>
    <n v="1218.7583999999999"/>
    <n v="353.6579418"/>
    <n v="0.47534669596774098"/>
    <n v="0"/>
    <n v="79.248649999999998"/>
    <n v="60483.489143999999"/>
    <n v="81.295012290322504"/>
    <n v="66.271799999999999"/>
    <n v="91.95881"/>
    <x v="0"/>
  </r>
  <r>
    <x v="180"/>
    <x v="0"/>
    <n v="0"/>
    <n v="0"/>
    <n v="0"/>
    <n v="0"/>
    <n v="803888.23097000003"/>
    <n v="1080.4949340994599"/>
    <n v="1001.1277"/>
    <n v="1150"/>
    <n v="0"/>
    <n v="0"/>
    <n v="0"/>
    <n v="0"/>
    <n v="136046.65239"/>
    <n v="182.85840375000001"/>
    <n v="155.43687"/>
    <n v="207.14774"/>
    <x v="0"/>
  </r>
  <r>
    <x v="180"/>
    <x v="1"/>
    <n v="57083.051159000002"/>
    <n v="76.724531127688095"/>
    <n v="35.765464999999999"/>
    <n v="100.65170999999999"/>
    <n v="797539.77630000003"/>
    <n v="1071.96206491935"/>
    <n v="1000.14075"/>
    <n v="1225"/>
    <n v="1285.1805430080001"/>
    <n v="1.7273932029677399"/>
    <n v="0"/>
    <n v="91.724580000000003"/>
    <n v="60232.986987999997"/>
    <n v="80.958315844086002"/>
    <n v="62.981471999999997"/>
    <n v="97.838250000000002"/>
    <x v="0"/>
  </r>
  <r>
    <x v="181"/>
    <x v="0"/>
    <n v="0"/>
    <n v="0"/>
    <n v="0"/>
    <n v="0"/>
    <n v="730440.74653"/>
    <n v="1086.9653966220201"/>
    <n v="1000.15356"/>
    <n v="1150"/>
    <n v="0"/>
    <n v="0"/>
    <n v="0"/>
    <n v="0"/>
    <n v="121681.1727"/>
    <n v="181.07317366071399"/>
    <n v="155.6806"/>
    <n v="209.19480999999999"/>
    <x v="0"/>
  </r>
  <r>
    <x v="181"/>
    <x v="1"/>
    <n v="49964.652420999999"/>
    <n v="74.352161340773804"/>
    <n v="37.668278000000001"/>
    <n v="95.831559999999996"/>
    <n v="711118.31632999994"/>
    <n v="1058.2117802529699"/>
    <n v="1000.0968"/>
    <n v="1225"/>
    <n v="93.065826799999996"/>
    <n v="0.138490813690476"/>
    <n v="0"/>
    <n v="40.556266999999998"/>
    <n v="53688.026397000001"/>
    <n v="79.892896424107093"/>
    <n v="64.734870000000001"/>
    <n v="92.355429999999998"/>
    <x v="0"/>
  </r>
  <r>
    <x v="182"/>
    <x v="0"/>
    <n v="0"/>
    <n v="0"/>
    <n v="0"/>
    <n v="0"/>
    <n v="810160.60875000001"/>
    <n v="1088.92554939516"/>
    <n v="1000.0072"/>
    <n v="1150"/>
    <n v="0"/>
    <n v="0"/>
    <n v="0"/>
    <n v="0"/>
    <n v="126137.17647000001"/>
    <n v="169.53921568548299"/>
    <n v="135.47566"/>
    <n v="214.47730999999999"/>
    <x v="0"/>
  </r>
  <r>
    <x v="182"/>
    <x v="1"/>
    <n v="58044.838688000003"/>
    <n v="78.017256301075193"/>
    <n v="56.786396000000003"/>
    <n v="93.526793999999995"/>
    <n v="784842.47302000003"/>
    <n v="1054.89579706989"/>
    <n v="1000.13635"/>
    <n v="1216.5521000000001"/>
    <n v="862.40271987000006"/>
    <n v="1.1591434406854799"/>
    <n v="0"/>
    <n v="105.0065"/>
    <n v="56001.155698000002"/>
    <n v="75.270370561827903"/>
    <n v="56.786396000000003"/>
    <n v="91.414450000000002"/>
    <x v="0"/>
  </r>
  <r>
    <x v="183"/>
    <x v="0"/>
    <n v="0"/>
    <n v="0"/>
    <n v="0"/>
    <n v="0"/>
    <n v="778672.44262999995"/>
    <n v="1081.4895036527701"/>
    <n v="1000.0667999999999"/>
    <n v="1150"/>
    <n v="1092.482943"/>
    <n v="1.5173374208333299"/>
    <n v="0"/>
    <n v="130.67809"/>
    <n v="117343.00492399999"/>
    <n v="162.976395727777"/>
    <n v="127.91016399999999"/>
    <n v="203.89928"/>
    <x v="0"/>
  </r>
  <r>
    <x v="183"/>
    <x v="1"/>
    <n v="50335.275672999996"/>
    <n v="69.910105101388794"/>
    <n v="46.878489999999999"/>
    <n v="85.820160000000001"/>
    <n v="756186.32677000004"/>
    <n v="1050.2587871805499"/>
    <n v="1000.04614"/>
    <n v="1225"/>
    <n v="2226.7770341700002"/>
    <n v="3.0927458807916599"/>
    <n v="0"/>
    <n v="99.351209999999995"/>
    <n v="49195.528026"/>
    <n v="68.327122258333304"/>
    <n v="46.878489999999999"/>
    <n v="84.917946000000001"/>
    <x v="0"/>
  </r>
  <r>
    <x v="184"/>
    <x v="0"/>
    <n v="0"/>
    <n v="0"/>
    <n v="0"/>
    <n v="0"/>
    <n v="805775.01639999996"/>
    <n v="1083.0309360215001"/>
    <n v="1000.15"/>
    <n v="1150"/>
    <n v="0"/>
    <n v="0"/>
    <n v="0"/>
    <n v="0"/>
    <n v="126503.50963"/>
    <n v="170.03159896505301"/>
    <n v="127.33042"/>
    <n v="208.92003"/>
    <x v="0"/>
  </r>
  <r>
    <x v="184"/>
    <x v="1"/>
    <n v="45294.157454"/>
    <n v="60.879243889784902"/>
    <n v="45.005659999999999"/>
    <n v="77.277670000000001"/>
    <n v="776542.97627999994"/>
    <n v="1043.7405595161199"/>
    <n v="1000.0933"/>
    <n v="1210.9603"/>
    <n v="2427.1328725499998"/>
    <n v="3.2622753663306399"/>
    <n v="0"/>
    <n v="107.33515"/>
    <n v="45266.735317999999"/>
    <n v="60.842386180107503"/>
    <n v="46.071617000000003"/>
    <n v="77.701965000000001"/>
    <x v="0"/>
  </r>
  <r>
    <x v="185"/>
    <x v="0"/>
    <n v="0"/>
    <n v="0"/>
    <n v="0"/>
    <n v="0"/>
    <n v="777692.77810999996"/>
    <n v="1080.1288584861099"/>
    <n v="1000.1559999999999"/>
    <n v="1150"/>
    <n v="4475.4926690000002"/>
    <n v="6.2159620402777698"/>
    <n v="0"/>
    <n v="303.51639999999998"/>
    <n v="129917.623332"/>
    <n v="180.44114351666599"/>
    <n v="123.97148"/>
    <n v="230.44147000000001"/>
    <x v="0"/>
  </r>
  <r>
    <x v="185"/>
    <x v="1"/>
    <n v="42787.082351999998"/>
    <n v="59.4265032666666"/>
    <n v="22.24081"/>
    <n v="89.043009999999995"/>
    <n v="748767.40957000002"/>
    <n v="1039.95473551388"/>
    <n v="1000.0288"/>
    <n v="1159.4355"/>
    <n v="0"/>
    <n v="0"/>
    <n v="0"/>
    <n v="0"/>
    <n v="49621.990214999998"/>
    <n v="68.919430854166606"/>
    <n v="48.515284999999999"/>
    <n v="92.067250000000001"/>
    <x v="0"/>
  </r>
  <r>
    <x v="186"/>
    <x v="0"/>
    <n v="0"/>
    <n v="0"/>
    <n v="0"/>
    <n v="0"/>
    <n v="805746.05365000002"/>
    <n v="1082.99200759408"/>
    <n v="1000.6367"/>
    <n v="1150"/>
    <n v="0"/>
    <n v="0"/>
    <n v="0"/>
    <n v="0"/>
    <n v="142751.01923999999"/>
    <n v="191.86964951612899"/>
    <n v="149.82328999999999"/>
    <n v="237.49167"/>
    <x v="0"/>
  </r>
  <r>
    <x v="186"/>
    <x v="1"/>
    <n v="49651.560362999997"/>
    <n v="66.735968229838704"/>
    <n v="34.545574000000002"/>
    <n v="89.788889999999995"/>
    <n v="793659.91393000004"/>
    <n v="1066.7471961424701"/>
    <n v="1000.1499"/>
    <n v="1225"/>
    <n v="0"/>
    <n v="0"/>
    <n v="0"/>
    <n v="0"/>
    <n v="57461.225985999998"/>
    <n v="77.232830626343997"/>
    <n v="55.081474"/>
    <n v="93.910579999999996"/>
    <x v="0"/>
  </r>
  <r>
    <x v="187"/>
    <x v="0"/>
    <n v="0"/>
    <n v="0"/>
    <n v="0"/>
    <n v="0"/>
    <n v="803176.59103000001"/>
    <n v="1079.5384288037601"/>
    <n v="1000.2383"/>
    <n v="1150"/>
    <n v="0"/>
    <n v="0"/>
    <n v="0"/>
    <n v="0"/>
    <n v="142087.23285999999"/>
    <n v="190.977463521505"/>
    <n v="153.55219"/>
    <n v="239.39940999999999"/>
    <x v="0"/>
  </r>
  <r>
    <x v="187"/>
    <x v="1"/>
    <n v="51295.885745"/>
    <n v="68.946082990591293"/>
    <n v="32.874924"/>
    <n v="88.102424999999997"/>
    <n v="794508.62190000003"/>
    <n v="1067.8879326612901"/>
    <n v="1000.54456"/>
    <n v="1225"/>
    <n v="0"/>
    <n v="0"/>
    <n v="0"/>
    <n v="0"/>
    <n v="58696.451535"/>
    <n v="78.893080020161193"/>
    <n v="65.601529999999997"/>
    <n v="92.575339999999997"/>
    <x v="0"/>
  </r>
  <r>
    <x v="188"/>
    <x v="0"/>
    <n v="0"/>
    <n v="0"/>
    <n v="0"/>
    <n v="0"/>
    <n v="781403.52405000001"/>
    <n v="1085.28267229166"/>
    <n v="1000.2129"/>
    <n v="1150"/>
    <n v="0"/>
    <n v="0"/>
    <n v="0"/>
    <n v="0"/>
    <n v="129050.48669999999"/>
    <n v="179.23678708333301"/>
    <n v="145.52606"/>
    <n v="233.43559999999999"/>
    <x v="0"/>
  </r>
  <r>
    <x v="188"/>
    <x v="1"/>
    <n v="54235.232527"/>
    <n v="75.326711843055506"/>
    <n v="61.907803000000001"/>
    <n v="86.133735999999999"/>
    <n v="763354.13416000002"/>
    <n v="1060.2140752222199"/>
    <n v="1000.0601"/>
    <n v="1225"/>
    <n v="0"/>
    <n v="0"/>
    <n v="0"/>
    <n v="0"/>
    <n v="54691.761102999997"/>
    <n v="75.960779309722199"/>
    <n v="62.135384000000002"/>
    <n v="88.268079999999998"/>
    <x v="0"/>
  </r>
  <r>
    <x v="189"/>
    <x v="0"/>
    <n v="0"/>
    <n v="0"/>
    <n v="0"/>
    <n v="0"/>
    <n v="813978.45987000002"/>
    <n v="1094.05706971774"/>
    <n v="1000.183"/>
    <n v="1150"/>
    <n v="0"/>
    <n v="0"/>
    <n v="0"/>
    <n v="0"/>
    <n v="120731.447304"/>
    <n v="162.27345067741899"/>
    <n v="124.99763"/>
    <n v="206.11256"/>
    <x v="0"/>
  </r>
  <r>
    <x v="189"/>
    <x v="1"/>
    <n v="55645.075814000003"/>
    <n v="74.791768567204301"/>
    <n v="64.385795999999999"/>
    <n v="86.241325000000003"/>
    <n v="776224.35826999997"/>
    <n v="1043.3123095026799"/>
    <n v="1000.17285"/>
    <n v="1202.9802999999999"/>
    <n v="0"/>
    <n v="0"/>
    <n v="0"/>
    <n v="0"/>
    <n v="56366.455667000002"/>
    <n v="75.761365143817201"/>
    <n v="64.678489999999996"/>
    <n v="87.606964000000005"/>
    <x v="0"/>
  </r>
  <r>
    <x v="190"/>
    <x v="0"/>
    <n v="0"/>
    <n v="0"/>
    <n v="0"/>
    <n v="0"/>
    <n v="778937.65136999998"/>
    <n v="1081.857849125"/>
    <n v="1000.7554"/>
    <n v="1150"/>
    <n v="0"/>
    <n v="0"/>
    <n v="0"/>
    <n v="0"/>
    <n v="124474.28556999999"/>
    <n v="172.880952180555"/>
    <n v="146.00172000000001"/>
    <n v="200.75378000000001"/>
    <x v="0"/>
  </r>
  <r>
    <x v="190"/>
    <x v="1"/>
    <n v="56289.628060000003"/>
    <n v="78.180038972222206"/>
    <n v="60.376600000000003"/>
    <n v="91.598754999999997"/>
    <n v="760645.58265"/>
    <n v="1056.452198125"/>
    <n v="1000.0963"/>
    <n v="1225"/>
    <n v="3.4529990000000002"/>
    <n v="4.7958319444444397E-3"/>
    <n v="0"/>
    <n v="3.4529990000000002"/>
    <n v="55199.385784999999"/>
    <n v="76.665813590277693"/>
    <n v="60.376600000000003"/>
    <n v="89.788809999999998"/>
    <x v="0"/>
  </r>
  <r>
    <x v="191"/>
    <x v="0"/>
    <n v="0"/>
    <n v="0"/>
    <n v="0"/>
    <n v="0"/>
    <n v="803855.42446999997"/>
    <n v="1080.4508393413901"/>
    <n v="1000.4175"/>
    <n v="1150"/>
    <n v="0"/>
    <n v="0"/>
    <n v="0"/>
    <n v="0"/>
    <n v="133845.48000000001"/>
    <n v="179.899838709677"/>
    <n v="155.91210000000001"/>
    <n v="202.57393999999999"/>
    <x v="0"/>
  </r>
  <r>
    <x v="191"/>
    <x v="1"/>
    <n v="56801.684314999999"/>
    <n v="76.346349885752602"/>
    <n v="35.089260000000003"/>
    <n v="95.405749999999998"/>
    <n v="786166.68544999999"/>
    <n v="1056.67565248655"/>
    <n v="1000.02124"/>
    <n v="1198.8967"/>
    <n v="402.21050903999998"/>
    <n v="0.54060552290322506"/>
    <n v="0"/>
    <n v="104.402756"/>
    <n v="60492.262366000003"/>
    <n v="81.306804255376306"/>
    <n v="65.971050000000005"/>
    <n v="94.194469999999995"/>
    <x v="0"/>
  </r>
  <r>
    <x v="192"/>
    <x v="0"/>
    <n v="0"/>
    <n v="0"/>
    <n v="0"/>
    <n v="0"/>
    <n v="802767.45854000002"/>
    <n v="1078.9885195430099"/>
    <n v="1000.4584"/>
    <n v="1150"/>
    <n v="0"/>
    <n v="0"/>
    <n v="0"/>
    <n v="0"/>
    <n v="134209.62160000001"/>
    <n v="180.389276344086"/>
    <n v="155.4417"/>
    <n v="204.05402000000001"/>
    <x v="0"/>
  </r>
  <r>
    <x v="192"/>
    <x v="1"/>
    <n v="61689.889218999997"/>
    <n v="82.916517767473096"/>
    <n v="41.525542999999999"/>
    <n v="106.341675"/>
    <n v="795487.09285000002"/>
    <n v="1069.20308178763"/>
    <n v="1000.05475"/>
    <n v="1225"/>
    <n v="0"/>
    <n v="0"/>
    <n v="0"/>
    <n v="0"/>
    <n v="64874.313166"/>
    <n v="87.196657481182697"/>
    <n v="68.878349999999998"/>
    <n v="103.40074"/>
    <x v="0"/>
  </r>
  <r>
    <x v="193"/>
    <x v="0"/>
    <n v="0"/>
    <n v="0"/>
    <n v="0"/>
    <n v="0"/>
    <n v="730927.93868000002"/>
    <n v="1087.69038494047"/>
    <n v="1001.17786"/>
    <n v="1150"/>
    <n v="0"/>
    <n v="0"/>
    <n v="0"/>
    <n v="0"/>
    <n v="120397.43672"/>
    <n v="179.16285226190399"/>
    <n v="153.47546"/>
    <n v="204.64848000000001"/>
    <x v="0"/>
  </r>
  <r>
    <x v="193"/>
    <x v="1"/>
    <n v="54100.641906999997"/>
    <n v="80.506907599702302"/>
    <n v="43.568885999999999"/>
    <n v="102.57564499999999"/>
    <n v="713177.79157999996"/>
    <n v="1061.27647556547"/>
    <n v="1000.2899"/>
    <n v="1225"/>
    <n v="0"/>
    <n v="0"/>
    <n v="0"/>
    <n v="0"/>
    <n v="57773.312736"/>
    <n v="85.972191571428496"/>
    <n v="69.936713999999995"/>
    <n v="99.683014"/>
    <x v="0"/>
  </r>
  <r>
    <x v="194"/>
    <x v="0"/>
    <n v="0"/>
    <n v="0"/>
    <n v="0"/>
    <n v="0"/>
    <n v="808917.98103000002"/>
    <n v="1087.2553508467699"/>
    <n v="1000.25696"/>
    <n v="1150"/>
    <n v="0"/>
    <n v="0"/>
    <n v="0"/>
    <n v="0"/>
    <n v="124337.55821"/>
    <n v="167.12037393817201"/>
    <n v="134.50513000000001"/>
    <n v="207.44406000000001"/>
    <x v="0"/>
  </r>
  <r>
    <x v="194"/>
    <x v="1"/>
    <n v="62151.569556000002"/>
    <n v="83.537055854838698"/>
    <n v="62.529339999999998"/>
    <n v="99.353774999999999"/>
    <n v="786870.76650000003"/>
    <n v="1057.62199798387"/>
    <n v="1000.4087"/>
    <n v="1225"/>
    <n v="0"/>
    <n v="0"/>
    <n v="0"/>
    <n v="0"/>
    <n v="60157.158487000001"/>
    <n v="80.856395815860196"/>
    <n v="62.529339999999998"/>
    <n v="98.591999999999999"/>
    <x v="0"/>
  </r>
  <r>
    <x v="195"/>
    <x v="0"/>
    <n v="0"/>
    <n v="0"/>
    <n v="0"/>
    <n v="0"/>
    <n v="777253.46851000004"/>
    <n v="1079.5187062638799"/>
    <n v="1000.0388"/>
    <n v="1150"/>
    <n v="10056.303005399999"/>
    <n v="13.9670875075"/>
    <n v="0"/>
    <n v="188.92187999999999"/>
    <n v="113956.155831"/>
    <n v="158.272438654166"/>
    <n v="121.88333"/>
    <n v="188.0795"/>
    <x v="0"/>
  </r>
  <r>
    <x v="195"/>
    <x v="1"/>
    <n v="54140.680555999999"/>
    <n v="75.195389661111093"/>
    <n v="47.037807000000001"/>
    <n v="92.206699999999998"/>
    <n v="756576.57319000002"/>
    <n v="1050.80079609722"/>
    <n v="1000.1951"/>
    <n v="1225"/>
    <n v="428.74875800000001"/>
    <n v="0.59548438611111099"/>
    <n v="0"/>
    <n v="58.260646999999999"/>
    <n v="52993.061031999998"/>
    <n v="73.601473655555495"/>
    <n v="47.037807000000001"/>
    <n v="91.191779999999994"/>
    <x v="0"/>
  </r>
  <r>
    <x v="196"/>
    <x v="0"/>
    <n v="0"/>
    <n v="0"/>
    <n v="0"/>
    <n v="0"/>
    <n v="803505.78636999999"/>
    <n v="1079.9808956586"/>
    <n v="1000.4059999999999"/>
    <n v="1150"/>
    <n v="0"/>
    <n v="0"/>
    <n v="0"/>
    <n v="0"/>
    <n v="126240.88518"/>
    <n v="169.67860911290299"/>
    <n v="128.89420000000001"/>
    <n v="209.68402"/>
    <x v="0"/>
  </r>
  <r>
    <x v="196"/>
    <x v="1"/>
    <n v="47364.007136"/>
    <n v="63.661299913978397"/>
    <n v="45.066006000000002"/>
    <n v="86.021730000000005"/>
    <n v="776234.56614999997"/>
    <n v="1043.3260297715001"/>
    <n v="1000.0033"/>
    <n v="1206.0826"/>
    <n v="1370.82587534"/>
    <n v="1.8425078969623601"/>
    <n v="0"/>
    <n v="100.25136999999999"/>
    <n v="47343.892463999997"/>
    <n v="63.634264064516103"/>
    <n v="45.807696999999997"/>
    <n v="85.584400000000002"/>
    <x v="0"/>
  </r>
  <r>
    <x v="197"/>
    <x v="0"/>
    <n v="0"/>
    <n v="0"/>
    <n v="0"/>
    <n v="0"/>
    <n v="775660.66480000003"/>
    <n v="1077.3064788888801"/>
    <n v="1000.01086"/>
    <n v="1150"/>
    <n v="3913.5208990000001"/>
    <n v="5.4354456930555504"/>
    <n v="0"/>
    <n v="310.35183999999998"/>
    <n v="129527.953869"/>
    <n v="179.89993592916599"/>
    <n v="125.21541999999999"/>
    <n v="225.13443000000001"/>
    <x v="0"/>
  </r>
  <r>
    <x v="197"/>
    <x v="1"/>
    <n v="45002.740931"/>
    <n v="62.503806848611099"/>
    <n v="27.721541999999999"/>
    <n v="94.632649999999998"/>
    <n v="748855.14613999997"/>
    <n v="1040.07659186111"/>
    <n v="1000.08496"/>
    <n v="1144.8706"/>
    <n v="20.917155999999999"/>
    <n v="2.9051605555555499E-2"/>
    <n v="0"/>
    <n v="20.917155999999999"/>
    <n v="52143.622113999998"/>
    <n v="72.4216973805555"/>
    <n v="49.714219999999997"/>
    <n v="97.379819999999995"/>
    <x v="0"/>
  </r>
  <r>
    <x v="198"/>
    <x v="0"/>
    <n v="0"/>
    <n v="0"/>
    <n v="0"/>
    <n v="0"/>
    <n v="802849.35115"/>
    <n v="1079.09859025537"/>
    <n v="1000.01294"/>
    <n v="1150"/>
    <n v="0"/>
    <n v="0"/>
    <n v="0"/>
    <n v="0"/>
    <n v="142385.79300999999"/>
    <n v="191.378754045698"/>
    <n v="150.97319999999999"/>
    <n v="233.54262"/>
    <x v="0"/>
  </r>
  <r>
    <x v="198"/>
    <x v="1"/>
    <n v="53377.863294000002"/>
    <n v="71.7444399112903"/>
    <n v="38.673355000000001"/>
    <n v="94.641469999999998"/>
    <n v="791803.96204999997"/>
    <n v="1064.2526371639699"/>
    <n v="1000.2296"/>
    <n v="1225"/>
    <n v="0"/>
    <n v="0"/>
    <n v="0"/>
    <n v="0"/>
    <n v="61211.647290000001"/>
    <n v="82.273719475806402"/>
    <n v="56.148631999999999"/>
    <n v="99.061459999999997"/>
    <x v="0"/>
  </r>
  <r>
    <x v="199"/>
    <x v="0"/>
    <n v="0"/>
    <n v="0"/>
    <n v="0"/>
    <n v="0"/>
    <n v="804591.68874999997"/>
    <n v="1081.44044186827"/>
    <n v="1000.0176"/>
    <n v="1150"/>
    <n v="0"/>
    <n v="0"/>
    <n v="0"/>
    <n v="0"/>
    <n v="140910.26952"/>
    <n v="189.39552354838699"/>
    <n v="150.36836"/>
    <n v="228.88261"/>
    <x v="0"/>
  </r>
  <r>
    <x v="199"/>
    <x v="1"/>
    <n v="55669.772042999997"/>
    <n v="74.824962423387007"/>
    <n v="38.748950000000001"/>
    <n v="93.880459999999999"/>
    <n v="795791.77462000004"/>
    <n v="1069.6126002956901"/>
    <n v="1000.1061999999999"/>
    <n v="1225"/>
    <n v="0"/>
    <n v="0"/>
    <n v="0"/>
    <n v="0"/>
    <n v="62894.262687000002"/>
    <n v="84.535299310483794"/>
    <n v="69.735939999999999"/>
    <n v="98.100539999999995"/>
    <x v="0"/>
  </r>
  <r>
    <x v="200"/>
    <x v="0"/>
    <n v="0"/>
    <n v="0"/>
    <n v="0"/>
    <n v="0"/>
    <n v="781911.88515999995"/>
    <n v="1085.9887293888801"/>
    <n v="1000.15027"/>
    <n v="1150"/>
    <n v="0"/>
    <n v="0"/>
    <n v="0"/>
    <n v="0"/>
    <n v="127382.83805000001"/>
    <n v="176.92060840277699"/>
    <n v="139.96722"/>
    <n v="228.11144999999999"/>
    <x v="0"/>
  </r>
  <r>
    <x v="200"/>
    <x v="1"/>
    <n v="58309.101514000002"/>
    <n v="80.984863213888801"/>
    <n v="67.400120000000001"/>
    <n v="92.356384000000006"/>
    <n v="764802.43481000001"/>
    <n v="1062.22560390277"/>
    <n v="1000.0855"/>
    <n v="1225"/>
    <n v="0"/>
    <n v="0"/>
    <n v="0"/>
    <n v="0"/>
    <n v="58850.013314000003"/>
    <n v="81.736129602777694"/>
    <n v="67.400120000000001"/>
    <n v="94.787679999999995"/>
    <x v="0"/>
  </r>
  <r>
    <x v="201"/>
    <x v="0"/>
    <n v="0"/>
    <n v="0"/>
    <n v="0"/>
    <n v="0"/>
    <n v="813779.71583999996"/>
    <n v="1093.78994064516"/>
    <n v="1000.4684"/>
    <n v="1150"/>
    <n v="0"/>
    <n v="0"/>
    <n v="0"/>
    <n v="0"/>
    <n v="120277.795201"/>
    <n v="161.66370322714999"/>
    <n v="125.76371"/>
    <n v="205.27289999999999"/>
    <x v="0"/>
  </r>
  <r>
    <x v="201"/>
    <x v="1"/>
    <n v="59865.533031999999"/>
    <n v="80.464426118279505"/>
    <n v="67.913830000000004"/>
    <n v="93.542349999999999"/>
    <n v="782776.50563000003"/>
    <n v="1052.1189591801001"/>
    <n v="1000.0289"/>
    <n v="1225"/>
    <n v="0"/>
    <n v="0"/>
    <n v="0"/>
    <n v="0"/>
    <n v="60651.612585000003"/>
    <n v="81.520984657257998"/>
    <n v="67.913830000000004"/>
    <n v="94.493110000000001"/>
    <x v="0"/>
  </r>
  <r>
    <x v="202"/>
    <x v="0"/>
    <n v="0"/>
    <n v="0"/>
    <n v="0"/>
    <n v="0"/>
    <n v="779170.43943000003"/>
    <n v="1082.181165875"/>
    <n v="1000.136"/>
    <n v="1150"/>
    <n v="0"/>
    <n v="0"/>
    <n v="0"/>
    <n v="0"/>
    <n v="123951.84493000001"/>
    <n v="172.15534018055499"/>
    <n v="144.55996999999999"/>
    <n v="200.78612000000001"/>
    <x v="0"/>
  </r>
  <r>
    <x v="202"/>
    <x v="1"/>
    <n v="60625.877461999997"/>
    <n v="84.2026075861111"/>
    <n v="66.802499999999995"/>
    <n v="97.955290000000005"/>
    <n v="758679.54362000001"/>
    <n v="1053.72158836111"/>
    <n v="1000.3677"/>
    <n v="1225"/>
    <n v="0"/>
    <n v="0"/>
    <n v="0"/>
    <n v="0"/>
    <n v="59532.821280999997"/>
    <n v="82.684474001388807"/>
    <n v="66.802499999999995"/>
    <n v="97.022025999999997"/>
    <x v="0"/>
  </r>
  <r>
    <x v="203"/>
    <x v="0"/>
    <n v="0"/>
    <n v="0"/>
    <n v="0"/>
    <n v="0"/>
    <n v="802889.82701000001"/>
    <n v="1079.15299329301"/>
    <n v="1000.04016"/>
    <n v="1150"/>
    <n v="0"/>
    <n v="0"/>
    <n v="0"/>
    <n v="0"/>
    <n v="133827.34034"/>
    <n v="179.875457446236"/>
    <n v="155.21167"/>
    <n v="204.30911"/>
    <x v="0"/>
  </r>
  <r>
    <x v="203"/>
    <x v="1"/>
    <n v="61520.581231999997"/>
    <n v="82.688953268817201"/>
    <n v="46.477654000000001"/>
    <n v="102.31673000000001"/>
    <n v="787241.70995000005"/>
    <n v="1058.12057788978"/>
    <n v="1000.33276"/>
    <n v="1209.498"/>
    <n v="0"/>
    <n v="0"/>
    <n v="0"/>
    <n v="0"/>
    <n v="65398.039201"/>
    <n v="87.900590323924703"/>
    <n v="72.018935999999997"/>
    <n v="101.01011"/>
    <x v="0"/>
  </r>
  <r>
    <x v="204"/>
    <x v="0"/>
    <n v="0"/>
    <n v="0"/>
    <n v="0"/>
    <n v="0"/>
    <n v="803080.83979999996"/>
    <n v="1079.40973091397"/>
    <n v="1000.4607999999999"/>
    <n v="1150"/>
    <n v="0"/>
    <n v="0"/>
    <n v="0"/>
    <n v="0"/>
    <n v="134838.3749"/>
    <n v="181.23437486559101"/>
    <n v="158.46119999999999"/>
    <n v="203.36111"/>
    <x v="0"/>
  </r>
  <r>
    <x v="204"/>
    <x v="1"/>
    <n v="62253.245156999998"/>
    <n v="83.673716608870905"/>
    <n v="41.365000000000002"/>
    <n v="107.52114"/>
    <n v="795560.90862"/>
    <n v="1069.30229653225"/>
    <n v="1000.0394"/>
    <n v="1225"/>
    <n v="0"/>
    <n v="0"/>
    <n v="0"/>
    <n v="0"/>
    <n v="65192.834191000002"/>
    <n v="87.624777138440805"/>
    <n v="68.934844999999996"/>
    <n v="104.04433"/>
    <x v="0"/>
  </r>
  <r>
    <x v="205"/>
    <x v="0"/>
    <n v="0"/>
    <n v="0"/>
    <n v="0"/>
    <n v="0"/>
    <n v="756847.60257999995"/>
    <n v="1087.42471635057"/>
    <n v="1000.72986"/>
    <n v="1150"/>
    <n v="0"/>
    <n v="0"/>
    <n v="0"/>
    <n v="0"/>
    <n v="125246.86040000001"/>
    <n v="179.952385632183"/>
    <n v="155.33817999999999"/>
    <n v="207.76304999999999"/>
    <x v="0"/>
  </r>
  <r>
    <x v="205"/>
    <x v="1"/>
    <n v="56048.382469999997"/>
    <n v="80.529285158045894"/>
    <n v="42.989913999999999"/>
    <n v="103.62443500000001"/>
    <n v="738269.49257"/>
    <n v="1060.7320295545901"/>
    <n v="1000.23047"/>
    <n v="1225"/>
    <n v="0"/>
    <n v="0"/>
    <n v="0"/>
    <n v="0"/>
    <n v="59694.169502999997"/>
    <n v="85.767484918103406"/>
    <n v="69.776160000000004"/>
    <n v="100.5765"/>
    <x v="0"/>
  </r>
  <r>
    <x v="206"/>
    <x v="0"/>
    <n v="0"/>
    <n v="0"/>
    <n v="0"/>
    <n v="0"/>
    <n v="809651.15087999997"/>
    <n v="1088.2407941935401"/>
    <n v="1000.0311"/>
    <n v="1150"/>
    <n v="0"/>
    <n v="0"/>
    <n v="0"/>
    <n v="0"/>
    <n v="125371.74503000001"/>
    <n v="168.51040998655901"/>
    <n v="132.73157"/>
    <n v="206.61904999999999"/>
    <x v="0"/>
  </r>
  <r>
    <x v="206"/>
    <x v="1"/>
    <n v="62252.600700000003"/>
    <n v="83.672850403225794"/>
    <n v="62.169674000000001"/>
    <n v="100.28868"/>
    <n v="787321.42989000003"/>
    <n v="1058.2277283467699"/>
    <n v="1000.24744"/>
    <n v="1225"/>
    <n v="0"/>
    <n v="0"/>
    <n v="0"/>
    <n v="0"/>
    <n v="60344.438222999997"/>
    <n v="81.108115891129003"/>
    <n v="62.149524999999997"/>
    <n v="98.068579999999997"/>
    <x v="0"/>
  </r>
  <r>
    <x v="207"/>
    <x v="0"/>
    <n v="0"/>
    <n v="0"/>
    <n v="0"/>
    <n v="0"/>
    <n v="777912.47702999995"/>
    <n v="1080.4339958749999"/>
    <n v="1000.1019"/>
    <n v="1150"/>
    <n v="14264.171956579999"/>
    <n v="19.811349939694399"/>
    <n v="0"/>
    <n v="195.08197000000001"/>
    <n v="113932.77417999999"/>
    <n v="158.23996413888801"/>
    <n v="123.07965"/>
    <n v="204.73072999999999"/>
    <x v="0"/>
  </r>
  <r>
    <x v="207"/>
    <x v="1"/>
    <n v="54285.236907999999"/>
    <n v="75.396162372222193"/>
    <n v="46.753807000000002"/>
    <n v="93.689186000000007"/>
    <n v="756529.32074"/>
    <n v="1050.73516769444"/>
    <n v="1000.2086"/>
    <n v="1225"/>
    <n v="446.2910286"/>
    <n v="0.61984865083333296"/>
    <n v="0"/>
    <n v="62.003242"/>
    <n v="53137.893260999997"/>
    <n v="73.802629529166595"/>
    <n v="46.753807000000002"/>
    <n v="92.656989999999993"/>
    <x v="0"/>
  </r>
  <r>
    <x v="208"/>
    <x v="0"/>
    <n v="0"/>
    <n v="0"/>
    <n v="0"/>
    <n v="0"/>
    <n v="803006.81045999995"/>
    <n v="1079.3102291129001"/>
    <n v="1000.3141000000001"/>
    <n v="1150"/>
    <n v="0"/>
    <n v="0"/>
    <n v="0"/>
    <n v="0"/>
    <n v="127284.11773"/>
    <n v="171.08080340053701"/>
    <n v="129.32671999999999"/>
    <n v="206.88603000000001"/>
    <x v="0"/>
  </r>
  <r>
    <x v="208"/>
    <x v="1"/>
    <n v="46467.557296999999"/>
    <n v="62.456394216397797"/>
    <n v="45.168340000000001"/>
    <n v="81.482215999999994"/>
    <n v="775981.06258999999"/>
    <n v="1042.9852991800999"/>
    <n v="1000.1069"/>
    <n v="1218.6428000000001"/>
    <n v="1677.8664654700001"/>
    <n v="2.2551968621908598"/>
    <n v="0"/>
    <n v="109.0069"/>
    <n v="46463.493603000003"/>
    <n v="62.4509322620967"/>
    <n v="45.920242000000002"/>
    <n v="81.585809999999995"/>
    <x v="0"/>
  </r>
  <r>
    <x v="209"/>
    <x v="0"/>
    <n v="0"/>
    <n v="0"/>
    <n v="0"/>
    <n v="0"/>
    <n v="776249.79082999995"/>
    <n v="1078.1247094861101"/>
    <n v="1000.006"/>
    <n v="1150"/>
    <n v="117.60674299999999"/>
    <n v="0.163342698611111"/>
    <n v="0"/>
    <n v="33.632041999999998"/>
    <n v="130530.89709"/>
    <n v="181.29291262500001"/>
    <n v="136.33797000000001"/>
    <n v="227.81863000000001"/>
    <x v="0"/>
  </r>
  <r>
    <x v="209"/>
    <x v="1"/>
    <n v="45118.333919999997"/>
    <n v="62.664352666666602"/>
    <n v="27.208245999999999"/>
    <n v="92.368065000000001"/>
    <n v="749383.89618000004"/>
    <n v="1040.8109669166599"/>
    <n v="1000.15155"/>
    <n v="1151.6415999999999"/>
    <n v="0"/>
    <n v="0"/>
    <n v="0"/>
    <n v="0"/>
    <n v="52508.712157000002"/>
    <n v="72.928766884722194"/>
    <n v="48.714413"/>
    <n v="94.412300000000002"/>
    <x v="0"/>
  </r>
  <r>
    <x v="210"/>
    <x v="0"/>
    <n v="0"/>
    <n v="0"/>
    <n v="0"/>
    <n v="0"/>
    <n v="802195.51457"/>
    <n v="1078.2197776478399"/>
    <n v="1000.553"/>
    <n v="1150"/>
    <n v="0"/>
    <n v="0"/>
    <n v="0"/>
    <n v="0"/>
    <n v="143109.09056000001"/>
    <n v="192.35092817204301"/>
    <n v="152.78593000000001"/>
    <n v="232.93431000000001"/>
    <x v="0"/>
  </r>
  <r>
    <x v="210"/>
    <x v="1"/>
    <n v="54419.942414999998"/>
    <n v="73.145083891129005"/>
    <n v="38.886111999999997"/>
    <n v="94.957089999999994"/>
    <n v="792327.7574"/>
    <n v="1064.95666317204"/>
    <n v="1000.0075000000001"/>
    <n v="1225"/>
    <n v="0"/>
    <n v="0"/>
    <n v="0"/>
    <n v="0"/>
    <n v="61979.823327999999"/>
    <n v="83.306214150537599"/>
    <n v="55.543210000000002"/>
    <n v="98.468254000000002"/>
    <x v="0"/>
  </r>
  <r>
    <x v="211"/>
    <x v="0"/>
    <n v="0"/>
    <n v="0"/>
    <n v="0"/>
    <n v="0"/>
    <n v="803592.44958999997"/>
    <n v="1080.0973784811799"/>
    <n v="1001.5796"/>
    <n v="1150"/>
    <n v="0"/>
    <n v="0"/>
    <n v="0"/>
    <n v="0"/>
    <n v="141663.99338999999"/>
    <n v="190.408593266129"/>
    <n v="151.00429"/>
    <n v="233.10178999999999"/>
    <x v="0"/>
  </r>
  <r>
    <x v="211"/>
    <x v="1"/>
    <n v="55464.760688000002"/>
    <n v="74.549409526881703"/>
    <n v="38.970244999999998"/>
    <n v="93.938630000000003"/>
    <n v="796342.85381999996"/>
    <n v="1070.3532981451599"/>
    <n v="1000.2707"/>
    <n v="1225"/>
    <n v="0"/>
    <n v="0"/>
    <n v="0"/>
    <n v="0"/>
    <n v="62963.795398000002"/>
    <n v="84.6287572553763"/>
    <n v="70.095405999999997"/>
    <n v="101.24642"/>
    <x v="0"/>
  </r>
  <r>
    <x v="212"/>
    <x v="0"/>
    <n v="0"/>
    <n v="0"/>
    <n v="0"/>
    <n v="0"/>
    <n v="781054.64298"/>
    <n v="1084.7981152499999"/>
    <n v="1000.02075"/>
    <n v="1150"/>
    <n v="0"/>
    <n v="0"/>
    <n v="0"/>
    <n v="0"/>
    <n v="127663.56709"/>
    <n v="177.31050984722199"/>
    <n v="140.25971999999999"/>
    <n v="219.88195999999999"/>
    <x v="0"/>
  </r>
  <r>
    <x v="212"/>
    <x v="1"/>
    <n v="58332.100999000002"/>
    <n v="81.016806943055499"/>
    <n v="67.278710000000004"/>
    <n v="93.002650000000003"/>
    <n v="763371.60094000003"/>
    <n v="1060.2383346388799"/>
    <n v="1000.0996"/>
    <n v="1225"/>
    <n v="0"/>
    <n v="0"/>
    <n v="0"/>
    <n v="0"/>
    <n v="58909.931068999998"/>
    <n v="81.819348706944396"/>
    <n v="67.278710000000004"/>
    <n v="94.962450000000004"/>
    <x v="0"/>
  </r>
  <r>
    <x v="213"/>
    <x v="0"/>
    <n v="0"/>
    <n v="0"/>
    <n v="0"/>
    <n v="0"/>
    <n v="813901.59115999995"/>
    <n v="1093.9537515591301"/>
    <n v="1000.0343"/>
    <n v="1150"/>
    <n v="0"/>
    <n v="0"/>
    <n v="0"/>
    <n v="0"/>
    <n v="120726.78113"/>
    <n v="162.26717893817201"/>
    <n v="127.18407999999999"/>
    <n v="202.92352"/>
    <x v="0"/>
  </r>
  <r>
    <x v="213"/>
    <x v="1"/>
    <n v="59902.616863000003"/>
    <n v="80.514269977150505"/>
    <n v="68.79468"/>
    <n v="92.987309999999994"/>
    <n v="781794.27115000004"/>
    <n v="1050.79875154569"/>
    <n v="1000.16785"/>
    <n v="1224.9469999999999"/>
    <n v="0"/>
    <n v="0"/>
    <n v="0"/>
    <n v="0"/>
    <n v="60666.211652999998"/>
    <n v="81.540607060483794"/>
    <n v="68.79468"/>
    <n v="94.336690000000004"/>
    <x v="0"/>
  </r>
  <r>
    <x v="214"/>
    <x v="0"/>
    <n v="0"/>
    <n v="0"/>
    <n v="0"/>
    <n v="0"/>
    <n v="779960.94227"/>
    <n v="1083.2790864861099"/>
    <n v="1000.1642000000001"/>
    <n v="1150"/>
    <n v="0"/>
    <n v="0"/>
    <n v="0"/>
    <n v="0"/>
    <n v="124956.20841000001"/>
    <n v="173.550289458333"/>
    <n v="146.47149999999999"/>
    <n v="201.71700000000001"/>
    <x v="0"/>
  </r>
  <r>
    <x v="214"/>
    <x v="1"/>
    <n v="60904.915657999998"/>
    <n v="84.590160636111094"/>
    <n v="66.309889999999996"/>
    <n v="97.835980000000006"/>
    <n v="760950.47421000001"/>
    <n v="1056.8756586249999"/>
    <n v="1000.7392"/>
    <n v="1204.2888"/>
    <n v="0"/>
    <n v="0"/>
    <n v="0"/>
    <n v="0"/>
    <n v="59598.937010000001"/>
    <n v="82.776301402777705"/>
    <n v="66.309889999999996"/>
    <n v="96.723563999999996"/>
    <x v="0"/>
  </r>
  <r>
    <x v="215"/>
    <x v="0"/>
    <n v="0"/>
    <n v="0"/>
    <n v="0"/>
    <n v="0"/>
    <n v="803561.33482999995"/>
    <n v="1080.0555575671999"/>
    <n v="1000.7898"/>
    <n v="1150"/>
    <n v="0"/>
    <n v="0"/>
    <n v="0"/>
    <n v="0"/>
    <n v="134422.17079"/>
    <n v="180.67496073924701"/>
    <n v="154.33010999999999"/>
    <n v="204.81487999999999"/>
    <x v="0"/>
  </r>
  <r>
    <x v="215"/>
    <x v="1"/>
    <n v="62033.001455999998"/>
    <n v="83.377690129032203"/>
    <n v="46.521659999999997"/>
    <n v="102.43053399999999"/>
    <n v="786317.29639999999"/>
    <n v="1056.87808655913"/>
    <n v="1000.004"/>
    <n v="1212.8597"/>
    <n v="0"/>
    <n v="0"/>
    <n v="0"/>
    <n v="0"/>
    <n v="65912.910550999994"/>
    <n v="88.592621708333297"/>
    <n v="72.026359999999997"/>
    <n v="101.42332500000001"/>
    <x v="0"/>
  </r>
  <r>
    <x v="216"/>
    <x v="0"/>
    <n v="0"/>
    <n v="0"/>
    <n v="0"/>
    <n v="0"/>
    <n v="803049.72102000006"/>
    <n v="1079.3679045967699"/>
    <n v="1000.0543"/>
    <n v="1150"/>
    <n v="0"/>
    <n v="0"/>
    <n v="0"/>
    <n v="0"/>
    <n v="135415.18083"/>
    <n v="182.00965165322501"/>
    <n v="160.80733000000001"/>
    <n v="206.02611999999999"/>
    <x v="0"/>
  </r>
  <r>
    <x v="216"/>
    <x v="1"/>
    <n v="62395.243291999999"/>
    <n v="83.864574317204301"/>
    <n v="50.58034"/>
    <n v="106.34317"/>
    <n v="795560.12228999997"/>
    <n v="1069.30123963709"/>
    <n v="1000.171"/>
    <n v="1225"/>
    <n v="0"/>
    <n v="0"/>
    <n v="0"/>
    <n v="0"/>
    <n v="65104.205417999998"/>
    <n v="87.5056524435483"/>
    <n v="69.394806000000003"/>
    <n v="103.19639599999999"/>
    <x v="0"/>
  </r>
  <r>
    <x v="217"/>
    <x v="0"/>
    <n v="0"/>
    <n v="0"/>
    <n v="0"/>
    <n v="0"/>
    <n v="730108.77584999998"/>
    <n v="1086.47139263392"/>
    <n v="1000.1365"/>
    <n v="1150"/>
    <n v="0"/>
    <n v="0"/>
    <n v="0"/>
    <n v="0"/>
    <n v="121577.92486"/>
    <n v="180.919531041666"/>
    <n v="155.11761000000001"/>
    <n v="209.25978000000001"/>
    <x v="0"/>
  </r>
  <r>
    <x v="217"/>
    <x v="1"/>
    <n v="54028.923109000003"/>
    <n v="80.400183197916604"/>
    <n v="43.711105000000003"/>
    <n v="101.671364"/>
    <n v="712173.00442000001"/>
    <n v="1059.78125657738"/>
    <n v="1000.26465"/>
    <n v="1225"/>
    <n v="0"/>
    <n v="0"/>
    <n v="0"/>
    <n v="0"/>
    <n v="57737.514174000004"/>
    <n v="85.918919901785699"/>
    <n v="64.683099999999996"/>
    <n v="99.293130000000005"/>
    <x v="0"/>
  </r>
  <r>
    <x v="218"/>
    <x v="0"/>
    <n v="0"/>
    <n v="0"/>
    <n v="0"/>
    <n v="0"/>
    <n v="810031.27836"/>
    <n v="1088.7517182258"/>
    <n v="1000.19165"/>
    <n v="1150"/>
    <n v="0.42397308"/>
    <n v="5.6985629032257998E-4"/>
    <n v="0"/>
    <n v="0.42397308"/>
    <n v="125522.67552"/>
    <n v="168.71327354838701"/>
    <n v="133.04313999999999"/>
    <n v="206.96193"/>
    <x v="0"/>
  </r>
  <r>
    <x v="218"/>
    <x v="1"/>
    <n v="62213.812120000002"/>
    <n v="83.620715215053707"/>
    <n v="62.402172"/>
    <n v="99.608990000000006"/>
    <n v="786927.81848000002"/>
    <n v="1057.69868075268"/>
    <n v="1000.0218"/>
    <n v="1225"/>
    <n v="0"/>
    <n v="0"/>
    <n v="0"/>
    <n v="0"/>
    <n v="60374.261184000003"/>
    <n v="81.148200516128995"/>
    <n v="62.402172"/>
    <n v="97.867940000000004"/>
    <x v="0"/>
  </r>
  <r>
    <x v="219"/>
    <x v="0"/>
    <n v="0"/>
    <n v="0"/>
    <n v="0"/>
    <n v="0"/>
    <n v="777525.72328000003"/>
    <n v="1079.8968378888801"/>
    <n v="1000.29224"/>
    <n v="1150"/>
    <n v="12559.209812139999"/>
    <n v="17.443346961305501"/>
    <n v="0"/>
    <n v="189.20435000000001"/>
    <n v="114613.18"/>
    <n v="159.184972222222"/>
    <n v="125.06144999999999"/>
    <n v="193.69127"/>
    <x v="0"/>
  </r>
  <r>
    <x v="219"/>
    <x v="1"/>
    <n v="54190.654547999999"/>
    <n v="75.264797983333295"/>
    <n v="47.598075999999999"/>
    <n v="92.454920000000001"/>
    <n v="755729.93570999999"/>
    <n v="1049.6249107083299"/>
    <n v="1000.0312"/>
    <n v="1225"/>
    <n v="426.00841200000002"/>
    <n v="0.59167835000000002"/>
    <n v="0"/>
    <n v="58.578555999999999"/>
    <n v="53041.919006999997"/>
    <n v="73.669331954166594"/>
    <n v="47.598075999999999"/>
    <n v="91.164900000000003"/>
    <x v="0"/>
  </r>
  <r>
    <x v="220"/>
    <x v="0"/>
    <n v="0"/>
    <n v="0"/>
    <n v="0"/>
    <n v="0"/>
    <n v="803594.11205"/>
    <n v="1080.0996129704299"/>
    <n v="1000.28455"/>
    <n v="1150"/>
    <n v="0"/>
    <n v="0"/>
    <n v="0"/>
    <n v="0"/>
    <n v="127765.53892000001"/>
    <n v="171.72787489247301"/>
    <n v="130.93163000000001"/>
    <n v="206.87366"/>
    <x v="0"/>
  </r>
  <r>
    <x v="220"/>
    <x v="1"/>
    <n v="46475.593730000001"/>
    <n v="62.467195873655903"/>
    <n v="44.740364"/>
    <n v="83.70617"/>
    <n v="777007.41928000003"/>
    <n v="1044.3648108602099"/>
    <n v="1000.2982"/>
    <n v="1221.5962"/>
    <n v="1816.46616432"/>
    <n v="2.44148678"/>
    <n v="0"/>
    <n v="114.2666"/>
    <n v="46460.394425999999"/>
    <n v="62.446766701612901"/>
    <n v="45.622345000000003"/>
    <n v="84.971985000000004"/>
    <x v="0"/>
  </r>
  <r>
    <x v="221"/>
    <x v="0"/>
    <n v="0"/>
    <n v="0"/>
    <n v="0"/>
    <n v="0"/>
    <n v="777063.60522000003"/>
    <n v="1079.2550072500001"/>
    <n v="1000.0376"/>
    <n v="1150"/>
    <n v="87.388030000000001"/>
    <n v="0.121372263888888"/>
    <n v="0"/>
    <n v="34.502403000000001"/>
    <n v="131121.91664000001"/>
    <n v="182.11377311111099"/>
    <n v="136.77699999999999"/>
    <n v="229.73701"/>
    <x v="0"/>
  </r>
  <r>
    <x v="221"/>
    <x v="1"/>
    <n v="45314.012565999998"/>
    <n v="62.936128563888801"/>
    <n v="27.463757000000001"/>
    <n v="94.635390000000001"/>
    <n v="749261.10661000002"/>
    <n v="1040.6404258472201"/>
    <n v="1000.27527"/>
    <n v="1145.3252"/>
    <n v="7.1301079999999999"/>
    <n v="9.9029277777777699E-3"/>
    <n v="0"/>
    <n v="7.1301079999999999"/>
    <n v="52694.051817"/>
    <n v="73.186183079166597"/>
    <n v="47.839694999999999"/>
    <n v="96.926925999999995"/>
    <x v="0"/>
  </r>
  <r>
    <x v="222"/>
    <x v="0"/>
    <n v="0"/>
    <n v="0"/>
    <n v="0"/>
    <n v="0"/>
    <n v="803330.91192999994"/>
    <n v="1079.74584936827"/>
    <n v="1000.0864"/>
    <n v="1150"/>
    <n v="0"/>
    <n v="0"/>
    <n v="0"/>
    <n v="0"/>
    <n v="143527.21513999999"/>
    <n v="192.912923575268"/>
    <n v="152.67439999999999"/>
    <n v="234.35849999999999"/>
    <x v="0"/>
  </r>
  <r>
    <x v="222"/>
    <x v="1"/>
    <n v="54737.271414000003"/>
    <n v="73.571601362903195"/>
    <n v="39.902718"/>
    <n v="95.187169999999995"/>
    <n v="791975.43998999998"/>
    <n v="1064.4831182661201"/>
    <n v="1000.0282"/>
    <n v="1225"/>
    <n v="0"/>
    <n v="0"/>
    <n v="0"/>
    <n v="0"/>
    <n v="61999.426380999997"/>
    <n v="83.332562340053698"/>
    <n v="55.536470000000001"/>
    <n v="99.141754000000006"/>
    <x v="0"/>
  </r>
  <r>
    <x v="223"/>
    <x v="0"/>
    <n v="0"/>
    <n v="0"/>
    <n v="0"/>
    <n v="0"/>
    <n v="803324.05911999999"/>
    <n v="1079.7366386021499"/>
    <n v="1000.1061999999999"/>
    <n v="1150"/>
    <n v="0"/>
    <n v="0"/>
    <n v="0"/>
    <n v="0"/>
    <n v="142515.59422999999"/>
    <n v="191.55321805107499"/>
    <n v="151.79668000000001"/>
    <n v="233.30563000000001"/>
    <x v="0"/>
  </r>
  <r>
    <x v="223"/>
    <x v="1"/>
    <n v="55255.739370000003"/>
    <n v="74.268466895161197"/>
    <n v="39.252884000000002"/>
    <n v="92.979256000000007"/>
    <n v="796647.04350999999"/>
    <n v="1070.7621552553701"/>
    <n v="1000.679"/>
    <n v="1225"/>
    <n v="0"/>
    <n v="0"/>
    <n v="0"/>
    <n v="0"/>
    <n v="63054.874443000001"/>
    <n v="84.751175326612895"/>
    <n v="70.056550000000001"/>
    <n v="99.483924999999999"/>
    <x v="0"/>
  </r>
  <r>
    <x v="224"/>
    <x v="0"/>
    <n v="0"/>
    <n v="0"/>
    <n v="0"/>
    <n v="0"/>
    <n v="781328.83565000002"/>
    <n v="1085.17893840277"/>
    <n v="1000.09033"/>
    <n v="1150"/>
    <n v="0"/>
    <n v="0"/>
    <n v="0"/>
    <n v="0"/>
    <n v="127700.49384"/>
    <n v="177.361797"/>
    <n v="139.52798000000001"/>
    <n v="215.97066000000001"/>
    <x v="0"/>
  </r>
  <r>
    <x v="224"/>
    <x v="1"/>
    <n v="58359.646175000002"/>
    <n v="81.055064131944405"/>
    <n v="67.469210000000004"/>
    <n v="94.370990000000006"/>
    <n v="763546.79212999996"/>
    <n v="1060.48165573611"/>
    <n v="1000.0623000000001"/>
    <n v="1225"/>
    <n v="0"/>
    <n v="0"/>
    <n v="0"/>
    <n v="0"/>
    <n v="58937.743266999998"/>
    <n v="81.857976759722206"/>
    <n v="67.469210000000004"/>
    <n v="96.073524000000006"/>
    <x v="0"/>
  </r>
  <r>
    <x v="225"/>
    <x v="0"/>
    <n v="0"/>
    <n v="0"/>
    <n v="0"/>
    <n v="0"/>
    <n v="814147.61933999998"/>
    <n v="1094.2844345967701"/>
    <n v="1000.1788299999999"/>
    <n v="1150"/>
    <n v="0"/>
    <n v="0"/>
    <n v="0"/>
    <n v="0"/>
    <n v="121275.50323"/>
    <n v="163.00470864247299"/>
    <n v="127.55354"/>
    <n v="203.63144"/>
    <x v="0"/>
  </r>
  <r>
    <x v="225"/>
    <x v="1"/>
    <n v="59985.489253"/>
    <n v="80.625657598118195"/>
    <n v="68.698670000000007"/>
    <n v="94.952330000000003"/>
    <n v="782074.29033999995"/>
    <n v="1051.1751214247299"/>
    <n v="1000.0434"/>
    <n v="1225"/>
    <n v="0"/>
    <n v="0"/>
    <n v="0"/>
    <n v="0"/>
    <n v="60685.078758000003"/>
    <n v="81.565966072580594"/>
    <n v="68.698670000000007"/>
    <n v="94.166210000000007"/>
    <x v="0"/>
  </r>
  <r>
    <x v="226"/>
    <x v="0"/>
    <n v="0"/>
    <n v="0"/>
    <n v="0"/>
    <n v="0"/>
    <n v="780265.31565"/>
    <n v="1083.70182729166"/>
    <n v="1000.1444"/>
    <n v="1150"/>
    <n v="0"/>
    <n v="0"/>
    <n v="0"/>
    <n v="0"/>
    <n v="125919.38407"/>
    <n v="174.888033430555"/>
    <n v="147.04465999999999"/>
    <n v="202.93469999999999"/>
    <x v="0"/>
  </r>
  <r>
    <x v="226"/>
    <x v="1"/>
    <n v="61907.756736000003"/>
    <n v="85.982995466666594"/>
    <n v="72.93486"/>
    <n v="99.098920000000007"/>
    <n v="760969.21354999999"/>
    <n v="1056.90168548611"/>
    <n v="1000.2323"/>
    <n v="1198.2985000000001"/>
    <n v="0"/>
    <n v="0"/>
    <n v="0"/>
    <n v="0"/>
    <n v="60614.522577999996"/>
    <n v="84.186836913888797"/>
    <n v="72.93486"/>
    <n v="97.921310000000005"/>
    <x v="0"/>
  </r>
  <r>
    <x v="227"/>
    <x v="0"/>
    <n v="0"/>
    <n v="0"/>
    <n v="0"/>
    <n v="0"/>
    <n v="803248.84623000002"/>
    <n v="1079.6355460080599"/>
    <n v="1000.2781"/>
    <n v="1150"/>
    <n v="0"/>
    <n v="0"/>
    <n v="0"/>
    <n v="0"/>
    <n v="134944.35029"/>
    <n v="181.37681490591299"/>
    <n v="157.29129"/>
    <n v="205.43720999999999"/>
    <x v="0"/>
  </r>
  <r>
    <x v="227"/>
    <x v="1"/>
    <n v="62495.628294000002"/>
    <n v="83.999500395161206"/>
    <n v="48.142612"/>
    <n v="102.454544"/>
    <n v="785912.83345000003"/>
    <n v="1056.3344535618201"/>
    <n v="1000.0373499999999"/>
    <n v="1201.3132000000001"/>
    <n v="0"/>
    <n v="0"/>
    <n v="0"/>
    <n v="0"/>
    <n v="66104.605660000001"/>
    <n v="88.850276424731106"/>
    <n v="78.795379999999994"/>
    <n v="101.28116"/>
    <x v="0"/>
  </r>
  <r>
    <x v="228"/>
    <x v="0"/>
    <n v="0"/>
    <n v="0"/>
    <n v="0"/>
    <n v="0"/>
    <n v="804318.33201000001"/>
    <n v="1081.07302689516"/>
    <n v="1000.09094"/>
    <n v="1150"/>
    <n v="0"/>
    <n v="0"/>
    <n v="0"/>
    <n v="0"/>
    <n v="136056.23344000001"/>
    <n v="182.871281505376"/>
    <n v="160.13283999999999"/>
    <n v="207.03093000000001"/>
    <x v="0"/>
  </r>
  <r>
    <x v="228"/>
    <x v="1"/>
    <n v="62209.687488000003"/>
    <n v="83.615171354838694"/>
    <n v="43.913162"/>
    <n v="106.38343"/>
    <n v="796681.84640000004"/>
    <n v="1070.8089333333301"/>
    <n v="1000.31104"/>
    <n v="1225"/>
    <n v="0"/>
    <n v="0"/>
    <n v="0"/>
    <n v="0"/>
    <n v="65183.913947000001"/>
    <n v="87.612787563172006"/>
    <n v="69.010319999999993"/>
    <n v="103.74411000000001"/>
    <x v="0"/>
  </r>
  <r>
    <x v="229"/>
    <x v="0"/>
    <n v="0"/>
    <n v="0"/>
    <n v="0"/>
    <n v="0"/>
    <n v="730228.07109999994"/>
    <n v="1086.6489153273801"/>
    <n v="1000.2624499999999"/>
    <n v="1150"/>
    <n v="0"/>
    <n v="0"/>
    <n v="0"/>
    <n v="0"/>
    <n v="122040.04406"/>
    <n v="181.60720842261901"/>
    <n v="156.74052"/>
    <n v="209.78873999999999"/>
    <x v="0"/>
  </r>
  <r>
    <x v="229"/>
    <x v="1"/>
    <n v="54061.624268"/>
    <n v="80.448845636904693"/>
    <n v="43.341034000000001"/>
    <n v="102.41135"/>
    <n v="712114.33369999996"/>
    <n v="1059.6939489583301"/>
    <n v="1000.0447"/>
    <n v="1225"/>
    <n v="0"/>
    <n v="0"/>
    <n v="0"/>
    <n v="0"/>
    <n v="57783.075620000003"/>
    <n v="85.986719672619003"/>
    <n v="64.426969999999997"/>
    <n v="99.7286"/>
    <x v="0"/>
  </r>
  <r>
    <x v="230"/>
    <x v="0"/>
    <n v="0"/>
    <n v="0"/>
    <n v="0"/>
    <n v="0"/>
    <n v="809258.15960999997"/>
    <n v="1087.71258012096"/>
    <n v="1000.2422"/>
    <n v="1150"/>
    <n v="0"/>
    <n v="0"/>
    <n v="0"/>
    <n v="0"/>
    <n v="125626.37845"/>
    <n v="168.85265920698899"/>
    <n v="132.47816"/>
    <n v="207.52954"/>
    <x v="0"/>
  </r>
  <r>
    <x v="230"/>
    <x v="1"/>
    <n v="62159.180032999997"/>
    <n v="83.547284990591294"/>
    <n v="62.690390000000001"/>
    <n v="99.151669999999996"/>
    <n v="786406.77237999998"/>
    <n v="1056.99834997311"/>
    <n v="1000.0844"/>
    <n v="1225"/>
    <n v="0"/>
    <n v="0"/>
    <n v="0"/>
    <n v="0"/>
    <n v="60377.756887000003"/>
    <n v="81.152899041666601"/>
    <n v="62.73518"/>
    <n v="97.658670000000001"/>
    <x v="0"/>
  </r>
  <r>
    <x v="231"/>
    <x v="0"/>
    <n v="0"/>
    <n v="0"/>
    <n v="0"/>
    <n v="0"/>
    <n v="777194.63046000001"/>
    <n v="1079.43698675"/>
    <n v="1000.16736"/>
    <n v="1150"/>
    <n v="11590.41149024"/>
    <n v="16.097793736444402"/>
    <n v="0"/>
    <n v="183.46836999999999"/>
    <n v="115426.55908000001"/>
    <n v="160.31466538888799"/>
    <n v="127.07156000000001"/>
    <n v="195.64447000000001"/>
    <x v="0"/>
  </r>
  <r>
    <x v="231"/>
    <x v="1"/>
    <n v="54079.508645000002"/>
    <n v="75.110428673611096"/>
    <n v="47.939926"/>
    <n v="92.733825999999993"/>
    <n v="755343.91185999999"/>
    <n v="1049.08876647222"/>
    <n v="1000.01447"/>
    <n v="1225"/>
    <n v="621.77045950000002"/>
    <n v="0.86357008263888801"/>
    <n v="0"/>
    <n v="60.657856000000002"/>
    <n v="52941.031067000004"/>
    <n v="73.529209815277696"/>
    <n v="47.954304"/>
    <n v="91.035445999999993"/>
    <x v="0"/>
  </r>
  <r>
    <x v="232"/>
    <x v="0"/>
    <n v="0"/>
    <n v="0"/>
    <n v="0"/>
    <n v="0"/>
    <n v="803982.55926000001"/>
    <n v="1080.6217194354799"/>
    <n v="1000.4965999999999"/>
    <n v="1150"/>
    <n v="0"/>
    <n v="0"/>
    <n v="0"/>
    <n v="0"/>
    <n v="128362.31976"/>
    <n v="172.529999677419"/>
    <n v="130.97989000000001"/>
    <n v="205.64165"/>
    <x v="0"/>
  </r>
  <r>
    <x v="232"/>
    <x v="1"/>
    <n v="46249.803780000002"/>
    <n v="62.163714758064501"/>
    <n v="44.685265000000001"/>
    <n v="83.08905"/>
    <n v="777633.31252000004"/>
    <n v="1045.2060652150501"/>
    <n v="1000.0207"/>
    <n v="1225"/>
    <n v="2002.82120958"/>
    <n v="2.6919639913709599"/>
    <n v="0"/>
    <n v="119.072784"/>
    <n v="46227.644532999999"/>
    <n v="62.1339308239247"/>
    <n v="45.118186999999999"/>
    <n v="84.488380000000006"/>
    <x v="0"/>
  </r>
  <r>
    <x v="233"/>
    <x v="0"/>
    <n v="0"/>
    <n v="0"/>
    <n v="0"/>
    <n v="0"/>
    <n v="777027.87918000005"/>
    <n v="1079.20538775"/>
    <n v="1000.39026"/>
    <n v="1150"/>
    <n v="159.08216999999999"/>
    <n v="0.22094745833333301"/>
    <n v="0"/>
    <n v="35.622399999999999"/>
    <n v="131677.17804"/>
    <n v="182.88496950000001"/>
    <n v="138.30530999999999"/>
    <n v="226.10543999999999"/>
    <x v="0"/>
  </r>
  <r>
    <x v="233"/>
    <x v="1"/>
    <n v="45490.903297999997"/>
    <n v="63.181810136111103"/>
    <n v="28.033235999999999"/>
    <n v="94.578639999999993"/>
    <n v="749258.10242000001"/>
    <n v="1040.63625336111"/>
    <n v="1000.0981399999999"/>
    <n v="1142.2144000000001"/>
    <n v="3.3797416999999998"/>
    <n v="4.6940856944444401E-3"/>
    <n v="0"/>
    <n v="3.3797416999999998"/>
    <n v="52855.539185000001"/>
    <n v="73.410471090277696"/>
    <n v="48.182980000000001"/>
    <n v="97.718909999999994"/>
    <x v="0"/>
  </r>
  <r>
    <x v="234"/>
    <x v="0"/>
    <n v="0"/>
    <n v="0"/>
    <n v="0"/>
    <n v="0"/>
    <n v="804610.71005999995"/>
    <n v="1081.46600814516"/>
    <n v="1000.02"/>
    <n v="1150"/>
    <n v="0"/>
    <n v="0"/>
    <n v="0"/>
    <n v="0"/>
    <n v="144166.18789999999"/>
    <n v="193.77175793010699"/>
    <n v="152.85129000000001"/>
    <n v="235.41637"/>
    <x v="0"/>
  </r>
  <r>
    <x v="234"/>
    <x v="1"/>
    <n v="54650.738503"/>
    <n v="73.455293686827901"/>
    <n v="40.264533999999998"/>
    <n v="95.238690000000005"/>
    <n v="792496.43382000003"/>
    <n v="1065.1833787903199"/>
    <n v="1000.0744"/>
    <n v="1225"/>
    <n v="0"/>
    <n v="0"/>
    <n v="0"/>
    <n v="0"/>
    <n v="61925.514258000003"/>
    <n v="83.233218088709606"/>
    <n v="55.443824999999997"/>
    <n v="99.831609999999998"/>
    <x v="0"/>
  </r>
  <r>
    <x v="235"/>
    <x v="0"/>
    <n v="0"/>
    <n v="0"/>
    <n v="0"/>
    <n v="0"/>
    <n v="802962.12318"/>
    <n v="1079.2501655645101"/>
    <n v="1000.1616"/>
    <n v="1150"/>
    <n v="0"/>
    <n v="0"/>
    <n v="0"/>
    <n v="0"/>
    <n v="143146.35677000001"/>
    <n v="192.401017163978"/>
    <n v="154.59157999999999"/>
    <n v="237.05878999999999"/>
    <x v="0"/>
  </r>
  <r>
    <x v="235"/>
    <x v="1"/>
    <n v="55361.456359000003"/>
    <n v="74.410559622311794"/>
    <n v="39.042102999999997"/>
    <n v="93.739586000000003"/>
    <n v="796307.57646999997"/>
    <n v="1070.3058823521501"/>
    <n v="1000.70856"/>
    <n v="1225"/>
    <n v="0"/>
    <n v="0"/>
    <n v="0"/>
    <n v="0"/>
    <n v="63151.268988999997"/>
    <n v="84.880737888440805"/>
    <n v="70.357529999999997"/>
    <n v="98.831215"/>
    <x v="0"/>
  </r>
  <r>
    <x v="236"/>
    <x v="0"/>
    <n v="0"/>
    <n v="0"/>
    <n v="0"/>
    <n v="0"/>
    <n v="780931.52841000003"/>
    <n v="1084.62712279166"/>
    <n v="1000.0189"/>
    <n v="1150"/>
    <n v="0"/>
    <n v="0"/>
    <n v="0"/>
    <n v="0"/>
    <n v="128379.83169000001"/>
    <n v="178.30532179166599"/>
    <n v="140.14054999999999"/>
    <n v="215.71417"/>
    <x v="0"/>
  </r>
  <r>
    <x v="236"/>
    <x v="1"/>
    <n v="58406.240672"/>
    <n v="81.119778711111096"/>
    <n v="67.497709999999998"/>
    <n v="93.908935999999997"/>
    <n v="763347.35812999995"/>
    <n v="1060.20466406944"/>
    <n v="1000.0239"/>
    <n v="1225"/>
    <n v="0"/>
    <n v="0"/>
    <n v="0"/>
    <n v="0"/>
    <n v="58963.775064000001"/>
    <n v="81.894132033333307"/>
    <n v="67.497709999999998"/>
    <n v="95.576220000000006"/>
    <x v="0"/>
  </r>
  <r>
    <x v="237"/>
    <x v="0"/>
    <n v="0"/>
    <n v="0"/>
    <n v="0"/>
    <n v="0"/>
    <n v="814822.24450999999"/>
    <n v="1095.19118885752"/>
    <n v="1000.5637"/>
    <n v="1150"/>
    <n v="0"/>
    <n v="0"/>
    <n v="0"/>
    <n v="0"/>
    <n v="122011.12599"/>
    <n v="163.99344891128999"/>
    <n v="128.56691000000001"/>
    <n v="203.90787"/>
    <x v="0"/>
  </r>
  <r>
    <x v="237"/>
    <x v="1"/>
    <n v="60098.243089000003"/>
    <n v="80.777208452956899"/>
    <n v="68.625174999999999"/>
    <n v="94.380480000000006"/>
    <n v="782762.37688999996"/>
    <n v="1052.0999689381699"/>
    <n v="1000.01544"/>
    <n v="1225"/>
    <n v="0"/>
    <n v="0"/>
    <n v="0"/>
    <n v="0"/>
    <n v="60754.767807999997"/>
    <n v="81.659634150537599"/>
    <n v="68.625174999999999"/>
    <n v="94.154929999999993"/>
    <x v="0"/>
  </r>
  <r>
    <x v="238"/>
    <x v="0"/>
    <n v="0"/>
    <n v="0"/>
    <n v="0"/>
    <n v="0"/>
    <n v="780597.91082999995"/>
    <n v="1084.1637650416601"/>
    <n v="1000.40955"/>
    <n v="1150"/>
    <n v="0"/>
    <n v="0"/>
    <n v="0"/>
    <n v="0"/>
    <n v="126404.04397"/>
    <n v="175.56117218055499"/>
    <n v="145.63463999999999"/>
    <n v="204.08500000000001"/>
    <x v="0"/>
  </r>
  <r>
    <x v="238"/>
    <x v="1"/>
    <n v="62032.823198999999"/>
    <n v="86.156698887499999"/>
    <n v="72.671250000000001"/>
    <n v="99.19641"/>
    <n v="761479.22796000005"/>
    <n v="1057.61003883333"/>
    <n v="1000.0078"/>
    <n v="1200.1436000000001"/>
    <n v="0"/>
    <n v="0"/>
    <n v="0"/>
    <n v="0"/>
    <n v="60724.779331999998"/>
    <n v="84.339971294444396"/>
    <n v="72.671250000000001"/>
    <n v="97.954790000000003"/>
    <x v="0"/>
  </r>
  <r>
    <x v="239"/>
    <x v="0"/>
    <n v="0"/>
    <n v="0"/>
    <n v="0"/>
    <n v="0"/>
    <n v="802930.45898"/>
    <n v="1079.2076061559101"/>
    <n v="1000.29785"/>
    <n v="1150"/>
    <n v="0"/>
    <n v="0"/>
    <n v="0"/>
    <n v="0"/>
    <n v="135348.22174000001"/>
    <n v="181.919652876344"/>
    <n v="160.36490000000001"/>
    <n v="205.63401999999999"/>
    <x v="0"/>
  </r>
  <r>
    <x v="239"/>
    <x v="1"/>
    <n v="62704.413895999998"/>
    <n v="84.280126204300998"/>
    <n v="47.652929999999998"/>
    <n v="102.70917"/>
    <n v="785313.12771999999"/>
    <n v="1055.5283974731101"/>
    <n v="1000.1122"/>
    <n v="1194.6797999999999"/>
    <n v="0"/>
    <n v="0"/>
    <n v="0"/>
    <n v="0"/>
    <n v="66153.184953999997"/>
    <n v="88.915571174731099"/>
    <n v="78.999534999999995"/>
    <n v="101.40953"/>
    <x v="0"/>
  </r>
  <r>
    <x v="240"/>
    <x v="0"/>
    <n v="0"/>
    <n v="0"/>
    <n v="0"/>
    <n v="0"/>
    <n v="803756.27486999996"/>
    <n v="1080.3175737500001"/>
    <n v="1000.03796"/>
    <n v="1150"/>
    <n v="0"/>
    <n v="0"/>
    <n v="0"/>
    <n v="0"/>
    <n v="136552.40914"/>
    <n v="183.538184327956"/>
    <n v="158.51562000000001"/>
    <n v="207.92850999999999"/>
    <x v="0"/>
  </r>
  <r>
    <x v="240"/>
    <x v="1"/>
    <n v="62277.874542999998"/>
    <n v="83.706820622311795"/>
    <n v="41.419834000000002"/>
    <n v="107.293526"/>
    <n v="797324.04200999998"/>
    <n v="1071.6720994758"/>
    <n v="1000.56616"/>
    <n v="1225"/>
    <n v="0"/>
    <n v="0"/>
    <n v="0"/>
    <n v="0"/>
    <n v="65437.930088000001"/>
    <n v="87.954207107526798"/>
    <n v="70.063509999999994"/>
    <n v="104.48703999999999"/>
    <x v="0"/>
  </r>
  <r>
    <x v="241"/>
    <x v="0"/>
    <n v="0"/>
    <n v="0"/>
    <n v="0"/>
    <n v="0"/>
    <n v="730243.64925999998"/>
    <n v="1086.6720971130901"/>
    <n v="1000.1398"/>
    <n v="1150"/>
    <n v="0"/>
    <n v="0"/>
    <n v="0"/>
    <n v="0"/>
    <n v="122594.71127"/>
    <n v="182.432606056547"/>
    <n v="156.95061999999999"/>
    <n v="210.01407"/>
    <x v="0"/>
  </r>
  <r>
    <x v="241"/>
    <x v="1"/>
    <n v="54384.182804999997"/>
    <n v="80.928843459821394"/>
    <n v="44.762557999999999"/>
    <n v="101.36941"/>
    <n v="711641.96496999997"/>
    <n v="1058.9910193005901"/>
    <n v="1000.0322"/>
    <n v="1225"/>
    <n v="0"/>
    <n v="0"/>
    <n v="0"/>
    <n v="0"/>
    <n v="58087.087971000001"/>
    <n v="86.439119004464203"/>
    <n v="70.432060000000007"/>
    <n v="99.775239999999997"/>
    <x v="0"/>
  </r>
  <r>
    <x v="242"/>
    <x v="0"/>
    <n v="0"/>
    <n v="0"/>
    <n v="0"/>
    <n v="0"/>
    <n v="808837.67568999995"/>
    <n v="1087.14741356182"/>
    <n v="1000.0692"/>
    <n v="1150"/>
    <n v="0"/>
    <n v="0"/>
    <n v="0"/>
    <n v="0"/>
    <n v="127262.32642"/>
    <n v="171.05151400537599"/>
    <n v="138.57820000000001"/>
    <n v="214.35648"/>
    <x v="0"/>
  </r>
  <r>
    <x v="242"/>
    <x v="1"/>
    <n v="63775.884342999998"/>
    <n v="85.720274654569806"/>
    <n v="66.095894000000001"/>
    <n v="100.81561000000001"/>
    <n v="785548.42559"/>
    <n v="1055.8446580510699"/>
    <n v="1000.0719"/>
    <n v="1225"/>
    <n v="0"/>
    <n v="0"/>
    <n v="0"/>
    <n v="0"/>
    <n v="61719.034424999998"/>
    <n v="82.955691431451598"/>
    <n v="64.652016000000003"/>
    <n v="98.520706000000004"/>
    <x v="0"/>
  </r>
  <r>
    <x v="243"/>
    <x v="0"/>
    <n v="0"/>
    <n v="0"/>
    <n v="0"/>
    <n v="0"/>
    <n v="777383.56279"/>
    <n v="1079.69939276388"/>
    <n v="1000.2190000000001"/>
    <n v="1150"/>
    <n v="12998.144328980001"/>
    <n v="18.0529782346944"/>
    <n v="0"/>
    <n v="205.62439000000001"/>
    <n v="116153.24705999999"/>
    <n v="161.32395425000001"/>
    <n v="127.69998"/>
    <n v="195.75656000000001"/>
    <x v="0"/>
  </r>
  <r>
    <x v="243"/>
    <x v="1"/>
    <n v="54224.594448999997"/>
    <n v="75.311936734722195"/>
    <n v="47.759619999999998"/>
    <n v="92.992165"/>
    <n v="755606.09456999996"/>
    <n v="1049.4529091249999"/>
    <n v="1000.0765"/>
    <n v="1225"/>
    <n v="637.55699500000003"/>
    <n v="0.88549582638888802"/>
    <n v="0"/>
    <n v="95.29468"/>
    <n v="53024.539228000001"/>
    <n v="73.645193372222195"/>
    <n v="47.759619999999998"/>
    <n v="92.022589999999994"/>
    <x v="0"/>
  </r>
  <r>
    <x v="244"/>
    <x v="0"/>
    <n v="0"/>
    <n v="0"/>
    <n v="0"/>
    <n v="0"/>
    <n v="804217.85904000001"/>
    <n v="1080.93798258064"/>
    <n v="1000.29297"/>
    <n v="1150"/>
    <n v="0"/>
    <n v="0"/>
    <n v="0"/>
    <n v="0"/>
    <n v="128618.95685"/>
    <n v="172.87494200268799"/>
    <n v="132.73526000000001"/>
    <n v="208.82523"/>
    <x v="0"/>
  </r>
  <r>
    <x v="244"/>
    <x v="1"/>
    <n v="46824.372597000001"/>
    <n v="62.935984673386997"/>
    <n v="45.766834000000003"/>
    <n v="83.084519999999998"/>
    <n v="777322.11051000003"/>
    <n v="1044.7877829435399"/>
    <n v="1000.0067"/>
    <n v="1224.9783"/>
    <n v="2261.0501524000001"/>
    <n v="3.0390459037634399"/>
    <n v="0"/>
    <n v="118.53819"/>
    <n v="46777.348399000002"/>
    <n v="62.872780106182702"/>
    <n v="46.142524999999999"/>
    <n v="84.523099999999999"/>
    <x v="0"/>
  </r>
  <r>
    <x v="245"/>
    <x v="0"/>
    <n v="0"/>
    <n v="0"/>
    <n v="0"/>
    <n v="0"/>
    <n v="776786.82461000001"/>
    <n v="1078.8705897361101"/>
    <n v="1000.0094"/>
    <n v="1150"/>
    <n v="193.30902080000001"/>
    <n v="0.26848475111111098"/>
    <n v="0"/>
    <n v="33.942590000000003"/>
    <n v="131827.66456"/>
    <n v="183.093978555555"/>
    <n v="139.15315000000001"/>
    <n v="226.04778999999999"/>
    <x v="0"/>
  </r>
  <r>
    <x v="245"/>
    <x v="1"/>
    <n v="44743.903702000003"/>
    <n v="62.144310697222203"/>
    <n v="28.01108"/>
    <n v="95.386669999999995"/>
    <n v="749280.73935000005"/>
    <n v="1040.6676935416599"/>
    <n v="1000.2574499999999"/>
    <n v="1154.5456999999999"/>
    <n v="0"/>
    <n v="0"/>
    <n v="0"/>
    <n v="0"/>
    <n v="51860.997772000002"/>
    <n v="72.029163572222203"/>
    <n v="48.841873"/>
    <n v="98.370239999999995"/>
    <x v="0"/>
  </r>
  <r>
    <x v="246"/>
    <x v="0"/>
    <n v="0"/>
    <n v="0"/>
    <n v="0"/>
    <n v="0"/>
    <n v="805190.12190000003"/>
    <n v="1082.2447875"/>
    <n v="1000.1057"/>
    <n v="1150"/>
    <n v="0"/>
    <n v="0"/>
    <n v="0"/>
    <n v="0"/>
    <n v="144910.59106999999"/>
    <n v="194.77229982526799"/>
    <n v="153.44784999999999"/>
    <n v="235.63422"/>
    <x v="0"/>
  </r>
  <r>
    <x v="246"/>
    <x v="1"/>
    <n v="53766.804642000003"/>
    <n v="72.267210540322495"/>
    <n v="40.358710000000002"/>
    <n v="95.444640000000007"/>
    <n v="792981.26947000006"/>
    <n v="1065.8350396102101"/>
    <n v="1000.9561"/>
    <n v="1225"/>
    <n v="0"/>
    <n v="0"/>
    <n v="0"/>
    <n v="0"/>
    <n v="61340.792479000003"/>
    <n v="82.447301719085999"/>
    <n v="55.383076000000003"/>
    <n v="100.305115"/>
    <x v="0"/>
  </r>
  <r>
    <x v="247"/>
    <x v="0"/>
    <n v="0"/>
    <n v="0"/>
    <n v="0"/>
    <n v="0"/>
    <n v="802645.26873000001"/>
    <n v="1078.8242859274101"/>
    <n v="1000.0928"/>
    <n v="1150"/>
    <n v="0"/>
    <n v="0"/>
    <n v="0"/>
    <n v="0"/>
    <n v="143942.7046"/>
    <n v="193.47137715053699"/>
    <n v="154.63982999999999"/>
    <n v="232.30876000000001"/>
    <x v="0"/>
  </r>
  <r>
    <x v="247"/>
    <x v="1"/>
    <n v="55419.998699000003"/>
    <n v="74.489245563172005"/>
    <n v="38.989075"/>
    <n v="93.647800000000004"/>
    <n v="795727.22496000002"/>
    <n v="1069.52584"/>
    <n v="1000.1659"/>
    <n v="1225"/>
    <n v="0"/>
    <n v="0"/>
    <n v="0"/>
    <n v="0"/>
    <n v="63228.638867000001"/>
    <n v="84.984729659946197"/>
    <n v="70.579319999999996"/>
    <n v="99.959890000000001"/>
    <x v="0"/>
  </r>
  <r>
    <x v="248"/>
    <x v="0"/>
    <n v="0"/>
    <n v="0"/>
    <n v="0"/>
    <n v="0"/>
    <n v="780226.67069000006"/>
    <n v="1083.6481537361101"/>
    <n v="1000.07764"/>
    <n v="1150"/>
    <n v="0"/>
    <n v="0"/>
    <n v="0"/>
    <n v="0"/>
    <n v="130023.62574"/>
    <n v="180.58836908333299"/>
    <n v="146.97073"/>
    <n v="226.06451000000001"/>
    <x v="0"/>
  </r>
  <r>
    <x v="248"/>
    <x v="1"/>
    <n v="58496.143429000003"/>
    <n v="81.244643651388799"/>
    <n v="68.46275"/>
    <n v="91.630369999999999"/>
    <n v="762919.81819999998"/>
    <n v="1059.61085861111"/>
    <n v="1000.18207"/>
    <n v="1225"/>
    <n v="0"/>
    <n v="0"/>
    <n v="0"/>
    <n v="0"/>
    <n v="59039.462527999996"/>
    <n v="81.999253511111107"/>
    <n v="68.46275"/>
    <n v="93.890770000000003"/>
    <x v="0"/>
  </r>
  <r>
    <x v="249"/>
    <x v="0"/>
    <n v="0"/>
    <n v="0"/>
    <n v="0"/>
    <n v="0"/>
    <n v="815188.15934000001"/>
    <n v="1095.6830098655901"/>
    <n v="1000.59644"/>
    <n v="1150"/>
    <n v="0"/>
    <n v="0"/>
    <n v="0"/>
    <n v="0"/>
    <n v="122219.52202999999"/>
    <n v="164.273551115591"/>
    <n v="129.64433"/>
    <n v="207.5247"/>
    <x v="0"/>
  </r>
  <r>
    <x v="249"/>
    <x v="1"/>
    <n v="60234.496006000001"/>
    <n v="80.960344094085997"/>
    <n v="69.439480000000003"/>
    <n v="93.831824999999995"/>
    <n v="779163.28957000002"/>
    <n v="1047.2624859811799"/>
    <n v="1000.15674"/>
    <n v="1221.732"/>
    <n v="0"/>
    <n v="0"/>
    <n v="0"/>
    <n v="0"/>
    <n v="61002.833549000003"/>
    <n v="81.993055845430106"/>
    <n v="69.627173999999997"/>
    <n v="94.808430000000001"/>
    <x v="0"/>
  </r>
  <r>
    <x v="250"/>
    <x v="0"/>
    <n v="0"/>
    <n v="0"/>
    <n v="0"/>
    <n v="0"/>
    <n v="780314.14109000005"/>
    <n v="1083.7696404027699"/>
    <n v="1000.09546"/>
    <n v="1150"/>
    <n v="0"/>
    <n v="0"/>
    <n v="0"/>
    <n v="0"/>
    <n v="126237.07941000001"/>
    <n v="175.329276958333"/>
    <n v="146.87134"/>
    <n v="205.52525"/>
    <x v="0"/>
  </r>
  <r>
    <x v="250"/>
    <x v="1"/>
    <n v="60709.001419"/>
    <n v="84.318057526388799"/>
    <n v="66.231894999999994"/>
    <n v="98.281509999999997"/>
    <n v="761363.61395999999"/>
    <n v="1057.4494638333299"/>
    <n v="1000.06323"/>
    <n v="1200.7865999999999"/>
    <n v="0"/>
    <n v="0"/>
    <n v="0"/>
    <n v="0"/>
    <n v="59684.720335999998"/>
    <n v="82.895444911111099"/>
    <n v="66.231894999999994"/>
    <n v="97.304479999999998"/>
    <x v="0"/>
  </r>
  <r>
    <x v="251"/>
    <x v="0"/>
    <n v="0"/>
    <n v="0"/>
    <n v="0"/>
    <n v="0"/>
    <n v="804283.46883000003"/>
    <n v="1081.02616778225"/>
    <n v="1000.0493"/>
    <n v="1150"/>
    <n v="0"/>
    <n v="0"/>
    <n v="0"/>
    <n v="0"/>
    <n v="135998.79332"/>
    <n v="182.79407704300999"/>
    <n v="158.911"/>
    <n v="205.92093"/>
    <x v="0"/>
  </r>
  <r>
    <x v="251"/>
    <x v="1"/>
    <n v="62783.109500999999"/>
    <n v="84.385899866935404"/>
    <n v="48.066147000000001"/>
    <n v="102.883224"/>
    <n v="785589.86415000004"/>
    <n v="1055.9003550403199"/>
    <n v="1000.1398"/>
    <n v="1191.4195999999999"/>
    <n v="0"/>
    <n v="0"/>
    <n v="0"/>
    <n v="0"/>
    <n v="66275.021143999998"/>
    <n v="89.079329494623593"/>
    <n v="79.079440000000005"/>
    <n v="100.99729000000001"/>
    <x v="0"/>
  </r>
  <r>
    <x v="252"/>
    <x v="0"/>
    <n v="0"/>
    <n v="0"/>
    <n v="0"/>
    <n v="0"/>
    <n v="804136.28335000004"/>
    <n v="1080.82833783602"/>
    <n v="1000.26294"/>
    <n v="1150"/>
    <n v="0"/>
    <n v="0"/>
    <n v="0"/>
    <n v="0"/>
    <n v="137383.55082"/>
    <n v="184.65531024193501"/>
    <n v="158.40852000000001"/>
    <n v="209.22226000000001"/>
    <x v="0"/>
  </r>
  <r>
    <x v="252"/>
    <x v="1"/>
    <n v="63469.529782999998"/>
    <n v="85.308507772849396"/>
    <n v="49.871727"/>
    <n v="107.89211"/>
    <n v="797660.04108999996"/>
    <n v="1072.12371114247"/>
    <n v="1000.2501"/>
    <n v="1225"/>
    <n v="0"/>
    <n v="0"/>
    <n v="0"/>
    <n v="0"/>
    <n v="66613.953416999997"/>
    <n v="89.534883625000006"/>
    <n v="76.275739999999999"/>
    <n v="105.07284"/>
    <x v="0"/>
  </r>
  <r>
    <x v="253"/>
    <x v="0"/>
    <n v="0"/>
    <n v="0"/>
    <n v="0"/>
    <n v="0"/>
    <n v="756746.18344000005"/>
    <n v="1087.2789991954"/>
    <n v="1000.01514"/>
    <n v="1150"/>
    <n v="0"/>
    <n v="0"/>
    <n v="0"/>
    <n v="0"/>
    <n v="127297.48383"/>
    <n v="182.89868366379301"/>
    <n v="158.84929"/>
    <n v="210.02019999999999"/>
    <x v="0"/>
  </r>
  <r>
    <x v="253"/>
    <x v="1"/>
    <n v="56160.054152999997"/>
    <n v="80.689732978448205"/>
    <n v="42.989998"/>
    <n v="102.76778"/>
    <n v="738241.20888000005"/>
    <n v="1060.6913920689601"/>
    <n v="1000.2027"/>
    <n v="1225"/>
    <n v="0"/>
    <n v="0"/>
    <n v="0"/>
    <n v="0"/>
    <n v="60022.747490000002"/>
    <n v="86.239579727011403"/>
    <n v="70.789680000000004"/>
    <n v="99.408580000000001"/>
    <x v="0"/>
  </r>
  <r>
    <x v="254"/>
    <x v="0"/>
    <n v="0"/>
    <n v="0"/>
    <n v="0"/>
    <n v="0"/>
    <n v="808906.32900000003"/>
    <n v="1087.2396895161201"/>
    <n v="1000.1142599999999"/>
    <n v="1150"/>
    <n v="0"/>
    <n v="0"/>
    <n v="0"/>
    <n v="0"/>
    <n v="127128.40113"/>
    <n v="170.87150689516099"/>
    <n v="138.49213"/>
    <n v="211.49760000000001"/>
    <x v="0"/>
  </r>
  <r>
    <x v="254"/>
    <x v="1"/>
    <n v="63088.344214999997"/>
    <n v="84.796161579301"/>
    <n v="62.250343000000001"/>
    <n v="99.573809999999995"/>
    <n v="785164.66092000005"/>
    <n v="1055.32884532258"/>
    <n v="1000.10284"/>
    <n v="1225"/>
    <n v="0"/>
    <n v="0"/>
    <n v="0"/>
    <n v="0"/>
    <n v="61136.927037000001"/>
    <n v="82.173289028225796"/>
    <n v="62.567905000000003"/>
    <n v="98.640174999999999"/>
    <x v="0"/>
  </r>
  <r>
    <x v="255"/>
    <x v="0"/>
    <n v="0"/>
    <n v="0"/>
    <n v="0"/>
    <n v="0"/>
    <n v="777777.97453999997"/>
    <n v="1080.2471868611101"/>
    <n v="1000.39307"/>
    <n v="1150"/>
    <n v="9088.4423717000009"/>
    <n v="12.622836627361099"/>
    <n v="0"/>
    <n v="184.96825000000001"/>
    <n v="117120.87921"/>
    <n v="162.667887791666"/>
    <n v="126.15703000000001"/>
    <n v="193.68657999999999"/>
    <x v="0"/>
  </r>
  <r>
    <x v="255"/>
    <x v="1"/>
    <n v="53617.493472000002"/>
    <n v="74.468740933333294"/>
    <n v="47.893146999999999"/>
    <n v="91.840903999999995"/>
    <n v="755866.75153999997"/>
    <n v="1049.8149326944399"/>
    <n v="1000.14746"/>
    <n v="1225"/>
    <n v="369.06967520000001"/>
    <n v="0.51259677111111102"/>
    <n v="0"/>
    <n v="58.698030000000003"/>
    <n v="52511.108576999999"/>
    <n v="72.932095245833295"/>
    <n v="47.893146999999999"/>
    <n v="90.264009999999999"/>
    <x v="0"/>
  </r>
  <r>
    <x v="256"/>
    <x v="0"/>
    <n v="0"/>
    <n v="0"/>
    <n v="0"/>
    <n v="0"/>
    <n v="803076.72387999995"/>
    <n v="1079.40419876344"/>
    <n v="1000.3635"/>
    <n v="1150"/>
    <n v="0"/>
    <n v="0"/>
    <n v="0"/>
    <n v="0"/>
    <n v="129214.99752999999"/>
    <n v="173.676071948924"/>
    <n v="132.54732000000001"/>
    <n v="209.32954000000001"/>
    <x v="0"/>
  </r>
  <r>
    <x v="256"/>
    <x v="1"/>
    <n v="46602.399909"/>
    <n v="62.6376342862903"/>
    <n v="44.925342999999998"/>
    <n v="86.430915999999996"/>
    <n v="776563.62855000002"/>
    <n v="1043.7683179435401"/>
    <n v="1000.0696"/>
    <n v="1212.4049"/>
    <n v="2106.0176523"/>
    <n v="2.8306688874999999"/>
    <n v="0"/>
    <n v="109.15098999999999"/>
    <n v="46568.045660000003"/>
    <n v="62.591459220430103"/>
    <n v="45.743546000000002"/>
    <n v="85.988730000000004"/>
    <x v="0"/>
  </r>
  <r>
    <x v="257"/>
    <x v="0"/>
    <n v="0"/>
    <n v="0"/>
    <n v="0"/>
    <n v="0"/>
    <n v="777603.54561000003"/>
    <n v="1080.0049244583299"/>
    <n v="1000.187"/>
    <n v="1150"/>
    <n v="199.24818300000001"/>
    <n v="0.27673358749999999"/>
    <n v="0"/>
    <n v="40.971274999999999"/>
    <n v="132954.94886999999"/>
    <n v="184.659651208333"/>
    <n v="140.16470000000001"/>
    <n v="225.49782999999999"/>
    <x v="0"/>
  </r>
  <r>
    <x v="257"/>
    <x v="1"/>
    <n v="45501.959350999998"/>
    <n v="63.197165765277703"/>
    <n v="28.209849999999999"/>
    <n v="95.134950000000003"/>
    <n v="749339.33519000001"/>
    <n v="1040.7490766527701"/>
    <n v="1000.0093000000001"/>
    <n v="1152.5171"/>
    <n v="0"/>
    <n v="0"/>
    <n v="0"/>
    <n v="0"/>
    <n v="52634.800716999998"/>
    <n v="73.103889884722193"/>
    <n v="50.258842000000001"/>
    <n v="97.728840000000005"/>
    <x v="0"/>
  </r>
  <r>
    <x v="258"/>
    <x v="0"/>
    <n v="0"/>
    <n v="0"/>
    <n v="0"/>
    <n v="0"/>
    <n v="805136.571"/>
    <n v="1082.1728104838701"/>
    <n v="1000.1008"/>
    <n v="1150"/>
    <n v="0"/>
    <n v="0"/>
    <n v="0"/>
    <n v="0"/>
    <n v="146115.89418999999"/>
    <n v="196.39233090053699"/>
    <n v="154.36233999999999"/>
    <n v="240.38782"/>
    <x v="0"/>
  </r>
  <r>
    <x v="258"/>
    <x v="1"/>
    <n v="54751.550156999998"/>
    <n v="73.590793221774106"/>
    <n v="40.879600000000003"/>
    <n v="96.094470000000001"/>
    <n v="794254.82264999999"/>
    <n v="1067.54680463709"/>
    <n v="1000.27277"/>
    <n v="1225"/>
    <n v="0"/>
    <n v="0"/>
    <n v="0"/>
    <n v="0"/>
    <n v="62626.500270999997"/>
    <n v="84.175403590053705"/>
    <n v="56.172955000000002"/>
    <n v="100.81755"/>
    <x v="0"/>
  </r>
  <r>
    <x v="259"/>
    <x v="0"/>
    <n v="0"/>
    <n v="0"/>
    <n v="0"/>
    <n v="0"/>
    <n v="802730.04316999996"/>
    <n v="1078.9382300672"/>
    <n v="1000.5679"/>
    <n v="1150"/>
    <n v="0"/>
    <n v="0"/>
    <n v="0"/>
    <n v="0"/>
    <n v="143682.20371999999"/>
    <n v="193.12124155913901"/>
    <n v="154.39569"/>
    <n v="237.78469999999999"/>
    <x v="0"/>
  </r>
  <r>
    <x v="259"/>
    <x v="1"/>
    <n v="55700.029371999997"/>
    <n v="74.865630876343999"/>
    <n v="38.450417000000002"/>
    <n v="92.873509999999996"/>
    <n v="794804.31345000002"/>
    <n v="1068.2853675403201"/>
    <n v="1000.655"/>
    <n v="1225"/>
    <n v="0"/>
    <n v="0"/>
    <n v="0"/>
    <n v="0"/>
    <n v="62856.890160000003"/>
    <n v="84.485067419354806"/>
    <n v="70.109954999999999"/>
    <n v="97.796424999999999"/>
    <x v="0"/>
  </r>
  <r>
    <x v="260"/>
    <x v="0"/>
    <n v="0"/>
    <n v="0"/>
    <n v="0"/>
    <n v="0"/>
    <n v="781558.11990000005"/>
    <n v="1085.49738875"/>
    <n v="1000.3085"/>
    <n v="1150"/>
    <n v="0"/>
    <n v="0"/>
    <n v="0"/>
    <n v="0"/>
    <n v="130540.47276"/>
    <n v="181.306212166666"/>
    <n v="145.38475"/>
    <n v="231.63884999999999"/>
    <x v="0"/>
  </r>
  <r>
    <x v="260"/>
    <x v="1"/>
    <n v="58886.469236999998"/>
    <n v="81.786762829166605"/>
    <n v="68.652959999999993"/>
    <n v="93.095339999999993"/>
    <n v="763983.70813000004"/>
    <n v="1061.08848351388"/>
    <n v="1000.06793"/>
    <n v="1225"/>
    <n v="0"/>
    <n v="0"/>
    <n v="0"/>
    <n v="0"/>
    <n v="59404.291744000002"/>
    <n v="82.505960755555506"/>
    <n v="68.652959999999993"/>
    <n v="95.674520000000001"/>
    <x v="0"/>
  </r>
  <r>
    <x v="261"/>
    <x v="0"/>
    <n v="0"/>
    <n v="0"/>
    <n v="0"/>
    <n v="0"/>
    <n v="813995.06061000004"/>
    <n v="1094.07938254032"/>
    <n v="1000.44775"/>
    <n v="1150"/>
    <n v="0"/>
    <n v="0"/>
    <n v="0"/>
    <n v="0"/>
    <n v="123263.41293000001"/>
    <n v="165.676630282258"/>
    <n v="129.27399"/>
    <n v="208.68656999999999"/>
    <x v="0"/>
  </r>
  <r>
    <x v="261"/>
    <x v="1"/>
    <n v="60389.595034999998"/>
    <n v="81.168810530913902"/>
    <n v="69.672169999999994"/>
    <n v="94.194190000000006"/>
    <n v="779376.38332000002"/>
    <n v="1047.54890231182"/>
    <n v="1000.10455"/>
    <n v="1214.3523"/>
    <n v="0"/>
    <n v="0"/>
    <n v="0"/>
    <n v="0"/>
    <n v="61180.282368"/>
    <n v="82.231562322580601"/>
    <n v="69.672169999999994"/>
    <n v="94.827719999999999"/>
    <x v="0"/>
  </r>
  <r>
    <x v="262"/>
    <x v="0"/>
    <n v="0"/>
    <n v="0"/>
    <n v="0"/>
    <n v="0"/>
    <n v="779817.56030000001"/>
    <n v="1083.0799448611101"/>
    <n v="1001.5017"/>
    <n v="1150"/>
    <n v="0"/>
    <n v="0"/>
    <n v="0"/>
    <n v="0"/>
    <n v="126706.21862"/>
    <n v="175.98085919444401"/>
    <n v="148.50030000000001"/>
    <n v="204.66929999999999"/>
    <x v="0"/>
  </r>
  <r>
    <x v="262"/>
    <x v="1"/>
    <n v="61647.420781000001"/>
    <n v="85.621417751388805"/>
    <n v="73.596190000000007"/>
    <n v="98.252449999999996"/>
    <n v="760755.21938999998"/>
    <n v="1056.604471375"/>
    <n v="1000.7354"/>
    <n v="1213.2565999999999"/>
    <n v="0"/>
    <n v="0"/>
    <n v="0"/>
    <n v="0"/>
    <n v="60495.485949000002"/>
    <n v="84.021508262500006"/>
    <n v="73.596190000000007"/>
    <n v="96.255359999999996"/>
    <x v="0"/>
  </r>
  <r>
    <x v="263"/>
    <x v="0"/>
    <n v="0"/>
    <n v="0"/>
    <n v="0"/>
    <n v="0"/>
    <n v="803867.76116999995"/>
    <n v="1080.4674209274101"/>
    <n v="1000.4589999999999"/>
    <n v="1150"/>
    <n v="0"/>
    <n v="0"/>
    <n v="0"/>
    <n v="0"/>
    <n v="137206.80092000001"/>
    <n v="184.417743172043"/>
    <n v="159.39223999999999"/>
    <n v="208.67819"/>
    <x v="0"/>
  </r>
  <r>
    <x v="263"/>
    <x v="1"/>
    <n v="62705.348946999999"/>
    <n v="84.281382993279493"/>
    <n v="49.127580000000002"/>
    <n v="103.83025000000001"/>
    <n v="787449.06111999997"/>
    <n v="1058.3992756989201"/>
    <n v="1000.75684"/>
    <n v="1220.5847000000001"/>
    <n v="0"/>
    <n v="0"/>
    <n v="0"/>
    <n v="0"/>
    <n v="66597.014314999993"/>
    <n v="89.512116014784894"/>
    <n v="79.605220000000003"/>
    <n v="101.65572"/>
    <x v="0"/>
  </r>
  <r>
    <x v="264"/>
    <x v="0"/>
    <n v="0"/>
    <n v="0"/>
    <n v="0"/>
    <n v="0"/>
    <n v="803997.54221999994"/>
    <n v="1080.6418578225801"/>
    <n v="1000.1428"/>
    <n v="1150"/>
    <n v="0"/>
    <n v="0"/>
    <n v="0"/>
    <n v="0"/>
    <n v="137739.71530000001"/>
    <n v="185.13402594086"/>
    <n v="161.12805"/>
    <n v="208.84715"/>
    <x v="0"/>
  </r>
  <r>
    <x v="264"/>
    <x v="1"/>
    <n v="63772.591395000003"/>
    <n v="85.715848649193504"/>
    <n v="49.497753000000003"/>
    <n v="108.05803"/>
    <n v="797067.98641000001"/>
    <n v="1071.32793872311"/>
    <n v="1000.1598"/>
    <n v="1225"/>
    <n v="0"/>
    <n v="0"/>
    <n v="0"/>
    <n v="0"/>
    <n v="66652.676726000005"/>
    <n v="89.586931083333297"/>
    <n v="76.326449999999994"/>
    <n v="104.59487"/>
    <x v="0"/>
  </r>
  <r>
    <x v="265"/>
    <x v="0"/>
    <n v="0"/>
    <n v="0"/>
    <n v="0"/>
    <n v="0"/>
    <n v="730813.26616"/>
    <n v="1087.51974130952"/>
    <n v="1000.70483"/>
    <n v="1150"/>
    <n v="0"/>
    <n v="0"/>
    <n v="0"/>
    <n v="0"/>
    <n v="123399.89723"/>
    <n v="183.63079944940401"/>
    <n v="158.82639"/>
    <n v="212.54399000000001"/>
    <x v="0"/>
  </r>
  <r>
    <x v="265"/>
    <x v="1"/>
    <n v="53963.649139000001"/>
    <n v="80.303049313987998"/>
    <n v="42.799689999999998"/>
    <n v="103.34095000000001"/>
    <n v="711365.94657999999"/>
    <n v="1058.5802776487999"/>
    <n v="1000.029"/>
    <n v="1225"/>
    <n v="0"/>
    <n v="0"/>
    <n v="0"/>
    <n v="0"/>
    <n v="57716.061753000002"/>
    <n v="85.886996656250005"/>
    <n v="64.774749999999997"/>
    <n v="100.16374999999999"/>
    <x v="0"/>
  </r>
  <r>
    <x v="266"/>
    <x v="0"/>
    <n v="0"/>
    <n v="0"/>
    <n v="0"/>
    <n v="0"/>
    <n v="809725.66367000004"/>
    <n v="1088.34094579301"/>
    <n v="1000.35547"/>
    <n v="1150"/>
    <n v="0"/>
    <n v="0"/>
    <n v="0"/>
    <n v="0"/>
    <n v="128921.63769"/>
    <n v="173.28177108870901"/>
    <n v="137.07614000000001"/>
    <n v="215.04047"/>
    <x v="0"/>
  </r>
  <r>
    <x v="266"/>
    <x v="1"/>
    <n v="63140.637063000002"/>
    <n v="84.866447665322497"/>
    <n v="62.451979999999999"/>
    <n v="99.144844000000006"/>
    <n v="786020.02031000005"/>
    <n v="1056.47852192204"/>
    <n v="1000.0708"/>
    <n v="1225"/>
    <n v="0"/>
    <n v="0"/>
    <n v="0"/>
    <n v="0"/>
    <n v="61230.889319000002"/>
    <n v="82.299582418010701"/>
    <n v="62.770620000000001"/>
    <n v="97.934740000000005"/>
    <x v="0"/>
  </r>
  <r>
    <x v="267"/>
    <x v="0"/>
    <n v="0"/>
    <n v="0"/>
    <n v="0"/>
    <n v="0"/>
    <n v="777635.56793999998"/>
    <n v="1080.0493999166599"/>
    <n v="1000.03296"/>
    <n v="1150"/>
    <n v="17681.309918999999"/>
    <n v="24.5573748875"/>
    <n v="0"/>
    <n v="204.25165000000001"/>
    <n v="116386.99412"/>
    <n v="161.64860294444401"/>
    <n v="126.12393"/>
    <n v="200.25077999999999"/>
    <x v="0"/>
  </r>
  <r>
    <x v="267"/>
    <x v="1"/>
    <n v="53618.129171"/>
    <n v="74.469623848611107"/>
    <n v="49.019329999999997"/>
    <n v="92.538300000000007"/>
    <n v="755825.17591999995"/>
    <n v="1049.7571887777699"/>
    <n v="1000.04517"/>
    <n v="1225"/>
    <n v="541.05709090000005"/>
    <n v="0.75146818180555497"/>
    <n v="0"/>
    <n v="66.545029999999997"/>
    <n v="52478.976755999996"/>
    <n v="72.887467716666606"/>
    <n v="49.019329999999997"/>
    <n v="91.536590000000004"/>
    <x v="0"/>
  </r>
  <r>
    <x v="268"/>
    <x v="0"/>
    <n v="0"/>
    <n v="0"/>
    <n v="0"/>
    <n v="0"/>
    <n v="804055.41639999999"/>
    <n v="1080.71964569892"/>
    <n v="1000.4956"/>
    <n v="1150"/>
    <n v="0"/>
    <n v="0"/>
    <n v="0"/>
    <n v="0"/>
    <n v="129912.99704"/>
    <n v="174.61424333333301"/>
    <n v="132.54482999999999"/>
    <n v="208.91918999999999"/>
    <x v="0"/>
  </r>
  <r>
    <x v="268"/>
    <x v="1"/>
    <n v="46623.611642000003"/>
    <n v="62.6661446801075"/>
    <n v="46.057236000000003"/>
    <n v="82.855484000000004"/>
    <n v="776192.58062999998"/>
    <n v="1043.26959762096"/>
    <n v="1000.01294"/>
    <n v="1209.126"/>
    <n v="1945.99148483"/>
    <n v="2.6155799527284902"/>
    <n v="0"/>
    <n v="103.893074"/>
    <n v="46584.609833000002"/>
    <n v="62.613722893817197"/>
    <n v="46.383502999999997"/>
    <n v="82.532120000000006"/>
    <x v="0"/>
  </r>
  <r>
    <x v="269"/>
    <x v="0"/>
    <n v="0"/>
    <n v="0"/>
    <n v="0"/>
    <n v="0"/>
    <n v="778003.48921000003"/>
    <n v="1080.5604016805501"/>
    <n v="1000.0582000000001"/>
    <n v="1150"/>
    <n v="201.244891"/>
    <n v="0.27950679305555498"/>
    <n v="0"/>
    <n v="40.593468000000001"/>
    <n v="134095.38915999999"/>
    <n v="186.243596055555"/>
    <n v="141.12115"/>
    <n v="226.04564999999999"/>
    <x v="0"/>
  </r>
  <r>
    <x v="269"/>
    <x v="1"/>
    <n v="45621.501063000003"/>
    <n v="63.363195920833299"/>
    <n v="28.375729"/>
    <n v="93.754310000000004"/>
    <n v="750267.57723000005"/>
    <n v="1042.03830170833"/>
    <n v="1000.0219"/>
    <n v="1156.05"/>
    <n v="0"/>
    <n v="0"/>
    <n v="0"/>
    <n v="0"/>
    <n v="53055.613289000001"/>
    <n v="73.688351790277693"/>
    <n v="49.464526999999997"/>
    <n v="96.394970000000001"/>
    <x v="0"/>
  </r>
  <r>
    <x v="270"/>
    <x v="0"/>
    <n v="0"/>
    <n v="0"/>
    <n v="0"/>
    <n v="0"/>
    <n v="805956.80226000003"/>
    <n v="1083.27527185483"/>
    <n v="1000.2163"/>
    <n v="1150"/>
    <n v="0"/>
    <n v="0"/>
    <n v="0"/>
    <n v="0"/>
    <n v="146942.93736000001"/>
    <n v="197.50394806451601"/>
    <n v="155.19153"/>
    <n v="240.23278999999999"/>
    <x v="0"/>
  </r>
  <r>
    <x v="270"/>
    <x v="1"/>
    <n v="53912.377234"/>
    <n v="72.462872626343994"/>
    <n v="40.010986000000003"/>
    <n v="94.875060000000005"/>
    <n v="793974.48994"/>
    <n v="1067.1700133602101"/>
    <n v="1000.06494"/>
    <n v="1225"/>
    <n v="0"/>
    <n v="0"/>
    <n v="0"/>
    <n v="0"/>
    <n v="61791.655667999999"/>
    <n v="83.053300629032194"/>
    <n v="55.666060000000002"/>
    <n v="99.223060000000004"/>
    <x v="0"/>
  </r>
  <r>
    <x v="271"/>
    <x v="0"/>
    <n v="0"/>
    <n v="0"/>
    <n v="0"/>
    <n v="0"/>
    <n v="802331.51281999995"/>
    <n v="1078.40257099462"/>
    <n v="1000.2405"/>
    <n v="1150"/>
    <n v="0"/>
    <n v="0"/>
    <n v="0"/>
    <n v="0"/>
    <n v="143917.23501"/>
    <n v="193.437143830645"/>
    <n v="155.26626999999999"/>
    <n v="236.07221999999999"/>
    <x v="0"/>
  </r>
  <r>
    <x v="271"/>
    <x v="1"/>
    <n v="55647.284088"/>
    <n v="74.794736677419294"/>
    <n v="38.886578"/>
    <n v="92.727609999999999"/>
    <n v="794888.33174000005"/>
    <n v="1068.3982953494601"/>
    <n v="1000.4215"/>
    <n v="1225"/>
    <n v="0"/>
    <n v="0"/>
    <n v="0"/>
    <n v="0"/>
    <n v="62793.297307000001"/>
    <n v="84.3995931545698"/>
    <n v="70.658990000000003"/>
    <n v="99.35642"/>
    <x v="0"/>
  </r>
  <r>
    <x v="272"/>
    <x v="0"/>
    <n v="0"/>
    <n v="0"/>
    <n v="0"/>
    <n v="0"/>
    <n v="780785.77488000004"/>
    <n v="1084.42468733333"/>
    <n v="1000.18555"/>
    <n v="1150"/>
    <n v="0"/>
    <n v="0"/>
    <n v="0"/>
    <n v="0"/>
    <n v="130702.37841999999"/>
    <n v="181.531081138888"/>
    <n v="144.18105"/>
    <n v="230.89350999999999"/>
    <x v="0"/>
  </r>
  <r>
    <x v="272"/>
    <x v="1"/>
    <n v="59028.959835000001"/>
    <n v="81.984666437499996"/>
    <n v="68.764786000000001"/>
    <n v="92.941055000000006"/>
    <n v="764110.51303999999"/>
    <n v="1061.2646014444399"/>
    <n v="1000.03577"/>
    <n v="1225"/>
    <n v="0"/>
    <n v="0"/>
    <n v="0"/>
    <n v="0"/>
    <n v="59577.406619000001"/>
    <n v="82.746398081944406"/>
    <n v="68.764786000000001"/>
    <n v="95.125529999999998"/>
    <x v="0"/>
  </r>
  <r>
    <x v="273"/>
    <x v="0"/>
    <n v="0"/>
    <n v="0"/>
    <n v="0"/>
    <n v="0"/>
    <n v="813672.38931"/>
    <n v="1093.6456845564501"/>
    <n v="1000.2311"/>
    <n v="1150"/>
    <n v="0"/>
    <n v="0"/>
    <n v="0"/>
    <n v="0"/>
    <n v="123547.00191000001"/>
    <n v="166.057798266129"/>
    <n v="129.2602"/>
    <n v="207.50978000000001"/>
    <x v="0"/>
  </r>
  <r>
    <x v="273"/>
    <x v="1"/>
    <n v="60382.031314"/>
    <n v="81.158644239247295"/>
    <n v="69.688280000000006"/>
    <n v="94.804540000000003"/>
    <n v="779102.25818999996"/>
    <n v="1047.1804545564501"/>
    <n v="1000.0503"/>
    <n v="1201.7992999999999"/>
    <n v="0"/>
    <n v="0"/>
    <n v="0"/>
    <n v="0"/>
    <n v="61170.798440999999"/>
    <n v="82.218815108870899"/>
    <n v="69.688280000000006"/>
    <n v="95.564445000000006"/>
    <x v="0"/>
  </r>
  <r>
    <x v="274"/>
    <x v="0"/>
    <n v="0"/>
    <n v="0"/>
    <n v="0"/>
    <n v="0"/>
    <n v="780428.30974000006"/>
    <n v="1083.92820797222"/>
    <n v="1000.03516"/>
    <n v="1150"/>
    <n v="0"/>
    <n v="0"/>
    <n v="0"/>
    <n v="0"/>
    <n v="127494.52638"/>
    <n v="177.07573108333301"/>
    <n v="150.66354000000001"/>
    <n v="204.96994000000001"/>
    <x v="0"/>
  </r>
  <r>
    <x v="274"/>
    <x v="1"/>
    <n v="61995.229072000002"/>
    <n v="86.104484822222204"/>
    <n v="73.996955999999997"/>
    <n v="99.080010000000001"/>
    <n v="761408.32525999995"/>
    <n v="1057.51156286111"/>
    <n v="1000.15405"/>
    <n v="1221.423"/>
    <n v="0"/>
    <n v="0"/>
    <n v="0"/>
    <n v="0"/>
    <n v="60749.510645000002"/>
    <n v="84.374320340277706"/>
    <n v="73.996955999999997"/>
    <n v="97.679249999999996"/>
    <x v="0"/>
  </r>
  <r>
    <x v="275"/>
    <x v="0"/>
    <n v="0"/>
    <n v="0"/>
    <n v="0"/>
    <n v="0"/>
    <n v="803526.74999000004"/>
    <n v="1080.0090725672001"/>
    <n v="1000.0563"/>
    <n v="1150"/>
    <n v="0"/>
    <n v="0"/>
    <n v="0"/>
    <n v="0"/>
    <n v="137741.29259"/>
    <n v="185.13614595430101"/>
    <n v="158.54614000000001"/>
    <n v="209.52620999999999"/>
    <x v="0"/>
  </r>
  <r>
    <x v="275"/>
    <x v="1"/>
    <n v="62725.355286999998"/>
    <n v="84.308273235214997"/>
    <n v="49.28181"/>
    <n v="103.110016"/>
    <n v="787410.40517000004"/>
    <n v="1058.34731877688"/>
    <n v="1000.07715"/>
    <n v="1225"/>
    <n v="0"/>
    <n v="0"/>
    <n v="0"/>
    <n v="0"/>
    <n v="66591.460185999997"/>
    <n v="89.504650787634404"/>
    <n v="79.341224999999994"/>
    <n v="100.98402"/>
    <x v="0"/>
  </r>
  <r>
    <x v="276"/>
    <x v="0"/>
    <n v="0"/>
    <n v="0"/>
    <n v="0"/>
    <n v="0"/>
    <n v="804488.15957999998"/>
    <n v="1081.30128975806"/>
    <n v="1000.0531999999999"/>
    <n v="1150"/>
    <n v="0"/>
    <n v="0"/>
    <n v="0"/>
    <n v="0"/>
    <n v="138223.28200000001"/>
    <n v="185.783981182795"/>
    <n v="163.05768"/>
    <n v="209.39406"/>
    <x v="0"/>
  </r>
  <r>
    <x v="276"/>
    <x v="1"/>
    <n v="64072.248905"/>
    <n v="86.118614119623601"/>
    <n v="49.225085999999997"/>
    <n v="108.067345"/>
    <n v="796622.21470999997"/>
    <n v="1070.72878321236"/>
    <n v="1000.0796"/>
    <n v="1225"/>
    <n v="0"/>
    <n v="0"/>
    <n v="0"/>
    <n v="0"/>
    <n v="66716.192999999999"/>
    <n v="89.672302419354807"/>
    <n v="77.138599999999997"/>
    <n v="104.213326"/>
    <x v="0"/>
  </r>
  <r>
    <x v="277"/>
    <x v="0"/>
    <n v="0"/>
    <n v="0"/>
    <n v="0"/>
    <n v="0"/>
    <n v="730896.80293000001"/>
    <n v="1087.6440519791599"/>
    <n v="1000.3573"/>
    <n v="1150"/>
    <n v="0"/>
    <n v="0"/>
    <n v="0"/>
    <n v="0"/>
    <n v="123834.94465"/>
    <n v="184.27819144345199"/>
    <n v="159.0086"/>
    <n v="213.83366000000001"/>
    <x v="0"/>
  </r>
  <r>
    <x v="277"/>
    <x v="1"/>
    <n v="53984.414272000002"/>
    <n v="80.333949809523801"/>
    <n v="43.340904000000002"/>
    <n v="102.93805"/>
    <n v="711210.48381999996"/>
    <n v="1058.3489342559501"/>
    <n v="1000.6974"/>
    <n v="1225"/>
    <n v="0"/>
    <n v="0"/>
    <n v="0"/>
    <n v="0"/>
    <n v="57748.52708"/>
    <n v="85.935308154761898"/>
    <n v="69.548410000000004"/>
    <n v="99.589129999999997"/>
    <x v="0"/>
  </r>
  <r>
    <x v="278"/>
    <x v="0"/>
    <n v="0"/>
    <n v="0"/>
    <n v="0"/>
    <n v="0"/>
    <n v="808709.20077"/>
    <n v="1086.97473221774"/>
    <n v="1000.3323"/>
    <n v="1150"/>
    <n v="0"/>
    <n v="0"/>
    <n v="0"/>
    <n v="0"/>
    <n v="129199.83854"/>
    <n v="173.655696962365"/>
    <n v="138.28387000000001"/>
    <n v="211.23035999999999"/>
    <x v="0"/>
  </r>
  <r>
    <x v="278"/>
    <x v="1"/>
    <n v="63446.077363999997"/>
    <n v="85.276985704300998"/>
    <n v="63.255645999999999"/>
    <n v="100.34396"/>
    <n v="786221.78422999999"/>
    <n v="1056.74970998655"/>
    <n v="1000.1175500000001"/>
    <n v="1225"/>
    <n v="0"/>
    <n v="0"/>
    <n v="0"/>
    <n v="0"/>
    <n v="61558.428194"/>
    <n v="82.739822841397796"/>
    <n v="62.617843999999998"/>
    <n v="98.023124999999993"/>
    <x v="0"/>
  </r>
  <r>
    <x v="279"/>
    <x v="0"/>
    <n v="0"/>
    <n v="0"/>
    <n v="0"/>
    <n v="0"/>
    <n v="777950.77862999996"/>
    <n v="1080.4871925416601"/>
    <n v="1000.0271"/>
    <n v="1150"/>
    <n v="14379.676938860001"/>
    <n v="19.971773526194401"/>
    <n v="0"/>
    <n v="199.77582000000001"/>
    <n v="117412.92778"/>
    <n v="163.073510805555"/>
    <n v="127.54639"/>
    <n v="200.60616999999999"/>
    <x v="0"/>
  </r>
  <r>
    <x v="279"/>
    <x v="1"/>
    <n v="53652.209556000002"/>
    <n v="74.516957716666596"/>
    <n v="47.456389999999999"/>
    <n v="91.555719999999994"/>
    <n v="755623.49503999995"/>
    <n v="1049.4770764444399"/>
    <n v="1000.0270400000001"/>
    <n v="1225"/>
    <n v="481.05856940000001"/>
    <n v="0.66813690194444397"/>
    <n v="0"/>
    <n v="58.064549999999997"/>
    <n v="52525.278864"/>
    <n v="72.951776199999998"/>
    <n v="47.456389999999999"/>
    <n v="90.126334999999997"/>
    <x v="0"/>
  </r>
  <r>
    <x v="280"/>
    <x v="0"/>
    <n v="0"/>
    <n v="0"/>
    <n v="0"/>
    <n v="0"/>
    <n v="804212.62951"/>
    <n v="1080.9309536424701"/>
    <n v="1000.3357"/>
    <n v="1150"/>
    <n v="1.5368423"/>
    <n v="2.0656482526881701E-3"/>
    <n v="0"/>
    <n v="1.5368423"/>
    <n v="130667.90614000001"/>
    <n v="175.62890610215001"/>
    <n v="133.27414999999999"/>
    <n v="211.78989999999999"/>
    <x v="0"/>
  </r>
  <r>
    <x v="280"/>
    <x v="1"/>
    <n v="46644.771518000001"/>
    <n v="62.694585373655897"/>
    <n v="45.489913999999999"/>
    <n v="82.330475000000007"/>
    <n v="776777.84713000001"/>
    <n v="1044.0562461424699"/>
    <n v="1000.00635"/>
    <n v="1225"/>
    <n v="1882.0851954300001"/>
    <n v="2.5296844024596701"/>
    <n v="0"/>
    <n v="114.65243"/>
    <n v="46615.095773000001"/>
    <n v="62.654698619623602"/>
    <n v="46.2654"/>
    <n v="82.175020000000004"/>
    <x v="0"/>
  </r>
  <r>
    <x v="281"/>
    <x v="0"/>
    <n v="0"/>
    <n v="0"/>
    <n v="0"/>
    <n v="0"/>
    <n v="779026.33504000003"/>
    <n v="1081.98102088888"/>
    <n v="1000.0254"/>
    <n v="1150"/>
    <n v="148.06731500000001"/>
    <n v="0.205649048611111"/>
    <n v="0"/>
    <n v="37.659385999999998"/>
    <n v="135006.14587000001"/>
    <n v="187.50853593055501"/>
    <n v="141.65307999999999"/>
    <n v="230.65991"/>
    <x v="0"/>
  </r>
  <r>
    <x v="281"/>
    <x v="1"/>
    <n v="45858.696612"/>
    <n v="63.692634183333297"/>
    <n v="27.755330000000001"/>
    <n v="93.576160000000002"/>
    <n v="750292.04174000002"/>
    <n v="1042.0722801944401"/>
    <n v="1000.1863"/>
    <n v="1165.9978000000001"/>
    <n v="3.3978043000000002"/>
    <n v="4.7191726388888799E-3"/>
    <n v="0"/>
    <n v="3.3978043000000002"/>
    <n v="53274.955527999999"/>
    <n v="73.992993788888796"/>
    <n v="49.332053999999999"/>
    <n v="96.426349999999999"/>
    <x v="0"/>
  </r>
  <r>
    <x v="282"/>
    <x v="0"/>
    <n v="0"/>
    <n v="0"/>
    <n v="0"/>
    <n v="0"/>
    <n v="805626.24659999995"/>
    <n v="1082.8309766129"/>
    <n v="1000.2168"/>
    <n v="1150"/>
    <n v="0"/>
    <n v="0"/>
    <n v="0"/>
    <n v="0"/>
    <n v="147504.04592"/>
    <n v="198.25812623655901"/>
    <n v="156.66204999999999"/>
    <n v="242.79227"/>
    <x v="0"/>
  </r>
  <r>
    <x v="282"/>
    <x v="1"/>
    <n v="55054.851368000003"/>
    <n v="73.998456139784906"/>
    <n v="40.142913999999998"/>
    <n v="95.539000000000001"/>
    <n v="794199.22762000002"/>
    <n v="1067.4720801343999"/>
    <n v="1000.3558"/>
    <n v="1225"/>
    <n v="0"/>
    <n v="0"/>
    <n v="0"/>
    <n v="0"/>
    <n v="62637.115769000004"/>
    <n v="84.189671732526804"/>
    <n v="55.479404000000002"/>
    <n v="99.521190000000004"/>
    <x v="0"/>
  </r>
  <r>
    <x v="283"/>
    <x v="0"/>
    <n v="0"/>
    <n v="0"/>
    <n v="0"/>
    <n v="0"/>
    <n v="803937.94036000001"/>
    <n v="1080.5617477956901"/>
    <n v="1000.3447"/>
    <n v="1150"/>
    <n v="0"/>
    <n v="0"/>
    <n v="0"/>
    <n v="0"/>
    <n v="144606.95045999999"/>
    <n v="194.36418072580599"/>
    <n v="155.62549000000001"/>
    <n v="245.89264"/>
    <x v="0"/>
  </r>
  <r>
    <x v="283"/>
    <x v="1"/>
    <n v="55481.544894999999"/>
    <n v="74.571968944892404"/>
    <n v="39.302371999999998"/>
    <n v="93.417339999999996"/>
    <n v="794786.52596"/>
    <n v="1068.2614596236499"/>
    <n v="1000.0143399999999"/>
    <n v="1225"/>
    <n v="0"/>
    <n v="0"/>
    <n v="0"/>
    <n v="0"/>
    <n v="62927.719551000002"/>
    <n v="84.580268213709601"/>
    <n v="70.513626000000002"/>
    <n v="100.47692000000001"/>
    <x v="0"/>
  </r>
  <r>
    <x v="284"/>
    <x v="0"/>
    <n v="0"/>
    <n v="0"/>
    <n v="0"/>
    <n v="0"/>
    <n v="781226.67134"/>
    <n v="1085.03704352777"/>
    <n v="1000.1655"/>
    <n v="1150"/>
    <n v="0"/>
    <n v="0"/>
    <n v="0"/>
    <n v="0"/>
    <n v="130791.18844"/>
    <n v="181.65442838888799"/>
    <n v="142.33723000000001"/>
    <n v="225.81805"/>
    <x v="0"/>
  </r>
  <r>
    <x v="284"/>
    <x v="1"/>
    <n v="59052.813435999997"/>
    <n v="82.017796438888794"/>
    <n v="68.332790000000003"/>
    <n v="92.408325000000005"/>
    <n v="763139.00257000001"/>
    <n v="1059.9152813472199"/>
    <n v="1000.1275000000001"/>
    <n v="1225"/>
    <n v="0"/>
    <n v="0"/>
    <n v="0"/>
    <n v="0"/>
    <n v="59610.947762000003"/>
    <n v="82.792983002777703"/>
    <n v="68.332790000000003"/>
    <n v="94.502075000000005"/>
    <x v="0"/>
  </r>
  <r>
    <x v="285"/>
    <x v="0"/>
    <n v="0"/>
    <n v="0"/>
    <n v="0"/>
    <n v="0"/>
    <n v="813415.46658000001"/>
    <n v="1093.3003583064501"/>
    <n v="1000.6161"/>
    <n v="1150"/>
    <n v="0"/>
    <n v="0"/>
    <n v="0"/>
    <n v="0"/>
    <n v="123817.53881"/>
    <n v="166.42142313171999"/>
    <n v="131.69184999999999"/>
    <n v="208.92310000000001"/>
    <x v="0"/>
  </r>
  <r>
    <x v="285"/>
    <x v="1"/>
    <n v="60455.548351999998"/>
    <n v="81.257457462365494"/>
    <n v="70.347229999999996"/>
    <n v="93.611320000000006"/>
    <n v="778900.98820999998"/>
    <n v="1046.9099303897799"/>
    <n v="1000.2968"/>
    <n v="1199.2825"/>
    <n v="0"/>
    <n v="0"/>
    <n v="0"/>
    <n v="0"/>
    <n v="61221.436390000003"/>
    <n v="82.286876868279506"/>
    <n v="70.511769999999999"/>
    <n v="95.453950000000006"/>
    <x v="0"/>
  </r>
  <r>
    <x v="286"/>
    <x v="0"/>
    <n v="0"/>
    <n v="0"/>
    <n v="0"/>
    <n v="0"/>
    <n v="780705.77349000005"/>
    <n v="1084.31357429166"/>
    <n v="1000.07043"/>
    <n v="1150"/>
    <n v="0"/>
    <n v="0"/>
    <n v="0"/>
    <n v="0"/>
    <n v="128499.66652"/>
    <n v="178.471759055555"/>
    <n v="150.81847999999999"/>
    <n v="204.67686"/>
    <x v="0"/>
  </r>
  <r>
    <x v="286"/>
    <x v="1"/>
    <n v="62397.584028999998"/>
    <n v="86.663311151388797"/>
    <n v="73.656715000000005"/>
    <n v="100.31967"/>
    <n v="761667.10316000006"/>
    <n v="1057.8709766111101"/>
    <n v="1000.4469"/>
    <n v="1210.5309"/>
    <n v="0"/>
    <n v="0"/>
    <n v="0"/>
    <n v="0"/>
    <n v="61073.532313999996"/>
    <n v="84.824350436111104"/>
    <n v="73.767844999999994"/>
    <n v="98.553659999999994"/>
    <x v="0"/>
  </r>
  <r>
    <x v="287"/>
    <x v="0"/>
    <n v="0"/>
    <n v="0"/>
    <n v="0"/>
    <n v="0"/>
    <n v="804146.28986000002"/>
    <n v="1080.84178744623"/>
    <n v="1000.3843000000001"/>
    <n v="1150"/>
    <n v="0"/>
    <n v="0"/>
    <n v="0"/>
    <n v="0"/>
    <n v="138371.03758"/>
    <n v="185.98257739247299"/>
    <n v="159.37244999999999"/>
    <n v="210.2448"/>
    <x v="0"/>
  </r>
  <r>
    <x v="287"/>
    <x v="1"/>
    <n v="62634.881634999998"/>
    <n v="84.186668864247295"/>
    <n v="48.28302"/>
    <n v="103.42441599999999"/>
    <n v="788090.39613999997"/>
    <n v="1059.2612851343999"/>
    <n v="1000.19763"/>
    <n v="1225"/>
    <n v="0"/>
    <n v="0"/>
    <n v="0"/>
    <n v="0"/>
    <n v="66451.495508000007"/>
    <n v="89.316526220430106"/>
    <n v="79.453729999999993"/>
    <n v="100.920845"/>
    <x v="0"/>
  </r>
  <r>
    <x v="0"/>
    <x v="0"/>
    <n v="0"/>
    <n v="0"/>
    <n v="0"/>
    <n v="0"/>
    <n v="816520.93553999998"/>
    <n v="1097.4743757258"/>
    <n v="1020.02124"/>
    <n v="1170"/>
    <n v="6037.4758746099997"/>
    <n v="19.621641987392401"/>
    <n v="0"/>
    <n v="165.61148"/>
    <n v="120695.89938"/>
    <n v="162.22567120967699"/>
    <n v="132.4727"/>
    <n v="205.0891"/>
    <x v="1"/>
  </r>
  <r>
    <x v="0"/>
    <x v="1"/>
    <n v="57597.637639"/>
    <n v="77.416179622311802"/>
    <n v="51.392307000000002"/>
    <n v="97.566990000000004"/>
    <n v="786447.40261999995"/>
    <n v="1057.0529605107499"/>
    <n v="1000.60535"/>
    <n v="1199.644"/>
    <n v="95.73010223"/>
    <n v="0.12866949224462301"/>
    <n v="0"/>
    <n v="39.876044999999998"/>
    <n v="63361.142640999999"/>
    <n v="85.162826130376303"/>
    <n v="63.298912000000001"/>
    <n v="104.0626"/>
    <x v="1"/>
  </r>
  <r>
    <x v="1"/>
    <x v="0"/>
    <n v="0"/>
    <n v="0"/>
    <n v="0"/>
    <n v="0"/>
    <n v="735405.28099999996"/>
    <n v="1094.35309672619"/>
    <n v="1020.18823"/>
    <n v="1170"/>
    <n v="2909.16449934"/>
    <n v="12.0688748174687"/>
    <n v="0"/>
    <n v="141.67465000000001"/>
    <n v="106511.78522999999"/>
    <n v="158.49968040178501"/>
    <n v="128.83247"/>
    <n v="187.761"/>
    <x v="1"/>
  </r>
  <r>
    <x v="1"/>
    <x v="1"/>
    <n v="46045.251184000001"/>
    <n v="68.5197190238095"/>
    <n v="47.805683000000002"/>
    <n v="82.869119999999995"/>
    <n v="706423.28766999999"/>
    <n v="1051.2251304613001"/>
    <n v="1000.8649"/>
    <n v="1183.7072000000001"/>
    <n v="287.41913894999999"/>
    <n v="0.427707052008928"/>
    <n v="0"/>
    <n v="66.782790000000006"/>
    <n v="52236.035795999996"/>
    <n v="77.732196125000002"/>
    <n v="59.888756000000001"/>
    <n v="92.778800000000004"/>
    <x v="1"/>
  </r>
  <r>
    <x v="2"/>
    <x v="0"/>
    <n v="0"/>
    <n v="0"/>
    <n v="0"/>
    <n v="0"/>
    <n v="811933.3713"/>
    <n v="1091.3082947580599"/>
    <n v="1020.3943"/>
    <n v="1170"/>
    <n v="14919.9251"/>
    <n v="34.901484806451599"/>
    <n v="0"/>
    <n v="279.34300000000002"/>
    <n v="108216.16149300001"/>
    <n v="145.451829963709"/>
    <n v="112.1473"/>
    <n v="178.13239999999999"/>
    <x v="1"/>
  </r>
  <r>
    <x v="2"/>
    <x v="1"/>
    <n v="47974.027171000002"/>
    <n v="64.481219315860201"/>
    <n v="40.940353000000002"/>
    <n v="82.945089999999993"/>
    <n v="782658.28807999997"/>
    <n v="1051.9600646236499"/>
    <n v="1000.48376"/>
    <n v="1185.9951000000001"/>
    <n v="3705.0708365199998"/>
    <n v="4.9799339200537602"/>
    <n v="0"/>
    <n v="138.41060999999999"/>
    <n v="54098.057853999999"/>
    <n v="72.712443352150501"/>
    <n v="52.690666"/>
    <n v="92.778859999999995"/>
    <x v="1"/>
  </r>
  <r>
    <x v="3"/>
    <x v="0"/>
    <n v="0"/>
    <n v="0"/>
    <n v="0"/>
    <n v="0"/>
    <n v="776439.62751000002"/>
    <n v="1078.38837154166"/>
    <n v="1020.2324"/>
    <n v="1170"/>
    <n v="23070.828144129999"/>
    <n v="43.907798214638802"/>
    <n v="0"/>
    <n v="330.16269999999997"/>
    <n v="104439.465415"/>
    <n v="145.054813076388"/>
    <n v="110.947266"/>
    <n v="188.83745999999999"/>
    <x v="1"/>
  </r>
  <r>
    <x v="3"/>
    <x v="1"/>
    <n v="44330.658856000002"/>
    <n v="61.570359522222198"/>
    <n v="38.330620000000003"/>
    <n v="86.129149999999996"/>
    <n v="755607.76772999996"/>
    <n v="1049.45523295833"/>
    <n v="1000.1343000000001"/>
    <n v="1223.5786000000001"/>
    <n v="5435.1443623799996"/>
    <n v="7.5488116144166604"/>
    <n v="0"/>
    <n v="167.96333000000001"/>
    <n v="50500.963471000003"/>
    <n v="70.140227043055503"/>
    <n v="48.649624000000003"/>
    <n v="95.445430000000002"/>
    <x v="1"/>
  </r>
  <r>
    <x v="4"/>
    <x v="0"/>
    <n v="0"/>
    <n v="0"/>
    <n v="0"/>
    <n v="0"/>
    <n v="814537.64775999996"/>
    <n v="1094.8086663440799"/>
    <n v="1020.35815"/>
    <n v="1170"/>
    <n v="25981.722708099998"/>
    <n v="51.712712386962302"/>
    <n v="0"/>
    <n v="283.26596000000001"/>
    <n v="107914.451187"/>
    <n v="145.04630535887"/>
    <n v="109.33338999999999"/>
    <n v="184.21587"/>
    <x v="1"/>
  </r>
  <r>
    <x v="4"/>
    <x v="1"/>
    <n v="41438.814496999999"/>
    <n v="55.697331313172"/>
    <n v="36.283320000000003"/>
    <n v="77.122249999999994"/>
    <n v="777588.16115000006"/>
    <n v="1045.1453778897801"/>
    <n v="1000.006"/>
    <n v="1203.7783999999999"/>
    <n v="732.36416707000001"/>
    <n v="0.98436043961021502"/>
    <n v="0"/>
    <n v="68.335464000000002"/>
    <n v="49004.431171999997"/>
    <n v="65.866170930107501"/>
    <n v="48.658092000000003"/>
    <n v="87.751390000000001"/>
    <x v="1"/>
  </r>
  <r>
    <x v="5"/>
    <x v="0"/>
    <n v="0"/>
    <n v="0"/>
    <n v="0"/>
    <n v="0"/>
    <n v="792155.04"/>
    <n v="1100.2153333333299"/>
    <n v="1020.78"/>
    <n v="1170"/>
    <n v="21528.4461376"/>
    <n v="46.1389584508333"/>
    <n v="0"/>
    <n v="274.91879999999998"/>
    <n v="111974.90390400001"/>
    <n v="155.52069986666601"/>
    <n v="117.64722399999999"/>
    <n v="204.25671"/>
    <x v="1"/>
  </r>
  <r>
    <x v="5"/>
    <x v="1"/>
    <n v="41285.833981999996"/>
    <n v="57.341436086111102"/>
    <n v="37.247100000000003"/>
    <n v="76.738309999999998"/>
    <n v="752217.03391999996"/>
    <n v="1044.74588044444"/>
    <n v="1000.027"/>
    <n v="1184.8795"/>
    <n v="1.6324539"/>
    <n v="2.26729708333333E-3"/>
    <n v="0"/>
    <n v="1.6324539"/>
    <n v="49418.087359999998"/>
    <n v="68.636232444444403"/>
    <n v="50.883629999999997"/>
    <n v="88.736009999999993"/>
    <x v="1"/>
  </r>
  <r>
    <x v="6"/>
    <x v="0"/>
    <n v="0"/>
    <n v="0"/>
    <n v="0"/>
    <n v="0"/>
    <n v="827424.67596000002"/>
    <n v="1112.1299408064499"/>
    <n v="1020.62646"/>
    <n v="1170"/>
    <n v="267.06475890000002"/>
    <n v="2.4595163103494602"/>
    <n v="0"/>
    <n v="92.904049999999998"/>
    <n v="130641.15668"/>
    <n v="175.59295252688099"/>
    <n v="128.02959999999999"/>
    <n v="214.49021999999999"/>
    <x v="1"/>
  </r>
  <r>
    <x v="6"/>
    <x v="1"/>
    <n v="48844.131159999997"/>
    <n v="65.650713924731093"/>
    <n v="44.235171999999999"/>
    <n v="87.42586"/>
    <n v="790515.09950000001"/>
    <n v="1062.5202950268799"/>
    <n v="1000.08136"/>
    <n v="1225"/>
    <n v="0"/>
    <n v="0"/>
    <n v="0"/>
    <n v="0"/>
    <n v="57087.264971999997"/>
    <n v="76.7301948548387"/>
    <n v="58.014232999999997"/>
    <n v="97.42586"/>
    <x v="1"/>
  </r>
  <r>
    <x v="7"/>
    <x v="0"/>
    <n v="0"/>
    <n v="0"/>
    <n v="0"/>
    <n v="0"/>
    <n v="825472.52021999995"/>
    <n v="1109.50607556451"/>
    <n v="1021.10034"/>
    <n v="1170"/>
    <n v="2704.2740194180001"/>
    <n v="9.2942934124596697"/>
    <n v="0"/>
    <n v="191.24734000000001"/>
    <n v="127282.17088999999"/>
    <n v="171.078186680107"/>
    <n v="127.19701999999999"/>
    <n v="211.57065"/>
    <x v="1"/>
  </r>
  <r>
    <x v="7"/>
    <x v="1"/>
    <n v="50918.484042999997"/>
    <n v="68.438822638440797"/>
    <n v="42.405549999999998"/>
    <n v="85.524209999999997"/>
    <n v="792685.21066999994"/>
    <n v="1065.4371111155899"/>
    <n v="1000.08484"/>
    <n v="1225"/>
    <n v="0"/>
    <n v="0"/>
    <n v="0"/>
    <n v="0"/>
    <n v="59174.832729000002"/>
    <n v="79.536065495967705"/>
    <n v="56.519043000000003"/>
    <n v="95.880424000000005"/>
    <x v="1"/>
  </r>
  <r>
    <x v="8"/>
    <x v="0"/>
    <n v="0"/>
    <n v="0"/>
    <n v="0"/>
    <n v="0"/>
    <n v="793440.04333999997"/>
    <n v="1102.00006019444"/>
    <n v="1020.74744"/>
    <n v="1170"/>
    <n v="7831.3862687999999"/>
    <n v="17.0479464513888"/>
    <n v="0"/>
    <n v="272.67142000000001"/>
    <n v="113292.885027"/>
    <n v="157.351229204166"/>
    <n v="112.56636"/>
    <n v="206.21024"/>
    <x v="1"/>
  </r>
  <r>
    <x v="8"/>
    <x v="1"/>
    <n v="47790.629432000002"/>
    <n v="66.375874211111096"/>
    <n v="39.762737000000001"/>
    <n v="81.929770000000005"/>
    <n v="764224.57634000003"/>
    <n v="1061.4230226944401"/>
    <n v="1000.1339"/>
    <n v="1225"/>
    <n v="0"/>
    <n v="0"/>
    <n v="0"/>
    <n v="0"/>
    <n v="55649.255451999998"/>
    <n v="77.290632572222194"/>
    <n v="52.742530000000002"/>
    <n v="92.550690000000003"/>
    <x v="1"/>
  </r>
  <r>
    <x v="9"/>
    <x v="0"/>
    <n v="0"/>
    <n v="0"/>
    <n v="0"/>
    <n v="0"/>
    <n v="821116.55067000003"/>
    <n v="1103.65127778225"/>
    <n v="1020.1660000000001"/>
    <n v="1170"/>
    <n v="13263.0486504"/>
    <n v="29.386952807661199"/>
    <n v="0"/>
    <n v="299.47116"/>
    <n v="108584.561693"/>
    <n v="145.946991522849"/>
    <n v="109.15835"/>
    <n v="180.76836"/>
    <x v="1"/>
  </r>
  <r>
    <x v="9"/>
    <x v="1"/>
    <n v="49896.223422000003"/>
    <n v="67.064816427419302"/>
    <n v="53.238720000000001"/>
    <n v="82.98142"/>
    <n v="779934.24222999997"/>
    <n v="1048.29871267473"/>
    <n v="1000.057"/>
    <n v="1211.7354"/>
    <n v="0"/>
    <n v="0"/>
    <n v="0"/>
    <n v="0"/>
    <n v="57957.188464999999"/>
    <n v="77.899446861559099"/>
    <n v="65.026499999999999"/>
    <n v="93.422225999999995"/>
    <x v="1"/>
  </r>
  <r>
    <x v="10"/>
    <x v="0"/>
    <n v="0"/>
    <n v="0"/>
    <n v="0"/>
    <n v="0"/>
    <n v="794886.66686999996"/>
    <n v="1104.00925954166"/>
    <n v="1020.06006"/>
    <n v="1170"/>
    <n v="28196.893371599999"/>
    <n v="56.626267656388798"/>
    <n v="0"/>
    <n v="307.00033999999999"/>
    <n v="111418.87796"/>
    <n v="154.74844161111099"/>
    <n v="119.22016000000001"/>
    <n v="193.11015"/>
    <x v="1"/>
  </r>
  <r>
    <x v="10"/>
    <x v="1"/>
    <n v="50570.476699999999"/>
    <n v="70.236773194444396"/>
    <n v="51.627464000000003"/>
    <n v="85.372749999999996"/>
    <n v="757556.94175"/>
    <n v="1052.16241909722"/>
    <n v="1000.07214"/>
    <n v="1218.1794"/>
    <n v="0"/>
    <n v="0"/>
    <n v="0"/>
    <n v="0"/>
    <n v="57315.417853999999"/>
    <n v="79.604747019444403"/>
    <n v="62.569392999999998"/>
    <n v="94.095529999999997"/>
    <x v="1"/>
  </r>
  <r>
    <x v="11"/>
    <x v="0"/>
    <n v="0"/>
    <n v="0"/>
    <n v="0"/>
    <n v="0"/>
    <n v="809500.76248000003"/>
    <n v="1088.0386592473101"/>
    <n v="1020.375"/>
    <n v="1170"/>
    <n v="16023.925179927999"/>
    <n v="32.154603712634398"/>
    <n v="0"/>
    <n v="244.40658999999999"/>
    <n v="117556.03802399999"/>
    <n v="158.00542745161201"/>
    <n v="123.85742"/>
    <n v="188.48437999999999"/>
    <x v="1"/>
  </r>
  <r>
    <x v="11"/>
    <x v="1"/>
    <n v="57574.880577000004"/>
    <n v="77.385592173386996"/>
    <n v="59.775449999999999"/>
    <n v="94.64434"/>
    <n v="783016.25792999996"/>
    <n v="1052.4412068951599"/>
    <n v="1000.2069"/>
    <n v="1191.6251"/>
    <n v="0"/>
    <n v="0"/>
    <n v="0"/>
    <n v="0"/>
    <n v="63771.722612999998"/>
    <n v="85.714680931451596"/>
    <n v="71.271820000000005"/>
    <n v="102.739334"/>
    <x v="1"/>
  </r>
  <r>
    <x v="12"/>
    <x v="0"/>
    <n v="0"/>
    <n v="0"/>
    <n v="0"/>
    <n v="0"/>
    <n v="814483.23710000003"/>
    <n v="1094.73553373655"/>
    <n v="1020.14355"/>
    <n v="1170"/>
    <n v="8601.6254406000007"/>
    <n v="22.037892042069799"/>
    <n v="0"/>
    <n v="212.82632000000001"/>
    <n v="124585.91228"/>
    <n v="167.454183172043"/>
    <n v="133.73611"/>
    <n v="205.47224"/>
    <x v="1"/>
  </r>
  <r>
    <x v="12"/>
    <x v="1"/>
    <n v="57932.945277999999"/>
    <n v="77.866861932795601"/>
    <n v="57.171570000000003"/>
    <n v="96.759950000000003"/>
    <n v="790333.73395000002"/>
    <n v="1062.2765241263401"/>
    <n v="1000.2885"/>
    <n v="1225"/>
    <n v="0"/>
    <n v="0"/>
    <n v="0"/>
    <n v="0"/>
    <n v="63284.226832"/>
    <n v="85.059444666666593"/>
    <n v="68.336010000000002"/>
    <n v="103.14946999999999"/>
    <x v="1"/>
  </r>
  <r>
    <x v="13"/>
    <x v="0"/>
    <n v="0"/>
    <n v="0"/>
    <n v="0"/>
    <n v="0"/>
    <n v="764406.57334"/>
    <n v="1098.2853065229799"/>
    <n v="1020.39136"/>
    <n v="1170"/>
    <n v="9308.4574643760006"/>
    <n v="26.550211690517202"/>
    <n v="0"/>
    <n v="249.34719999999999"/>
    <n v="112993.63787399999"/>
    <n v="162.34718085344801"/>
    <n v="124.168465"/>
    <n v="204.24260000000001"/>
    <x v="1"/>
  </r>
  <r>
    <x v="13"/>
    <x v="1"/>
    <n v="51081.247175999997"/>
    <n v="73.392596517241302"/>
    <n v="52.044125000000001"/>
    <n v="88.587260000000001"/>
    <n v="735648.93188000005"/>
    <n v="1056.96685614942"/>
    <n v="1000.21924"/>
    <n v="1225"/>
    <n v="0"/>
    <n v="0"/>
    <n v="0"/>
    <n v="0"/>
    <n v="57099.136598999998"/>
    <n v="82.038989366379298"/>
    <n v="63.486362"/>
    <n v="97.263310000000004"/>
    <x v="1"/>
  </r>
  <r>
    <x v="14"/>
    <x v="0"/>
    <n v="0"/>
    <n v="0"/>
    <n v="0"/>
    <n v="0"/>
    <n v="818519.98202"/>
    <n v="1100.16126615591"/>
    <n v="1020.16003"/>
    <n v="1170"/>
    <n v="30089.86859917"/>
    <n v="61.3293096283602"/>
    <n v="0"/>
    <n v="312.41494999999998"/>
    <n v="109895.666526"/>
    <n v="147.709229201612"/>
    <n v="112.27525"/>
    <n v="182.72389000000001"/>
    <x v="1"/>
  </r>
  <r>
    <x v="14"/>
    <x v="1"/>
    <n v="48921.199584000002"/>
    <n v="65.754300516129007"/>
    <n v="46.759182000000003"/>
    <n v="87.997405999999998"/>
    <n v="784562.82617999997"/>
    <n v="1054.51992766129"/>
    <n v="1000.23816"/>
    <n v="1225"/>
    <n v="2315.4183189999999"/>
    <n v="3.11212139650537"/>
    <n v="0"/>
    <n v="148.61466999999999"/>
    <n v="54805.941357999996"/>
    <n v="73.663899674731098"/>
    <n v="57.005608000000002"/>
    <n v="97.533990000000003"/>
    <x v="1"/>
  </r>
  <r>
    <x v="15"/>
    <x v="0"/>
    <n v="0"/>
    <n v="0"/>
    <n v="0"/>
    <n v="0"/>
    <n v="780746.97785999998"/>
    <n v="1084.37080258333"/>
    <n v="1020.2910000000001"/>
    <n v="1170"/>
    <n v="27385.048121780001"/>
    <n v="51.879885130250003"/>
    <n v="0"/>
    <n v="341.25418000000002"/>
    <n v="107603.015426"/>
    <n v="149.44863253611101"/>
    <n v="112.974075"/>
    <n v="196.8544"/>
    <x v="1"/>
  </r>
  <r>
    <x v="15"/>
    <x v="1"/>
    <n v="43703.602265000001"/>
    <n v="60.6994475902777"/>
    <n v="37.776924000000001"/>
    <n v="85.545235000000005"/>
    <n v="755568.25081"/>
    <n v="1049.40034834722"/>
    <n v="1000.0776"/>
    <n v="1225"/>
    <n v="4869.4556994699997"/>
    <n v="6.7631329159305498"/>
    <n v="0"/>
    <n v="167.39449999999999"/>
    <n v="49857.656362000002"/>
    <n v="69.246744947222197"/>
    <n v="49.173991999999998"/>
    <n v="95.178759999999997"/>
    <x v="1"/>
  </r>
  <r>
    <x v="16"/>
    <x v="0"/>
    <n v="0"/>
    <n v="0"/>
    <n v="0"/>
    <n v="0"/>
    <n v="814137.19727999996"/>
    <n v="1094.2704264516101"/>
    <n v="1020.037"/>
    <n v="1170"/>
    <n v="26493.785157099999"/>
    <n v="51.908267812768798"/>
    <n v="0"/>
    <n v="292.57530000000003"/>
    <n v="112037.69164600001"/>
    <n v="150.588295223118"/>
    <n v="116.226364"/>
    <n v="189.60267999999999"/>
    <x v="1"/>
  </r>
  <r>
    <x v="16"/>
    <x v="1"/>
    <n v="37796.445095000003"/>
    <n v="50.801673514784902"/>
    <n v="34.370370000000001"/>
    <n v="68.162149999999997"/>
    <n v="778649.26699000003"/>
    <n v="1046.5715954166601"/>
    <n v="1000.1127"/>
    <n v="1213.2426"/>
    <n v="1169.9603654529999"/>
    <n v="1.5725273729206899"/>
    <n v="0"/>
    <n v="83.992469999999997"/>
    <n v="45399.535179999999"/>
    <n v="61.020880618279499"/>
    <n v="47.441130000000001"/>
    <n v="78.500190000000003"/>
    <x v="1"/>
  </r>
  <r>
    <x v="17"/>
    <x v="0"/>
    <n v="0"/>
    <n v="0"/>
    <n v="0"/>
    <n v="0"/>
    <n v="786184.06859000004"/>
    <n v="1091.9223174861099"/>
    <n v="1020.6034"/>
    <n v="1170"/>
    <n v="17027.78935246"/>
    <n v="38.176396734999997"/>
    <n v="0"/>
    <n v="273.29561999999999"/>
    <n v="117308.891592"/>
    <n v="162.92901610000001"/>
    <n v="120.68137"/>
    <n v="207.82352"/>
    <x v="1"/>
  </r>
  <r>
    <x v="17"/>
    <x v="1"/>
    <n v="39636.754266000004"/>
    <n v="55.051047591666602"/>
    <n v="36.364303999999997"/>
    <n v="71.24194"/>
    <n v="753114.45033000002"/>
    <n v="1045.9922921249999"/>
    <n v="1000.03174"/>
    <n v="1199.7902999999999"/>
    <n v="13.114990000000001"/>
    <n v="1.8215263888888798E-2"/>
    <n v="0"/>
    <n v="13.114990000000001"/>
    <n v="47661.666357000002"/>
    <n v="66.196758829166598"/>
    <n v="50.204410000000003"/>
    <n v="83.343249999999998"/>
    <x v="1"/>
  </r>
  <r>
    <x v="18"/>
    <x v="0"/>
    <n v="0"/>
    <n v="0"/>
    <n v="0"/>
    <n v="0"/>
    <n v="819003.92111999996"/>
    <n v="1100.8117219354799"/>
    <n v="1020.8840300000001"/>
    <n v="1170"/>
    <n v="35.768189999999997"/>
    <n v="1.0361530945564501"/>
    <n v="0"/>
    <n v="81.386870000000002"/>
    <n v="135782.77755999999"/>
    <n v="182.50373327956899"/>
    <n v="129.7593"/>
    <n v="225.10749999999999"/>
    <x v="1"/>
  </r>
  <r>
    <x v="18"/>
    <x v="1"/>
    <n v="48867.799496"/>
    <n v="65.682526204300999"/>
    <n v="44.068123"/>
    <n v="89.603250000000003"/>
    <n v="778953.63468000002"/>
    <n v="1046.9806917741901"/>
    <n v="1000.03235"/>
    <n v="1171.0663999999999"/>
    <n v="0"/>
    <n v="0"/>
    <n v="0"/>
    <n v="0"/>
    <n v="57107.863657000002"/>
    <n v="76.757881259408606"/>
    <n v="57.08222"/>
    <n v="99.949770000000001"/>
    <x v="1"/>
  </r>
  <r>
    <x v="19"/>
    <x v="0"/>
    <n v="0"/>
    <n v="0"/>
    <n v="0"/>
    <n v="0"/>
    <n v="821671.36352999997"/>
    <n v="1104.39699399193"/>
    <n v="1020.5863000000001"/>
    <n v="1170"/>
    <n v="37.512191999999999"/>
    <n v="0.661894496209677"/>
    <n v="0"/>
    <n v="71.723600000000005"/>
    <n v="134347.30947000001"/>
    <n v="180.57434068548301"/>
    <n v="131.22484"/>
    <n v="223.64644000000001"/>
    <x v="1"/>
  </r>
  <r>
    <x v="19"/>
    <x v="1"/>
    <n v="51043.092127999997"/>
    <n v="68.606306623655897"/>
    <n v="40.652000000000001"/>
    <n v="86.753050000000002"/>
    <n v="783557.05868000002"/>
    <n v="1053.1680896236501"/>
    <n v="1000.8390000000001"/>
    <n v="1187.9721999999999"/>
    <n v="0"/>
    <n v="0"/>
    <n v="0"/>
    <n v="0"/>
    <n v="59246.080059"/>
    <n v="79.631828036290301"/>
    <n v="54.330469999999998"/>
    <n v="98.288970000000006"/>
    <x v="1"/>
  </r>
  <r>
    <x v="20"/>
    <x v="0"/>
    <n v="0"/>
    <n v="0"/>
    <n v="0"/>
    <n v="0"/>
    <n v="792683.52136999997"/>
    <n v="1100.9493352361101"/>
    <n v="1020.49414"/>
    <n v="1170"/>
    <n v="7653.6285484500004"/>
    <n v="16.826940318055499"/>
    <n v="0"/>
    <n v="262.66757000000001"/>
    <n v="119420.665608"/>
    <n v="165.86203556666601"/>
    <n v="118.38692"/>
    <n v="209.27446"/>
    <x v="1"/>
  </r>
  <r>
    <x v="20"/>
    <x v="1"/>
    <n v="47734.608415000002"/>
    <n v="66.298067243055499"/>
    <n v="45.437686999999997"/>
    <n v="80.644580000000005"/>
    <n v="755055.41572000005"/>
    <n v="1048.6880773888799"/>
    <n v="1000.0949000000001"/>
    <n v="1225"/>
    <n v="0"/>
    <n v="0"/>
    <n v="0"/>
    <n v="0"/>
    <n v="55530.250625000001"/>
    <n v="77.125348090277697"/>
    <n v="57.442210000000003"/>
    <n v="92.713486000000003"/>
    <x v="1"/>
  </r>
  <r>
    <x v="21"/>
    <x v="0"/>
    <n v="0"/>
    <n v="0"/>
    <n v="0"/>
    <n v="0"/>
    <n v="824082.67431999999"/>
    <n v="1107.63800311827"/>
    <n v="1020.0912"/>
    <n v="1170"/>
    <n v="11569.462558880001"/>
    <n v="23.518983895698899"/>
    <n v="0"/>
    <n v="314.07530000000003"/>
    <n v="114305.290441"/>
    <n v="153.63614306586001"/>
    <n v="110.81895400000001"/>
    <n v="199.15982"/>
    <x v="1"/>
  </r>
  <r>
    <x v="21"/>
    <x v="1"/>
    <n v="49347.808731999998"/>
    <n v="66.327699908602099"/>
    <n v="52.347766999999997"/>
    <n v="86.331779999999995"/>
    <n v="782498.38959000004"/>
    <n v="1051.7451472983801"/>
    <n v="1000.07544"/>
    <n v="1225"/>
    <n v="0"/>
    <n v="0"/>
    <n v="0"/>
    <n v="0"/>
    <n v="57342.582494000002"/>
    <n v="77.073363567204296"/>
    <n v="64.196365"/>
    <n v="96.621634999999998"/>
    <x v="1"/>
  </r>
  <r>
    <x v="22"/>
    <x v="0"/>
    <n v="0"/>
    <n v="0"/>
    <n v="0"/>
    <n v="0"/>
    <n v="795794.03946"/>
    <n v="1105.2694992500001"/>
    <n v="1020.0154"/>
    <n v="1170"/>
    <n v="16454.655491779999"/>
    <n v="35.8443682727777"/>
    <n v="0"/>
    <n v="288.08676000000003"/>
    <n v="116343.558466"/>
    <n v="161.58827564722199"/>
    <n v="119.92589"/>
    <n v="203.31473"/>
    <x v="1"/>
  </r>
  <r>
    <x v="22"/>
    <x v="1"/>
    <n v="50538.594974"/>
    <n v="70.192493019444399"/>
    <n v="48.443489999999997"/>
    <n v="86.741550000000004"/>
    <n v="761685.37485000002"/>
    <n v="1057.8963539583301"/>
    <n v="1000.2217000000001"/>
    <n v="1224.9976999999999"/>
    <n v="0"/>
    <n v="0"/>
    <n v="0"/>
    <n v="0"/>
    <n v="57126.703698999998"/>
    <n v="79.342644026388797"/>
    <n v="59.3752"/>
    <n v="96.337419999999995"/>
    <x v="1"/>
  </r>
  <r>
    <x v="23"/>
    <x v="0"/>
    <n v="0"/>
    <n v="0"/>
    <n v="0"/>
    <n v="0"/>
    <n v="815319.05466000002"/>
    <n v="1095.85894443548"/>
    <n v="1020.37305"/>
    <n v="1170"/>
    <n v="17109.917467129999"/>
    <n v="37.430486020362899"/>
    <n v="0"/>
    <n v="253.48074"/>
    <n v="120350.34712000001"/>
    <n v="161.761219247311"/>
    <n v="130.56890999999999"/>
    <n v="190.26114999999999"/>
    <x v="1"/>
  </r>
  <r>
    <x v="23"/>
    <x v="1"/>
    <n v="57081.404161999999"/>
    <n v="76.722317422043005"/>
    <n v="59.878433000000001"/>
    <n v="94.494810000000001"/>
    <n v="784771.66442000004"/>
    <n v="1054.8006242204301"/>
    <n v="1000.35864"/>
    <n v="1205.2997"/>
    <n v="0"/>
    <n v="0"/>
    <n v="0"/>
    <n v="0"/>
    <n v="63196.843822000003"/>
    <n v="84.941994384408602"/>
    <n v="71.194564999999997"/>
    <n v="101.533745"/>
    <x v="1"/>
  </r>
  <r>
    <x v="24"/>
    <x v="0"/>
    <n v="0"/>
    <n v="0"/>
    <n v="0"/>
    <n v="0"/>
    <n v="821865.60129000002"/>
    <n v="1104.65806625"/>
    <n v="1020.10474"/>
    <n v="1170"/>
    <n v="11441.835910553"/>
    <n v="25.914294150940801"/>
    <n v="0"/>
    <n v="220.97574"/>
    <n v="128208.78913"/>
    <n v="172.323641303763"/>
    <n v="135.29507000000001"/>
    <n v="215.01427000000001"/>
    <x v="1"/>
  </r>
  <r>
    <x v="24"/>
    <x v="1"/>
    <n v="58097.079216999999"/>
    <n v="78.087472065860197"/>
    <n v="59.462209999999999"/>
    <n v="92.485564999999994"/>
    <n v="796374.34975000005"/>
    <n v="1070.3956313844001"/>
    <n v="1000.1888"/>
    <n v="1225"/>
    <n v="0"/>
    <n v="0"/>
    <n v="0"/>
    <n v="0"/>
    <n v="63304.425460999999"/>
    <n v="85.086593361559096"/>
    <n v="70.703490000000002"/>
    <n v="102.011185"/>
    <x v="1"/>
  </r>
  <r>
    <x v="25"/>
    <x v="0"/>
    <n v="0"/>
    <n v="0"/>
    <n v="0"/>
    <n v="0"/>
    <n v="741657.56310000003"/>
    <n v="1103.65708794642"/>
    <n v="1020.5143"/>
    <n v="1170"/>
    <n v="5637.9446672000004"/>
    <n v="16.183514010476099"/>
    <n v="0"/>
    <n v="204.27083999999999"/>
    <n v="113839.70478"/>
    <n v="169.40432258928499"/>
    <n v="131.59367"/>
    <n v="215.24086"/>
    <x v="1"/>
  </r>
  <r>
    <x v="25"/>
    <x v="1"/>
    <n v="49027.991433000003"/>
    <n v="72.958320584821394"/>
    <n v="54.030346000000002"/>
    <n v="89.322000000000003"/>
    <n v="712219.63626000006"/>
    <n v="1059.8506491964199"/>
    <n v="1000.0053"/>
    <n v="1225"/>
    <n v="72.173439000000002"/>
    <n v="0.10740095089285701"/>
    <n v="0"/>
    <n v="38.558982999999998"/>
    <n v="54734.625057999998"/>
    <n v="81.450334907737997"/>
    <n v="65.353189999999998"/>
    <n v="97.598550000000003"/>
    <x v="1"/>
  </r>
  <r>
    <x v="26"/>
    <x v="0"/>
    <n v="0"/>
    <n v="0"/>
    <n v="0"/>
    <n v="0"/>
    <n v="822703.13702999998"/>
    <n v="1105.7837863306399"/>
    <n v="1020.03503"/>
    <n v="1170"/>
    <n v="27690.347255929999"/>
    <n v="51.4819500557795"/>
    <n v="0"/>
    <n v="314.64440000000002"/>
    <n v="115639.315196"/>
    <n v="155.42918709139701"/>
    <n v="114.13593"/>
    <n v="206.70094"/>
    <x v="1"/>
  </r>
  <r>
    <x v="26"/>
    <x v="1"/>
    <n v="49397.739419999998"/>
    <n v="66.394811048386998"/>
    <n v="47.190745999999997"/>
    <n v="86.699005"/>
    <n v="787629.17044999998"/>
    <n v="1058.6413581317199"/>
    <n v="1000.4802"/>
    <n v="1225"/>
    <n v="2833.3809290999998"/>
    <n v="3.80830770040322"/>
    <n v="0"/>
    <n v="147.07811000000001"/>
    <n v="55242.810131999999"/>
    <n v="74.251088887096699"/>
    <n v="58.277923999999999"/>
    <n v="96.915589999999995"/>
    <x v="1"/>
  </r>
  <r>
    <x v="27"/>
    <x v="0"/>
    <n v="0"/>
    <n v="0"/>
    <n v="0"/>
    <n v="0"/>
    <n v="791784.61311000003"/>
    <n v="1099.7008515416601"/>
    <n v="1020.0454"/>
    <n v="1170"/>
    <n v="32706.1928143"/>
    <n v="57.581929043888799"/>
    <n v="0"/>
    <n v="348.36900000000003"/>
    <n v="112340.96197400001"/>
    <n v="156.02911385277699"/>
    <n v="112.87417000000001"/>
    <n v="212.0675"/>
    <x v="1"/>
  </r>
  <r>
    <x v="27"/>
    <x v="1"/>
    <n v="43855.686518000002"/>
    <n v="60.910675719444399"/>
    <n v="37.582115000000002"/>
    <n v="83.304374999999993"/>
    <n v="757262.63740000001"/>
    <n v="1051.7536630555501"/>
    <n v="1000.0158"/>
    <n v="1225"/>
    <n v="5084.2184942200001"/>
    <n v="7.3432850125277698"/>
    <n v="0"/>
    <n v="180.39113"/>
    <n v="49948.607597000002"/>
    <n v="69.373066106944407"/>
    <n v="48.933120000000002"/>
    <n v="92.056659999999994"/>
    <x v="1"/>
  </r>
  <r>
    <x v="28"/>
    <x v="0"/>
    <n v="0"/>
    <n v="0"/>
    <n v="0"/>
    <n v="0"/>
    <n v="824569.56374999997"/>
    <n v="1108.29242439516"/>
    <n v="1020.06714"/>
    <n v="1170"/>
    <n v="20833.0333006"/>
    <n v="42.5968048973387"/>
    <n v="0"/>
    <n v="294.68941999999998"/>
    <n v="119088.94791"/>
    <n v="160.065790201612"/>
    <n v="117.60017000000001"/>
    <n v="211.95558"/>
    <x v="1"/>
  </r>
  <r>
    <x v="28"/>
    <x v="1"/>
    <n v="39558.995206"/>
    <n v="53.170692481182698"/>
    <n v="34.178330000000003"/>
    <n v="69.822209999999998"/>
    <n v="780652.66588999995"/>
    <n v="1049.26433587365"/>
    <n v="1000.10736"/>
    <n v="1225"/>
    <n v="1292.0877401400001"/>
    <n v="1.73667707008064"/>
    <n v="0"/>
    <n v="99.288505999999998"/>
    <n v="47113.038828999997"/>
    <n v="63.323976920698897"/>
    <n v="46.849240000000002"/>
    <n v="80.629069999999999"/>
    <x v="1"/>
  </r>
  <r>
    <x v="29"/>
    <x v="0"/>
    <n v="0"/>
    <n v="0"/>
    <n v="0"/>
    <n v="0"/>
    <n v="795620.30396000005"/>
    <n v="1105.0281999444401"/>
    <n v="1020.0237"/>
    <n v="1170"/>
    <n v="22884.944071729999"/>
    <n v="46.9496463416666"/>
    <n v="0"/>
    <n v="292.37270000000001"/>
    <n v="123386.443073"/>
    <n v="171.370059823611"/>
    <n v="121.93743000000001"/>
    <n v="226.37772000000001"/>
    <x v="1"/>
  </r>
  <r>
    <x v="29"/>
    <x v="1"/>
    <n v="40989.931024999998"/>
    <n v="56.930459756944401"/>
    <n v="36.720725999999999"/>
    <n v="74.28828"/>
    <n v="751913.24314000004"/>
    <n v="1044.3239488055499"/>
    <n v="1000.07446"/>
    <n v="1205.3308999999999"/>
    <n v="18.637363000000001"/>
    <n v="2.58852263888888E-2"/>
    <n v="0"/>
    <n v="18.637363000000001"/>
    <n v="49031.050138999999"/>
    <n v="68.098680748611102"/>
    <n v="50.045684999999999"/>
    <n v="86.391234999999995"/>
    <x v="1"/>
  </r>
  <r>
    <x v="30"/>
    <x v="0"/>
    <n v="0"/>
    <n v="0"/>
    <n v="0"/>
    <n v="0"/>
    <n v="823767.54651999997"/>
    <n v="1107.21444424731"/>
    <n v="1020.11487"/>
    <n v="1170"/>
    <n v="0"/>
    <n v="0.65362025900537601"/>
    <n v="0"/>
    <n v="45.149566999999998"/>
    <n v="141383.54397"/>
    <n v="190.031645120967"/>
    <n v="135.62833000000001"/>
    <n v="235.81310999999999"/>
    <x v="1"/>
  </r>
  <r>
    <x v="30"/>
    <x v="1"/>
    <n v="49201.267968"/>
    <n v="66.130736516129005"/>
    <n v="43.538822000000003"/>
    <n v="86.790859999999995"/>
    <n v="781061.82140999998"/>
    <n v="1049.8142760886999"/>
    <n v="1000.23315"/>
    <n v="1200.6747"/>
    <n v="0"/>
    <n v="0"/>
    <n v="0"/>
    <n v="0"/>
    <n v="57448.768703000002"/>
    <n v="77.216086966397796"/>
    <n v="57.36018"/>
    <n v="97.146355"/>
    <x v="1"/>
  </r>
  <r>
    <x v="31"/>
    <x v="0"/>
    <n v="0"/>
    <n v="0"/>
    <n v="0"/>
    <n v="0"/>
    <n v="827725.44848999998"/>
    <n v="1112.53420495967"/>
    <n v="1020.2375500000001"/>
    <n v="1170"/>
    <n v="393.622252"/>
    <n v="1.59423399333333"/>
    <n v="0"/>
    <n v="117.508026"/>
    <n v="138914.60852000001"/>
    <n v="186.713183494623"/>
    <n v="131.68101999999999"/>
    <n v="237.79094000000001"/>
    <x v="1"/>
  </r>
  <r>
    <x v="31"/>
    <x v="1"/>
    <n v="51786.856403999998"/>
    <n v="69.605989790322496"/>
    <n v="48.933143999999999"/>
    <n v="85.341930000000005"/>
    <n v="784104.85834999999"/>
    <n v="1053.9043795026801"/>
    <n v="1000.12756"/>
    <n v="1212.3928000000001"/>
    <n v="0"/>
    <n v="0"/>
    <n v="0"/>
    <n v="0"/>
    <n v="60010.089926000001"/>
    <n v="80.658723018817199"/>
    <n v="62.512659999999997"/>
    <n v="95.341930000000005"/>
    <x v="1"/>
  </r>
  <r>
    <x v="32"/>
    <x v="0"/>
    <n v="0"/>
    <n v="0"/>
    <n v="0"/>
    <n v="0"/>
    <n v="801711.98754"/>
    <n v="1113.4888715833299"/>
    <n v="1020.27"/>
    <n v="1170"/>
    <n v="6966.2866446999997"/>
    <n v="16.604773770138799"/>
    <n v="0"/>
    <n v="255.53702000000001"/>
    <n v="122848.88829800001"/>
    <n v="170.623455969444"/>
    <n v="118.656845"/>
    <n v="220.30394000000001"/>
    <x v="1"/>
  </r>
  <r>
    <x v="32"/>
    <x v="1"/>
    <n v="47805.474646000002"/>
    <n v="66.396492563888799"/>
    <n v="45.627679999999998"/>
    <n v="82.303730000000002"/>
    <n v="757119.61549"/>
    <n v="1051.5550215138801"/>
    <n v="1000.0925"/>
    <n v="1225"/>
    <n v="0"/>
    <n v="0"/>
    <n v="0"/>
    <n v="0"/>
    <n v="55622.448364000003"/>
    <n v="77.253400505555504"/>
    <n v="57.961979999999997"/>
    <n v="94.604125999999994"/>
    <x v="1"/>
  </r>
  <r>
    <x v="33"/>
    <x v="0"/>
    <n v="0"/>
    <n v="0"/>
    <n v="0"/>
    <n v="0"/>
    <n v="828679.15521"/>
    <n v="1113.81606883064"/>
    <n v="1020.0314"/>
    <n v="1170"/>
    <n v="10513.6726323"/>
    <n v="22.406738448521502"/>
    <n v="0"/>
    <n v="312.38857999999999"/>
    <n v="117254.318053"/>
    <n v="157.59988985618199"/>
    <n v="111.65436"/>
    <n v="203.62316999999999"/>
    <x v="1"/>
  </r>
  <r>
    <x v="33"/>
    <x v="1"/>
    <n v="49620.655360999997"/>
    <n v="66.694429248655894"/>
    <n v="53.267696000000001"/>
    <n v="81.533469999999994"/>
    <n v="783383.83253000001"/>
    <n v="1052.9352587768799"/>
    <n v="1000.0973"/>
    <n v="1225"/>
    <n v="0"/>
    <n v="0"/>
    <n v="0"/>
    <n v="0"/>
    <n v="57596.905816999999"/>
    <n v="77.4151959905913"/>
    <n v="65.074684000000005"/>
    <n v="92.165220000000005"/>
    <x v="1"/>
  </r>
  <r>
    <x v="34"/>
    <x v="0"/>
    <n v="0"/>
    <n v="0"/>
    <n v="0"/>
    <n v="0"/>
    <n v="797993.94319000002"/>
    <n v="1108.3249210972201"/>
    <n v="1020.9845"/>
    <n v="1170"/>
    <n v="17304.276548319998"/>
    <n v="36.770886671388801"/>
    <n v="0"/>
    <n v="289.36989999999997"/>
    <n v="118737.901831"/>
    <n v="164.91375254305501"/>
    <n v="120.5264"/>
    <n v="212.01761999999999"/>
    <x v="1"/>
  </r>
  <r>
    <x v="34"/>
    <x v="1"/>
    <n v="50772.404662000001"/>
    <n v="70.517228697222194"/>
    <n v="50.487990000000003"/>
    <n v="86.626379999999997"/>
    <n v="761844.67134999996"/>
    <n v="1058.1175990972199"/>
    <n v="1000.6051"/>
    <n v="1225"/>
    <n v="0"/>
    <n v="0"/>
    <n v="0"/>
    <n v="0"/>
    <n v="57372.817440999999"/>
    <n v="79.684468668055501"/>
    <n v="61.311962000000001"/>
    <n v="96.495925999999997"/>
    <x v="1"/>
  </r>
  <r>
    <x v="35"/>
    <x v="0"/>
    <n v="0"/>
    <n v="0"/>
    <n v="0"/>
    <n v="0"/>
    <n v="816969.30452000001"/>
    <n v="1098.0770222043"/>
    <n v="1020.23193"/>
    <n v="1170"/>
    <n v="15913.5187167"/>
    <n v="35.056773528366897"/>
    <n v="0"/>
    <n v="247.77231"/>
    <n v="121627.53544000001"/>
    <n v="163.477870215053"/>
    <n v="133.48271"/>
    <n v="188.95119"/>
    <x v="1"/>
  </r>
  <r>
    <x v="35"/>
    <x v="1"/>
    <n v="57064.595607000003"/>
    <n v="76.699725278225799"/>
    <n v="62.872031999999997"/>
    <n v="91.159589999999994"/>
    <n v="784317.86647999997"/>
    <n v="1054.19068075268"/>
    <n v="1000.0218"/>
    <n v="1200.0376000000001"/>
    <n v="0"/>
    <n v="0"/>
    <n v="0"/>
    <n v="0"/>
    <n v="63277.693958000003"/>
    <n v="85.050663922043"/>
    <n v="72.872029999999995"/>
    <n v="100.37866"/>
    <x v="1"/>
  </r>
  <r>
    <x v="36"/>
    <x v="0"/>
    <n v="0"/>
    <n v="0"/>
    <n v="0"/>
    <n v="0"/>
    <n v="822192.97658000002"/>
    <n v="1105.0980868010699"/>
    <n v="1020.01514"/>
    <n v="1170"/>
    <n v="9662.0375559999993"/>
    <n v="12.9866096182795"/>
    <n v="0"/>
    <n v="158.86825999999999"/>
    <n v="128493.5325"/>
    <n v="172.706360887096"/>
    <n v="130.71838"/>
    <n v="209.79172"/>
    <x v="1"/>
  </r>
  <r>
    <x v="36"/>
    <x v="1"/>
    <n v="58162.977762000002"/>
    <n v="78.176045379032203"/>
    <n v="60.777824000000003"/>
    <n v="94.695670000000007"/>
    <n v="797201.68512000004"/>
    <n v="1071.50764129032"/>
    <n v="1000.0583"/>
    <n v="1225"/>
    <n v="0"/>
    <n v="0"/>
    <n v="0"/>
    <n v="0"/>
    <n v="63323.692767"/>
    <n v="85.112490278225806"/>
    <n v="71.237219999999994"/>
    <n v="102.447174"/>
    <x v="1"/>
  </r>
  <r>
    <x v="37"/>
    <x v="0"/>
    <n v="0"/>
    <n v="0"/>
    <n v="0"/>
    <n v="0"/>
    <n v="741879.61069999996"/>
    <n v="1103.9875159226101"/>
    <n v="1020.2295"/>
    <n v="1170"/>
    <n v="2795.8584196000002"/>
    <n v="4.1605036005952298"/>
    <n v="0"/>
    <n v="139.40316999999999"/>
    <n v="115234.5065"/>
    <n v="171.47992038690401"/>
    <n v="130.99056999999999"/>
    <n v="212.22962999999999"/>
    <x v="1"/>
  </r>
  <r>
    <x v="37"/>
    <x v="1"/>
    <n v="49370.058297000003"/>
    <n v="73.467348656249996"/>
    <n v="54.212240000000001"/>
    <n v="88.22287"/>
    <n v="711754.15162999998"/>
    <n v="1059.1579637351099"/>
    <n v="1000.0584"/>
    <n v="1225"/>
    <n v="59.475005000000003"/>
    <n v="8.8504471726190401E-2"/>
    <n v="0"/>
    <n v="34.700316999999998"/>
    <n v="55086.177605999997"/>
    <n v="81.973478580357096"/>
    <n v="65.833029999999994"/>
    <n v="97.564909999999998"/>
    <x v="1"/>
  </r>
  <r>
    <x v="38"/>
    <x v="0"/>
    <n v="0"/>
    <n v="0"/>
    <n v="0"/>
    <n v="0"/>
    <n v="822267.94848999998"/>
    <n v="1105.19885549731"/>
    <n v="1020.1304"/>
    <n v="1170"/>
    <n v="32559.967842540002"/>
    <n v="43.7633976378225"/>
    <n v="0"/>
    <n v="317.41370000000001"/>
    <n v="117087.314771"/>
    <n v="157.37542307930099"/>
    <n v="115.23616"/>
    <n v="205.31136000000001"/>
    <x v="1"/>
  </r>
  <r>
    <x v="38"/>
    <x v="1"/>
    <n v="53657.007292000002"/>
    <n v="72.119633456989206"/>
    <n v="52.426074999999997"/>
    <n v="88.053473999999994"/>
    <n v="786578.61022999999"/>
    <n v="1057.22931482526"/>
    <n v="1000.0373499999999"/>
    <n v="1224.8903"/>
    <n v="4.6591262999999996"/>
    <n v="6.2622665322580604E-3"/>
    <n v="0"/>
    <n v="4.6591262999999996"/>
    <n v="59294.629611999997"/>
    <n v="79.697082811827897"/>
    <n v="59.735729999999997"/>
    <n v="97.390339999999995"/>
    <x v="1"/>
  </r>
  <r>
    <x v="39"/>
    <x v="0"/>
    <n v="0"/>
    <n v="0"/>
    <n v="0"/>
    <n v="0"/>
    <n v="793821.46039999998"/>
    <n v="1102.52980611111"/>
    <n v="1020.10986"/>
    <n v="1170"/>
    <n v="43782.685152799997"/>
    <n v="60.809284934444399"/>
    <n v="0"/>
    <n v="352.50510000000003"/>
    <n v="112110.045717"/>
    <n v="155.70839682916599"/>
    <n v="113.69696"/>
    <n v="211.83711"/>
    <x v="1"/>
  </r>
  <r>
    <x v="39"/>
    <x v="1"/>
    <n v="43600.872494000003"/>
    <n v="60.556767352777698"/>
    <n v="37.333559999999999"/>
    <n v="83.747559999999993"/>
    <n v="757461.79590999999"/>
    <n v="1052.0302720972199"/>
    <n v="1000.2284"/>
    <n v="1225"/>
    <n v="5701.7267096679998"/>
    <n v="7.9190648745388801"/>
    <n v="0"/>
    <n v="156.63482999999999"/>
    <n v="49635.751715999999"/>
    <n v="68.938544050000004"/>
    <n v="47.567549999999997"/>
    <n v="92.493709999999993"/>
    <x v="1"/>
  </r>
  <r>
    <x v="40"/>
    <x v="0"/>
    <n v="0"/>
    <n v="0"/>
    <n v="0"/>
    <n v="0"/>
    <n v="825868.27018999995"/>
    <n v="1110.0379975671999"/>
    <n v="1020.44836"/>
    <n v="1170"/>
    <n v="32569.222007479999"/>
    <n v="43.775836031559102"/>
    <n v="0"/>
    <n v="294.65390000000002"/>
    <n v="120494.719296"/>
    <n v="161.95526787096699"/>
    <n v="114.49384999999999"/>
    <n v="214.48013"/>
    <x v="1"/>
  </r>
  <r>
    <x v="40"/>
    <x v="1"/>
    <n v="41793.559793"/>
    <n v="56.174139506720401"/>
    <n v="35.817962999999999"/>
    <n v="72.586105000000003"/>
    <n v="780356.83470999997"/>
    <n v="1048.8667133198901"/>
    <n v="1000.0856"/>
    <n v="1225"/>
    <n v="1549.0216789999999"/>
    <n v="2.0820183857526802"/>
    <n v="0"/>
    <n v="98.330579999999998"/>
    <n v="49265.286805999996"/>
    <n v="66.2167833413978"/>
    <n v="47.864060000000002"/>
    <n v="83.393119999999996"/>
    <x v="1"/>
  </r>
  <r>
    <x v="41"/>
    <x v="0"/>
    <n v="0"/>
    <n v="0"/>
    <n v="0"/>
    <n v="0"/>
    <n v="801796.62035999994"/>
    <n v="1113.6064171666601"/>
    <n v="1020.1726"/>
    <n v="1170"/>
    <n v="32810.677790499998"/>
    <n v="45.570385820138803"/>
    <n v="0"/>
    <n v="297.81099999999998"/>
    <n v="123848.766735"/>
    <n v="172.01217602083301"/>
    <n v="123.19974499999999"/>
    <n v="225.84706"/>
    <x v="1"/>
  </r>
  <r>
    <x v="41"/>
    <x v="1"/>
    <n v="41509.273857"/>
    <n v="57.6517692458333"/>
    <n v="37.091293"/>
    <n v="78.235380000000006"/>
    <n v="751722.53903999995"/>
    <n v="1044.059082"/>
    <n v="1000.0175"/>
    <n v="1194.249"/>
    <n v="12.473007300000001"/>
    <n v="1.7323621250000001E-2"/>
    <n v="0"/>
    <n v="6.7335130000000003"/>
    <n v="49667.205615999999"/>
    <n v="68.982230022222197"/>
    <n v="50.147568"/>
    <n v="90.048370000000006"/>
    <x v="1"/>
  </r>
  <r>
    <x v="42"/>
    <x v="0"/>
    <n v="0"/>
    <n v="0"/>
    <n v="0"/>
    <n v="0"/>
    <n v="827348.97831999999"/>
    <n v="1112.0281966666601"/>
    <n v="1020.7988"/>
    <n v="1170"/>
    <n v="2618.487271"/>
    <n v="3.51947213844086"/>
    <n v="0"/>
    <n v="172.16824"/>
    <n v="141555.10636999999"/>
    <n v="190.262239744623"/>
    <n v="128.94154"/>
    <n v="242.84787"/>
    <x v="1"/>
  </r>
  <r>
    <x v="42"/>
    <x v="1"/>
    <n v="49449.247906999997"/>
    <n v="66.464042885752605"/>
    <n v="43.634697000000003"/>
    <n v="86.378844999999998"/>
    <n v="781669.30275000003"/>
    <n v="1050.63078326612"/>
    <n v="1000.0865"/>
    <n v="1185.9684999999999"/>
    <n v="0"/>
    <n v="0"/>
    <n v="0"/>
    <n v="0"/>
    <n v="57705.550580000003"/>
    <n v="77.561223897849402"/>
    <n v="57.322913999999997"/>
    <n v="96.439864999999998"/>
    <x v="1"/>
  </r>
  <r>
    <x v="43"/>
    <x v="0"/>
    <n v="0"/>
    <n v="0"/>
    <n v="0"/>
    <n v="0"/>
    <n v="827590.17001"/>
    <n v="1112.35237904569"/>
    <n v="1020.1831"/>
    <n v="1170"/>
    <n v="2121.8586271999998"/>
    <n v="2.8519605204301"/>
    <n v="0"/>
    <n v="130.7938"/>
    <n v="139137.20099000001"/>
    <n v="187.01236692204299"/>
    <n v="129.9512"/>
    <n v="237.59608"/>
    <x v="1"/>
  </r>
  <r>
    <x v="43"/>
    <x v="1"/>
    <n v="51755.667722999999"/>
    <n v="69.564069520161198"/>
    <n v="48.364944000000001"/>
    <n v="86.477164999999999"/>
    <n v="783529.86773000006"/>
    <n v="1053.13154264784"/>
    <n v="1000.7765000000001"/>
    <n v="1205.5603000000001"/>
    <n v="0"/>
    <n v="0"/>
    <n v="0"/>
    <n v="0"/>
    <n v="59934.447288000003"/>
    <n v="80.557052806451594"/>
    <n v="62.033670000000001"/>
    <n v="96.766819999999996"/>
    <x v="1"/>
  </r>
  <r>
    <x v="44"/>
    <x v="0"/>
    <n v="0"/>
    <n v="0"/>
    <n v="0"/>
    <n v="0"/>
    <n v="802320.79177000001"/>
    <n v="1114.33443301388"/>
    <n v="1020.1543"/>
    <n v="1170"/>
    <n v="11487.0226244"/>
    <n v="15.9541980894444"/>
    <n v="0"/>
    <n v="231.81485000000001"/>
    <n v="124180.031497"/>
    <n v="172.47226596805501"/>
    <n v="125.04634"/>
    <n v="226.33391"/>
    <x v="1"/>
  </r>
  <r>
    <x v="44"/>
    <x v="1"/>
    <n v="47355.729736000001"/>
    <n v="65.771846855555495"/>
    <n v="47.644590000000001"/>
    <n v="80.275360000000006"/>
    <n v="756238.10796000005"/>
    <n v="1050.3307055"/>
    <n v="1000.63965"/>
    <n v="1222.6882000000001"/>
    <n v="0"/>
    <n v="0"/>
    <n v="0"/>
    <n v="0"/>
    <n v="55150.448606999998"/>
    <n v="76.597845287499993"/>
    <n v="58.765934000000001"/>
    <n v="91.196380000000005"/>
    <x v="1"/>
  </r>
  <r>
    <x v="45"/>
    <x v="0"/>
    <n v="0"/>
    <n v="0"/>
    <n v="0"/>
    <n v="0"/>
    <n v="830774.10829"/>
    <n v="1116.63186598118"/>
    <n v="1020.1737000000001"/>
    <n v="1170"/>
    <n v="18106.367578000001"/>
    <n v="24.336515561827898"/>
    <n v="0"/>
    <n v="305.08145000000002"/>
    <n v="116769.174208"/>
    <n v="156.94781479569801"/>
    <n v="110.90166000000001"/>
    <n v="215.06367"/>
    <x v="1"/>
  </r>
  <r>
    <x v="45"/>
    <x v="1"/>
    <n v="49279.683860999998"/>
    <n v="66.236134221774094"/>
    <n v="53.75938"/>
    <n v="80.96951"/>
    <n v="779670.90127999999"/>
    <n v="1047.9447597849401"/>
    <n v="1000.1545"/>
    <n v="1222.9548"/>
    <n v="0"/>
    <n v="0"/>
    <n v="0"/>
    <n v="0"/>
    <n v="57390.804654"/>
    <n v="77.138178298387004"/>
    <n v="65.075829999999996"/>
    <n v="92.814920000000001"/>
    <x v="1"/>
  </r>
  <r>
    <x v="46"/>
    <x v="0"/>
    <n v="0"/>
    <n v="0"/>
    <n v="0"/>
    <n v="0"/>
    <n v="798701.70645000006"/>
    <n v="1109.3079256250001"/>
    <n v="1020.2997"/>
    <n v="1170"/>
    <n v="23327.2278382"/>
    <n v="32.398927553055501"/>
    <n v="0"/>
    <n v="286.45505000000003"/>
    <n v="116542.313597"/>
    <n v="161.86432444027699"/>
    <n v="118.95871"/>
    <n v="211.91846000000001"/>
    <x v="1"/>
  </r>
  <r>
    <x v="46"/>
    <x v="1"/>
    <n v="49973.793428999998"/>
    <n v="69.408046429166603"/>
    <n v="50.142800000000001"/>
    <n v="84.894419999999997"/>
    <n v="761747.90214999998"/>
    <n v="1057.98319743055"/>
    <n v="1000.0857999999999"/>
    <n v="1225"/>
    <n v="0"/>
    <n v="0"/>
    <n v="0"/>
    <n v="0"/>
    <n v="56460.669588999997"/>
    <n v="78.417596651388806"/>
    <n v="60.492496000000003"/>
    <n v="94.517623999999998"/>
    <x v="1"/>
  </r>
  <r>
    <x v="47"/>
    <x v="0"/>
    <n v="0"/>
    <n v="0"/>
    <n v="0"/>
    <n v="0"/>
    <n v="818552.45456999994"/>
    <n v="1100.20491205645"/>
    <n v="1020.3169"/>
    <n v="1170"/>
    <n v="25392.3410683"/>
    <n v="34.129490683198902"/>
    <n v="0"/>
    <n v="246.07693"/>
    <n v="124892.95567"/>
    <n v="167.866875900537"/>
    <n v="128.60228000000001"/>
    <n v="208.23265000000001"/>
    <x v="1"/>
  </r>
  <r>
    <x v="47"/>
    <x v="1"/>
    <n v="56800.344355000001"/>
    <n v="76.344548864247301"/>
    <n v="62.612000000000002"/>
    <n v="88.536090000000002"/>
    <n v="784787.72831999999"/>
    <n v="1054.82221548387"/>
    <n v="1000.0390599999999"/>
    <n v="1193.0275999999999"/>
    <n v="0"/>
    <n v="0"/>
    <n v="0"/>
    <n v="0"/>
    <n v="62717.940831"/>
    <n v="84.298307568548296"/>
    <n v="73.388465999999994"/>
    <n v="95.874886000000004"/>
    <x v="1"/>
  </r>
  <r>
    <x v="48"/>
    <x v="0"/>
    <n v="0"/>
    <n v="0"/>
    <n v="0"/>
    <n v="0"/>
    <n v="820949.86240999994"/>
    <n v="1103.4272344220401"/>
    <n v="1020.073"/>
    <n v="1170"/>
    <n v="6371.529904"/>
    <n v="8.5638842795698906"/>
    <n v="0"/>
    <n v="165.24680000000001"/>
    <n v="130274.99653999999"/>
    <n v="175.10080180107499"/>
    <n v="130.18733"/>
    <n v="209.68613999999999"/>
    <x v="1"/>
  </r>
  <r>
    <x v="48"/>
    <x v="1"/>
    <n v="57859.722632999998"/>
    <n v="77.768444399193498"/>
    <n v="59.543439999999997"/>
    <n v="93.33663"/>
    <n v="797403.66611999995"/>
    <n v="1071.77912112903"/>
    <n v="1000.2032"/>
    <n v="1225"/>
    <n v="0"/>
    <n v="0"/>
    <n v="0"/>
    <n v="0"/>
    <n v="62868.857809000001"/>
    <n v="84.501152969085993"/>
    <n v="70.523859999999999"/>
    <n v="100.985985"/>
    <x v="1"/>
  </r>
  <r>
    <x v="49"/>
    <x v="0"/>
    <n v="0"/>
    <n v="0"/>
    <n v="0"/>
    <n v="0"/>
    <n v="742381.08444000001"/>
    <n v="1104.7337566071401"/>
    <n v="1020.6195"/>
    <n v="1170"/>
    <n v="2830.4290047999998"/>
    <n v="4.2119479238095199"/>
    <n v="0"/>
    <n v="153.16031000000001"/>
    <n v="115816.28042"/>
    <n v="172.34565538690401"/>
    <n v="130.71763999999999"/>
    <n v="211.0104"/>
    <x v="1"/>
  </r>
  <r>
    <x v="49"/>
    <x v="1"/>
    <n v="50063.520649999999"/>
    <n v="74.499286681547602"/>
    <n v="60.996326000000003"/>
    <n v="88.985870000000006"/>
    <n v="710899.56088"/>
    <n v="1057.88625130952"/>
    <n v="1000.9412"/>
    <n v="1225"/>
    <n v="0"/>
    <n v="0"/>
    <n v="0"/>
    <n v="0"/>
    <n v="55547.645358000002"/>
    <n v="82.660186544642798"/>
    <n v="71.352810000000005"/>
    <n v="95.846270000000004"/>
    <x v="1"/>
  </r>
  <r>
    <x v="50"/>
    <x v="0"/>
    <n v="0"/>
    <n v="0"/>
    <n v="0"/>
    <n v="0"/>
    <n v="821851.15448000003"/>
    <n v="1104.6386484946199"/>
    <n v="1020.0802"/>
    <n v="1170"/>
    <n v="35604.494608699999"/>
    <n v="47.855503506317199"/>
    <n v="0"/>
    <n v="323.25513000000001"/>
    <n v="117707.94837699999"/>
    <n v="158.209608033602"/>
    <n v="114.91205600000001"/>
    <n v="211.75468000000001"/>
    <x v="1"/>
  </r>
  <r>
    <x v="50"/>
    <x v="1"/>
    <n v="52539.673067000003"/>
    <n v="70.617840143817205"/>
    <n v="46.862850000000002"/>
    <n v="88.250230000000002"/>
    <n v="785108.26281999995"/>
    <n v="1055.2530414247301"/>
    <n v="1000.3262999999999"/>
    <n v="1225"/>
    <n v="408.62278259999999"/>
    <n v="0.54922417016128999"/>
    <n v="0"/>
    <n v="91.769239999999996"/>
    <n v="57858.481053000003"/>
    <n v="77.766775608870901"/>
    <n v="57.404254999999999"/>
    <n v="96.294960000000003"/>
    <x v="1"/>
  </r>
  <r>
    <x v="51"/>
    <x v="0"/>
    <n v="0"/>
    <n v="0"/>
    <n v="0"/>
    <n v="0"/>
    <n v="792955.79504999996"/>
    <n v="1101.327493125"/>
    <n v="1020.70715"/>
    <n v="1170"/>
    <n v="40300.153846699999"/>
    <n v="55.972435898194398"/>
    <n v="0"/>
    <n v="350.24540000000002"/>
    <n v="113670.60925199999"/>
    <n v="157.87584618333301"/>
    <n v="113.961685"/>
    <n v="206.17017999999999"/>
    <x v="1"/>
  </r>
  <r>
    <x v="51"/>
    <x v="1"/>
    <n v="43256.740321999998"/>
    <n v="60.078806002777696"/>
    <n v="36.413933"/>
    <n v="82.860420000000005"/>
    <n v="758073.44923000003"/>
    <n v="1052.8797905972201"/>
    <n v="1000.0550500000001"/>
    <n v="1225"/>
    <n v="6631.0289884800004"/>
    <n v="9.2097624840000005"/>
    <n v="0"/>
    <n v="138.84195"/>
    <n v="49205.403725999997"/>
    <n v="68.340838508333306"/>
    <n v="47.900055000000002"/>
    <n v="91.753913999999995"/>
    <x v="1"/>
  </r>
  <r>
    <x v="52"/>
    <x v="0"/>
    <n v="0"/>
    <n v="0"/>
    <n v="0"/>
    <n v="0"/>
    <n v="825268.02081999998"/>
    <n v="1109.2312107795599"/>
    <n v="1020.131"/>
    <n v="1170"/>
    <n v="27761.701422599999"/>
    <n v="37.314114815322498"/>
    <n v="0"/>
    <n v="298.52298000000002"/>
    <n v="121174.380084"/>
    <n v="162.86879043548299"/>
    <n v="114.45721399999999"/>
    <n v="217.39449999999999"/>
    <x v="1"/>
  </r>
  <r>
    <x v="52"/>
    <x v="1"/>
    <n v="41537.127883000001"/>
    <n v="55.829472961021501"/>
    <n v="34.398887999999999"/>
    <n v="72.301079999999999"/>
    <n v="779434.61667999998"/>
    <n v="1047.6271729569801"/>
    <n v="1000.2314"/>
    <n v="1225"/>
    <n v="1749.5285664999999"/>
    <n v="2.3515168904569799"/>
    <n v="0"/>
    <n v="102.07796"/>
    <n v="48970.780968999999"/>
    <n v="65.820942162634395"/>
    <n v="47.371609999999997"/>
    <n v="82.803534999999997"/>
    <x v="1"/>
  </r>
  <r>
    <x v="53"/>
    <x v="0"/>
    <n v="0"/>
    <n v="0"/>
    <n v="0"/>
    <n v="0"/>
    <n v="800485.49855000002"/>
    <n v="1111.78541465277"/>
    <n v="1020.39136"/>
    <n v="1170"/>
    <n v="29994.049247999999"/>
    <n v="41.658401733333299"/>
    <n v="0"/>
    <n v="299.90768000000003"/>
    <n v="124747.91929400001"/>
    <n v="173.260999019444"/>
    <n v="122.30483"/>
    <n v="229.40364"/>
    <x v="1"/>
  </r>
  <r>
    <x v="53"/>
    <x v="1"/>
    <n v="41586.281061000002"/>
    <n v="57.758723695833297"/>
    <n v="37.903976"/>
    <n v="83.799903999999998"/>
    <n v="750927.62549000001"/>
    <n v="1042.9550354027699"/>
    <n v="1000.0826"/>
    <n v="1198.9493"/>
    <n v="0"/>
    <n v="0"/>
    <n v="0"/>
    <n v="0"/>
    <n v="49737.678104999999"/>
    <n v="69.080108479166597"/>
    <n v="49.626026000000003"/>
    <n v="95.708510000000004"/>
    <x v="1"/>
  </r>
  <r>
    <x v="54"/>
    <x v="0"/>
    <n v="0"/>
    <n v="0"/>
    <n v="0"/>
    <n v="0"/>
    <n v="827375.49476000003"/>
    <n v="1112.0638370430099"/>
    <n v="1021.5978"/>
    <n v="1170"/>
    <n v="407.71934320000003"/>
    <n v="0.54800986989247302"/>
    <n v="0"/>
    <n v="45.965910000000001"/>
    <n v="142356.48861999999"/>
    <n v="191.339366424731"/>
    <n v="135.14505"/>
    <n v="241.84154000000001"/>
    <x v="1"/>
  </r>
  <r>
    <x v="54"/>
    <x v="1"/>
    <n v="49267.932217000001"/>
    <n v="66.220339001344001"/>
    <n v="42.683715999999997"/>
    <n v="85.222824000000003"/>
    <n v="781637.00670999999"/>
    <n v="1050.58737461021"/>
    <n v="1000.0117"/>
    <n v="1188.2003"/>
    <n v="0"/>
    <n v="0"/>
    <n v="0"/>
    <n v="0"/>
    <n v="57505.190423"/>
    <n v="77.291922611559102"/>
    <n v="56.618549999999999"/>
    <n v="95.59796"/>
    <x v="1"/>
  </r>
  <r>
    <x v="55"/>
    <x v="0"/>
    <n v="0"/>
    <n v="0"/>
    <n v="0"/>
    <n v="0"/>
    <n v="826771.89702999999"/>
    <n v="1111.2525497715001"/>
    <n v="1020.5642"/>
    <n v="1170"/>
    <n v="1603.1400787"/>
    <n v="2.1547581702956902"/>
    <n v="0"/>
    <n v="140.47751"/>
    <n v="139644.14817"/>
    <n v="187.69374754032199"/>
    <n v="132.33564999999999"/>
    <n v="239.74871999999999"/>
    <x v="1"/>
  </r>
  <r>
    <x v="55"/>
    <x v="1"/>
    <n v="51656.385146000001"/>
    <n v="69.430625196236505"/>
    <n v="54.390681999999998"/>
    <n v="85.523889999999994"/>
    <n v="782307.48308000003"/>
    <n v="1051.4885525268801"/>
    <n v="1001.1165"/>
    <n v="1195.6790000000001"/>
    <n v="0"/>
    <n v="0"/>
    <n v="0"/>
    <n v="0"/>
    <n v="59856.720282000002"/>
    <n v="80.452581024193506"/>
    <n v="67.213300000000004"/>
    <n v="95.996260000000007"/>
    <x v="1"/>
  </r>
  <r>
    <x v="56"/>
    <x v="0"/>
    <n v="0"/>
    <n v="0"/>
    <n v="0"/>
    <n v="0"/>
    <n v="801919.66153000004"/>
    <n v="1113.7773076805499"/>
    <n v="1020.2409699999999"/>
    <n v="1170"/>
    <n v="11976.3881759"/>
    <n v="16.633872466527698"/>
    <n v="0"/>
    <n v="299.28811999999999"/>
    <n v="123871.608717"/>
    <n v="172.04390099583301"/>
    <n v="123.640564"/>
    <n v="223.07859999999999"/>
    <x v="1"/>
  </r>
  <r>
    <x v="56"/>
    <x v="1"/>
    <n v="48102.744323999999"/>
    <n v="66.809367116666607"/>
    <n v="51.569256000000003"/>
    <n v="79.323975000000004"/>
    <n v="756962.82327000005"/>
    <n v="1051.3372545416601"/>
    <n v="1000.0277"/>
    <n v="1208.3952999999999"/>
    <n v="0"/>
    <n v="0"/>
    <n v="0"/>
    <n v="0"/>
    <n v="55916.550296000001"/>
    <n v="77.661875411111097"/>
    <n v="63.672939999999997"/>
    <n v="91.378640000000004"/>
    <x v="1"/>
  </r>
  <r>
    <x v="57"/>
    <x v="0"/>
    <n v="0"/>
    <n v="0"/>
    <n v="0"/>
    <n v="0"/>
    <n v="829975.89309000003"/>
    <n v="1115.5589960887"/>
    <n v="1020.70825"/>
    <n v="1170"/>
    <n v="17196.2552493"/>
    <n v="23.1132463028225"/>
    <n v="0"/>
    <n v="302.63405999999998"/>
    <n v="117286.261834"/>
    <n v="157.642825045698"/>
    <n v="109.09117999999999"/>
    <n v="211.23177000000001"/>
    <x v="1"/>
  </r>
  <r>
    <x v="57"/>
    <x v="1"/>
    <n v="49357.468806999997"/>
    <n v="66.340683880376304"/>
    <n v="54.557720000000003"/>
    <n v="80.532060000000001"/>
    <n v="776915.56637000002"/>
    <n v="1044.2413526478399"/>
    <n v="1000.03973"/>
    <n v="1206.1785"/>
    <n v="0"/>
    <n v="0"/>
    <n v="0"/>
    <n v="0"/>
    <n v="57468.386581999999"/>
    <n v="77.242455083333297"/>
    <n v="65.754429999999999"/>
    <n v="92.818929999999995"/>
    <x v="1"/>
  </r>
  <r>
    <x v="58"/>
    <x v="0"/>
    <n v="0"/>
    <n v="0"/>
    <n v="0"/>
    <n v="0"/>
    <n v="798126.97756000003"/>
    <n v="1108.5096910555501"/>
    <n v="1020.324"/>
    <n v="1170"/>
    <n v="15209.574428"/>
    <n v="21.124408927777701"/>
    <n v="0"/>
    <n v="251.28464"/>
    <n v="118715.898546"/>
    <n v="164.883192425"/>
    <n v="120.31637600000001"/>
    <n v="214.06071"/>
    <x v="1"/>
  </r>
  <r>
    <x v="58"/>
    <x v="1"/>
    <n v="51146.385948000003"/>
    <n v="71.036647149999993"/>
    <n v="56.976990000000001"/>
    <n v="85.206400000000002"/>
    <n v="760871.29342"/>
    <n v="1056.7656853055501"/>
    <n v="1000.56885"/>
    <n v="1225"/>
    <n v="0"/>
    <n v="0"/>
    <n v="0"/>
    <n v="0"/>
    <n v="57574.361370999999"/>
    <n v="79.9643907930555"/>
    <n v="67.220460000000003"/>
    <n v="93.895319999999998"/>
    <x v="1"/>
  </r>
  <r>
    <x v="59"/>
    <x v="0"/>
    <n v="0"/>
    <n v="0"/>
    <n v="0"/>
    <n v="0"/>
    <n v="818035.44111999997"/>
    <n v="1099.5100015053699"/>
    <n v="1020.33484"/>
    <n v="1170"/>
    <n v="19546.722019000001"/>
    <n v="26.272475831989201"/>
    <n v="0"/>
    <n v="236.36435"/>
    <n v="127173.85877000001"/>
    <n v="170.93260587365501"/>
    <n v="129.09885"/>
    <n v="213.6097"/>
    <x v="1"/>
  </r>
  <r>
    <x v="59"/>
    <x v="1"/>
    <n v="56942.304973999999"/>
    <n v="76.535356147849399"/>
    <n v="62.359253000000002"/>
    <n v="89.746740000000003"/>
    <n v="785200.97785000002"/>
    <n v="1055.37765840053"/>
    <n v="1000.26965"/>
    <n v="1207.4579000000001"/>
    <n v="0"/>
    <n v="0"/>
    <n v="0"/>
    <n v="0"/>
    <n v="62828.606177000001"/>
    <n v="84.447051313171997"/>
    <n v="73.196815000000001"/>
    <n v="98.102819999999994"/>
    <x v="1"/>
  </r>
  <r>
    <x v="60"/>
    <x v="0"/>
    <n v="0"/>
    <n v="0"/>
    <n v="0"/>
    <n v="0"/>
    <n v="820995.63627000002"/>
    <n v="1103.4887584274099"/>
    <n v="1020.2688000000001"/>
    <n v="1170"/>
    <n v="7314.6717263"/>
    <n v="9.8315480192204294"/>
    <n v="0"/>
    <n v="163.14957000000001"/>
    <n v="130925.72672000001"/>
    <n v="175.97543913978399"/>
    <n v="131.29035999999999"/>
    <n v="211.34306000000001"/>
    <x v="1"/>
  </r>
  <r>
    <x v="60"/>
    <x v="1"/>
    <n v="57846.334867999998"/>
    <n v="77.750450091397795"/>
    <n v="59.293906999999997"/>
    <n v="93.20926"/>
    <n v="795309.11499000003"/>
    <n v="1068.96386423387"/>
    <n v="1000.2572"/>
    <n v="1225"/>
    <n v="0"/>
    <n v="0"/>
    <n v="0"/>
    <n v="0"/>
    <n v="62898.703201999997"/>
    <n v="84.541267744623596"/>
    <n v="70.379249999999999"/>
    <n v="100.802155"/>
    <x v="1"/>
  </r>
  <r>
    <x v="61"/>
    <x v="0"/>
    <n v="0"/>
    <n v="0"/>
    <n v="0"/>
    <n v="0"/>
    <n v="768796.73095999996"/>
    <n v="1104.5930042528701"/>
    <n v="1020.1023"/>
    <n v="1170"/>
    <n v="11452.000900839999"/>
    <n v="16.454024282816"/>
    <n v="0"/>
    <n v="187.40548999999999"/>
    <n v="118432.05734"/>
    <n v="170.161001925287"/>
    <n v="129.59022999999999"/>
    <n v="214.67972"/>
    <x v="1"/>
  </r>
  <r>
    <x v="61"/>
    <x v="1"/>
    <n v="51752.354745999997"/>
    <n v="74.356831531609103"/>
    <n v="60.237521999999998"/>
    <n v="89.072159999999997"/>
    <n v="739039.42564000003"/>
    <n v="1061.8382552298799"/>
    <n v="1000.1952"/>
    <n v="1225"/>
    <n v="0"/>
    <n v="0"/>
    <n v="0"/>
    <n v="0"/>
    <n v="57355.934160999997"/>
    <n v="82.407951380747093"/>
    <n v="70.835520000000002"/>
    <n v="96.984170000000006"/>
    <x v="1"/>
  </r>
  <r>
    <x v="62"/>
    <x v="0"/>
    <n v="0"/>
    <n v="0"/>
    <n v="0"/>
    <n v="0"/>
    <n v="821567.27014000004"/>
    <n v="1104.2570835214999"/>
    <n v="1020.3938000000001"/>
    <n v="1170"/>
    <n v="38717.963632999999"/>
    <n v="52.040273700268799"/>
    <n v="0"/>
    <n v="327.88583"/>
    <n v="116897.155583"/>
    <n v="157.11983277284901"/>
    <n v="113.41240000000001"/>
    <n v="214.22244000000001"/>
    <x v="1"/>
  </r>
  <r>
    <x v="62"/>
    <x v="1"/>
    <n v="53966.455097999999"/>
    <n v="72.535557927419305"/>
    <n v="53.140884"/>
    <n v="87.072779999999995"/>
    <n v="788325.06770000001"/>
    <n v="1059.5767038978399"/>
    <n v="1000.2058"/>
    <n v="1225"/>
    <n v="32.608455999999997"/>
    <n v="4.38285698924731E-2"/>
    <n v="0"/>
    <n v="16.684002"/>
    <n v="59320.492788000003"/>
    <n v="79.731845145161202"/>
    <n v="63.426000000000002"/>
    <n v="96.644660000000002"/>
    <x v="1"/>
  </r>
  <r>
    <x v="63"/>
    <x v="0"/>
    <n v="0"/>
    <n v="0"/>
    <n v="0"/>
    <n v="0"/>
    <n v="794096.14717000001"/>
    <n v="1102.91131551388"/>
    <n v="1020.2311"/>
    <n v="1170"/>
    <n v="29755.587603"/>
    <n v="41.327205004166601"/>
    <n v="0"/>
    <n v="339.39017000000001"/>
    <n v="114413.20254300001"/>
    <n v="158.90722575416601"/>
    <n v="112.716354"/>
    <n v="208.08032"/>
    <x v="1"/>
  </r>
  <r>
    <x v="63"/>
    <x v="1"/>
    <n v="44561.584083000002"/>
    <n v="61.891089004166602"/>
    <n v="38.429855000000003"/>
    <n v="83.680130000000005"/>
    <n v="757335.41896000004"/>
    <n v="1051.85474855555"/>
    <n v="1000.41956"/>
    <n v="1225"/>
    <n v="6626.7267093"/>
    <n v="9.2037870962500001"/>
    <n v="0"/>
    <n v="177.49384000000001"/>
    <n v="50516.017337999998"/>
    <n v="70.161135191666602"/>
    <n v="48.429855000000003"/>
    <n v="92.764169999999993"/>
    <x v="1"/>
  </r>
  <r>
    <x v="64"/>
    <x v="0"/>
    <n v="0"/>
    <n v="0"/>
    <n v="0"/>
    <n v="0"/>
    <n v="826154.18313000002"/>
    <n v="1110.4222891532199"/>
    <n v="1021.07715"/>
    <n v="1170"/>
    <n v="25107.460611412"/>
    <n v="33.746586843295603"/>
    <n v="0"/>
    <n v="305.62130000000002"/>
    <n v="121943.44325700001"/>
    <n v="163.90247749596699"/>
    <n v="118.00407"/>
    <n v="210.12353999999999"/>
    <x v="1"/>
  </r>
  <r>
    <x v="64"/>
    <x v="1"/>
    <n v="41872.299160000002"/>
    <n v="56.279971989247301"/>
    <n v="35.659224999999999"/>
    <n v="79.464250000000007"/>
    <n v="778613.53755999997"/>
    <n v="1046.5235719892401"/>
    <n v="1000.0141599999999"/>
    <n v="1222.8398"/>
    <n v="1466.5116899"/>
    <n v="1.97111786276881"/>
    <n v="0"/>
    <n v="90.969986000000006"/>
    <n v="49326.108107"/>
    <n v="66.298532401881701"/>
    <n v="47.557850000000002"/>
    <n v="90.139114000000006"/>
    <x v="1"/>
  </r>
  <r>
    <x v="65"/>
    <x v="0"/>
    <n v="0"/>
    <n v="0"/>
    <n v="0"/>
    <n v="0"/>
    <n v="801165.54648000002"/>
    <n v="1112.7299256666599"/>
    <n v="1020.0242"/>
    <n v="1170"/>
    <n v="28849.079578270001"/>
    <n v="40.068166080930503"/>
    <n v="0"/>
    <n v="300.59280000000001"/>
    <n v="126249.13181799999"/>
    <n v="175.34601641388801"/>
    <n v="123.66072"/>
    <n v="230.36788999999999"/>
    <x v="1"/>
  </r>
  <r>
    <x v="65"/>
    <x v="1"/>
    <n v="42998.159488999998"/>
    <n v="59.719665956944397"/>
    <n v="36.595795000000003"/>
    <n v="81.62697"/>
    <n v="751320.73866000003"/>
    <n v="1043.50102591666"/>
    <n v="1000.2883"/>
    <n v="1191.5093999999999"/>
    <n v="5.9978942999999996"/>
    <n v="8.3304087500000006E-3"/>
    <n v="0"/>
    <n v="5.9978942999999996"/>
    <n v="51160.361535000004"/>
    <n v="71.056057687500001"/>
    <n v="49.941989999999997"/>
    <n v="94.040319999999994"/>
    <x v="1"/>
  </r>
  <r>
    <x v="66"/>
    <x v="0"/>
    <n v="0"/>
    <n v="0"/>
    <n v="0"/>
    <n v="0"/>
    <n v="826533.53746999998"/>
    <n v="1110.93217401881"/>
    <n v="1020.22363"/>
    <n v="1170"/>
    <n v="211.69662629999999"/>
    <n v="0.28453847620967698"/>
    <n v="0"/>
    <n v="47.860657000000003"/>
    <n v="142412.95225999999"/>
    <n v="191.41525841397799"/>
    <n v="138.38184000000001"/>
    <n v="240.58108999999999"/>
    <x v="1"/>
  </r>
  <r>
    <x v="66"/>
    <x v="1"/>
    <n v="49346.026459000001"/>
    <n v="66.325304380376295"/>
    <n v="44.088768000000002"/>
    <n v="82.51294"/>
    <n v="780431.50471000001"/>
    <n v="1048.9670762231101"/>
    <n v="1000.1439"/>
    <n v="1191.4940999999999"/>
    <n v="0"/>
    <n v="0"/>
    <n v="0"/>
    <n v="0"/>
    <n v="57539.429236000004"/>
    <n v="77.337942521505298"/>
    <n v="57.504330000000003"/>
    <n v="92.766300000000001"/>
    <x v="1"/>
  </r>
  <r>
    <x v="67"/>
    <x v="0"/>
    <n v="0"/>
    <n v="0"/>
    <n v="0"/>
    <n v="0"/>
    <n v="827840.92098000005"/>
    <n v="1112.6894099193501"/>
    <n v="1020.17725"/>
    <n v="1170"/>
    <n v="1335.2185281"/>
    <n v="1.7946485592741901"/>
    <n v="0"/>
    <n v="126.349884"/>
    <n v="139986.87088"/>
    <n v="188.154396344086"/>
    <n v="130.65468000000001"/>
    <n v="243.86806999999999"/>
    <x v="1"/>
  </r>
  <r>
    <x v="67"/>
    <x v="1"/>
    <n v="51573.336828"/>
    <n v="69.319001112903194"/>
    <n v="54.561577"/>
    <n v="84.352844000000005"/>
    <n v="785117.75329000002"/>
    <n v="1055.2657974327899"/>
    <n v="1000.1732"/>
    <n v="1176.1794"/>
    <n v="0"/>
    <n v="0"/>
    <n v="0"/>
    <n v="0"/>
    <n v="59813.629283000002"/>
    <n v="80.394663014784896"/>
    <n v="66.22945"/>
    <n v="95.143730000000005"/>
    <x v="1"/>
  </r>
  <r>
    <x v="68"/>
    <x v="0"/>
    <n v="0"/>
    <n v="0"/>
    <n v="0"/>
    <n v="0"/>
    <n v="803199.58424999996"/>
    <n v="1115.5549781249999"/>
    <n v="1020.02295"/>
    <n v="1170"/>
    <n v="2311.9144268"/>
    <n v="3.2109922594444398"/>
    <n v="0"/>
    <n v="150.97232"/>
    <n v="125371.448833"/>
    <n v="174.12701226805501"/>
    <n v="118.9539"/>
    <n v="225.47561999999999"/>
    <x v="1"/>
  </r>
  <r>
    <x v="68"/>
    <x v="1"/>
    <n v="48079.778466000003"/>
    <n v="66.777470091666601"/>
    <n v="52.209316000000001"/>
    <n v="80.936189999999996"/>
    <n v="757528.29316"/>
    <n v="1052.1226293888799"/>
    <n v="1000.0485"/>
    <n v="1225"/>
    <n v="0"/>
    <n v="0"/>
    <n v="0"/>
    <n v="0"/>
    <n v="55899.160441"/>
    <n v="77.637722834722197"/>
    <n v="62.861106999999997"/>
    <n v="93.120180000000005"/>
    <x v="1"/>
  </r>
  <r>
    <x v="69"/>
    <x v="0"/>
    <n v="0"/>
    <n v="0"/>
    <n v="0"/>
    <n v="0"/>
    <n v="830897.81894000003"/>
    <n v="1116.7981437365499"/>
    <n v="1020.0322"/>
    <n v="1170"/>
    <n v="17215.783544000002"/>
    <n v="23.1394940107526"/>
    <n v="0"/>
    <n v="311.04311999999999"/>
    <n v="117281.042607"/>
    <n v="157.63580995564499"/>
    <n v="112.55719000000001"/>
    <n v="208.53952000000001"/>
    <x v="1"/>
  </r>
  <r>
    <x v="69"/>
    <x v="1"/>
    <n v="49266.409559"/>
    <n v="66.218292418010705"/>
    <n v="52.693745"/>
    <n v="80.828140000000005"/>
    <n v="782622.93038999999"/>
    <n v="1051.9125408467701"/>
    <n v="1000.0402"/>
    <n v="1225"/>
    <n v="0"/>
    <n v="0"/>
    <n v="0"/>
    <n v="0"/>
    <n v="57368.636649"/>
    <n v="77.108382592741904"/>
    <n v="63.913665999999999"/>
    <n v="91.521280000000004"/>
    <x v="1"/>
  </r>
  <r>
    <x v="70"/>
    <x v="0"/>
    <n v="0"/>
    <n v="0"/>
    <n v="0"/>
    <n v="0"/>
    <n v="798691.74976999999"/>
    <n v="1109.29409690277"/>
    <n v="1020.1372"/>
    <n v="1170"/>
    <n v="20432.463919000002"/>
    <n v="28.378422109722202"/>
    <n v="0"/>
    <n v="285.04727000000003"/>
    <n v="118193.23857"/>
    <n v="164.157275791666"/>
    <n v="121.58438"/>
    <n v="213.16506999999999"/>
    <x v="1"/>
  </r>
  <r>
    <x v="70"/>
    <x v="1"/>
    <n v="50170.654347999996"/>
    <n v="69.681464372222194"/>
    <n v="50.946599999999997"/>
    <n v="85.000870000000006"/>
    <n v="760397.38970000006"/>
    <n v="1056.1074856944399"/>
    <n v="1000.0969"/>
    <n v="1225"/>
    <n v="0"/>
    <n v="0"/>
    <n v="0"/>
    <n v="0"/>
    <n v="56504.245110000003"/>
    <n v="78.478118208333299"/>
    <n v="61.654670000000003"/>
    <n v="94.465614000000002"/>
    <x v="1"/>
  </r>
  <r>
    <x v="71"/>
    <x v="0"/>
    <n v="0"/>
    <n v="0"/>
    <n v="0"/>
    <n v="0"/>
    <n v="822709.89174999995"/>
    <n v="1105.7928652553701"/>
    <n v="1020.3040999999999"/>
    <n v="1170"/>
    <n v="21251.599374705002"/>
    <n v="28.5639776541733"/>
    <n v="0"/>
    <n v="238.72531000000001"/>
    <n v="128559.01325"/>
    <n v="172.794372647849"/>
    <n v="128.69698"/>
    <n v="210.98768999999999"/>
    <x v="1"/>
  </r>
  <r>
    <x v="71"/>
    <x v="1"/>
    <n v="57041.088664000003"/>
    <n v="76.668129924731105"/>
    <n v="62.161284999999999"/>
    <n v="90.126840000000001"/>
    <n v="786262.36647999997"/>
    <n v="1056.8042560214999"/>
    <n v="1000.134"/>
    <n v="1207.982"/>
    <n v="0"/>
    <n v="0"/>
    <n v="0"/>
    <n v="0"/>
    <n v="62797.884432999999"/>
    <n v="84.405758646505305"/>
    <n v="72.424449999999993"/>
    <n v="98.017240000000001"/>
    <x v="1"/>
  </r>
  <r>
    <x v="72"/>
    <x v="0"/>
    <n v="0"/>
    <n v="0"/>
    <n v="0"/>
    <n v="0"/>
    <n v="820566.57938999997"/>
    <n v="1102.9120690725799"/>
    <n v="1020.1052"/>
    <n v="1170"/>
    <n v="6221.3106003000003"/>
    <n v="8.3619766133064495"/>
    <n v="0"/>
    <n v="146.95633000000001"/>
    <n v="131192.21986000001"/>
    <n v="176.33362884408601"/>
    <n v="136.71086"/>
    <n v="211.13469000000001"/>
    <x v="1"/>
  </r>
  <r>
    <x v="72"/>
    <x v="1"/>
    <n v="57118.905394000001"/>
    <n v="76.772722303763402"/>
    <n v="59.515754999999999"/>
    <n v="91.691574000000003"/>
    <n v="795521.06068"/>
    <n v="1069.2487374731099"/>
    <n v="1000.02637"/>
    <n v="1225"/>
    <n v="0"/>
    <n v="0"/>
    <n v="0"/>
    <n v="0"/>
    <n v="61545.036133000001"/>
    <n v="82.721822759408596"/>
    <n v="69.515754999999999"/>
    <n v="98.19605"/>
    <x v="1"/>
  </r>
  <r>
    <x v="73"/>
    <x v="0"/>
    <n v="0"/>
    <n v="0"/>
    <n v="0"/>
    <n v="0"/>
    <n v="743045.14031000005"/>
    <n v="1105.72193498511"/>
    <n v="1020.1244"/>
    <n v="1170"/>
    <n v="406.48323420000003"/>
    <n v="0.60488576517857096"/>
    <n v="0"/>
    <n v="58.713776000000003"/>
    <n v="117085.99488"/>
    <n v="174.235111428571"/>
    <n v="137.57433"/>
    <n v="213.94414"/>
    <x v="1"/>
  </r>
  <r>
    <x v="73"/>
    <x v="1"/>
    <n v="48650.912536000003"/>
    <n v="72.397191273809497"/>
    <n v="53.736545999999997"/>
    <n v="87.243769999999998"/>
    <n v="713056.79211000004"/>
    <n v="1061.0964168303501"/>
    <n v="1001.1409"/>
    <n v="1225"/>
    <n v="48.935963200000003"/>
    <n v="7.2821373809523804E-2"/>
    <n v="0"/>
    <n v="24.741322"/>
    <n v="53669.601088000003"/>
    <n v="79.865477809523796"/>
    <n v="63.736545999999997"/>
    <n v="93.966224999999994"/>
    <x v="1"/>
  </r>
  <r>
    <x v="74"/>
    <x v="0"/>
    <n v="0"/>
    <n v="0"/>
    <n v="0"/>
    <n v="0"/>
    <n v="824381.20773000002"/>
    <n v="1108.03925770161"/>
    <n v="1020.3423"/>
    <n v="1170"/>
    <n v="10013.27647067"/>
    <n v="13.4587049336962"/>
    <n v="0"/>
    <n v="193.15860000000001"/>
    <n v="120911.984241"/>
    <n v="162.51610785080601"/>
    <n v="120.581085"/>
    <n v="210.16712999999999"/>
    <x v="1"/>
  </r>
  <r>
    <x v="74"/>
    <x v="1"/>
    <n v="51849.567273000001"/>
    <n v="69.690278592741905"/>
    <n v="46.055973000000002"/>
    <n v="86.001170000000002"/>
    <n v="788225.13529999997"/>
    <n v="1059.4423861559101"/>
    <n v="1000.0865"/>
    <n v="1225"/>
    <n v="398.23165970000002"/>
    <n v="0.535257607123655"/>
    <n v="0"/>
    <n v="97.600160000000002"/>
    <n v="57138.487088000002"/>
    <n v="76.799041784946198"/>
    <n v="56.055973000000002"/>
    <n v="93.421250000000001"/>
    <x v="1"/>
  </r>
  <r>
    <x v="75"/>
    <x v="0"/>
    <n v="0"/>
    <n v="0"/>
    <n v="0"/>
    <n v="0"/>
    <n v="793116.94198999996"/>
    <n v="1101.5513083194401"/>
    <n v="1020.29175"/>
    <n v="1170"/>
    <n v="25174.813078499999"/>
    <n v="34.965018164583299"/>
    <n v="0"/>
    <n v="342.71982000000003"/>
    <n v="115474.76641900001"/>
    <n v="160.38162002638799"/>
    <n v="116.59193"/>
    <n v="213.74185"/>
    <x v="1"/>
  </r>
  <r>
    <x v="75"/>
    <x v="1"/>
    <n v="44853.039115"/>
    <n v="62.295887659722197"/>
    <n v="35.754714999999997"/>
    <n v="82.328010000000006"/>
    <n v="757040.08352999995"/>
    <n v="1051.44456045833"/>
    <n v="1000.37695"/>
    <n v="1225"/>
    <n v="2581.5988380700001"/>
    <n v="3.5855539417638802"/>
    <n v="0"/>
    <n v="144.04885999999999"/>
    <n v="50658.900676999998"/>
    <n v="70.359584273611105"/>
    <n v="45.754714999999997"/>
    <n v="90.996939999999995"/>
    <x v="1"/>
  </r>
  <r>
    <x v="76"/>
    <x v="0"/>
    <n v="0"/>
    <n v="0"/>
    <n v="0"/>
    <n v="0"/>
    <n v="819626.30153000006"/>
    <n v="1101.6482547446201"/>
    <n v="1020.50635"/>
    <n v="1170"/>
    <n v="21301.801840700002"/>
    <n v="28.6314540869623"/>
    <n v="0"/>
    <n v="274.32413000000003"/>
    <n v="123508.887972"/>
    <n v="166.00656985483801"/>
    <n v="118.71774000000001"/>
    <n v="214.61786000000001"/>
    <x v="1"/>
  </r>
  <r>
    <x v="76"/>
    <x v="1"/>
    <n v="38446.573858999996"/>
    <n v="51.675502498655902"/>
    <n v="34.292679999999997"/>
    <n v="71.545090000000002"/>
    <n v="778345.10091000004"/>
    <n v="1046.1627700403201"/>
    <n v="1000.3253999999999"/>
    <n v="1225"/>
    <n v="1790.1370704999999"/>
    <n v="2.4060982130376298"/>
    <n v="0"/>
    <n v="106.073044"/>
    <n v="45636.444027999998"/>
    <n v="61.339306489247299"/>
    <n v="45.420757000000002"/>
    <n v="81.878799999999998"/>
    <x v="1"/>
  </r>
  <r>
    <x v="77"/>
    <x v="0"/>
    <n v="0"/>
    <n v="0"/>
    <n v="0"/>
    <n v="0"/>
    <n v="791452.78810999996"/>
    <n v="1099.2399834861101"/>
    <n v="1020.015"/>
    <n v="1170"/>
    <n v="24945.74942"/>
    <n v="34.646874194444401"/>
    <n v="0"/>
    <n v="295.78127999999998"/>
    <n v="127771.447782"/>
    <n v="177.46034414166601"/>
    <n v="124.09978"/>
    <n v="234.23134999999999"/>
    <x v="1"/>
  </r>
  <r>
    <x v="77"/>
    <x v="1"/>
    <n v="42213.112737000003"/>
    <n v="58.629323245833298"/>
    <n v="36.629370000000002"/>
    <n v="75.973280000000003"/>
    <n v="751485.52752999996"/>
    <n v="1043.72989934722"/>
    <n v="1000.0045"/>
    <n v="1169.6277"/>
    <n v="14.791285999999999"/>
    <n v="2.05434527777777E-2"/>
    <n v="0"/>
    <n v="14.791285999999999"/>
    <n v="49916.703924000001"/>
    <n v="69.328755450000003"/>
    <n v="48.480297"/>
    <n v="87.665954999999997"/>
    <x v="1"/>
  </r>
  <r>
    <x v="78"/>
    <x v="0"/>
    <n v="0"/>
    <n v="0"/>
    <n v="0"/>
    <n v="0"/>
    <n v="818158.64810999995"/>
    <n v="1099.67560229838"/>
    <n v="1020.76086"/>
    <n v="1170"/>
    <n v="553.24755800000003"/>
    <n v="0.74361230913978404"/>
    <n v="0"/>
    <n v="67.192139999999995"/>
    <n v="142434.89163"/>
    <n v="191.44474681451601"/>
    <n v="139.72108"/>
    <n v="244.43"/>
    <x v="1"/>
  </r>
  <r>
    <x v="78"/>
    <x v="1"/>
    <n v="48593.444498999997"/>
    <n v="65.313769487903201"/>
    <n v="44.119399999999999"/>
    <n v="81.599074999999999"/>
    <n v="780476.37545000005"/>
    <n v="1049.0273863575201"/>
    <n v="1000.12006"/>
    <n v="1171.5596"/>
    <n v="0"/>
    <n v="0"/>
    <n v="0"/>
    <n v="0"/>
    <n v="56752.245841999997"/>
    <n v="76.279900325268798"/>
    <n v="55.946846000000001"/>
    <n v="92.44529"/>
    <x v="1"/>
  </r>
  <r>
    <x v="79"/>
    <x v="0"/>
    <n v="0"/>
    <n v="0"/>
    <n v="0"/>
    <n v="0"/>
    <n v="821256.76288000005"/>
    <n v="1103.83973505376"/>
    <n v="1020.3822"/>
    <n v="1170"/>
    <n v="29.511734000000001"/>
    <n v="3.9666309139784903E-2"/>
    <n v="0"/>
    <n v="29.511734000000001"/>
    <n v="140999.90807"/>
    <n v="189.51600547043"/>
    <n v="136.17389"/>
    <n v="239.96172999999999"/>
    <x v="1"/>
  </r>
  <r>
    <x v="79"/>
    <x v="1"/>
    <n v="50545.739311999998"/>
    <n v="67.937821655913893"/>
    <n v="47.556206000000003"/>
    <n v="83.633170000000007"/>
    <n v="785377.49185999995"/>
    <n v="1055.6149084139699"/>
    <n v="1000.02124"/>
    <n v="1187.4623999999999"/>
    <n v="0"/>
    <n v="0"/>
    <n v="0"/>
    <n v="0"/>
    <n v="58790.799698000003"/>
    <n v="79.019892067204296"/>
    <n v="59.341540000000002"/>
    <n v="95.463875000000002"/>
    <x v="1"/>
  </r>
  <r>
    <x v="80"/>
    <x v="0"/>
    <n v="0"/>
    <n v="0"/>
    <n v="0"/>
    <n v="0"/>
    <n v="798240.91356000002"/>
    <n v="1108.6679355000001"/>
    <n v="1020.0603"/>
    <n v="1170"/>
    <n v="1359.710881"/>
    <n v="1.88848733472222"/>
    <n v="0"/>
    <n v="142.08884"/>
    <n v="124657.502805"/>
    <n v="173.1354205625"/>
    <n v="123.685585"/>
    <n v="225.27361999999999"/>
    <x v="1"/>
  </r>
  <r>
    <x v="80"/>
    <x v="1"/>
    <n v="46775.953200000004"/>
    <n v="64.966601666666605"/>
    <n v="38.529797000000002"/>
    <n v="79.124350000000007"/>
    <n v="756748.91529000003"/>
    <n v="1051.0401601250001"/>
    <n v="1000.06146"/>
    <n v="1225"/>
    <n v="0"/>
    <n v="0"/>
    <n v="0"/>
    <n v="0"/>
    <n v="54456.776991999999"/>
    <n v="75.634412488888799"/>
    <n v="48.972732999999998"/>
    <n v="90.648610000000005"/>
    <x v="1"/>
  </r>
  <r>
    <x v="81"/>
    <x v="0"/>
    <n v="0"/>
    <n v="0"/>
    <n v="0"/>
    <n v="0"/>
    <n v="827756.26627999998"/>
    <n v="1112.5756267204299"/>
    <n v="1020.55054"/>
    <n v="1170"/>
    <n v="15843.283173"/>
    <n v="21.294735447580599"/>
    <n v="0"/>
    <n v="313.40987999999999"/>
    <n v="117937.50805400001"/>
    <n v="158.51815598655901"/>
    <n v="111.22369399999999"/>
    <n v="211.00355999999999"/>
    <x v="1"/>
  </r>
  <r>
    <x v="81"/>
    <x v="1"/>
    <n v="48482.337727999999"/>
    <n v="65.164432430107496"/>
    <n v="53.181820000000002"/>
    <n v="79.386679999999998"/>
    <n v="782358.26260000002"/>
    <n v="1051.5568045698899"/>
    <n v="1000.0797"/>
    <n v="1225"/>
    <n v="0"/>
    <n v="0"/>
    <n v="0"/>
    <n v="0"/>
    <n v="56491.427432999997"/>
    <n v="75.929337947580606"/>
    <n v="63.181820000000002"/>
    <n v="90.464775000000003"/>
    <x v="1"/>
  </r>
  <r>
    <x v="82"/>
    <x v="0"/>
    <n v="0"/>
    <n v="0"/>
    <n v="0"/>
    <n v="0"/>
    <n v="796559.45984999998"/>
    <n v="1106.3325831249999"/>
    <n v="1020.4326"/>
    <n v="1170"/>
    <n v="2858.8747790000002"/>
    <n v="3.9706594152777699"/>
    <n v="0"/>
    <n v="157.80228"/>
    <n v="121388.47701"/>
    <n v="168.59510695833299"/>
    <n v="130.08151000000001"/>
    <n v="202.75307000000001"/>
    <x v="1"/>
  </r>
  <r>
    <x v="82"/>
    <x v="1"/>
    <n v="45857.392253999999"/>
    <n v="63.690822574999999"/>
    <n v="43.434310000000004"/>
    <n v="83.456695999999994"/>
    <n v="761673.74519000005"/>
    <n v="1057.88020165277"/>
    <n v="1001.1467"/>
    <n v="1225"/>
    <n v="1102.2770813499999"/>
    <n v="1.5309403907638801"/>
    <n v="0"/>
    <n v="105.16333"/>
    <n v="51502.719795999998"/>
    <n v="71.531555272222207"/>
    <n v="53.434310000000004"/>
    <n v="91.288430000000005"/>
    <x v="1"/>
  </r>
  <r>
    <x v="83"/>
    <x v="0"/>
    <n v="0"/>
    <n v="0"/>
    <n v="0"/>
    <n v="0"/>
    <n v="819191.95464000001"/>
    <n v="1101.06445516129"/>
    <n v="1020.2997"/>
    <n v="1170"/>
    <n v="1594.7755043"/>
    <n v="2.1435154627688102"/>
    <n v="0"/>
    <n v="106.26004"/>
    <n v="130787.39611"/>
    <n v="175.78951090053701"/>
    <n v="134.99892"/>
    <n v="214.74312"/>
    <x v="1"/>
  </r>
  <r>
    <x v="83"/>
    <x v="1"/>
    <n v="50638.172788000003"/>
    <n v="68.062060198924698"/>
    <n v="48.753990000000002"/>
    <n v="82.163390000000007"/>
    <n v="785717.89281999995"/>
    <n v="1056.0724365860201"/>
    <n v="1000.05035"/>
    <n v="1201.2465999999999"/>
    <n v="4424.10509602"/>
    <n v="5.9463778172311796"/>
    <n v="0"/>
    <n v="170.70827"/>
    <n v="55736.710429999999"/>
    <n v="74.914933373655899"/>
    <n v="58.753990000000002"/>
    <n v="90.251239999999996"/>
    <x v="1"/>
  </r>
  <r>
    <x v="84"/>
    <x v="0"/>
    <n v="0"/>
    <n v="0"/>
    <n v="0"/>
    <n v="0"/>
    <n v="819037.98476999998"/>
    <n v="1100.8575064112899"/>
    <n v="1020.1719000000001"/>
    <n v="1170"/>
    <n v="819.44242650000001"/>
    <n v="1.10140111088709"/>
    <n v="0"/>
    <n v="86.110016000000002"/>
    <n v="131888.41521000001"/>
    <n v="177.26937528225801"/>
    <n v="142.99547999999999"/>
    <n v="207.71202"/>
    <x v="1"/>
  </r>
  <r>
    <x v="84"/>
    <x v="1"/>
    <n v="62541.160490000002"/>
    <n v="84.060699583333303"/>
    <n v="62.564639999999997"/>
    <n v="99.402389999999997"/>
    <n v="796133.58287000004"/>
    <n v="1070.07201998655"/>
    <n v="1000.3728"/>
    <n v="1225"/>
    <n v="1332.21840124"/>
    <n v="1.7906161306989199"/>
    <n v="0"/>
    <n v="102.45155"/>
    <n v="59739.433235999997"/>
    <n v="80.2949371451612"/>
    <n v="62.564639999999997"/>
    <n v="96.294970000000006"/>
    <x v="1"/>
  </r>
  <r>
    <x v="85"/>
    <x v="0"/>
    <n v="0"/>
    <n v="0"/>
    <n v="0"/>
    <n v="0"/>
    <n v="741610.67767999996"/>
    <n v="1103.58731797619"/>
    <n v="1020.782"/>
    <n v="1170"/>
    <n v="0"/>
    <n v="0"/>
    <n v="0"/>
    <n v="0"/>
    <n v="117236.99969"/>
    <n v="174.45982096726101"/>
    <n v="138.46591000000001"/>
    <n v="213.626"/>
    <x v="1"/>
  </r>
  <r>
    <x v="85"/>
    <x v="1"/>
    <n v="54031.159446999998"/>
    <n v="80.403511081845195"/>
    <n v="56.976179999999999"/>
    <n v="94.585539999999995"/>
    <n v="712665.96085000003"/>
    <n v="1060.51482269345"/>
    <n v="1000.0715"/>
    <n v="1225"/>
    <n v="1835.3450302000001"/>
    <n v="2.7311681997023798"/>
    <n v="0"/>
    <n v="128.91086999999999"/>
    <n v="52502.398528999998"/>
    <n v="78.1285692395833"/>
    <n v="56.976179999999999"/>
    <n v="91.923546000000002"/>
    <x v="1"/>
  </r>
  <r>
    <x v="86"/>
    <x v="0"/>
    <n v="0"/>
    <n v="0"/>
    <n v="0"/>
    <n v="0"/>
    <n v="824186.20681"/>
    <n v="1107.7771596908599"/>
    <n v="1021.0032"/>
    <n v="1170"/>
    <n v="10631.111796560001"/>
    <n v="14.289128758817199"/>
    <n v="0"/>
    <n v="186.06906000000001"/>
    <n v="120226.735367"/>
    <n v="161.59507441801"/>
    <n v="119.60158"/>
    <n v="204.55135000000001"/>
    <x v="1"/>
  </r>
  <r>
    <x v="86"/>
    <x v="1"/>
    <n v="51831.604914000003"/>
    <n v="69.666135637096701"/>
    <n v="49.1905"/>
    <n v="91.443330000000003"/>
    <n v="787480.33219999995"/>
    <n v="1058.44130672043"/>
    <n v="1000.073"/>
    <n v="1225"/>
    <n v="15126.36644736"/>
    <n v="20.331137698064499"/>
    <n v="0"/>
    <n v="221.85120000000001"/>
    <n v="49928.408208000001"/>
    <n v="67.108075548387006"/>
    <n v="49.1905"/>
    <n v="90.630970000000005"/>
    <x v="1"/>
  </r>
  <r>
    <x v="87"/>
    <x v="0"/>
    <n v="0"/>
    <n v="0"/>
    <n v="0"/>
    <n v="0"/>
    <n v="792565.64170000004"/>
    <n v="1100.7856134722199"/>
    <n v="1020.38586"/>
    <n v="1170"/>
    <n v="65252.112953930002"/>
    <n v="90.6279346582361"/>
    <n v="0"/>
    <n v="340.18650000000002"/>
    <n v="109702.60813199999"/>
    <n v="152.36473351666601"/>
    <n v="115.07285"/>
    <n v="199.81704999999999"/>
    <x v="1"/>
  </r>
  <r>
    <x v="87"/>
    <x v="1"/>
    <n v="51041.093715000003"/>
    <n v="70.890407937500001"/>
    <n v="46.557327000000001"/>
    <n v="88.993415999999996"/>
    <n v="756369.56776000001"/>
    <n v="1050.5132885555499"/>
    <n v="1000.1753"/>
    <n v="1225"/>
    <n v="3350.8584304000001"/>
    <n v="4.6539700422222197"/>
    <n v="0"/>
    <n v="135.02593999999999"/>
    <n v="49843.491270999999"/>
    <n v="69.227071209722197"/>
    <n v="46.579205000000002"/>
    <n v="87.772440000000003"/>
    <x v="1"/>
  </r>
  <r>
    <x v="88"/>
    <x v="0"/>
    <n v="0"/>
    <n v="0"/>
    <n v="0"/>
    <n v="0"/>
    <n v="820026.66111999995"/>
    <n v="1102.1863724731099"/>
    <n v="1020.0642"/>
    <n v="1170"/>
    <n v="19059.306595599999"/>
    <n v="25.617347574731099"/>
    <n v="0"/>
    <n v="286.16287"/>
    <n v="122058.934913"/>
    <n v="164.057708216397"/>
    <n v="118.44407"/>
    <n v="214.75586999999999"/>
    <x v="1"/>
  </r>
  <r>
    <x v="88"/>
    <x v="1"/>
    <n v="44383.390492999999"/>
    <n v="59.655094748655898"/>
    <n v="43.838776000000003"/>
    <n v="76.460785000000001"/>
    <n v="777583.39413999999"/>
    <n v="1045.1389706182699"/>
    <n v="1000.197"/>
    <n v="1225"/>
    <n v="2422.6049475"/>
    <n v="3.2561894455645102"/>
    <n v="0"/>
    <n v="117.27318"/>
    <n v="44344.569171000003"/>
    <n v="59.602915552419297"/>
    <n v="44.788539999999998"/>
    <n v="77.958275"/>
    <x v="1"/>
  </r>
  <r>
    <x v="89"/>
    <x v="0"/>
    <n v="0"/>
    <n v="0"/>
    <n v="0"/>
    <n v="0"/>
    <n v="791662.24523999996"/>
    <n v="1099.5308961666601"/>
    <n v="1020.14465"/>
    <n v="1170"/>
    <n v="9530.5979024999997"/>
    <n v="13.23694153125"/>
    <n v="0"/>
    <n v="221.80069"/>
    <n v="129154.11808"/>
    <n v="179.380719555555"/>
    <n v="124.06286"/>
    <n v="231.86569"/>
    <x v="1"/>
  </r>
  <r>
    <x v="89"/>
    <x v="1"/>
    <n v="49069.684944000001"/>
    <n v="68.152340199999998"/>
    <n v="45.349173999999998"/>
    <n v="88.683075000000002"/>
    <n v="750304.17238999996"/>
    <n v="1042.0891283194401"/>
    <n v="1000.0188000000001"/>
    <n v="1149.3800000000001"/>
    <n v="15.003547660000001"/>
    <n v="2.08382606388888E-2"/>
    <n v="0"/>
    <n v="14.219738"/>
    <n v="49721.510218000003"/>
    <n v="69.057653080555497"/>
    <n v="46.844543000000002"/>
    <n v="90.342100000000002"/>
    <x v="1"/>
  </r>
  <r>
    <x v="90"/>
    <x v="0"/>
    <n v="0"/>
    <n v="0"/>
    <n v="0"/>
    <n v="0"/>
    <n v="818639.45212999999"/>
    <n v="1100.3218442607499"/>
    <n v="1020.2567"/>
    <n v="1170"/>
    <n v="407.69009599999998"/>
    <n v="0.54797055913978399"/>
    <n v="0"/>
    <n v="59.973312"/>
    <n v="142577.81907999999"/>
    <n v="191.63685360215001"/>
    <n v="138.97380000000001"/>
    <n v="245.31505000000001"/>
    <x v="1"/>
  </r>
  <r>
    <x v="90"/>
    <x v="1"/>
    <n v="55448.331882999999"/>
    <n v="74.527327799731097"/>
    <n v="53.652991999999998"/>
    <n v="91.286475999999993"/>
    <n v="779218.08594999998"/>
    <n v="1047.3361370295599"/>
    <n v="1000.037"/>
    <n v="1145.7494999999999"/>
    <n v="0"/>
    <n v="0"/>
    <n v="0"/>
    <n v="0"/>
    <n v="56261.999868999999"/>
    <n v="75.620967565860198"/>
    <n v="55.068219999999997"/>
    <n v="92.524979999999999"/>
    <x v="1"/>
  </r>
  <r>
    <x v="91"/>
    <x v="0"/>
    <n v="0"/>
    <n v="0"/>
    <n v="0"/>
    <n v="0"/>
    <n v="822059.42917000002"/>
    <n v="1104.91858759408"/>
    <n v="1020.1846"/>
    <n v="1170"/>
    <n v="5.5739900000000002"/>
    <n v="7.4919220430107502E-3"/>
    <n v="0"/>
    <n v="5.5739900000000002"/>
    <n v="141822.37622000001"/>
    <n v="190.62147341397801"/>
    <n v="137.45267999999999"/>
    <n v="245.37302"/>
    <x v="1"/>
  </r>
  <r>
    <x v="91"/>
    <x v="1"/>
    <n v="57524.420058000003"/>
    <n v="77.317768895161194"/>
    <n v="57.406829999999999"/>
    <n v="90.973029999999994"/>
    <n v="783758.23407000001"/>
    <n v="1053.43848665322"/>
    <n v="1001.4941"/>
    <n v="1211.4038"/>
    <n v="0"/>
    <n v="0"/>
    <n v="0"/>
    <n v="0"/>
    <n v="58459.129512"/>
    <n v="78.574098806451602"/>
    <n v="58.784472999999998"/>
    <n v="92.812584000000001"/>
    <x v="1"/>
  </r>
  <r>
    <x v="92"/>
    <x v="0"/>
    <n v="0"/>
    <n v="0"/>
    <n v="0"/>
    <n v="0"/>
    <n v="797073.85349999997"/>
    <n v="1107.04701875"/>
    <n v="1020.078"/>
    <n v="1170"/>
    <n v="1830.1014427"/>
    <n v="2.5418075593055498"/>
    <n v="0"/>
    <n v="133.02718999999999"/>
    <n v="125001.31081"/>
    <n v="173.61293168055499"/>
    <n v="124.35585"/>
    <n v="223.77748"/>
    <x v="1"/>
  </r>
  <r>
    <x v="92"/>
    <x v="1"/>
    <n v="53610.133654999998"/>
    <n v="74.458518965277705"/>
    <n v="52.031506"/>
    <n v="88.252170000000007"/>
    <n v="755757.59444999998"/>
    <n v="1049.663325625"/>
    <n v="1000.0615"/>
    <n v="1206.6277"/>
    <n v="0"/>
    <n v="0"/>
    <n v="0"/>
    <n v="0"/>
    <n v="54223.800053999999"/>
    <n v="75.310833408333295"/>
    <n v="52.031506"/>
    <n v="89.902209999999997"/>
    <x v="1"/>
  </r>
  <r>
    <x v="93"/>
    <x v="0"/>
    <n v="0"/>
    <n v="0"/>
    <n v="0"/>
    <n v="0"/>
    <n v="828562.12181000004"/>
    <n v="1113.6587658736501"/>
    <n v="1020.047"/>
    <n v="1170"/>
    <n v="17138.067828499999"/>
    <n v="23.0350374038978"/>
    <n v="0"/>
    <n v="312.44278000000003"/>
    <n v="118141.85532"/>
    <n v="158.79281629032201"/>
    <n v="112.13551"/>
    <n v="212.51938000000001"/>
    <x v="1"/>
  </r>
  <r>
    <x v="93"/>
    <x v="1"/>
    <n v="55394.669604000002"/>
    <n v="74.455201080645097"/>
    <n v="62.727832999999997"/>
    <n v="88.841480000000004"/>
    <n v="782935.31079999998"/>
    <n v="1052.3324069892401"/>
    <n v="1000.1576"/>
    <n v="1225"/>
    <n v="0"/>
    <n v="0"/>
    <n v="0"/>
    <n v="0"/>
    <n v="55999.331276999997"/>
    <n v="75.267918383064497"/>
    <n v="62.727832999999997"/>
    <n v="87.803370000000001"/>
    <x v="1"/>
  </r>
  <r>
    <x v="94"/>
    <x v="0"/>
    <n v="0"/>
    <n v="0"/>
    <n v="0"/>
    <n v="0"/>
    <n v="796838.20339000004"/>
    <n v="1106.71972693055"/>
    <n v="1020.249"/>
    <n v="1170"/>
    <n v="3261.2725380000002"/>
    <n v="4.52954519166666"/>
    <n v="0"/>
    <n v="153.06625"/>
    <n v="121707.44141"/>
    <n v="169.03811306944399"/>
    <n v="128.63006999999999"/>
    <n v="211.75763000000001"/>
    <x v="1"/>
  </r>
  <r>
    <x v="94"/>
    <x v="1"/>
    <n v="55423.125570999997"/>
    <n v="76.976563293055506"/>
    <n v="53.300877"/>
    <n v="92.669719999999998"/>
    <n v="761346.14616"/>
    <n v="1057.425203"/>
    <n v="1000.12836"/>
    <n v="1225"/>
    <n v="534.45309736399997"/>
    <n v="0.74229596856111102"/>
    <n v="0"/>
    <n v="54.813476999999999"/>
    <n v="54092.065322000002"/>
    <n v="75.127868502777702"/>
    <n v="53.300877"/>
    <n v="91.464010000000002"/>
    <x v="1"/>
  </r>
  <r>
    <x v="95"/>
    <x v="0"/>
    <n v="0"/>
    <n v="0"/>
    <n v="0"/>
    <n v="0"/>
    <n v="819022.75269999995"/>
    <n v="1100.8370331989199"/>
    <n v="1020.0065"/>
    <n v="1170"/>
    <n v="1668.634585"/>
    <n v="2.2427884206989201"/>
    <n v="0"/>
    <n v="106.98752"/>
    <n v="131518.53969000001"/>
    <n v="176.77223076612901"/>
    <n v="138.89350999999999"/>
    <n v="215.95418000000001"/>
    <x v="1"/>
  </r>
  <r>
    <x v="95"/>
    <x v="1"/>
    <n v="62009.468181999997"/>
    <n v="83.346059384408605"/>
    <n v="65.748320000000007"/>
    <n v="96.422646"/>
    <n v="786657.56845000002"/>
    <n v="1057.3354414650501"/>
    <n v="1000.0605"/>
    <n v="1202.7162000000001"/>
    <n v="395.18478299999998"/>
    <n v="0.53116234274193497"/>
    <n v="0"/>
    <n v="90.747159999999994"/>
    <n v="59855.122986000002"/>
    <n v="80.450434120967699"/>
    <n v="65.804169999999999"/>
    <n v="94.454635999999994"/>
    <x v="1"/>
  </r>
  <r>
    <x v="96"/>
    <x v="0"/>
    <n v="0"/>
    <n v="0"/>
    <n v="0"/>
    <n v="0"/>
    <n v="819798.16842999996"/>
    <n v="1101.8792586424699"/>
    <n v="1020.5893600000001"/>
    <n v="1170"/>
    <n v="129.71349994400001"/>
    <n v="0.17434610207526799"/>
    <n v="0"/>
    <n v="51.326430000000002"/>
    <n v="133074.54599000001"/>
    <n v="178.863637083333"/>
    <n v="143.42201"/>
    <n v="210.32556"/>
    <x v="1"/>
  </r>
  <r>
    <x v="96"/>
    <x v="1"/>
    <n v="62590.880531000003"/>
    <n v="84.127527595430095"/>
    <n v="62.321809999999999"/>
    <n v="99.303696000000002"/>
    <n v="796797.84031"/>
    <n v="1070.9648391263399"/>
    <n v="1000.07446"/>
    <n v="1225"/>
    <n v="1639.18576684"/>
    <n v="2.2032066758602098"/>
    <n v="0"/>
    <n v="96.383223999999998"/>
    <n v="59791.006970000002"/>
    <n v="80.364256680107502"/>
    <n v="62.321809999999999"/>
    <n v="96.682590000000005"/>
    <x v="1"/>
  </r>
  <r>
    <x v="97"/>
    <x v="0"/>
    <n v="0"/>
    <n v="0"/>
    <n v="0"/>
    <n v="0"/>
    <n v="742101.89309999999"/>
    <n v="1104.31829330357"/>
    <n v="1020.0254"/>
    <n v="1170"/>
    <n v="0"/>
    <n v="0"/>
    <n v="0"/>
    <n v="0"/>
    <n v="117545.0687"/>
    <n v="174.918256994047"/>
    <n v="139.70828"/>
    <n v="220.54988"/>
    <x v="1"/>
  </r>
  <r>
    <x v="97"/>
    <x v="1"/>
    <n v="54115.604462000003"/>
    <n v="80.529173306547605"/>
    <n v="56.694077"/>
    <n v="95.475525000000005"/>
    <n v="712501.73132999998"/>
    <n v="1060.2704335267799"/>
    <n v="1000.1952"/>
    <n v="1225"/>
    <n v="1562.36565948"/>
    <n v="2.3249488980357098"/>
    <n v="0"/>
    <n v="120.5455"/>
    <n v="52603.341817"/>
    <n v="78.278782465773801"/>
    <n v="56.694077"/>
    <n v="92.639495999999994"/>
    <x v="1"/>
  </r>
  <r>
    <x v="98"/>
    <x v="0"/>
    <n v="0"/>
    <n v="0"/>
    <n v="0"/>
    <n v="0"/>
    <n v="824370.59849"/>
    <n v="1108.0249979704299"/>
    <n v="1020.4271"/>
    <n v="1170"/>
    <n v="10096.946064719999"/>
    <n v="13.571164065483799"/>
    <n v="0"/>
    <n v="183.48949999999999"/>
    <n v="121494.979945"/>
    <n v="163.29970422714999"/>
    <n v="123.31685"/>
    <n v="220.80301"/>
    <x v="1"/>
  </r>
  <r>
    <x v="98"/>
    <x v="1"/>
    <n v="51135.111265"/>
    <n v="68.7299882594086"/>
    <n v="54.133442000000002"/>
    <n v="91.706824999999995"/>
    <n v="787274.97990999999"/>
    <n v="1058.16529557795"/>
    <n v="1000.0482"/>
    <n v="1225"/>
    <n v="19899.761142453001"/>
    <n v="26.746990782866899"/>
    <n v="0"/>
    <n v="228.95999"/>
    <n v="49296.350358999996"/>
    <n v="66.258535428763395"/>
    <n v="54.632336000000002"/>
    <n v="91.091999999999999"/>
    <x v="1"/>
  </r>
  <r>
    <x v="99"/>
    <x v="0"/>
    <n v="0"/>
    <n v="0"/>
    <n v="0"/>
    <n v="0"/>
    <n v="791795.29235"/>
    <n v="1099.7156838194401"/>
    <n v="1020.12634"/>
    <n v="1170"/>
    <n v="45102.507251299998"/>
    <n v="62.642371182361103"/>
    <n v="0"/>
    <n v="363.31441999999998"/>
    <n v="111759.11452"/>
    <n v="155.22099238888799"/>
    <n v="117.32187999999999"/>
    <n v="205.93853999999999"/>
    <x v="1"/>
  </r>
  <r>
    <x v="99"/>
    <x v="1"/>
    <n v="50818.602102999997"/>
    <n v="70.581391809722206"/>
    <n v="46.942070000000001"/>
    <n v="90.086560000000006"/>
    <n v="756080.95015000005"/>
    <n v="1050.11243076388"/>
    <n v="1000.1306"/>
    <n v="1225"/>
    <n v="2221.7766111999999"/>
    <n v="3.08580084888888"/>
    <n v="0"/>
    <n v="95.064850000000007"/>
    <n v="49619.755599999997"/>
    <n v="68.916327222222193"/>
    <n v="46.996254"/>
    <n v="88.842020000000005"/>
    <x v="1"/>
  </r>
  <r>
    <x v="100"/>
    <x v="0"/>
    <n v="0"/>
    <n v="0"/>
    <n v="0"/>
    <n v="0"/>
    <n v="821145.33563999995"/>
    <n v="1103.6899672580601"/>
    <n v="1020.5819"/>
    <n v="1170"/>
    <n v="9084.3795359960004"/>
    <n v="12.2101875483817"/>
    <n v="0"/>
    <n v="257.46384"/>
    <n v="124444.09372"/>
    <n v="167.263566827956"/>
    <n v="120.14686"/>
    <n v="215.41574"/>
    <x v="1"/>
  </r>
  <r>
    <x v="100"/>
    <x v="1"/>
    <n v="44803.313709000002"/>
    <n v="60.219507673387"/>
    <n v="43.628010000000003"/>
    <n v="76.107560000000007"/>
    <n v="778425.38517999998"/>
    <n v="1046.2706790053701"/>
    <n v="1000.01965"/>
    <n v="1225"/>
    <n v="2563.7911058"/>
    <n v="3.4459557873655902"/>
    <n v="0"/>
    <n v="118.70482"/>
    <n v="44745.147675"/>
    <n v="60.141327520161198"/>
    <n v="45.344234"/>
    <n v="76.875519999999995"/>
    <x v="1"/>
  </r>
  <r>
    <x v="101"/>
    <x v="0"/>
    <n v="0"/>
    <n v="0"/>
    <n v="0"/>
    <n v="0"/>
    <n v="791079.36510000005"/>
    <n v="1098.72134041666"/>
    <n v="1020.16895"/>
    <n v="1170"/>
    <n v="9699.5149610000008"/>
    <n v="13.4715485569444"/>
    <n v="0"/>
    <n v="222.2062"/>
    <n v="129324.71833"/>
    <n v="179.61766434722199"/>
    <n v="122.21836999999999"/>
    <n v="230.95607000000001"/>
    <x v="1"/>
  </r>
  <r>
    <x v="101"/>
    <x v="1"/>
    <n v="48026.067709000003"/>
    <n v="66.702871818055499"/>
    <n v="45.593735000000002"/>
    <n v="89.0976"/>
    <n v="750171.61887000001"/>
    <n v="1041.9050262083299"/>
    <n v="1000.1340300000001"/>
    <n v="1141.8042"/>
    <n v="25.2543148"/>
    <n v="3.50754372222222E-2"/>
    <n v="0"/>
    <n v="13.110614999999999"/>
    <n v="48667.688950000003"/>
    <n v="67.594012430555495"/>
    <n v="47.063789999999997"/>
    <n v="91.075226000000001"/>
    <x v="1"/>
  </r>
  <r>
    <x v="102"/>
    <x v="0"/>
    <n v="0"/>
    <n v="0"/>
    <n v="0"/>
    <n v="0"/>
    <n v="819158.11309"/>
    <n v="1101.01896920698"/>
    <n v="1020.27026"/>
    <n v="1170"/>
    <n v="552.69204309999998"/>
    <n v="0.74286564932795596"/>
    <n v="0"/>
    <n v="50.602767999999998"/>
    <n v="143775.4932"/>
    <n v="193.24663064516099"/>
    <n v="138.21682999999999"/>
    <n v="243.09465"/>
    <x v="1"/>
  </r>
  <r>
    <x v="102"/>
    <x v="1"/>
    <n v="55838.456931000001"/>
    <n v="75.051689423387003"/>
    <n v="53.160299999999999"/>
    <n v="91.536529999999999"/>
    <n v="779689.09186000004"/>
    <n v="1047.96920948924"/>
    <n v="1000.12103"/>
    <n v="1186.2992999999999"/>
    <n v="0"/>
    <n v="0"/>
    <n v="0"/>
    <n v="0"/>
    <n v="56677.134483000002"/>
    <n v="76.178944197580606"/>
    <n v="54.712110000000003"/>
    <n v="92.913349999999994"/>
    <x v="1"/>
  </r>
  <r>
    <x v="103"/>
    <x v="0"/>
    <n v="0"/>
    <n v="0"/>
    <n v="0"/>
    <n v="0"/>
    <n v="821676.85499999998"/>
    <n v="1104.4043750000001"/>
    <n v="1020.6665"/>
    <n v="1170"/>
    <n v="0"/>
    <n v="0"/>
    <n v="0"/>
    <n v="0"/>
    <n v="142328.05572999999"/>
    <n v="191.30115017473099"/>
    <n v="139.74234000000001"/>
    <n v="244.62711999999999"/>
    <x v="1"/>
  </r>
  <r>
    <x v="103"/>
    <x v="1"/>
    <n v="57603.735848999997"/>
    <n v="77.424376141129002"/>
    <n v="58.500070000000001"/>
    <n v="91.107370000000003"/>
    <n v="783383.62522000005"/>
    <n v="1052.9349801343999"/>
    <n v="1000.72894"/>
    <n v="1224.1088"/>
    <n v="0"/>
    <n v="0"/>
    <n v="0"/>
    <n v="0"/>
    <n v="58546.350266000001"/>
    <n v="78.691331002688102"/>
    <n v="59.739291999999999"/>
    <n v="92.224369999999993"/>
    <x v="1"/>
  </r>
  <r>
    <x v="104"/>
    <x v="0"/>
    <n v="0"/>
    <n v="0"/>
    <n v="0"/>
    <n v="0"/>
    <n v="798221.66347999999"/>
    <n v="1108.6411992777701"/>
    <n v="1020.3071"/>
    <n v="1170"/>
    <n v="1469.7090700000001"/>
    <n v="2.0412625972222198"/>
    <n v="0"/>
    <n v="120.03909"/>
    <n v="125780.32958999999"/>
    <n v="174.69490220833299"/>
    <n v="128.89017000000001"/>
    <n v="226.1694"/>
    <x v="1"/>
  </r>
  <r>
    <x v="104"/>
    <x v="1"/>
    <n v="53750.006126"/>
    <n v="74.652786286111095"/>
    <n v="55.371049999999997"/>
    <n v="87.779920000000004"/>
    <n v="755673.58016000001"/>
    <n v="1049.5466391111099"/>
    <n v="1000.0733"/>
    <n v="1205.2865999999999"/>
    <n v="0"/>
    <n v="0"/>
    <n v="0"/>
    <n v="0"/>
    <n v="54362.929034000001"/>
    <n v="75.504068102777694"/>
    <n v="55.371049999999997"/>
    <n v="89.409319999999994"/>
    <x v="1"/>
  </r>
  <r>
    <x v="105"/>
    <x v="0"/>
    <n v="0"/>
    <n v="0"/>
    <n v="0"/>
    <n v="0"/>
    <n v="828722.48557999998"/>
    <n v="1113.8743085752601"/>
    <n v="1020.01624"/>
    <n v="1170"/>
    <n v="18343.416803659999"/>
    <n v="24.655130112446201"/>
    <n v="0"/>
    <n v="315.30716000000001"/>
    <n v="118389.138355"/>
    <n v="159.125185961021"/>
    <n v="114.02066000000001"/>
    <n v="204.19225"/>
    <x v="1"/>
  </r>
  <r>
    <x v="105"/>
    <x v="1"/>
    <n v="55481.32129"/>
    <n v="74.571668400537604"/>
    <n v="62.653849999999998"/>
    <n v="88.200450000000004"/>
    <n v="783244.02148"/>
    <n v="1052.74734069892"/>
    <n v="1000.05725"/>
    <n v="1225"/>
    <n v="0"/>
    <n v="0"/>
    <n v="0"/>
    <n v="0"/>
    <n v="56040.936892999998"/>
    <n v="75.323839909946201"/>
    <n v="62.653849999999998"/>
    <n v="87.615830000000003"/>
    <x v="1"/>
  </r>
  <r>
    <x v="106"/>
    <x v="0"/>
    <n v="0"/>
    <n v="0"/>
    <n v="0"/>
    <n v="0"/>
    <n v="796969.56860999996"/>
    <n v="1106.902178625"/>
    <n v="1020.04614"/>
    <n v="1170"/>
    <n v="4665.3678890000001"/>
    <n v="6.47967762361111"/>
    <n v="0"/>
    <n v="157.46109000000001"/>
    <n v="121301.87561"/>
    <n v="168.474827236111"/>
    <n v="127.87332000000001"/>
    <n v="211.18787"/>
    <x v="1"/>
  </r>
  <r>
    <x v="106"/>
    <x v="1"/>
    <n v="55587.243102"/>
    <n v="77.204504308333298"/>
    <n v="53.077927000000003"/>
    <n v="92.800569999999993"/>
    <n v="761703.20123000001"/>
    <n v="1057.9211128194399"/>
    <n v="1000.3506"/>
    <n v="1225"/>
    <n v="548.99242560000005"/>
    <n v="0.76248948000000005"/>
    <n v="0"/>
    <n v="63.027687"/>
    <n v="54243.302254000002"/>
    <n v="75.337919797222199"/>
    <n v="53.077927000000003"/>
    <n v="91.529769999999999"/>
    <x v="1"/>
  </r>
  <r>
    <x v="107"/>
    <x v="0"/>
    <n v="0"/>
    <n v="0"/>
    <n v="0"/>
    <n v="0"/>
    <n v="818810.13714999997"/>
    <n v="1100.5512596102101"/>
    <n v="1020.23596"/>
    <n v="1170"/>
    <n v="1773.891345"/>
    <n v="2.3842625604838701"/>
    <n v="0"/>
    <n v="107.98538000000001"/>
    <n v="131617.31095000001"/>
    <n v="176.90498783602101"/>
    <n v="141.85345000000001"/>
    <n v="215.76309000000001"/>
    <x v="1"/>
  </r>
  <r>
    <x v="107"/>
    <x v="1"/>
    <n v="61829.418828000002"/>
    <n v="83.104057564516097"/>
    <n v="65.824950000000001"/>
    <n v="96.432839999999999"/>
    <n v="784209.60554999998"/>
    <n v="1054.0451687499999"/>
    <n v="1000.1464999999999"/>
    <n v="1222.8014000000001"/>
    <n v="367.69124119999998"/>
    <n v="0.49420865752688098"/>
    <n v="0"/>
    <n v="92.034255999999999"/>
    <n v="59831.364498000003"/>
    <n v="80.418500669354799"/>
    <n v="65.824950000000001"/>
    <n v="94.530779999999993"/>
    <x v="1"/>
  </r>
  <r>
    <x v="108"/>
    <x v="0"/>
    <n v="0"/>
    <n v="0"/>
    <n v="0"/>
    <n v="0"/>
    <n v="819160.53382000001"/>
    <n v="1101.02222287634"/>
    <n v="1020.0344"/>
    <n v="1170"/>
    <n v="314.27206050000001"/>
    <n v="0.42240868346774102"/>
    <n v="0"/>
    <n v="66.499343999999994"/>
    <n v="133644.86082"/>
    <n v="179.63018927419299"/>
    <n v="142.68369000000001"/>
    <n v="208.52061"/>
    <x v="1"/>
  </r>
  <r>
    <x v="108"/>
    <x v="1"/>
    <n v="62965.916359000003"/>
    <n v="84.631608009408595"/>
    <n v="63.198402000000002"/>
    <n v="99.624840000000006"/>
    <n v="796960.26207000006"/>
    <n v="1071.18314794354"/>
    <n v="1000.0232999999999"/>
    <n v="1225"/>
    <n v="1100.3504946"/>
    <n v="1.47896571854838"/>
    <n v="0"/>
    <n v="90.854293999999996"/>
    <n v="60152.685261999999"/>
    <n v="80.850383416666602"/>
    <n v="63.198402000000002"/>
    <n v="96.858050000000006"/>
    <x v="1"/>
  </r>
  <r>
    <x v="109"/>
    <x v="0"/>
    <n v="0"/>
    <n v="0"/>
    <n v="0"/>
    <n v="0"/>
    <n v="769805.34955000004"/>
    <n v="1106.0421688936699"/>
    <n v="1020.0534699999999"/>
    <n v="1170"/>
    <n v="80.1870124"/>
    <n v="0.115211224712643"/>
    <n v="0"/>
    <n v="28.881119000000002"/>
    <n v="122978.7197"/>
    <n v="176.693562787356"/>
    <n v="140.51056"/>
    <n v="221.57669999999999"/>
    <x v="1"/>
  </r>
  <r>
    <x v="109"/>
    <x v="1"/>
    <n v="56480.983501000002"/>
    <n v="81.150838363505699"/>
    <n v="60.288302999999999"/>
    <n v="94.015789999999996"/>
    <n v="737236.17091999995"/>
    <n v="1059.2473720114899"/>
    <n v="1000.1099"/>
    <n v="1225"/>
    <n v="467.77693490000001"/>
    <n v="0.67209329727011402"/>
    <n v="0"/>
    <n v="87.83014"/>
    <n v="54887.430417000003"/>
    <n v="78.861250599137904"/>
    <n v="60.288302999999999"/>
    <n v="92.405500000000004"/>
    <x v="1"/>
  </r>
  <r>
    <x v="110"/>
    <x v="0"/>
    <n v="0"/>
    <n v="0"/>
    <n v="0"/>
    <n v="0"/>
    <n v="824098.91856999998"/>
    <n v="1107.65983678763"/>
    <n v="1020.5088"/>
    <n v="1170"/>
    <n v="13123.543331499999"/>
    <n v="17.6391711444892"/>
    <n v="0"/>
    <n v="207.19183000000001"/>
    <n v="122495.166684"/>
    <n v="164.64404124193501"/>
    <n v="124.34968000000001"/>
    <n v="217.39296999999999"/>
    <x v="1"/>
  </r>
  <r>
    <x v="110"/>
    <x v="1"/>
    <n v="53825.917183999998"/>
    <n v="72.346662881720405"/>
    <n v="49.679234000000001"/>
    <n v="93.034490000000005"/>
    <n v="784317.41749999998"/>
    <n v="1054.1900772849399"/>
    <n v="1000.0893"/>
    <n v="1225"/>
    <n v="7398.1449075359997"/>
    <n v="9.9437431552903206"/>
    <n v="0"/>
    <n v="191.58618000000001"/>
    <n v="51788.674180000002"/>
    <n v="69.608433037634398"/>
    <n v="49.679234000000001"/>
    <n v="90.93253"/>
    <x v="1"/>
  </r>
  <r>
    <x v="111"/>
    <x v="0"/>
    <n v="0"/>
    <n v="0"/>
    <n v="0"/>
    <n v="0"/>
    <n v="792959.46912000002"/>
    <n v="1101.332596"/>
    <n v="1020.21204"/>
    <n v="1170"/>
    <n v="84438.845257145003"/>
    <n v="117.276173968256"/>
    <n v="0"/>
    <n v="370.65789999999998"/>
    <n v="109077.51785400001"/>
    <n v="151.49655257500001"/>
    <n v="117.66322"/>
    <n v="196.59693999999999"/>
    <x v="1"/>
  </r>
  <r>
    <x v="111"/>
    <x v="1"/>
    <n v="51111.497381000001"/>
    <n v="70.988190806944402"/>
    <n v="46.167225000000002"/>
    <n v="88.435040000000001"/>
    <n v="756187.92289000005"/>
    <n v="1050.26100401388"/>
    <n v="1000.25183"/>
    <n v="1225"/>
    <n v="3584.8190942000001"/>
    <n v="4.97891540861111"/>
    <n v="0"/>
    <n v="122.71438000000001"/>
    <n v="49975.022526000001"/>
    <n v="69.409753508333296"/>
    <n v="46.167225000000002"/>
    <n v="87.513120000000001"/>
    <x v="1"/>
  </r>
  <r>
    <x v="112"/>
    <x v="0"/>
    <n v="0"/>
    <n v="0"/>
    <n v="0"/>
    <n v="0"/>
    <n v="820713.56195"/>
    <n v="1103.1096262768799"/>
    <n v="1020.07983"/>
    <n v="1170"/>
    <n v="22919.150206869999"/>
    <n v="30.805309417836"/>
    <n v="0"/>
    <n v="301.90440000000001"/>
    <n v="123604.474137"/>
    <n v="166.13504588306401"/>
    <n v="117.21704"/>
    <n v="216.57248000000001"/>
    <x v="1"/>
  </r>
  <r>
    <x v="112"/>
    <x v="1"/>
    <n v="44598.090928999998"/>
    <n v="59.943670603494603"/>
    <n v="44.276420000000002"/>
    <n v="72.685739999999996"/>
    <n v="776697.39783999999"/>
    <n v="1043.94811537634"/>
    <n v="1000.016"/>
    <n v="1212.0632000000001"/>
    <n v="2343.1739637559999"/>
    <n v="3.14942737063978"/>
    <n v="0"/>
    <n v="106.97286"/>
    <n v="44563.817972999997"/>
    <n v="59.897604802419302"/>
    <n v="45.409897000000001"/>
    <n v="73.238380000000006"/>
    <x v="1"/>
  </r>
  <r>
    <x v="113"/>
    <x v="0"/>
    <n v="0"/>
    <n v="0"/>
    <n v="0"/>
    <n v="0"/>
    <n v="792177.90694999998"/>
    <n v="1100.2470929861099"/>
    <n v="1020.0657"/>
    <n v="1170"/>
    <n v="24960.563711999999"/>
    <n v="34.667449599999998"/>
    <n v="0"/>
    <n v="301.60727000000003"/>
    <n v="128837.052284"/>
    <n v="178.94035039444401"/>
    <n v="124.73981000000001"/>
    <n v="233.77777"/>
    <x v="1"/>
  </r>
  <r>
    <x v="113"/>
    <x v="1"/>
    <n v="48302.976365000002"/>
    <n v="67.087467173611103"/>
    <n v="46.980156000000001"/>
    <n v="89.318799999999996"/>
    <n v="748837.33274999994"/>
    <n v="1040.05185104166"/>
    <n v="1000.1537"/>
    <n v="1160.0833"/>
    <n v="0"/>
    <n v="0"/>
    <n v="0"/>
    <n v="0"/>
    <n v="49082.083297999998"/>
    <n v="68.169560136111102"/>
    <n v="47.846440000000001"/>
    <n v="91.282973999999996"/>
    <x v="1"/>
  </r>
  <r>
    <x v="114"/>
    <x v="0"/>
    <n v="0"/>
    <n v="0"/>
    <n v="0"/>
    <n v="0"/>
    <n v="820383.27792000002"/>
    <n v="1102.66569612903"/>
    <n v="1020.0834"/>
    <n v="1170"/>
    <n v="717.79121269999996"/>
    <n v="0.96477313534946196"/>
    <n v="0"/>
    <n v="63.343215999999998"/>
    <n v="143970.89945999999"/>
    <n v="193.509273467741"/>
    <n v="137.58302"/>
    <n v="243.61005"/>
    <x v="1"/>
  </r>
  <r>
    <x v="114"/>
    <x v="1"/>
    <n v="55534.084121"/>
    <n v="74.642586184139702"/>
    <n v="52.753990000000002"/>
    <n v="92.015929999999997"/>
    <n v="779820.68634000001"/>
    <n v="1048.1460837903201"/>
    <n v="1000.141"/>
    <n v="1194.8290999999999"/>
    <n v="0"/>
    <n v="0"/>
    <n v="0"/>
    <n v="0"/>
    <n v="56342.091674000003"/>
    <n v="75.728617841397806"/>
    <n v="54.660995"/>
    <n v="93.38655"/>
    <x v="1"/>
  </r>
  <r>
    <x v="115"/>
    <x v="0"/>
    <n v="0"/>
    <n v="0"/>
    <n v="0"/>
    <n v="0"/>
    <n v="819586.31270999997"/>
    <n v="1101.5945063306399"/>
    <n v="1020.31555"/>
    <n v="1170"/>
    <n v="82.850905600000004"/>
    <n v="0.11135874408602101"/>
    <n v="0"/>
    <n v="29.915175999999999"/>
    <n v="142536.89496999999"/>
    <n v="191.58184807795601"/>
    <n v="140.84637000000001"/>
    <n v="241.60849999999999"/>
    <x v="1"/>
  </r>
  <r>
    <x v="115"/>
    <x v="1"/>
    <n v="57776.248706999999"/>
    <n v="77.656248262096696"/>
    <n v="64.286995000000005"/>
    <n v="90.817189999999997"/>
    <n v="779936.73780999996"/>
    <n v="1048.3020669489199"/>
    <n v="1000.304"/>
    <n v="1186.9168999999999"/>
    <n v="0"/>
    <n v="0"/>
    <n v="0"/>
    <n v="0"/>
    <n v="58649.020608999999"/>
    <n v="78.829328775537604"/>
    <n v="65.370230000000006"/>
    <n v="92.093315000000004"/>
    <x v="1"/>
  </r>
  <r>
    <x v="116"/>
    <x v="0"/>
    <n v="0"/>
    <n v="0"/>
    <n v="0"/>
    <n v="0"/>
    <n v="797314.51563000004"/>
    <n v="1107.3812717083299"/>
    <n v="1020.2333"/>
    <n v="1170"/>
    <n v="1952.8187620000001"/>
    <n v="2.7122482805555501"/>
    <n v="0"/>
    <n v="184.93436"/>
    <n v="128236.69139000001"/>
    <n v="178.10651581944401"/>
    <n v="133.65917999999999"/>
    <n v="226.57074"/>
    <x v="1"/>
  </r>
  <r>
    <x v="116"/>
    <x v="1"/>
    <n v="54048.484868"/>
    <n v="75.067340094444404"/>
    <n v="61.550280000000001"/>
    <n v="85.823560000000001"/>
    <n v="754935.60533000005"/>
    <n v="1048.52167406944"/>
    <n v="1000.0054"/>
    <n v="1193.8327999999999"/>
    <n v="0"/>
    <n v="0"/>
    <n v="0"/>
    <n v="0"/>
    <n v="54658.020487000002"/>
    <n v="75.913917343055502"/>
    <n v="61.801160000000003"/>
    <n v="87.924059999999997"/>
    <x v="1"/>
  </r>
  <r>
    <x v="117"/>
    <x v="0"/>
    <n v="0"/>
    <n v="0"/>
    <n v="0"/>
    <n v="0"/>
    <n v="829532.23499000003"/>
    <n v="1114.96268143817"/>
    <n v="1020.12256"/>
    <n v="1170"/>
    <n v="20093.150548260001"/>
    <n v="27.0069227799193"/>
    <n v="0"/>
    <n v="320.90305000000001"/>
    <n v="119697.27817200001"/>
    <n v="160.883438403225"/>
    <n v="111.97933"/>
    <n v="217.78172000000001"/>
    <x v="1"/>
  </r>
  <r>
    <x v="117"/>
    <x v="1"/>
    <n v="55412.623712000001"/>
    <n v="74.479332946236497"/>
    <n v="64.095770000000002"/>
    <n v="85.837299999999999"/>
    <n v="776173.46531999996"/>
    <n v="1043.243905"/>
    <n v="1000.1196"/>
    <n v="1202.6654000000001"/>
    <n v="0"/>
    <n v="0"/>
    <n v="0"/>
    <n v="0"/>
    <n v="56129.335876999998"/>
    <n v="75.442655748655895"/>
    <n v="64.388465999999994"/>
    <n v="87.234009999999998"/>
    <x v="1"/>
  </r>
  <r>
    <x v="118"/>
    <x v="0"/>
    <n v="0"/>
    <n v="0"/>
    <n v="0"/>
    <n v="0"/>
    <n v="794434.29747999995"/>
    <n v="1103.3809687222199"/>
    <n v="1020.0841"/>
    <n v="1170"/>
    <n v="3839.0321936999999"/>
    <n v="5.3319891579166603"/>
    <n v="0"/>
    <n v="165.51241999999999"/>
    <n v="123215.07865"/>
    <n v="171.132053680555"/>
    <n v="129.72772000000001"/>
    <n v="205.62129999999999"/>
    <x v="1"/>
  </r>
  <r>
    <x v="118"/>
    <x v="1"/>
    <n v="55132.374612"/>
    <n v="76.572742516666594"/>
    <n v="53.219450000000002"/>
    <n v="91.314530000000005"/>
    <n v="760425.44753"/>
    <n v="1056.1464549027701"/>
    <n v="1000.2406999999999"/>
    <n v="1225"/>
    <n v="435.3012339"/>
    <n v="0.60458504708333305"/>
    <n v="0"/>
    <n v="53.592660000000002"/>
    <n v="54042.941305"/>
    <n v="75.059640701388801"/>
    <n v="53.219450000000002"/>
    <n v="89.437799999999996"/>
    <x v="1"/>
  </r>
  <r>
    <x v="119"/>
    <x v="0"/>
    <n v="0"/>
    <n v="0"/>
    <n v="0"/>
    <n v="0"/>
    <n v="818918.13167000003"/>
    <n v="1100.6964135349399"/>
    <n v="1021.40454"/>
    <n v="1170"/>
    <n v="2349.4432944999999"/>
    <n v="3.15785389045698"/>
    <n v="0"/>
    <n v="122.33853000000001"/>
    <n v="132891.32582"/>
    <n v="178.61737341397799"/>
    <n v="141.87288000000001"/>
    <n v="218.80428000000001"/>
    <x v="1"/>
  </r>
  <r>
    <x v="119"/>
    <x v="1"/>
    <n v="62087.086410000004"/>
    <n v="83.450384959677393"/>
    <n v="65.549030000000002"/>
    <n v="95.219390000000004"/>
    <n v="784144.28388999996"/>
    <n v="1053.95737081989"/>
    <n v="1000.21204"/>
    <n v="1225"/>
    <n v="350.91369864000001"/>
    <n v="0.47165819709677398"/>
    <n v="0"/>
    <n v="102.56494000000001"/>
    <n v="60104.580475000002"/>
    <n v="80.785726444892404"/>
    <n v="65.549030000000002"/>
    <n v="94.171260000000004"/>
    <x v="1"/>
  </r>
  <r>
    <x v="120"/>
    <x v="0"/>
    <n v="0"/>
    <n v="0"/>
    <n v="0"/>
    <n v="0"/>
    <n v="819134.95102000004"/>
    <n v="1100.9878373924701"/>
    <n v="1020.90625"/>
    <n v="1170"/>
    <n v="832.07656999999995"/>
    <n v="1.1183824865591301"/>
    <n v="0"/>
    <n v="70.916213999999997"/>
    <n v="135160.3658"/>
    <n v="181.66715833333299"/>
    <n v="144.68695"/>
    <n v="208.77777"/>
    <x v="1"/>
  </r>
  <r>
    <x v="120"/>
    <x v="1"/>
    <n v="62922.565304999996"/>
    <n v="84.573340463709599"/>
    <n v="62.560809999999996"/>
    <n v="99.361859999999993"/>
    <n v="795402.03503999999"/>
    <n v="1069.08875677419"/>
    <n v="1000.21234"/>
    <n v="1225"/>
    <n v="936.26804143000004"/>
    <n v="1.2584247868682701"/>
    <n v="0"/>
    <n v="94.464280000000002"/>
    <n v="60258.466490999999"/>
    <n v="80.9925624879032"/>
    <n v="62.560809999999996"/>
    <n v="96.474556000000007"/>
    <x v="1"/>
  </r>
  <r>
    <x v="121"/>
    <x v="0"/>
    <n v="0"/>
    <n v="0"/>
    <n v="0"/>
    <n v="0"/>
    <n v="744694.10881999996"/>
    <n v="1108.17575717261"/>
    <n v="1020.5550500000001"/>
    <n v="1170"/>
    <n v="344.34328090000002"/>
    <n v="0.51241559657738001"/>
    <n v="0"/>
    <n v="71.506"/>
    <n v="120463.94482"/>
    <n v="179.26182264880899"/>
    <n v="142.91327000000001"/>
    <n v="221.29918000000001"/>
    <x v="1"/>
  </r>
  <r>
    <x v="121"/>
    <x v="1"/>
    <n v="54802.755830000002"/>
    <n v="81.551719985119007"/>
    <n v="63.778170000000003"/>
    <n v="95.74409"/>
    <n v="713016.81542"/>
    <n v="1061.03692770833"/>
    <n v="1000.10126"/>
    <n v="1225"/>
    <n v="128.64005969999999"/>
    <n v="0.19142866026785699"/>
    <n v="0"/>
    <n v="38.035034000000003"/>
    <n v="53379.457924000002"/>
    <n v="79.433717148809507"/>
    <n v="63.778170000000003"/>
    <n v="92.845269999999999"/>
    <x v="1"/>
  </r>
  <r>
    <x v="122"/>
    <x v="0"/>
    <n v="0"/>
    <n v="0"/>
    <n v="0"/>
    <n v="0"/>
    <n v="825953.78503000003"/>
    <n v="1110.15293686827"/>
    <n v="1020.5862"/>
    <n v="1170"/>
    <n v="22622.685231849999"/>
    <n v="30.406834989045599"/>
    <n v="0"/>
    <n v="232.0351"/>
    <n v="122976.08903"/>
    <n v="165.29044224462299"/>
    <n v="127.03780999999999"/>
    <n v="224.81334000000001"/>
    <x v="1"/>
  </r>
  <r>
    <x v="122"/>
    <x v="1"/>
    <n v="53533.391725000001"/>
    <n v="71.953483501343996"/>
    <n v="49.742573"/>
    <n v="86.167755"/>
    <n v="786474.04968000005"/>
    <n v="1057.0887764516101"/>
    <n v="1000.4752"/>
    <n v="1225"/>
    <n v="8358.91936833"/>
    <n v="11.2351066778629"/>
    <n v="0"/>
    <n v="191.32848999999999"/>
    <n v="51529.451384"/>
    <n v="69.2600153010752"/>
    <n v="49.742573"/>
    <n v="85.372129999999999"/>
    <x v="1"/>
  </r>
  <r>
    <x v="123"/>
    <x v="0"/>
    <n v="0"/>
    <n v="0"/>
    <n v="0"/>
    <n v="0"/>
    <n v="794099.04778999998"/>
    <n v="1102.9153441527701"/>
    <n v="1020.7826"/>
    <n v="1170"/>
    <n v="69644.693536899998"/>
    <n v="96.728741023472196"/>
    <n v="0"/>
    <n v="385.23500000000001"/>
    <n v="112076.635351"/>
    <n v="155.66199354305499"/>
    <n v="118.081"/>
    <n v="200.84215"/>
    <x v="1"/>
  </r>
  <r>
    <x v="123"/>
    <x v="1"/>
    <n v="51386.035036000001"/>
    <n v="71.369493105555506"/>
    <n v="46.348582999999998"/>
    <n v="88.815124999999995"/>
    <n v="756469.39174999995"/>
    <n v="1050.6519329861101"/>
    <n v="1000.0675"/>
    <n v="1225"/>
    <n v="2790.9035657999998"/>
    <n v="3.8762549525000001"/>
    <n v="0"/>
    <n v="100.05198"/>
    <n v="50227.144362999999"/>
    <n v="69.759922726388794"/>
    <n v="46.348582999999998"/>
    <n v="87.774500000000003"/>
    <x v="1"/>
  </r>
  <r>
    <x v="124"/>
    <x v="0"/>
    <n v="0"/>
    <n v="0"/>
    <n v="0"/>
    <n v="0"/>
    <n v="820544.48022000003"/>
    <n v="1102.8823658870899"/>
    <n v="1020.12476"/>
    <n v="1170"/>
    <n v="27192.700382300001"/>
    <n v="36.549328470833302"/>
    <n v="0"/>
    <n v="328.94936999999999"/>
    <n v="124075.436757"/>
    <n v="166.76806015725799"/>
    <n v="120.30647"/>
    <n v="215.12692000000001"/>
    <x v="1"/>
  </r>
  <r>
    <x v="124"/>
    <x v="1"/>
    <n v="44726.880440000001"/>
    <n v="60.116774784946202"/>
    <n v="44.203262000000002"/>
    <n v="79.570589999999996"/>
    <n v="776462.08814000001"/>
    <n v="1043.63183889784"/>
    <n v="1000.1454"/>
    <n v="1207.203"/>
    <n v="2351.0468734800002"/>
    <n v="3.1600092385483798"/>
    <n v="0"/>
    <n v="101.34135999999999"/>
    <n v="44697.750490999999"/>
    <n v="60.077621627688103"/>
    <n v="45.247790000000002"/>
    <n v="79.09"/>
    <x v="1"/>
  </r>
  <r>
    <x v="125"/>
    <x v="0"/>
    <n v="0"/>
    <n v="0"/>
    <n v="0"/>
    <n v="0"/>
    <n v="791769.28226000001"/>
    <n v="1099.6795586944399"/>
    <n v="1020.345"/>
    <n v="1170"/>
    <n v="30158.971008"/>
    <n v="41.887459733333301"/>
    <n v="0"/>
    <n v="327.6354"/>
    <n v="129159.49385899999"/>
    <n v="179.38818591527701"/>
    <n v="125.978836"/>
    <n v="234.30924999999999"/>
    <x v="1"/>
  </r>
  <r>
    <x v="125"/>
    <x v="1"/>
    <n v="48216.195791999999"/>
    <n v="66.966938600000006"/>
    <n v="46.147407999999999"/>
    <n v="88.084999999999994"/>
    <n v="748839.67154999997"/>
    <n v="1040.0550993750001"/>
    <n v="1000.0969"/>
    <n v="1144.9009000000001"/>
    <n v="18.026447000000001"/>
    <n v="2.5036731944444401E-2"/>
    <n v="0"/>
    <n v="18.026447000000001"/>
    <n v="49448.404796000003"/>
    <n v="68.6783399944444"/>
    <n v="46.92812"/>
    <n v="90.833960000000005"/>
    <x v="1"/>
  </r>
  <r>
    <x v="126"/>
    <x v="0"/>
    <n v="0"/>
    <n v="0"/>
    <n v="0"/>
    <n v="0"/>
    <n v="818242.31152999995"/>
    <n v="1099.7880531317201"/>
    <n v="1020.23096"/>
    <n v="1170"/>
    <n v="2252.0862585999998"/>
    <n v="3.0269976594085999"/>
    <n v="0"/>
    <n v="116.979614"/>
    <n v="143862.22713000001"/>
    <n v="193.36320850806399"/>
    <n v="139.54799"/>
    <n v="243.35083"/>
    <x v="1"/>
  </r>
  <r>
    <x v="126"/>
    <x v="1"/>
    <n v="56132.421313999999"/>
    <n v="75.446802841397798"/>
    <n v="53.597079999999998"/>
    <n v="88.707499999999996"/>
    <n v="777333.86909000005"/>
    <n v="1044.80358748655"/>
    <n v="1000.1161"/>
    <n v="1173.6760999999999"/>
    <n v="0"/>
    <n v="0"/>
    <n v="0"/>
    <n v="0"/>
    <n v="57399.404138999998"/>
    <n v="77.149736745967701"/>
    <n v="55.518818000000003"/>
    <n v="92.721639999999994"/>
    <x v="1"/>
  </r>
  <r>
    <x v="127"/>
    <x v="0"/>
    <n v="0"/>
    <n v="0"/>
    <n v="0"/>
    <n v="0"/>
    <n v="821023.58614999999"/>
    <n v="1103.52632547043"/>
    <n v="1020.3799"/>
    <n v="1170"/>
    <n v="130.6139531"/>
    <n v="0.17555638857526801"/>
    <n v="0"/>
    <n v="57.933852999999999"/>
    <n v="142649.41112999999"/>
    <n v="191.73307947580599"/>
    <n v="139.63376"/>
    <n v="243.21673999999999"/>
    <x v="1"/>
  </r>
  <r>
    <x v="127"/>
    <x v="1"/>
    <n v="57307.054215999997"/>
    <n v="77.025610505376306"/>
    <n v="63.713543000000001"/>
    <n v="87.958960000000005"/>
    <n v="781996.63734999998"/>
    <n v="1051.0707491263399"/>
    <n v="1000.75244"/>
    <n v="1189.8389"/>
    <n v="0"/>
    <n v="0"/>
    <n v="0"/>
    <n v="0"/>
    <n v="58667.075082000003"/>
    <n v="78.853595540322502"/>
    <n v="64.485016000000002"/>
    <n v="91.823166000000001"/>
    <x v="1"/>
  </r>
  <r>
    <x v="128"/>
    <x v="0"/>
    <n v="0"/>
    <n v="0"/>
    <n v="0"/>
    <n v="0"/>
    <n v="799238.28907000006"/>
    <n v="1110.0531792638801"/>
    <n v="1020.15735"/>
    <n v="1170"/>
    <n v="3137.5656531999998"/>
    <n v="4.35773007388888"/>
    <n v="0"/>
    <n v="201.53066999999999"/>
    <n v="128288.36463"/>
    <n v="178.178284208333"/>
    <n v="129.82959"/>
    <n v="231.61465000000001"/>
    <x v="1"/>
  </r>
  <r>
    <x v="128"/>
    <x v="1"/>
    <n v="54108.158364000003"/>
    <n v="75.150219949999993"/>
    <n v="61.762752999999996"/>
    <n v="86.331990000000005"/>
    <n v="755024.44105999998"/>
    <n v="1048.64505702777"/>
    <n v="1000.0139"/>
    <n v="1196.3688999999999"/>
    <n v="0"/>
    <n v="0"/>
    <n v="0"/>
    <n v="0"/>
    <n v="54720.449418999997"/>
    <n v="76.000624193055501"/>
    <n v="61.801569999999998"/>
    <n v="88.483900000000006"/>
    <x v="1"/>
  </r>
  <r>
    <x v="129"/>
    <x v="0"/>
    <n v="0"/>
    <n v="0"/>
    <n v="0"/>
    <n v="0"/>
    <n v="829143.09331999999"/>
    <n v="1114.43964155913"/>
    <n v="1020.3231"/>
    <n v="1170"/>
    <n v="29451.742693600001"/>
    <n v="39.585675663440803"/>
    <n v="0"/>
    <n v="352.02089999999998"/>
    <n v="120235.50971"/>
    <n v="161.60686788978401"/>
    <n v="115.27983999999999"/>
    <n v="213.14563000000001"/>
    <x v="1"/>
  </r>
  <r>
    <x v="129"/>
    <x v="1"/>
    <n v="55387.595931000003"/>
    <n v="74.445693455645099"/>
    <n v="62.200299999999999"/>
    <n v="87.291145"/>
    <n v="782790.17960999999"/>
    <n v="1052.1373381854801"/>
    <n v="1000.0268"/>
    <n v="1225"/>
    <n v="0"/>
    <n v="0"/>
    <n v="0"/>
    <n v="0"/>
    <n v="56090.908022000003"/>
    <n v="75.391005405913901"/>
    <n v="62.200299999999999"/>
    <n v="88.036963999999998"/>
    <x v="1"/>
  </r>
  <r>
    <x v="130"/>
    <x v="0"/>
    <n v="0"/>
    <n v="0"/>
    <n v="0"/>
    <n v="0"/>
    <n v="795307.31744000001"/>
    <n v="1104.59349644444"/>
    <n v="1020.14575"/>
    <n v="1170"/>
    <n v="11894.2992282"/>
    <n v="16.519860039166598"/>
    <n v="0"/>
    <n v="328.5847"/>
    <n v="124512.99823"/>
    <n v="172.93471976388801"/>
    <n v="128.86832000000001"/>
    <n v="217.27895000000001"/>
    <x v="1"/>
  </r>
  <r>
    <x v="130"/>
    <x v="1"/>
    <n v="54919.783938"/>
    <n v="76.277477691666604"/>
    <n v="53.912170000000003"/>
    <n v="91.454530000000005"/>
    <n v="758415.97620999999"/>
    <n v="1053.35552251388"/>
    <n v="1000.1096"/>
    <n v="1225"/>
    <n v="572.66528915000004"/>
    <n v="0.79536845715277704"/>
    <n v="0"/>
    <n v="53.564514000000003"/>
    <n v="53816.970760999997"/>
    <n v="74.745792723611103"/>
    <n v="53.912170000000003"/>
    <n v="90.469390000000004"/>
    <x v="1"/>
  </r>
  <r>
    <x v="131"/>
    <x v="0"/>
    <n v="0"/>
    <n v="0"/>
    <n v="0"/>
    <n v="0"/>
    <n v="818553.87424999999"/>
    <n v="1100.20682022849"/>
    <n v="1020.056"/>
    <n v="1170"/>
    <n v="4096.7726789999997"/>
    <n v="5.5064148911290296"/>
    <n v="0"/>
    <n v="148.90505999999999"/>
    <n v="135035.16959999999"/>
    <n v="181.49888387096701"/>
    <n v="144.48357999999999"/>
    <n v="220.66732999999999"/>
    <x v="1"/>
  </r>
  <r>
    <x v="131"/>
    <x v="1"/>
    <n v="62237.281732000003"/>
    <n v="83.652260392473096"/>
    <n v="65.704059999999998"/>
    <n v="95.457120000000003"/>
    <n v="785233.34510000004"/>
    <n v="1055.4211627688101"/>
    <n v="1000.0719"/>
    <n v="1225"/>
    <n v="206.96820260000001"/>
    <n v="0.27818306801075199"/>
    <n v="0"/>
    <n v="49.199820000000003"/>
    <n v="60308.568859999999"/>
    <n v="81.059904381720401"/>
    <n v="66.165450000000007"/>
    <n v="94.257159999999999"/>
    <x v="1"/>
  </r>
  <r>
    <x v="132"/>
    <x v="0"/>
    <n v="0"/>
    <n v="0"/>
    <n v="0"/>
    <n v="0"/>
    <n v="818954.30978000001"/>
    <n v="1100.7450400268799"/>
    <n v="1020.21924"/>
    <n v="1170"/>
    <n v="984.16368031000002"/>
    <n v="1.32280064557795"/>
    <n v="0"/>
    <n v="55.147109999999998"/>
    <n v="134950.43505999999"/>
    <n v="181.38499336021499"/>
    <n v="147.36877000000001"/>
    <n v="212.55260999999999"/>
    <x v="1"/>
  </r>
  <r>
    <x v="132"/>
    <x v="1"/>
    <n v="57365.518230000001"/>
    <n v="77.104191169354806"/>
    <n v="35.299545000000002"/>
    <n v="100.55441"/>
    <n v="794835.80581000005"/>
    <n v="1068.3276959811801"/>
    <n v="1000.0966"/>
    <n v="1225"/>
    <n v="1006.0028652"/>
    <n v="1.3521543887096701"/>
    <n v="0"/>
    <n v="100.27728"/>
    <n v="60325.153108999999"/>
    <n v="81.082195038978398"/>
    <n v="62.740307000000001"/>
    <n v="97.087585000000004"/>
    <x v="1"/>
  </r>
  <r>
    <x v="133"/>
    <x v="0"/>
    <n v="0"/>
    <n v="0"/>
    <n v="0"/>
    <n v="0"/>
    <n v="744613.66359999997"/>
    <n v="1108.0560470237999"/>
    <n v="1020.77454"/>
    <n v="1170"/>
    <n v="307.587309"/>
    <n v="0.457719209821428"/>
    <n v="0"/>
    <n v="60.743850000000002"/>
    <n v="120754.29214000001"/>
    <n v="179.693887113095"/>
    <n v="145.07623000000001"/>
    <n v="216.13651999999999"/>
    <x v="1"/>
  </r>
  <r>
    <x v="133"/>
    <x v="1"/>
    <n v="49664.601368000003"/>
    <n v="73.905656797619002"/>
    <n v="36.994669999999999"/>
    <n v="96.697090000000003"/>
    <n v="712635.42463000002"/>
    <n v="1060.46938188988"/>
    <n v="1000.11206"/>
    <n v="1225"/>
    <n v="111.746797"/>
    <n v="0.16628987648809501"/>
    <n v="0"/>
    <n v="39.300240000000002"/>
    <n v="53351.189896999997"/>
    <n v="79.3916516324404"/>
    <n v="64.093506000000005"/>
    <n v="93.522490000000005"/>
    <x v="1"/>
  </r>
  <r>
    <x v="134"/>
    <x v="0"/>
    <n v="0"/>
    <n v="0"/>
    <n v="0"/>
    <n v="0"/>
    <n v="826075.05990999995"/>
    <n v="1110.31594073924"/>
    <n v="1020.85474"/>
    <n v="1170"/>
    <n v="21578.133923000001"/>
    <n v="29.0028681760752"/>
    <n v="0"/>
    <n v="238.39779999999999"/>
    <n v="124049.596706"/>
    <n v="166.733328905913"/>
    <n v="125.27316"/>
    <n v="223.39256"/>
    <x v="1"/>
  </r>
  <r>
    <x v="134"/>
    <x v="1"/>
    <n v="56925.575166000002"/>
    <n v="76.512869846774095"/>
    <n v="49.624409999999997"/>
    <n v="92.238889999999998"/>
    <n v="787081.50775999995"/>
    <n v="1057.9052523655901"/>
    <n v="1000.1442"/>
    <n v="1225"/>
    <n v="3387.8636727200001"/>
    <n v="4.5535802052688101"/>
    <n v="0"/>
    <n v="193.78604000000001"/>
    <n v="54980.051544000002"/>
    <n v="73.897918741935399"/>
    <n v="49.624409999999997"/>
    <n v="90.961849999999998"/>
    <x v="1"/>
  </r>
  <r>
    <x v="135"/>
    <x v="0"/>
    <n v="0"/>
    <n v="0"/>
    <n v="0"/>
    <n v="0"/>
    <n v="794240.56212999998"/>
    <n v="1103.11189184722"/>
    <n v="1020.16125"/>
    <n v="1170"/>
    <n v="77036.585757570007"/>
    <n v="106.995257996625"/>
    <n v="0"/>
    <n v="388.37830000000002"/>
    <n v="111992.16089899999"/>
    <n v="155.54466791527699"/>
    <n v="117.13503"/>
    <n v="199.14098999999999"/>
    <x v="1"/>
  </r>
  <r>
    <x v="135"/>
    <x v="1"/>
    <n v="52212.733512999999"/>
    <n v="72.517685434722196"/>
    <n v="47.681519999999999"/>
    <n v="89.251040000000003"/>
    <n v="756221.93536999996"/>
    <n v="1050.30824356944"/>
    <n v="1000.32733"/>
    <n v="1225"/>
    <n v="2025.5562717"/>
    <n v="2.8132725995833301"/>
    <n v="0"/>
    <n v="130.4691"/>
    <n v="51063.572819000001"/>
    <n v="70.921628915277694"/>
    <n v="47.681519999999999"/>
    <n v="88.305930000000004"/>
    <x v="1"/>
  </r>
  <r>
    <x v="136"/>
    <x v="0"/>
    <n v="0"/>
    <n v="0"/>
    <n v="0"/>
    <n v="0"/>
    <n v="820193.57143999997"/>
    <n v="1102.4107143010699"/>
    <n v="1020.35876"/>
    <n v="1170"/>
    <n v="25983.475697400001"/>
    <n v="34.924026474999998"/>
    <n v="0"/>
    <n v="321.83645999999999"/>
    <n v="124016.54921899999"/>
    <n v="166.68891024059101"/>
    <n v="120.9689"/>
    <n v="210.34649999999999"/>
    <x v="1"/>
  </r>
  <r>
    <x v="136"/>
    <x v="1"/>
    <n v="44915.512432000003"/>
    <n v="60.370312408602103"/>
    <n v="45.343918000000002"/>
    <n v="75.754486"/>
    <n v="775445.11899999995"/>
    <n v="1042.2649448924701"/>
    <n v="1000.0163"/>
    <n v="1206.1356000000001"/>
    <n v="1977.1491223"/>
    <n v="2.6574584977150502"/>
    <n v="0"/>
    <n v="97.635469999999998"/>
    <n v="44894.282404999998"/>
    <n v="60.341777426075197"/>
    <n v="45.919696999999999"/>
    <n v="75.631739999999994"/>
    <x v="1"/>
  </r>
  <r>
    <x v="137"/>
    <x v="0"/>
    <n v="0"/>
    <n v="0"/>
    <n v="0"/>
    <n v="0"/>
    <n v="792569.45323999994"/>
    <n v="1100.79090727777"/>
    <n v="1020.4844000000001"/>
    <n v="1170"/>
    <n v="29506.433483500001"/>
    <n v="40.981157615972201"/>
    <n v="0"/>
    <n v="327.73354999999998"/>
    <n v="129499.48301"/>
    <n v="179.860393069444"/>
    <n v="126.86481999999999"/>
    <n v="237.51096999999999"/>
    <x v="1"/>
  </r>
  <r>
    <x v="137"/>
    <x v="1"/>
    <n v="42232.345017"/>
    <n v="58.656034745833303"/>
    <n v="21.470151999999999"/>
    <n v="86.649249999999995"/>
    <n v="749497.42498999997"/>
    <n v="1040.9686458194401"/>
    <n v="1000.1648"/>
    <n v="1140.0371"/>
    <n v="0"/>
    <n v="0"/>
    <n v="0"/>
    <n v="0"/>
    <n v="49648.323020999997"/>
    <n v="68.956004195833302"/>
    <n v="47.507460000000002"/>
    <n v="88.629845000000003"/>
    <x v="1"/>
  </r>
  <r>
    <x v="138"/>
    <x v="0"/>
    <n v="0"/>
    <n v="0"/>
    <n v="0"/>
    <n v="0"/>
    <n v="818323.63892000006"/>
    <n v="1099.8973641397799"/>
    <n v="1020.43945"/>
    <n v="1170"/>
    <n v="2118.1220622999999"/>
    <n v="2.8469382557795599"/>
    <n v="0"/>
    <n v="119.33038000000001"/>
    <n v="144212.72654999999"/>
    <n v="193.83430987903199"/>
    <n v="140.11649"/>
    <n v="247.98491000000001"/>
    <x v="1"/>
  </r>
  <r>
    <x v="138"/>
    <x v="1"/>
    <n v="49726.941607000001"/>
    <n v="66.8372871061827"/>
    <n v="33.065227999999998"/>
    <n v="88.674064999999999"/>
    <n v="777946.22942999995"/>
    <n v="1045.6266524596699"/>
    <n v="1000.1369999999999"/>
    <n v="1178.2289000000001"/>
    <n v="0"/>
    <n v="0"/>
    <n v="0"/>
    <n v="0"/>
    <n v="57507.945874999998"/>
    <n v="77.295626176075203"/>
    <n v="55.07882"/>
    <n v="91.039429999999996"/>
    <x v="1"/>
  </r>
  <r>
    <x v="139"/>
    <x v="0"/>
    <n v="0"/>
    <n v="0"/>
    <n v="0"/>
    <n v="0"/>
    <n v="821320.02957000001"/>
    <n v="1103.92477092741"/>
    <n v="1020.15674"/>
    <n v="1170"/>
    <n v="168.05256806"/>
    <n v="0.225877107607526"/>
    <n v="0"/>
    <n v="67.325699999999998"/>
    <n v="143182.37630999999"/>
    <n v="192.44943052419299"/>
    <n v="140.57159999999999"/>
    <n v="248.24190999999999"/>
    <x v="1"/>
  </r>
  <r>
    <x v="139"/>
    <x v="1"/>
    <n v="51450.026586"/>
    <n v="69.153261540322504"/>
    <n v="32.765213000000003"/>
    <n v="87.942830000000001"/>
    <n v="782620.26815000002"/>
    <n v="1051.9089625672"/>
    <n v="1000.1315"/>
    <n v="1188.5863999999999"/>
    <n v="0"/>
    <n v="0"/>
    <n v="0"/>
    <n v="0"/>
    <n v="58723.371388"/>
    <n v="78.929262618279495"/>
    <n v="65.360596000000001"/>
    <n v="94.127089999999995"/>
    <x v="1"/>
  </r>
  <r>
    <x v="140"/>
    <x v="0"/>
    <n v="0"/>
    <n v="0"/>
    <n v="0"/>
    <n v="0"/>
    <n v="797829.20999"/>
    <n v="1108.09612498611"/>
    <n v="1020.5133"/>
    <n v="1170"/>
    <n v="2983.6052289999998"/>
    <n v="4.1438961513888799"/>
    <n v="0"/>
    <n v="193.5051"/>
    <n v="128126.94816"/>
    <n v="177.95409466666601"/>
    <n v="129.66141999999999"/>
    <n v="228.38032999999999"/>
    <x v="1"/>
  </r>
  <r>
    <x v="140"/>
    <x v="1"/>
    <n v="54136.223555999997"/>
    <n v="75.189199383333303"/>
    <n v="62.223647999999997"/>
    <n v="87.078674000000007"/>
    <n v="754821.66208000004"/>
    <n v="1048.3634195555501"/>
    <n v="1000.1067"/>
    <n v="1196.5271"/>
    <n v="0"/>
    <n v="0"/>
    <n v="0"/>
    <n v="0"/>
    <n v="54766.875595999998"/>
    <n v="76.065104994444397"/>
    <n v="62.311839999999997"/>
    <n v="88.461640000000003"/>
    <x v="1"/>
  </r>
  <r>
    <x v="141"/>
    <x v="0"/>
    <n v="0"/>
    <n v="0"/>
    <n v="0"/>
    <n v="0"/>
    <n v="828181.18509000004"/>
    <n v="1113.1467541532199"/>
    <n v="1020.5093000000001"/>
    <n v="1170"/>
    <n v="31775.811273700001"/>
    <n v="42.709423754973102"/>
    <n v="0"/>
    <n v="354.80374"/>
    <n v="119780.052112"/>
    <n v="160.99469369892401"/>
    <n v="117.44611999999999"/>
    <n v="203.64385999999999"/>
    <x v="1"/>
  </r>
  <r>
    <x v="141"/>
    <x v="1"/>
    <n v="55424.907204000003"/>
    <n v="74.495843016129001"/>
    <n v="62.397129999999997"/>
    <n v="87.385980000000004"/>
    <n v="782109.00941000006"/>
    <n v="1051.22178684139"/>
    <n v="1000.00586"/>
    <n v="1219.6749"/>
    <n v="0"/>
    <n v="0"/>
    <n v="0"/>
    <n v="0"/>
    <n v="56123.790304000002"/>
    <n v="75.435202021505305"/>
    <n v="62.397129999999997"/>
    <n v="88.089609999999993"/>
    <x v="1"/>
  </r>
  <r>
    <x v="142"/>
    <x v="0"/>
    <n v="0"/>
    <n v="0"/>
    <n v="0"/>
    <n v="0"/>
    <n v="795708.56541000004"/>
    <n v="1105.15078529166"/>
    <n v="1020.2157"/>
    <n v="1170"/>
    <n v="7995.97194107"/>
    <n v="11.1055165848194"/>
    <n v="0"/>
    <n v="196.14212000000001"/>
    <n v="125190.4053"/>
    <n v="173.87556291666601"/>
    <n v="129.44916000000001"/>
    <n v="217.17004"/>
    <x v="1"/>
  </r>
  <r>
    <x v="142"/>
    <x v="1"/>
    <n v="56117.262504999999"/>
    <n v="77.940642368055506"/>
    <n v="60.808433999999998"/>
    <n v="91.139930000000007"/>
    <n v="759360.33077"/>
    <n v="1054.66712606944"/>
    <n v="1000.0481"/>
    <n v="1225"/>
    <n v="0"/>
    <n v="0"/>
    <n v="0"/>
    <n v="0"/>
    <n v="54922.714100999998"/>
    <n v="76.281547362500007"/>
    <n v="60.808433999999998"/>
    <n v="90.303169999999994"/>
    <x v="1"/>
  </r>
  <r>
    <x v="143"/>
    <x v="0"/>
    <n v="0"/>
    <n v="0"/>
    <n v="0"/>
    <n v="0"/>
    <n v="819265.78500000003"/>
    <n v="1101.16368951612"/>
    <n v="1020.09924"/>
    <n v="1170"/>
    <n v="4811.9211773500001"/>
    <n v="6.4676359910618197"/>
    <n v="0"/>
    <n v="150.47793999999999"/>
    <n v="135387.97099999999"/>
    <n v="181.97307930107499"/>
    <n v="142.57578000000001"/>
    <n v="219.89046999999999"/>
    <x v="1"/>
  </r>
  <r>
    <x v="143"/>
    <x v="1"/>
    <n v="56442.33971"/>
    <n v="75.863359825268802"/>
    <n v="33.364468000000002"/>
    <n v="95.504729999999995"/>
    <n v="784913.21680000005"/>
    <n v="1054.9908827956899"/>
    <n v="1000.62683"/>
    <n v="1225"/>
    <n v="252.01498839999999"/>
    <n v="0.33872982311827898"/>
    <n v="0"/>
    <n v="73.201599999999999"/>
    <n v="60359.402975999998"/>
    <n v="81.1282298064516"/>
    <n v="65.584199999999996"/>
    <n v="93.647000000000006"/>
    <x v="1"/>
  </r>
  <r>
    <x v="144"/>
    <x v="0"/>
    <n v="0"/>
    <n v="0"/>
    <n v="0"/>
    <n v="0"/>
    <n v="819016.35517"/>
    <n v="1100.8284343682701"/>
    <n v="1020.1323"/>
    <n v="1170"/>
    <n v="645.95845729999996"/>
    <n v="0.86822373293010702"/>
    <n v="0"/>
    <n v="90.796360000000007"/>
    <n v="135053.32509"/>
    <n v="181.52328641129"/>
    <n v="148.32785000000001"/>
    <n v="211.27160000000001"/>
    <x v="1"/>
  </r>
  <r>
    <x v="144"/>
    <x v="1"/>
    <n v="57513.431896000002"/>
    <n v="77.302999860214996"/>
    <n v="34.539794999999998"/>
    <n v="99.790080000000003"/>
    <n v="794826.56545999995"/>
    <n v="1068.3152761559099"/>
    <n v="1000.1138"/>
    <n v="1225"/>
    <n v="1035.2908301"/>
    <n v="1.3915199329301"/>
    <n v="0"/>
    <n v="93.671004999999994"/>
    <n v="60212.638120000003"/>
    <n v="80.930965215053703"/>
    <n v="63.171802999999997"/>
    <n v="96.705449999999999"/>
    <x v="1"/>
  </r>
  <r>
    <x v="145"/>
    <x v="0"/>
    <n v="0"/>
    <n v="0"/>
    <n v="0"/>
    <n v="0"/>
    <n v="744722.80055000004"/>
    <n v="1108.2184531994001"/>
    <n v="1020.3050500000001"/>
    <n v="1170"/>
    <n v="49.048111200000001"/>
    <n v="7.2988260714285699E-2"/>
    <n v="0"/>
    <n v="20.497817999999999"/>
    <n v="121549.00331"/>
    <n v="180.87649302083301"/>
    <n v="144.92885999999999"/>
    <n v="226.68813"/>
    <x v="1"/>
  </r>
  <r>
    <x v="145"/>
    <x v="1"/>
    <n v="49726.006351000004"/>
    <n v="73.9970332604166"/>
    <n v="37.595869999999998"/>
    <n v="95.988975999999994"/>
    <n v="712402.84814000002"/>
    <n v="1060.12328592261"/>
    <n v="1000.1855"/>
    <n v="1225"/>
    <n v="77.795821900000007"/>
    <n v="0.11576759211309499"/>
    <n v="0"/>
    <n v="33.096294"/>
    <n v="53461.592313000001"/>
    <n v="79.555940941964195"/>
    <n v="64.203479999999999"/>
    <n v="93.001310000000004"/>
    <x v="1"/>
  </r>
  <r>
    <x v="146"/>
    <x v="0"/>
    <n v="0"/>
    <n v="0"/>
    <n v="0"/>
    <n v="0"/>
    <n v="826248.90916000004"/>
    <n v="1110.5496090860199"/>
    <n v="1020.3196"/>
    <n v="1170"/>
    <n v="22428.983649932001"/>
    <n v="30.146483400446201"/>
    <n v="0"/>
    <n v="237.47922"/>
    <n v="123980.42733000001"/>
    <n v="166.64035931451599"/>
    <n v="126.33307000000001"/>
    <n v="208.40272999999999"/>
    <x v="1"/>
  </r>
  <r>
    <x v="146"/>
    <x v="1"/>
    <n v="56983.111810000002"/>
    <n v="76.590204045698897"/>
    <n v="49.444747999999997"/>
    <n v="93.717500000000001"/>
    <n v="787260.67839999998"/>
    <n v="1058.1460731182699"/>
    <n v="1000.3539"/>
    <n v="1225"/>
    <n v="3549.9689208999998"/>
    <n v="4.7714636033602096"/>
    <n v="0"/>
    <n v="193.07909000000001"/>
    <n v="55077.013132"/>
    <n v="74.028243456989202"/>
    <n v="49.444747999999997"/>
    <n v="91.491069999999993"/>
    <x v="1"/>
  </r>
  <r>
    <x v="147"/>
    <x v="0"/>
    <n v="0"/>
    <n v="0"/>
    <n v="0"/>
    <n v="0"/>
    <n v="793993.30623999995"/>
    <n v="1102.76848088888"/>
    <n v="1020.11694"/>
    <n v="1170"/>
    <n v="61823.461182250001"/>
    <n v="85.865918308680506"/>
    <n v="0"/>
    <n v="400.11040000000003"/>
    <n v="114608.896887"/>
    <n v="159.17902345416601"/>
    <n v="119.11301"/>
    <n v="206.46084999999999"/>
    <x v="1"/>
  </r>
  <r>
    <x v="147"/>
    <x v="1"/>
    <n v="50385.619606"/>
    <n v="69.980027230555507"/>
    <n v="46.521120000000003"/>
    <n v="87.375540000000001"/>
    <n v="756273.71664999996"/>
    <n v="1050.38016201388"/>
    <n v="1000.1652"/>
    <n v="1225"/>
    <n v="2085.3821443000002"/>
    <n v="2.8963640893055498"/>
    <n v="0"/>
    <n v="100.03224"/>
    <n v="49239.229490999998"/>
    <n v="68.387818737499998"/>
    <n v="46.521120000000003"/>
    <n v="86.337680000000006"/>
    <x v="1"/>
  </r>
  <r>
    <x v="148"/>
    <x v="0"/>
    <n v="0"/>
    <n v="0"/>
    <n v="0"/>
    <n v="0"/>
    <n v="821015.99196999997"/>
    <n v="1103.5161182392401"/>
    <n v="1020.1118"/>
    <n v="1170"/>
    <n v="26227.404829340001"/>
    <n v="35.251888211478402"/>
    <n v="0"/>
    <n v="306.47323999999998"/>
    <n v="124644.038635"/>
    <n v="167.532309993279"/>
    <n v="121.99106"/>
    <n v="217.43771000000001"/>
    <x v="1"/>
  </r>
  <r>
    <x v="148"/>
    <x v="1"/>
    <n v="45064.992655000002"/>
    <n v="60.571226686827899"/>
    <n v="45.132150000000003"/>
    <n v="75.569999999999993"/>
    <n v="775607.85291000002"/>
    <n v="1042.4836732661199"/>
    <n v="1000.1079"/>
    <n v="1217.0359000000001"/>
    <n v="1986.08594002"/>
    <n v="2.6694703494892398"/>
    <n v="0"/>
    <n v="104.28172000000001"/>
    <n v="45069.851523999998"/>
    <n v="60.577757424731097"/>
    <n v="45.905253999999999"/>
    <n v="75.676079999999999"/>
    <x v="1"/>
  </r>
  <r>
    <x v="149"/>
    <x v="0"/>
    <n v="0"/>
    <n v="0"/>
    <n v="0"/>
    <n v="0"/>
    <n v="791950.34790000005"/>
    <n v="1099.93103875"/>
    <n v="1020.3463"/>
    <n v="1170"/>
    <n v="15199.054113"/>
    <n v="21.109797379166601"/>
    <n v="0"/>
    <n v="263.14017000000001"/>
    <n v="131262.54858"/>
    <n v="182.30909525000001"/>
    <n v="127.47862000000001"/>
    <n v="236.78447"/>
    <x v="1"/>
  </r>
  <r>
    <x v="149"/>
    <x v="1"/>
    <n v="42693.871282"/>
    <n v="59.297043447222201"/>
    <n v="21.192225000000001"/>
    <n v="86.272009999999995"/>
    <n v="749359.72196999996"/>
    <n v="1040.7773916250001"/>
    <n v="1000.1123700000001"/>
    <n v="1151.3956000000001"/>
    <n v="0"/>
    <n v="0"/>
    <n v="0"/>
    <n v="0"/>
    <n v="50079.453852999999"/>
    <n v="69.554797018055496"/>
    <n v="48.488486999999999"/>
    <n v="88.289609999999996"/>
    <x v="1"/>
  </r>
  <r>
    <x v="150"/>
    <x v="0"/>
    <n v="0"/>
    <n v="0"/>
    <n v="0"/>
    <n v="0"/>
    <n v="818396.39972999995"/>
    <n v="1099.9951609274101"/>
    <n v="1020.37695"/>
    <n v="1170"/>
    <n v="2173.55993717"/>
    <n v="2.9214515284543001"/>
    <n v="0"/>
    <n v="120.38092"/>
    <n v="144499.80347000001"/>
    <n v="194.220165954301"/>
    <n v="142.20676"/>
    <n v="240.6953"/>
    <x v="1"/>
  </r>
  <r>
    <x v="150"/>
    <x v="1"/>
    <n v="49967.081264"/>
    <n v="67.160055462365506"/>
    <n v="32.860484999999997"/>
    <n v="89.068399999999997"/>
    <n v="775904.00427000003"/>
    <n v="1042.88172616935"/>
    <n v="1000.18097"/>
    <n v="1147.0291999999999"/>
    <n v="0"/>
    <n v="0"/>
    <n v="0"/>
    <n v="0"/>
    <n v="57429.527455000003"/>
    <n v="77.190225073924694"/>
    <n v="55.829304"/>
    <n v="92.181269999999998"/>
    <x v="1"/>
  </r>
  <r>
    <x v="151"/>
    <x v="0"/>
    <n v="0"/>
    <n v="0"/>
    <n v="0"/>
    <n v="0"/>
    <n v="821493.81762999995"/>
    <n v="1104.15835702956"/>
    <n v="1020.605"/>
    <n v="1170"/>
    <n v="324.85507150000001"/>
    <n v="0.436633160618279"/>
    <n v="0"/>
    <n v="78.773700000000005"/>
    <n v="143748.36004999999"/>
    <n v="193.210161357526"/>
    <n v="140.02056999999999"/>
    <n v="242.43586999999999"/>
    <x v="1"/>
  </r>
  <r>
    <x v="151"/>
    <x v="1"/>
    <n v="51251.303352000003"/>
    <n v="68.886160419354795"/>
    <n v="33.098410000000001"/>
    <n v="88.093779999999995"/>
    <n v="780952.04125000001"/>
    <n v="1049.66672211021"/>
    <n v="1000.1258"/>
    <n v="1177.0488"/>
    <n v="0"/>
    <n v="0"/>
    <n v="0"/>
    <n v="0"/>
    <n v="58831.019172"/>
    <n v="79.073950499999995"/>
    <n v="64.918779999999998"/>
    <n v="94.977930000000001"/>
    <x v="1"/>
  </r>
  <r>
    <x v="152"/>
    <x v="0"/>
    <n v="0"/>
    <n v="0"/>
    <n v="0"/>
    <n v="0"/>
    <n v="798193.58063999994"/>
    <n v="1108.60219533333"/>
    <n v="1020.8359400000001"/>
    <n v="1170"/>
    <n v="3059.4287792"/>
    <n v="4.2492066377777702"/>
    <n v="0"/>
    <n v="184.85825"/>
    <n v="127859.25682"/>
    <n v="177.582301138888"/>
    <n v="128.31630000000001"/>
    <n v="230.91783000000001"/>
    <x v="1"/>
  </r>
  <r>
    <x v="152"/>
    <x v="1"/>
    <n v="54181.066316999997"/>
    <n v="75.251480995833305"/>
    <n v="61.724170000000001"/>
    <n v="86.926124999999999"/>
    <n v="752738.97741000005"/>
    <n v="1045.47080195833"/>
    <n v="1000.0993999999999"/>
    <n v="1194.1306"/>
    <n v="0"/>
    <n v="0"/>
    <n v="0"/>
    <n v="0"/>
    <n v="54824.938240000003"/>
    <n v="76.145747555555502"/>
    <n v="61.724170000000001"/>
    <n v="88.882480000000001"/>
    <x v="1"/>
  </r>
  <r>
    <x v="153"/>
    <x v="0"/>
    <n v="0"/>
    <n v="0"/>
    <n v="0"/>
    <n v="0"/>
    <n v="829021.62994000001"/>
    <n v="1114.2763843279499"/>
    <n v="1020.20496"/>
    <n v="1170"/>
    <n v="23948.17565918"/>
    <n v="32.188408144059103"/>
    <n v="0"/>
    <n v="357.28847999999999"/>
    <n v="121347.76871999999"/>
    <n v="163.10183967741901"/>
    <n v="116.294815"/>
    <n v="214.76915"/>
    <x v="1"/>
  </r>
  <r>
    <x v="153"/>
    <x v="1"/>
    <n v="55475.398248999998"/>
    <n v="74.563707323924703"/>
    <n v="63.150469999999999"/>
    <n v="86.627309999999994"/>
    <n v="781728.61294000002"/>
    <n v="1050.7105012634399"/>
    <n v="1000.1238"/>
    <n v="1224.5917999999999"/>
    <n v="0"/>
    <n v="0"/>
    <n v="0"/>
    <n v="0"/>
    <n v="56148.215966000003"/>
    <n v="75.4680322123655"/>
    <n v="63.150469999999999"/>
    <n v="87.923140000000004"/>
    <x v="1"/>
  </r>
  <r>
    <x v="154"/>
    <x v="0"/>
    <n v="0"/>
    <n v="0"/>
    <n v="0"/>
    <n v="0"/>
    <n v="796147.82937000005"/>
    <n v="1105.7608741250001"/>
    <n v="1020.27136"/>
    <n v="1170"/>
    <n v="7747.0381148699998"/>
    <n v="10.759775159541601"/>
    <n v="0"/>
    <n v="196.73343"/>
    <n v="126118.79635"/>
    <n v="175.164994930555"/>
    <n v="135.09698"/>
    <n v="217.18816000000001"/>
    <x v="1"/>
  </r>
  <r>
    <x v="154"/>
    <x v="1"/>
    <n v="56465.308216999998"/>
    <n v="78.424039190277696"/>
    <n v="60.410164000000002"/>
    <n v="91.316850000000002"/>
    <n v="760587.98831000004"/>
    <n v="1056.37220598611"/>
    <n v="1000.9529"/>
    <n v="1225"/>
    <n v="0"/>
    <n v="0"/>
    <n v="0"/>
    <n v="0"/>
    <n v="55160.218377999998"/>
    <n v="76.611414413888795"/>
    <n v="60.410164000000002"/>
    <n v="90.209305000000001"/>
    <x v="1"/>
  </r>
  <r>
    <x v="155"/>
    <x v="0"/>
    <n v="0"/>
    <n v="0"/>
    <n v="0"/>
    <n v="0"/>
    <n v="818780.38517999998"/>
    <n v="1100.5112704032199"/>
    <n v="1020.09595"/>
    <n v="1170"/>
    <n v="4253.9202443000004"/>
    <n v="5.7176347369623599"/>
    <n v="0"/>
    <n v="150.52786"/>
    <n v="135703.57083000001"/>
    <n v="182.39727262096699"/>
    <n v="144.24119999999999"/>
    <n v="219.76308"/>
    <x v="1"/>
  </r>
  <r>
    <x v="155"/>
    <x v="1"/>
    <n v="56381.219147999996"/>
    <n v="75.781208532258006"/>
    <n v="39.745322999999999"/>
    <n v="95.742949999999993"/>
    <n v="784653.31218000001"/>
    <n v="1054.64154862903"/>
    <n v="1000.0017"/>
    <n v="1225"/>
    <n v="357.99690129999999"/>
    <n v="0.48117863077956902"/>
    <n v="0"/>
    <n v="92.167786000000007"/>
    <n v="60293.480686000003"/>
    <n v="81.0396245779569"/>
    <n v="66.078509999999994"/>
    <n v="94.782073999999994"/>
    <x v="1"/>
  </r>
  <r>
    <x v="156"/>
    <x v="0"/>
    <n v="0"/>
    <n v="0"/>
    <n v="0"/>
    <n v="0"/>
    <n v="819687.40748000005"/>
    <n v="1101.73038639784"/>
    <n v="1020.4403"/>
    <n v="1170"/>
    <n v="495.56049400000001"/>
    <n v="0.66607593279569799"/>
    <n v="0"/>
    <n v="116.64772000000001"/>
    <n v="131738.11149000001"/>
    <n v="177.06735415322501"/>
    <n v="140.3493"/>
    <n v="201.9145"/>
    <x v="1"/>
  </r>
  <r>
    <x v="156"/>
    <x v="1"/>
    <n v="57543.596270000002"/>
    <n v="77.343543373655905"/>
    <n v="43.717373000000002"/>
    <n v="99.458590000000001"/>
    <n v="795477.95323999994"/>
    <n v="1069.19079736559"/>
    <n v="1000.048"/>
    <n v="1225"/>
    <n v="1083.8591541999999"/>
    <n v="1.4567999384408601"/>
    <n v="0"/>
    <n v="94.044539999999998"/>
    <n v="60243.013300999999"/>
    <n v="80.971792071236493"/>
    <n v="63.047939999999997"/>
    <n v="96.315020000000004"/>
    <x v="1"/>
  </r>
  <r>
    <x v="157"/>
    <x v="0"/>
    <n v="0"/>
    <n v="0"/>
    <n v="0"/>
    <n v="0"/>
    <n v="772155.83117000002"/>
    <n v="1109.41929765804"/>
    <n v="1020.1091300000001"/>
    <n v="1170"/>
    <n v="0"/>
    <n v="0"/>
    <n v="0"/>
    <n v="0"/>
    <n v="122107.44654"/>
    <n v="175.44173353448201"/>
    <n v="148.09464"/>
    <n v="204.87752"/>
    <x v="1"/>
  </r>
  <r>
    <x v="157"/>
    <x v="1"/>
    <n v="51427.928080999998"/>
    <n v="73.890701265804495"/>
    <n v="37.641094000000002"/>
    <n v="94.905556000000004"/>
    <n v="738882.52396999998"/>
    <n v="1061.6128217959699"/>
    <n v="1000.072"/>
    <n v="1225"/>
    <n v="110.16313767"/>
    <n v="0.158280370215517"/>
    <n v="0"/>
    <n v="43.241447000000001"/>
    <n v="55328.804259999997"/>
    <n v="79.495408419540198"/>
    <n v="64.106849999999994"/>
    <n v="92.530159999999995"/>
    <x v="1"/>
  </r>
  <r>
    <x v="158"/>
    <x v="0"/>
    <n v="0"/>
    <n v="0"/>
    <n v="0"/>
    <n v="0"/>
    <n v="825943.90463999996"/>
    <n v="1110.1396567741899"/>
    <n v="1020.5426"/>
    <n v="1170"/>
    <n v="17898.23233906"/>
    <n v="24.056763896585998"/>
    <n v="0"/>
    <n v="233.22037"/>
    <n v="121079.37377000001"/>
    <n v="162.741093776881"/>
    <n v="125.88975000000001"/>
    <n v="202.70561000000001"/>
    <x v="1"/>
  </r>
  <r>
    <x v="158"/>
    <x v="1"/>
    <n v="56989.448171999997"/>
    <n v="76.598720661290301"/>
    <n v="49.867705999999998"/>
    <n v="92.490600000000001"/>
    <n v="786382.03599999996"/>
    <n v="1056.9651021505299"/>
    <n v="1000.0193"/>
    <n v="1225"/>
    <n v="3220.4029279000001"/>
    <n v="4.3284985590053697"/>
    <n v="0"/>
    <n v="192.30023"/>
    <n v="55178.301170999999"/>
    <n v="74.164383294354806"/>
    <n v="49.867705999999998"/>
    <n v="90.937420000000003"/>
    <x v="1"/>
  </r>
  <r>
    <x v="159"/>
    <x v="0"/>
    <n v="0"/>
    <n v="0"/>
    <n v="0"/>
    <n v="0"/>
    <n v="793958.93330999999"/>
    <n v="1102.7207407083299"/>
    <n v="1020.49084"/>
    <n v="1170"/>
    <n v="26448.548762940001"/>
    <n v="36.734095504083299"/>
    <n v="0"/>
    <n v="253.72934000000001"/>
    <n v="112984.374637"/>
    <n v="156.92274255138801"/>
    <n v="124.02849000000001"/>
    <n v="197.19614000000001"/>
    <x v="1"/>
  </r>
  <r>
    <x v="159"/>
    <x v="1"/>
    <n v="49964.984681000002"/>
    <n v="69.395812056944393"/>
    <n v="47.559227"/>
    <n v="86.293914999999998"/>
    <n v="755128.82235999999"/>
    <n v="1048.7900310555499"/>
    <n v="1000.0267"/>
    <n v="1225"/>
    <n v="1946.4731568"/>
    <n v="2.7034349400000002"/>
    <n v="0"/>
    <n v="81.313450000000003"/>
    <n v="48804.871499000001"/>
    <n v="67.7845437486111"/>
    <n v="47.559227"/>
    <n v="84.570750000000004"/>
    <x v="1"/>
  </r>
  <r>
    <x v="160"/>
    <x v="0"/>
    <n v="0"/>
    <n v="0"/>
    <n v="0"/>
    <n v="0"/>
    <n v="821656.68888999999"/>
    <n v="1104.37727001344"/>
    <n v="1020.2411"/>
    <n v="1170"/>
    <n v="726.78822739999998"/>
    <n v="0.97686589704300997"/>
    <n v="0"/>
    <n v="73.218459999999993"/>
    <n v="122319.48390000001"/>
    <n v="164.40790846774101"/>
    <n v="127.15353"/>
    <n v="201.09306000000001"/>
    <x v="1"/>
  </r>
  <r>
    <x v="160"/>
    <x v="1"/>
    <n v="44732.497811000001"/>
    <n v="60.124325014784901"/>
    <n v="44.401916999999997"/>
    <n v="76.165989999999994"/>
    <n v="777396.20466000005"/>
    <n v="1044.88737185483"/>
    <n v="1000.10803"/>
    <n v="1225"/>
    <n v="2499.0040813999999"/>
    <n v="3.3588764534946201"/>
    <n v="0"/>
    <n v="118.40665"/>
    <n v="44712.321215999997"/>
    <n v="60.0972059354838"/>
    <n v="45.032527999999999"/>
    <n v="76.984116"/>
    <x v="1"/>
  </r>
  <r>
    <x v="161"/>
    <x v="0"/>
    <n v="0"/>
    <n v="0"/>
    <n v="0"/>
    <n v="0"/>
    <n v="792284.83597999997"/>
    <n v="1100.3956055277699"/>
    <n v="1020.2109400000001"/>
    <n v="1170"/>
    <n v="1088.68197992"/>
    <n v="1.5120583054444401"/>
    <n v="0"/>
    <n v="103.2538"/>
    <n v="126816.40452"/>
    <n v="176.13389516666601"/>
    <n v="131.30530999999999"/>
    <n v="225.69162"/>
    <x v="1"/>
  </r>
  <r>
    <x v="161"/>
    <x v="1"/>
    <n v="42980.427507"/>
    <n v="59.6950382041666"/>
    <n v="21.75564"/>
    <n v="88.308319999999995"/>
    <n v="749198.87294000003"/>
    <n v="1040.5539901944401"/>
    <n v="1000.05475"/>
    <n v="1141.7517"/>
    <n v="1.5691109000000001"/>
    <n v="2.1793206944444401E-3"/>
    <n v="0"/>
    <n v="1.5691109000000001"/>
    <n v="50338.572463999997"/>
    <n v="69.914683977777699"/>
    <n v="47.816017000000002"/>
    <n v="91.440150000000003"/>
    <x v="1"/>
  </r>
  <r>
    <x v="162"/>
    <x v="0"/>
    <n v="0"/>
    <n v="0"/>
    <n v="0"/>
    <n v="0"/>
    <n v="819934.48688999994"/>
    <n v="1102.0624823790299"/>
    <n v="1020.1301"/>
    <n v="1170"/>
    <n v="215.4924226"/>
    <n v="0.28964035295698898"/>
    <n v="0"/>
    <n v="39.343955999999999"/>
    <n v="140149.40161999999"/>
    <n v="188.37285163978399"/>
    <n v="145.25739999999999"/>
    <n v="232.2936"/>
    <x v="1"/>
  </r>
  <r>
    <x v="162"/>
    <x v="1"/>
    <n v="49905.407574999997"/>
    <n v="67.077160719085995"/>
    <n v="33.827903999999997"/>
    <n v="89.203999999999994"/>
    <n v="792401.05795000005"/>
    <n v="1065.0551854166599"/>
    <n v="1000.0069999999999"/>
    <n v="1225"/>
    <n v="0"/>
    <n v="0"/>
    <n v="0"/>
    <n v="0"/>
    <n v="57098.761267000002"/>
    <n v="76.745646864247306"/>
    <n v="55.023482999999999"/>
    <n v="93.352974000000003"/>
    <x v="1"/>
  </r>
  <r>
    <x v="163"/>
    <x v="0"/>
    <n v="0"/>
    <n v="0"/>
    <n v="0"/>
    <n v="0"/>
    <n v="821626.89092999999"/>
    <n v="1104.3372189919301"/>
    <n v="1021.385"/>
    <n v="1170"/>
    <n v="0"/>
    <n v="0"/>
    <n v="0"/>
    <n v="0"/>
    <n v="139387.07957999999"/>
    <n v="187.34822524193501"/>
    <n v="147.22748000000001"/>
    <n v="235.40520000000001"/>
    <x v="1"/>
  </r>
  <r>
    <x v="163"/>
    <x v="1"/>
    <n v="50910.655129999999"/>
    <n v="68.428299905913903"/>
    <n v="32.999405000000003"/>
    <n v="87.774829999999994"/>
    <n v="795870.93047000002"/>
    <n v="1069.7189925672001"/>
    <n v="1000.2157999999999"/>
    <n v="1225"/>
    <n v="0"/>
    <n v="0"/>
    <n v="0"/>
    <n v="0"/>
    <n v="58624.257759"/>
    <n v="78.796045375000006"/>
    <n v="65.019005000000007"/>
    <n v="92.387764000000004"/>
    <x v="1"/>
  </r>
  <r>
    <x v="164"/>
    <x v="0"/>
    <n v="0"/>
    <n v="0"/>
    <n v="0"/>
    <n v="0"/>
    <n v="797839.7831"/>
    <n v="1108.1108098611101"/>
    <n v="1020.1992"/>
    <n v="1170"/>
    <n v="758.45874179999998"/>
    <n v="1.05341491916666"/>
    <n v="0"/>
    <n v="121.05952499999999"/>
    <n v="123588.02809000001"/>
    <n v="171.65003901388801"/>
    <n v="132.3682"/>
    <n v="208.68205"/>
    <x v="1"/>
  </r>
  <r>
    <x v="164"/>
    <x v="1"/>
    <n v="54106.406497999997"/>
    <n v="75.147786802777702"/>
    <n v="61.807009999999998"/>
    <n v="87.698875000000001"/>
    <n v="763342.87988999998"/>
    <n v="1060.1984442916601"/>
    <n v="1000.0864"/>
    <n v="1225"/>
    <n v="0"/>
    <n v="0"/>
    <n v="0"/>
    <n v="0"/>
    <n v="54582.840639000002"/>
    <n v="75.809500887499993"/>
    <n v="61.807009999999998"/>
    <n v="89.352950000000007"/>
    <x v="1"/>
  </r>
  <r>
    <x v="165"/>
    <x v="0"/>
    <n v="0"/>
    <n v="0"/>
    <n v="0"/>
    <n v="0"/>
    <n v="829940.50890999998"/>
    <n v="1115.51143670698"/>
    <n v="1020.0491"/>
    <n v="1170"/>
    <n v="20283.613500399999"/>
    <n v="27.2629213715053"/>
    <n v="0"/>
    <n v="169.56593000000001"/>
    <n v="116829.283664"/>
    <n v="157.02860707526801"/>
    <n v="122.983406"/>
    <n v="197.52184"/>
    <x v="1"/>
  </r>
  <r>
    <x v="165"/>
    <x v="1"/>
    <n v="55569.432640999999"/>
    <n v="74.690097635752593"/>
    <n v="62.855311999999998"/>
    <n v="88.014899999999997"/>
    <n v="782697.35117000004"/>
    <n v="1052.01256877688"/>
    <n v="1000.2273"/>
    <n v="1225"/>
    <n v="0"/>
    <n v="0"/>
    <n v="0"/>
    <n v="0"/>
    <n v="56130.287532000002"/>
    <n v="75.443934854838702"/>
    <n v="62.855311999999998"/>
    <n v="87.627269999999996"/>
    <x v="1"/>
  </r>
  <r>
    <x v="166"/>
    <x v="0"/>
    <n v="0"/>
    <n v="0"/>
    <n v="0"/>
    <n v="0"/>
    <n v="797243.24364999996"/>
    <n v="1107.2822828472199"/>
    <n v="1020.22766"/>
    <n v="1170"/>
    <n v="0"/>
    <n v="0"/>
    <n v="0"/>
    <n v="0"/>
    <n v="121845.30065999999"/>
    <n v="169.22958424999999"/>
    <n v="138.77361999999999"/>
    <n v="200.9864"/>
    <x v="1"/>
  </r>
  <r>
    <x v="166"/>
    <x v="1"/>
    <n v="56575.671920000001"/>
    <n v="78.577322111111101"/>
    <n v="60.049003999999996"/>
    <n v="92.553399999999996"/>
    <n v="761136.23815999995"/>
    <n v="1057.13366411111"/>
    <n v="1000.09595"/>
    <n v="1225"/>
    <n v="0"/>
    <n v="0"/>
    <n v="0"/>
    <n v="0"/>
    <n v="55267.552586999998"/>
    <n v="76.760489704166602"/>
    <n v="60.049003999999996"/>
    <n v="91.315169999999995"/>
    <x v="1"/>
  </r>
  <r>
    <x v="167"/>
    <x v="0"/>
    <n v="0"/>
    <n v="0"/>
    <n v="0"/>
    <n v="0"/>
    <n v="818836.43273"/>
    <n v="1100.58660313172"/>
    <n v="1020.1437"/>
    <n v="1170"/>
    <n v="0"/>
    <n v="0"/>
    <n v="0"/>
    <n v="0"/>
    <n v="131387.10256"/>
    <n v="176.59556795698899"/>
    <n v="152.63281000000001"/>
    <n v="198.63005000000001"/>
    <x v="1"/>
  </r>
  <r>
    <x v="167"/>
    <x v="1"/>
    <n v="56897.452547000001"/>
    <n v="76.475070627688098"/>
    <n v="35.074770000000001"/>
    <n v="95.730930000000001"/>
    <n v="783598.62083000003"/>
    <n v="1053.2239527284901"/>
    <n v="1000.0714"/>
    <n v="1224.5361"/>
    <n v="357.41823145000001"/>
    <n v="0.480400848723118"/>
    <n v="0"/>
    <n v="93.037430000000001"/>
    <n v="60415.604810999997"/>
    <n v="81.203769907258007"/>
    <n v="66.176559999999995"/>
    <n v="94.536559999999994"/>
    <x v="1"/>
  </r>
  <r>
    <x v="168"/>
    <x v="0"/>
    <n v="0"/>
    <n v="0"/>
    <n v="0"/>
    <n v="0"/>
    <n v="820645.99161999999"/>
    <n v="1103.0188059408599"/>
    <n v="1020.1408699999999"/>
    <n v="1170"/>
    <n v="0"/>
    <n v="0"/>
    <n v="0"/>
    <n v="0"/>
    <n v="132515.74968000001"/>
    <n v="178.112566774193"/>
    <n v="151.10265999999999"/>
    <n v="201.24062000000001"/>
    <x v="1"/>
  </r>
  <r>
    <x v="168"/>
    <x v="1"/>
    <n v="57261.219768000003"/>
    <n v="76.964005064516101"/>
    <n v="35.132739999999998"/>
    <n v="100.12845"/>
    <n v="797102.3088"/>
    <n v="1071.37407096774"/>
    <n v="1000.4971"/>
    <n v="1225"/>
    <n v="1135.3066240000001"/>
    <n v="1.5259497634408601"/>
    <n v="0"/>
    <n v="90.714034999999996"/>
    <n v="60426.499938000001"/>
    <n v="81.218413895161206"/>
    <n v="63.612586999999998"/>
    <n v="97.337265000000002"/>
    <x v="1"/>
  </r>
  <r>
    <x v="169"/>
    <x v="0"/>
    <n v="0"/>
    <n v="0"/>
    <n v="0"/>
    <n v="0"/>
    <n v="744630.64468999999"/>
    <n v="1108.0813165029699"/>
    <n v="1020.9415"/>
    <n v="1170"/>
    <n v="0"/>
    <n v="0"/>
    <n v="0"/>
    <n v="0"/>
    <n v="118638.34355999999"/>
    <n v="176.545154107142"/>
    <n v="151.42225999999999"/>
    <n v="204.76543000000001"/>
    <x v="1"/>
  </r>
  <r>
    <x v="169"/>
    <x v="1"/>
    <n v="49913.800562999997"/>
    <n v="74.276488933035694"/>
    <n v="38.574333000000003"/>
    <n v="94.364249999999998"/>
    <n v="711580.91374999995"/>
    <n v="1058.90016927083"/>
    <n v="1000.2521400000001"/>
    <n v="1225"/>
    <n v="74.399719399999995"/>
    <n v="0.110713868154761"/>
    <n v="0"/>
    <n v="44.405639999999998"/>
    <n v="53617.178210999999"/>
    <n v="79.787467575892805"/>
    <n v="64.123019999999997"/>
    <n v="92.784779999999998"/>
    <x v="1"/>
  </r>
  <r>
    <x v="170"/>
    <x v="0"/>
    <n v="0"/>
    <n v="0"/>
    <n v="0"/>
    <n v="0"/>
    <n v="825431.09051000001"/>
    <n v="1109.45039047043"/>
    <n v="1020.1183"/>
    <n v="1170"/>
    <n v="14402.418866128"/>
    <n v="19.3580898738279"/>
    <n v="0"/>
    <n v="201.66311999999999"/>
    <n v="123090.00591000001"/>
    <n v="165.44355633064501"/>
    <n v="131.58913000000001"/>
    <n v="212.203"/>
    <x v="1"/>
  </r>
  <r>
    <x v="170"/>
    <x v="1"/>
    <n v="58323.558110999998"/>
    <n v="78.3918791814516"/>
    <n v="54.234340000000003"/>
    <n v="93.996290000000002"/>
    <n v="785159.92885000003"/>
    <n v="1055.32248501344"/>
    <n v="1000.19543"/>
    <n v="1225"/>
    <n v="506.34206419999998"/>
    <n v="0.68056729059139698"/>
    <n v="0"/>
    <n v="56.810079999999999"/>
    <n v="56278.085881999999"/>
    <n v="75.642588551075207"/>
    <n v="51.924100000000003"/>
    <n v="91.693016"/>
    <x v="1"/>
  </r>
  <r>
    <x v="171"/>
    <x v="0"/>
    <n v="0"/>
    <n v="0"/>
    <n v="0"/>
    <n v="0"/>
    <n v="793826.32132999995"/>
    <n v="1102.5365574027701"/>
    <n v="1020.09863"/>
    <n v="1170"/>
    <n v="28583.989891638001"/>
    <n v="39.699985960608302"/>
    <n v="0"/>
    <n v="270.74331999999998"/>
    <n v="113314.32765799999"/>
    <n v="157.381010636111"/>
    <n v="124.96594"/>
    <n v="205.65387999999999"/>
    <x v="1"/>
  </r>
  <r>
    <x v="171"/>
    <x v="1"/>
    <n v="52637.345735000003"/>
    <n v="73.107424631944397"/>
    <n v="47.361106999999997"/>
    <n v="89.901510000000002"/>
    <n v="755453.52885999996"/>
    <n v="1049.2410123055499"/>
    <n v="1000.1043"/>
    <n v="1225"/>
    <n v="2507.3337243999999"/>
    <n v="3.4824079505555501"/>
    <n v="0"/>
    <n v="106.63451999999999"/>
    <n v="51466.212452"/>
    <n v="71.480850627777698"/>
    <n v="47.361106999999997"/>
    <n v="88.922550000000001"/>
    <x v="1"/>
  </r>
  <r>
    <x v="172"/>
    <x v="0"/>
    <n v="0"/>
    <n v="0"/>
    <n v="0"/>
    <n v="0"/>
    <n v="821959.58201000001"/>
    <n v="1104.7843844220399"/>
    <n v="1020.0410000000001"/>
    <n v="1170"/>
    <n v="749.40463569999997"/>
    <n v="1.0072642952956901"/>
    <n v="0"/>
    <n v="81.169265999999993"/>
    <n v="122569.722004"/>
    <n v="164.74425000537599"/>
    <n v="127.173744"/>
    <n v="201.37690000000001"/>
    <x v="1"/>
  </r>
  <r>
    <x v="172"/>
    <x v="1"/>
    <n v="45270.478387000003"/>
    <n v="60.847417186827897"/>
    <n v="45.550185999999997"/>
    <n v="75.800899999999999"/>
    <n v="776944.39951999998"/>
    <n v="1044.28010688172"/>
    <n v="1000.0355"/>
    <n v="1224.0199"/>
    <n v="2582.0969157"/>
    <n v="3.4705603705645101"/>
    <n v="0"/>
    <n v="116.89952"/>
    <n v="45230.816623999999"/>
    <n v="60.794108365591299"/>
    <n v="45.962955000000001"/>
    <n v="77.179490000000001"/>
    <x v="1"/>
  </r>
  <r>
    <x v="173"/>
    <x v="0"/>
    <n v="0"/>
    <n v="0"/>
    <n v="0"/>
    <n v="0"/>
    <n v="792774.40095000004"/>
    <n v="1101.0755568750001"/>
    <n v="1020.2886999999999"/>
    <n v="1170"/>
    <n v="1457.1249227999999"/>
    <n v="2.0237846149999998"/>
    <n v="0"/>
    <n v="108.14857499999999"/>
    <n v="126331.29502000001"/>
    <n v="175.460131972222"/>
    <n v="134.3571"/>
    <n v="219.83778000000001"/>
    <x v="1"/>
  </r>
  <r>
    <x v="173"/>
    <x v="1"/>
    <n v="42280.072659999998"/>
    <n v="58.722323138888797"/>
    <n v="21.840029000000001"/>
    <n v="89.083420000000004"/>
    <n v="749303.87803000002"/>
    <n v="1040.6998305972199"/>
    <n v="1000.2196"/>
    <n v="1154.2935"/>
    <n v="0"/>
    <n v="0"/>
    <n v="0"/>
    <n v="0"/>
    <n v="49407.987326000002"/>
    <n v="68.622204619444403"/>
    <n v="48.354379999999999"/>
    <n v="92.051739999999995"/>
    <x v="1"/>
  </r>
  <r>
    <x v="174"/>
    <x v="0"/>
    <n v="0"/>
    <n v="0"/>
    <n v="0"/>
    <n v="0"/>
    <n v="819919.50294999999"/>
    <n v="1102.04234267473"/>
    <n v="1020.1471"/>
    <n v="1170"/>
    <n v="222.544464"/>
    <n v="0.29911890322580598"/>
    <n v="0"/>
    <n v="46.154625000000003"/>
    <n v="140757.61279000001"/>
    <n v="189.19033977150499"/>
    <n v="145.96472"/>
    <n v="233.30383"/>
    <x v="1"/>
  </r>
  <r>
    <x v="174"/>
    <x v="1"/>
    <n v="48994.227426999998"/>
    <n v="65.852456219085994"/>
    <n v="34.051464000000003"/>
    <n v="89.380039999999994"/>
    <n v="792703.60459999996"/>
    <n v="1065.46183413978"/>
    <n v="1000.73303"/>
    <n v="1225"/>
    <n v="0"/>
    <n v="0"/>
    <n v="0"/>
    <n v="0"/>
    <n v="56511.655958000003"/>
    <n v="75.956526825268796"/>
    <n v="54.935406"/>
    <n v="93.811806000000004"/>
    <x v="1"/>
  </r>
  <r>
    <x v="175"/>
    <x v="0"/>
    <n v="0"/>
    <n v="0"/>
    <n v="0"/>
    <n v="0"/>
    <n v="821764.09375"/>
    <n v="1104.5216313844001"/>
    <n v="1020.6909000000001"/>
    <n v="1170"/>
    <n v="0"/>
    <n v="0"/>
    <n v="0"/>
    <n v="0"/>
    <n v="140050.78547999999"/>
    <n v="188.24030306451601"/>
    <n v="147.39269999999999"/>
    <n v="230.93977000000001"/>
    <x v="1"/>
  </r>
  <r>
    <x v="175"/>
    <x v="1"/>
    <n v="50936.139612999999"/>
    <n v="68.462553243279501"/>
    <n v="33.021529999999998"/>
    <n v="87.620900000000006"/>
    <n v="795296.15896999999"/>
    <n v="1068.94645022849"/>
    <n v="1000.11914"/>
    <n v="1225"/>
    <n v="0"/>
    <n v="0"/>
    <n v="0"/>
    <n v="0"/>
    <n v="58661.446427000003"/>
    <n v="78.846030143817202"/>
    <n v="65.236305000000002"/>
    <n v="93.492559999999997"/>
    <x v="1"/>
  </r>
  <r>
    <x v="176"/>
    <x v="0"/>
    <n v="0"/>
    <n v="0"/>
    <n v="0"/>
    <n v="0"/>
    <n v="797635.56435999996"/>
    <n v="1107.82717272222"/>
    <n v="1020.0393"/>
    <n v="1170"/>
    <n v="0"/>
    <n v="0"/>
    <n v="0"/>
    <n v="0"/>
    <n v="125114.30389"/>
    <n v="173.76986651388799"/>
    <n v="140.04166000000001"/>
    <n v="224.85245"/>
    <x v="1"/>
  </r>
  <r>
    <x v="176"/>
    <x v="1"/>
    <n v="54157.718462999997"/>
    <n v="75.219053420833305"/>
    <n v="62.74389"/>
    <n v="85.490679999999998"/>
    <n v="763040.79802999995"/>
    <n v="1059.7788861527699"/>
    <n v="1000.17126"/>
    <n v="1225"/>
    <n v="0"/>
    <n v="0"/>
    <n v="0"/>
    <n v="0"/>
    <n v="54615.853370999997"/>
    <n v="75.855351904166596"/>
    <n v="62.74389"/>
    <n v="87.484489999999994"/>
    <x v="1"/>
  </r>
  <r>
    <x v="177"/>
    <x v="0"/>
    <n v="0"/>
    <n v="0"/>
    <n v="0"/>
    <n v="0"/>
    <n v="830455.42168999999"/>
    <n v="1116.20352377688"/>
    <n v="1020.1387999999999"/>
    <n v="1170"/>
    <n v="21734.723663100001"/>
    <n v="29.213338256854801"/>
    <n v="0"/>
    <n v="190.02724000000001"/>
    <n v="116951.336216"/>
    <n v="157.19265620430099"/>
    <n v="122.56565999999999"/>
    <n v="202.70386999999999"/>
    <x v="1"/>
  </r>
  <r>
    <x v="177"/>
    <x v="1"/>
    <n v="55601.004374999997"/>
    <n v="74.732532762096696"/>
    <n v="63.615955"/>
    <n v="87.18"/>
    <n v="779084.19900999998"/>
    <n v="1047.1561814650499"/>
    <n v="1000.0299"/>
    <n v="1220.7916"/>
    <n v="0"/>
    <n v="0"/>
    <n v="0"/>
    <n v="0"/>
    <n v="56295.793189000004"/>
    <n v="75.666388694892404"/>
    <n v="63.803646000000001"/>
    <n v="88.152119999999996"/>
    <x v="1"/>
  </r>
  <r>
    <x v="178"/>
    <x v="0"/>
    <n v="0"/>
    <n v="0"/>
    <n v="0"/>
    <n v="0"/>
    <n v="796195.37930000003"/>
    <n v="1105.82691569444"/>
    <n v="1020.27"/>
    <n v="1170"/>
    <n v="0"/>
    <n v="0"/>
    <n v="0"/>
    <n v="0"/>
    <n v="121937.15127"/>
    <n v="169.35715454166601"/>
    <n v="140.24252000000001"/>
    <n v="201.78774999999999"/>
    <x v="1"/>
  </r>
  <r>
    <x v="178"/>
    <x v="1"/>
    <n v="56215.272406999997"/>
    <n v="78.076767231944402"/>
    <n v="60.124344000000001"/>
    <n v="91.540729999999996"/>
    <n v="761324.94134999998"/>
    <n v="1057.3957518750001"/>
    <n v="1000.3882"/>
    <n v="1225"/>
    <n v="3.1940116999999999"/>
    <n v="4.4361273611111104E-3"/>
    <n v="0"/>
    <n v="3.1940116999999999"/>
    <n v="55175.242224000001"/>
    <n v="76.632280866666605"/>
    <n v="60.124344000000001"/>
    <n v="90.570999999999998"/>
    <x v="1"/>
  </r>
  <r>
    <x v="179"/>
    <x v="0"/>
    <n v="0"/>
    <n v="0"/>
    <n v="0"/>
    <n v="0"/>
    <n v="818162.18189999997"/>
    <n v="1099.68035201612"/>
    <n v="1020.17725"/>
    <n v="1170"/>
    <n v="0"/>
    <n v="0"/>
    <n v="0"/>
    <n v="0"/>
    <n v="131505.98649000001"/>
    <n v="176.755358185483"/>
    <n v="151.55352999999999"/>
    <n v="206.72033999999999"/>
    <x v="1"/>
  </r>
  <r>
    <x v="179"/>
    <x v="1"/>
    <n v="56942.774639000003"/>
    <n v="76.535987418010706"/>
    <n v="35.228610000000003"/>
    <n v="94.824079999999995"/>
    <n v="783519.78407000005"/>
    <n v="1053.1179893413901"/>
    <n v="1000.4874"/>
    <n v="1218.7583999999999"/>
    <n v="353.6579418"/>
    <n v="0.47534669596774098"/>
    <n v="0"/>
    <n v="79.248649999999998"/>
    <n v="60483.489143999999"/>
    <n v="81.295012290322504"/>
    <n v="66.271799999999999"/>
    <n v="91.95881"/>
    <x v="1"/>
  </r>
  <r>
    <x v="180"/>
    <x v="0"/>
    <n v="0"/>
    <n v="0"/>
    <n v="0"/>
    <n v="0"/>
    <n v="818768.23141000001"/>
    <n v="1100.49493469086"/>
    <n v="1021.1277"/>
    <n v="1170"/>
    <n v="0"/>
    <n v="0"/>
    <n v="0"/>
    <n v="0"/>
    <n v="135606.80317999999"/>
    <n v="182.267208575268"/>
    <n v="154.83688000000001"/>
    <n v="206.54773"/>
    <x v="1"/>
  </r>
  <r>
    <x v="180"/>
    <x v="1"/>
    <n v="57083.051159000002"/>
    <n v="76.724531127688095"/>
    <n v="35.765464999999999"/>
    <n v="100.65170999999999"/>
    <n v="797539.77630000003"/>
    <n v="1071.96206491935"/>
    <n v="1000.14075"/>
    <n v="1225"/>
    <n v="1285.1805430080001"/>
    <n v="1.7273932029677399"/>
    <n v="0"/>
    <n v="91.724580000000003"/>
    <n v="60232.986987999997"/>
    <n v="80.958315844086002"/>
    <n v="62.981471999999997"/>
    <n v="97.838250000000002"/>
    <x v="1"/>
  </r>
  <r>
    <x v="181"/>
    <x v="0"/>
    <n v="0"/>
    <n v="0"/>
    <n v="0"/>
    <n v="0"/>
    <n v="743880.74655000004"/>
    <n v="1106.9653966517801"/>
    <n v="1020.15356"/>
    <n v="1170"/>
    <n v="0"/>
    <n v="0"/>
    <n v="0"/>
    <n v="0"/>
    <n v="121289.94925999999"/>
    <n v="180.49099592261899"/>
    <n v="155.08061000000001"/>
    <n v="208.59479999999999"/>
    <x v="1"/>
  </r>
  <r>
    <x v="181"/>
    <x v="1"/>
    <n v="49964.652420999999"/>
    <n v="74.352161340773804"/>
    <n v="37.668278000000001"/>
    <n v="95.831559999999996"/>
    <n v="711118.31632999994"/>
    <n v="1058.2117802529699"/>
    <n v="1000.0968"/>
    <n v="1225"/>
    <n v="93.065826799999996"/>
    <n v="0.138490813690476"/>
    <n v="0"/>
    <n v="40.556266999999998"/>
    <n v="53688.026397000001"/>
    <n v="79.892896424107093"/>
    <n v="64.734870000000001"/>
    <n v="92.355429999999998"/>
    <x v="1"/>
  </r>
  <r>
    <x v="182"/>
    <x v="0"/>
    <n v="0"/>
    <n v="0"/>
    <n v="0"/>
    <n v="0"/>
    <n v="825040.60907000001"/>
    <n v="1108.9255498252601"/>
    <n v="1020.0072"/>
    <n v="1170"/>
    <n v="0"/>
    <n v="0"/>
    <n v="0"/>
    <n v="0"/>
    <n v="125721.21038999999"/>
    <n v="168.98012149193499"/>
    <n v="134.87566000000001"/>
    <n v="213.87732"/>
    <x v="1"/>
  </r>
  <r>
    <x v="182"/>
    <x v="1"/>
    <n v="58044.838688000003"/>
    <n v="78.017256301075193"/>
    <n v="56.786396000000003"/>
    <n v="93.526793999999995"/>
    <n v="784842.47302000003"/>
    <n v="1054.89579706989"/>
    <n v="1000.13635"/>
    <n v="1216.5521000000001"/>
    <n v="862.40271987000006"/>
    <n v="1.1591434406854799"/>
    <n v="0"/>
    <n v="105.0065"/>
    <n v="56001.155698000002"/>
    <n v="75.270370561827903"/>
    <n v="56.786396000000003"/>
    <n v="91.414450000000002"/>
    <x v="1"/>
  </r>
  <r>
    <x v="183"/>
    <x v="0"/>
    <n v="0"/>
    <n v="0"/>
    <n v="0"/>
    <n v="0"/>
    <n v="793072.44302000001"/>
    <n v="1101.4895041944401"/>
    <n v="1020.0667999999999"/>
    <n v="1170"/>
    <n v="1908.3088238099999"/>
    <n v="2.6504289219583299"/>
    <n v="0"/>
    <n v="150.07811000000001"/>
    <n v="116905.473495"/>
    <n v="162.36871318749999"/>
    <n v="127.310165"/>
    <n v="203.29927000000001"/>
    <x v="1"/>
  </r>
  <r>
    <x v="183"/>
    <x v="1"/>
    <n v="50335.275672999996"/>
    <n v="69.910105101388794"/>
    <n v="46.878489999999999"/>
    <n v="85.820160000000001"/>
    <n v="756186.32677000004"/>
    <n v="1050.2587871805499"/>
    <n v="1000.04614"/>
    <n v="1225"/>
    <n v="2226.7770341700002"/>
    <n v="3.0927458807916599"/>
    <n v="0"/>
    <n v="99.351209999999995"/>
    <n v="49195.528026"/>
    <n v="68.327122258333304"/>
    <n v="46.878489999999999"/>
    <n v="84.917946000000001"/>
    <x v="1"/>
  </r>
  <r>
    <x v="184"/>
    <x v="0"/>
    <n v="0"/>
    <n v="0"/>
    <n v="0"/>
    <n v="0"/>
    <n v="820655.01650999999"/>
    <n v="1103.0309361693501"/>
    <n v="1020.15"/>
    <n v="1170"/>
    <n v="15.3209152"/>
    <n v="2.0592627956989198E-2"/>
    <n v="0"/>
    <n v="7.3808365"/>
    <n v="125986.94706000001"/>
    <n v="169.33729443548299"/>
    <n v="126.73042"/>
    <n v="208.32004000000001"/>
    <x v="1"/>
  </r>
  <r>
    <x v="184"/>
    <x v="1"/>
    <n v="45294.157454"/>
    <n v="60.879243889784902"/>
    <n v="45.005659999999999"/>
    <n v="77.277670000000001"/>
    <n v="776542.97627999994"/>
    <n v="1043.7405595161199"/>
    <n v="1000.0933"/>
    <n v="1210.9603"/>
    <n v="2427.1328725499998"/>
    <n v="3.2622753663306399"/>
    <n v="0"/>
    <n v="107.33515"/>
    <n v="45266.735317999999"/>
    <n v="60.842386180107503"/>
    <n v="46.071617000000003"/>
    <n v="77.701965000000001"/>
    <x v="1"/>
  </r>
  <r>
    <x v="185"/>
    <x v="0"/>
    <n v="0"/>
    <n v="0"/>
    <n v="0"/>
    <n v="0"/>
    <n v="792092.77812000003"/>
    <n v="1100.1288585"/>
    <n v="1020.1559999999999"/>
    <n v="1170"/>
    <n v="5057.4925949999997"/>
    <n v="7.0242952708333304"/>
    <n v="0"/>
    <n v="322.91629999999998"/>
    <n v="129453.107126"/>
    <n v="179.79598211944401"/>
    <n v="123.37148000000001"/>
    <n v="229.84146000000001"/>
    <x v="1"/>
  </r>
  <r>
    <x v="185"/>
    <x v="1"/>
    <n v="42787.082351999998"/>
    <n v="59.4265032666666"/>
    <n v="22.24081"/>
    <n v="89.043009999999995"/>
    <n v="748767.40957000002"/>
    <n v="1039.95473551388"/>
    <n v="1000.0288"/>
    <n v="1159.4355"/>
    <n v="0"/>
    <n v="0"/>
    <n v="0"/>
    <n v="0"/>
    <n v="49621.990214999998"/>
    <n v="68.919430854166606"/>
    <n v="48.515284999999999"/>
    <n v="92.067250000000001"/>
    <x v="1"/>
  </r>
  <r>
    <x v="186"/>
    <x v="0"/>
    <n v="0"/>
    <n v="0"/>
    <n v="0"/>
    <n v="0"/>
    <n v="820626.054"/>
    <n v="1102.9920080645099"/>
    <n v="1020.6367"/>
    <n v="1170"/>
    <n v="0"/>
    <n v="0"/>
    <n v="0"/>
    <n v="0"/>
    <n v="142338.71169"/>
    <n v="191.31547270161201"/>
    <n v="149.22329999999999"/>
    <n v="236.89166"/>
    <x v="1"/>
  </r>
  <r>
    <x v="186"/>
    <x v="1"/>
    <n v="49651.560362999997"/>
    <n v="66.735968229838704"/>
    <n v="34.545574000000002"/>
    <n v="89.788889999999995"/>
    <n v="793659.91393000004"/>
    <n v="1066.7471961424701"/>
    <n v="1000.1499"/>
    <n v="1225"/>
    <n v="0"/>
    <n v="0"/>
    <n v="0"/>
    <n v="0"/>
    <n v="57461.225985999998"/>
    <n v="77.232830626343997"/>
    <n v="55.081474"/>
    <n v="93.910579999999996"/>
    <x v="1"/>
  </r>
  <r>
    <x v="187"/>
    <x v="0"/>
    <n v="0"/>
    <n v="0"/>
    <n v="0"/>
    <n v="0"/>
    <n v="818056.59100000001"/>
    <n v="1099.5384287634399"/>
    <n v="1020.2383"/>
    <n v="1170"/>
    <n v="0"/>
    <n v="0"/>
    <n v="0"/>
    <n v="0"/>
    <n v="141637.20168999999"/>
    <n v="190.372582916666"/>
    <n v="152.95218"/>
    <n v="238.79942"/>
    <x v="1"/>
  </r>
  <r>
    <x v="187"/>
    <x v="1"/>
    <n v="51295.885745"/>
    <n v="68.946082990591293"/>
    <n v="32.874924"/>
    <n v="88.102424999999997"/>
    <n v="794508.62190000003"/>
    <n v="1067.8879326612901"/>
    <n v="1000.54456"/>
    <n v="1225"/>
    <n v="0"/>
    <n v="0"/>
    <n v="0"/>
    <n v="0"/>
    <n v="58696.451535"/>
    <n v="78.893080020161193"/>
    <n v="65.601529999999997"/>
    <n v="92.575339999999997"/>
    <x v="1"/>
  </r>
  <r>
    <x v="188"/>
    <x v="0"/>
    <n v="0"/>
    <n v="0"/>
    <n v="0"/>
    <n v="0"/>
    <n v="795803.52370000002"/>
    <n v="1105.2826718055501"/>
    <n v="1020.2129"/>
    <n v="1170"/>
    <n v="0"/>
    <n v="0"/>
    <n v="0"/>
    <n v="0"/>
    <n v="128662.26097"/>
    <n v="178.697584680555"/>
    <n v="144.92606000000001"/>
    <n v="232.8356"/>
    <x v="1"/>
  </r>
  <r>
    <x v="188"/>
    <x v="1"/>
    <n v="54235.232527"/>
    <n v="75.326711843055506"/>
    <n v="61.907803000000001"/>
    <n v="86.133735999999999"/>
    <n v="763354.13416000002"/>
    <n v="1060.2140752222199"/>
    <n v="1000.0601"/>
    <n v="1225"/>
    <n v="0"/>
    <n v="0"/>
    <n v="0"/>
    <n v="0"/>
    <n v="54691.761102999997"/>
    <n v="75.960779309722199"/>
    <n v="62.135384000000002"/>
    <n v="88.268079999999998"/>
    <x v="1"/>
  </r>
  <r>
    <x v="189"/>
    <x v="0"/>
    <n v="0"/>
    <n v="0"/>
    <n v="0"/>
    <n v="0"/>
    <n v="828858.45964000002"/>
    <n v="1114.0570694086"/>
    <n v="1020.183"/>
    <n v="1170"/>
    <n v="0"/>
    <n v="0"/>
    <n v="0"/>
    <n v="0"/>
    <n v="120291.198749"/>
    <n v="161.68171874865499"/>
    <n v="124.39763000000001"/>
    <n v="205.51256000000001"/>
    <x v="1"/>
  </r>
  <r>
    <x v="189"/>
    <x v="1"/>
    <n v="55645.075814000003"/>
    <n v="74.791768567204301"/>
    <n v="64.385795999999999"/>
    <n v="86.241325000000003"/>
    <n v="776224.35826999997"/>
    <n v="1043.3123095026799"/>
    <n v="1000.17285"/>
    <n v="1202.9802999999999"/>
    <n v="0"/>
    <n v="0"/>
    <n v="0"/>
    <n v="0"/>
    <n v="56366.455667000002"/>
    <n v="75.761365143817201"/>
    <n v="64.678489999999996"/>
    <n v="87.606964000000005"/>
    <x v="1"/>
  </r>
  <r>
    <x v="190"/>
    <x v="0"/>
    <n v="0"/>
    <n v="0"/>
    <n v="0"/>
    <n v="0"/>
    <n v="793337.65119"/>
    <n v="1101.8578488749999"/>
    <n v="1020.7554"/>
    <n v="1170"/>
    <n v="0"/>
    <n v="0"/>
    <n v="0"/>
    <n v="0"/>
    <n v="123993.14096"/>
    <n v="172.21269577777699"/>
    <n v="145.40172999999999"/>
    <n v="200.15378000000001"/>
    <x v="1"/>
  </r>
  <r>
    <x v="190"/>
    <x v="1"/>
    <n v="56289.628060000003"/>
    <n v="78.180038972222206"/>
    <n v="60.376600000000003"/>
    <n v="91.598754999999997"/>
    <n v="760645.58265"/>
    <n v="1056.452198125"/>
    <n v="1000.0963"/>
    <n v="1225"/>
    <n v="3.4529990000000002"/>
    <n v="4.7958319444444397E-3"/>
    <n v="0"/>
    <n v="3.4529990000000002"/>
    <n v="55199.385784999999"/>
    <n v="76.665813590277693"/>
    <n v="60.376600000000003"/>
    <n v="89.788809999999998"/>
    <x v="1"/>
  </r>
  <r>
    <x v="191"/>
    <x v="0"/>
    <n v="0"/>
    <n v="0"/>
    <n v="0"/>
    <n v="0"/>
    <n v="818735.42429999996"/>
    <n v="1100.4508391129"/>
    <n v="1020.4175"/>
    <n v="1170"/>
    <n v="0"/>
    <n v="0"/>
    <n v="0"/>
    <n v="0"/>
    <n v="133403.46746000001"/>
    <n v="179.30573583333299"/>
    <n v="155.31209000000001"/>
    <n v="201.97395"/>
    <x v="1"/>
  </r>
  <r>
    <x v="191"/>
    <x v="1"/>
    <n v="56801.684314999999"/>
    <n v="76.346349885752602"/>
    <n v="35.089260000000003"/>
    <n v="95.405749999999998"/>
    <n v="786166.68544999999"/>
    <n v="1056.67565248655"/>
    <n v="1000.02124"/>
    <n v="1198.8967"/>
    <n v="402.21050903999998"/>
    <n v="0.54060552290322506"/>
    <n v="0"/>
    <n v="104.402756"/>
    <n v="60492.262366000003"/>
    <n v="81.306804255376306"/>
    <n v="65.971050000000005"/>
    <n v="94.194469999999995"/>
    <x v="1"/>
  </r>
  <r>
    <x v="192"/>
    <x v="0"/>
    <n v="0"/>
    <n v="0"/>
    <n v="0"/>
    <n v="0"/>
    <n v="817647.45889000001"/>
    <n v="1098.9885200134399"/>
    <n v="1020.4584"/>
    <n v="1170"/>
    <n v="0"/>
    <n v="0"/>
    <n v="0"/>
    <n v="0"/>
    <n v="133773.89107000001"/>
    <n v="179.80361702956901"/>
    <n v="154.8417"/>
    <n v="203.45401000000001"/>
    <x v="1"/>
  </r>
  <r>
    <x v="192"/>
    <x v="1"/>
    <n v="61689.889218999997"/>
    <n v="82.916517767473096"/>
    <n v="41.525542999999999"/>
    <n v="106.341675"/>
    <n v="795487.09285000002"/>
    <n v="1069.20308178763"/>
    <n v="1000.05475"/>
    <n v="1225"/>
    <n v="0"/>
    <n v="0"/>
    <n v="0"/>
    <n v="0"/>
    <n v="64874.313166"/>
    <n v="87.196657481182697"/>
    <n v="68.878349999999998"/>
    <n v="103.40074"/>
    <x v="1"/>
  </r>
  <r>
    <x v="193"/>
    <x v="0"/>
    <n v="0"/>
    <n v="0"/>
    <n v="0"/>
    <n v="0"/>
    <n v="744367.93877999997"/>
    <n v="1107.69038508928"/>
    <n v="1021.17786"/>
    <n v="1170"/>
    <n v="0"/>
    <n v="0"/>
    <n v="0"/>
    <n v="0"/>
    <n v="119949.73884999999"/>
    <n v="178.49663519345199"/>
    <n v="152.87546"/>
    <n v="204.04849999999999"/>
    <x v="1"/>
  </r>
  <r>
    <x v="193"/>
    <x v="1"/>
    <n v="54100.641906999997"/>
    <n v="80.506907599702302"/>
    <n v="43.568885999999999"/>
    <n v="102.57564499999999"/>
    <n v="713177.79157999996"/>
    <n v="1061.27647556547"/>
    <n v="1000.2899"/>
    <n v="1225"/>
    <n v="0"/>
    <n v="0"/>
    <n v="0"/>
    <n v="0"/>
    <n v="57773.312736"/>
    <n v="85.972191571428496"/>
    <n v="69.936713999999995"/>
    <n v="99.683014"/>
    <x v="1"/>
  </r>
  <r>
    <x v="194"/>
    <x v="0"/>
    <n v="0"/>
    <n v="0"/>
    <n v="0"/>
    <n v="0"/>
    <n v="823797.98080000002"/>
    <n v="1107.25535053763"/>
    <n v="1020.25696"/>
    <n v="1170"/>
    <n v="0"/>
    <n v="0"/>
    <n v="0"/>
    <n v="0"/>
    <n v="123920.47383"/>
    <n v="166.55977665322499"/>
    <n v="133.90512000000001"/>
    <n v="206.84406000000001"/>
    <x v="1"/>
  </r>
  <r>
    <x v="194"/>
    <x v="1"/>
    <n v="62151.569556000002"/>
    <n v="83.537055854838698"/>
    <n v="62.529339999999998"/>
    <n v="99.353774999999999"/>
    <n v="786870.76650000003"/>
    <n v="1057.62199798387"/>
    <n v="1000.4087"/>
    <n v="1225"/>
    <n v="0"/>
    <n v="0"/>
    <n v="0"/>
    <n v="0"/>
    <n v="60157.158487000001"/>
    <n v="80.856395815860196"/>
    <n v="62.529339999999998"/>
    <n v="98.591999999999999"/>
    <x v="1"/>
  </r>
  <r>
    <x v="195"/>
    <x v="0"/>
    <n v="0"/>
    <n v="0"/>
    <n v="0"/>
    <n v="0"/>
    <n v="791653.46860000002"/>
    <n v="1099.51870638888"/>
    <n v="1020.0388"/>
    <n v="1170"/>
    <n v="12257.19850013"/>
    <n v="17.023886805736101"/>
    <n v="0"/>
    <n v="208.32177999999999"/>
    <n v="113543.70084999999"/>
    <n v="157.699584513888"/>
    <n v="121.283325"/>
    <n v="187.47949"/>
    <x v="1"/>
  </r>
  <r>
    <x v="195"/>
    <x v="1"/>
    <n v="54140.680555999999"/>
    <n v="75.195389661111093"/>
    <n v="47.037807000000001"/>
    <n v="92.206699999999998"/>
    <n v="756576.57319000002"/>
    <n v="1050.80079609722"/>
    <n v="1000.1951"/>
    <n v="1225"/>
    <n v="428.74875800000001"/>
    <n v="0.59548438611111099"/>
    <n v="0"/>
    <n v="58.260646999999999"/>
    <n v="52993.061031999998"/>
    <n v="73.601473655555495"/>
    <n v="47.037807000000001"/>
    <n v="91.191779999999994"/>
    <x v="1"/>
  </r>
  <r>
    <x v="196"/>
    <x v="0"/>
    <n v="0"/>
    <n v="0"/>
    <n v="0"/>
    <n v="0"/>
    <n v="818385.78636999999"/>
    <n v="1099.9808956586"/>
    <n v="1020.4059999999999"/>
    <n v="1170"/>
    <n v="22.44117"/>
    <n v="3.0162862903225798E-2"/>
    <n v="0"/>
    <n v="10.994179000000001"/>
    <n v="125798.55082"/>
    <n v="169.08407368279501"/>
    <n v="128.29418999999999"/>
    <n v="209.08403000000001"/>
    <x v="1"/>
  </r>
  <r>
    <x v="196"/>
    <x v="1"/>
    <n v="47364.007136"/>
    <n v="63.661299913978397"/>
    <n v="45.066006000000002"/>
    <n v="86.021730000000005"/>
    <n v="776234.56614999997"/>
    <n v="1043.3260297715001"/>
    <n v="1000.0033"/>
    <n v="1206.0826"/>
    <n v="1370.82587534"/>
    <n v="1.8425078969623601"/>
    <n v="0"/>
    <n v="100.25136999999999"/>
    <n v="47343.892463999997"/>
    <n v="63.634264064516103"/>
    <n v="45.807696999999997"/>
    <n v="85.584400000000002"/>
    <x v="1"/>
  </r>
  <r>
    <x v="197"/>
    <x v="0"/>
    <n v="0"/>
    <n v="0"/>
    <n v="0"/>
    <n v="0"/>
    <n v="790060.66523000004"/>
    <n v="1097.30647948611"/>
    <n v="1020.01086"/>
    <n v="1170"/>
    <n v="4379.1208559999995"/>
    <n v="6.0821123000000004"/>
    <n v="0"/>
    <n v="329.75186000000002"/>
    <n v="129061.931965"/>
    <n v="179.252683284722"/>
    <n v="124.61542"/>
    <n v="224.53443999999999"/>
    <x v="1"/>
  </r>
  <r>
    <x v="197"/>
    <x v="1"/>
    <n v="45002.740931"/>
    <n v="62.503806848611099"/>
    <n v="27.721541999999999"/>
    <n v="94.632649999999998"/>
    <n v="748855.14613999997"/>
    <n v="1040.07659186111"/>
    <n v="1000.08496"/>
    <n v="1144.8706"/>
    <n v="20.917155999999999"/>
    <n v="2.9051605555555499E-2"/>
    <n v="0"/>
    <n v="20.917155999999999"/>
    <n v="52143.622113999998"/>
    <n v="72.4216973805555"/>
    <n v="49.714219999999997"/>
    <n v="97.379819999999995"/>
    <x v="1"/>
  </r>
  <r>
    <x v="198"/>
    <x v="0"/>
    <n v="0"/>
    <n v="0"/>
    <n v="0"/>
    <n v="0"/>
    <n v="817729.35071999999"/>
    <n v="1099.09858967741"/>
    <n v="1020.01294"/>
    <n v="1170"/>
    <n v="0"/>
    <n v="0"/>
    <n v="0"/>
    <n v="0"/>
    <n v="141950.04913"/>
    <n v="190.79307678763399"/>
    <n v="150.37321"/>
    <n v="232.94263000000001"/>
    <x v="1"/>
  </r>
  <r>
    <x v="198"/>
    <x v="1"/>
    <n v="53377.863294000002"/>
    <n v="71.7444399112903"/>
    <n v="38.673355000000001"/>
    <n v="94.641469999999998"/>
    <n v="791803.96204999997"/>
    <n v="1064.2526371639699"/>
    <n v="1000.2296"/>
    <n v="1225"/>
    <n v="0"/>
    <n v="0"/>
    <n v="0"/>
    <n v="0"/>
    <n v="61211.647290000001"/>
    <n v="82.273719475806402"/>
    <n v="56.148631999999999"/>
    <n v="99.061459999999997"/>
    <x v="1"/>
  </r>
  <r>
    <x v="199"/>
    <x v="0"/>
    <n v="0"/>
    <n v="0"/>
    <n v="0"/>
    <n v="0"/>
    <n v="819471.68874000001"/>
    <n v="1101.4404418548299"/>
    <n v="1020.0176"/>
    <n v="1170"/>
    <n v="0"/>
    <n v="0"/>
    <n v="0"/>
    <n v="0"/>
    <n v="140449.80789"/>
    <n v="188.77662350806401"/>
    <n v="149.76836"/>
    <n v="227.94213999999999"/>
    <x v="1"/>
  </r>
  <r>
    <x v="199"/>
    <x v="1"/>
    <n v="55669.772042999997"/>
    <n v="74.824962423387007"/>
    <n v="38.748950000000001"/>
    <n v="93.880459999999999"/>
    <n v="795791.77462000004"/>
    <n v="1069.6126002956901"/>
    <n v="1000.1061999999999"/>
    <n v="1225"/>
    <n v="0"/>
    <n v="0"/>
    <n v="0"/>
    <n v="0"/>
    <n v="62894.262687000002"/>
    <n v="84.535299310483794"/>
    <n v="69.735939999999999"/>
    <n v="98.100539999999995"/>
    <x v="1"/>
  </r>
  <r>
    <x v="200"/>
    <x v="0"/>
    <n v="0"/>
    <n v="0"/>
    <n v="0"/>
    <n v="0"/>
    <n v="796311.88517000002"/>
    <n v="1105.9887294027701"/>
    <n v="1020.15027"/>
    <n v="1170"/>
    <n v="0"/>
    <n v="0"/>
    <n v="0"/>
    <n v="0"/>
    <n v="126975.73755999999"/>
    <n v="176.355191055555"/>
    <n v="139.36722"/>
    <n v="227.51143999999999"/>
    <x v="1"/>
  </r>
  <r>
    <x v="200"/>
    <x v="1"/>
    <n v="58309.101514000002"/>
    <n v="80.984863213888801"/>
    <n v="67.400120000000001"/>
    <n v="92.356384000000006"/>
    <n v="764802.43481000001"/>
    <n v="1062.22560390277"/>
    <n v="1000.0855"/>
    <n v="1225"/>
    <n v="0"/>
    <n v="0"/>
    <n v="0"/>
    <n v="0"/>
    <n v="58850.013314000003"/>
    <n v="81.736129602777694"/>
    <n v="67.400120000000001"/>
    <n v="94.787679999999995"/>
    <x v="1"/>
  </r>
  <r>
    <x v="201"/>
    <x v="0"/>
    <n v="0"/>
    <n v="0"/>
    <n v="0"/>
    <n v="0"/>
    <n v="828659.71594999998"/>
    <n v="1113.7899407930099"/>
    <n v="1020.4684"/>
    <n v="1170"/>
    <n v="0"/>
    <n v="0"/>
    <n v="0"/>
    <n v="0"/>
    <n v="119848.93105499999"/>
    <n v="161.08727292338699"/>
    <n v="125.16370999999999"/>
    <n v="204.67291"/>
    <x v="1"/>
  </r>
  <r>
    <x v="201"/>
    <x v="1"/>
    <n v="59865.533031999999"/>
    <n v="80.464426118279505"/>
    <n v="67.913830000000004"/>
    <n v="93.542349999999999"/>
    <n v="782776.50563000003"/>
    <n v="1052.1189591801001"/>
    <n v="1000.0289"/>
    <n v="1225"/>
    <n v="0"/>
    <n v="0"/>
    <n v="0"/>
    <n v="0"/>
    <n v="60651.612585000003"/>
    <n v="81.520984657257998"/>
    <n v="67.913830000000004"/>
    <n v="94.493110000000001"/>
    <x v="1"/>
  </r>
  <r>
    <x v="202"/>
    <x v="0"/>
    <n v="0"/>
    <n v="0"/>
    <n v="0"/>
    <n v="0"/>
    <n v="793570.43938"/>
    <n v="1102.1811658055501"/>
    <n v="1020.136"/>
    <n v="1170"/>
    <n v="0"/>
    <n v="0"/>
    <n v="0"/>
    <n v="0"/>
    <n v="123535.88465000001"/>
    <n v="171.57761756944399"/>
    <n v="143.95996"/>
    <n v="200.18612999999999"/>
    <x v="1"/>
  </r>
  <r>
    <x v="202"/>
    <x v="1"/>
    <n v="60625.877461999997"/>
    <n v="84.2026075861111"/>
    <n v="66.802499999999995"/>
    <n v="97.955290000000005"/>
    <n v="758679.54362000001"/>
    <n v="1053.72158836111"/>
    <n v="1000.3677"/>
    <n v="1225"/>
    <n v="0"/>
    <n v="0"/>
    <n v="0"/>
    <n v="0"/>
    <n v="59532.821280999997"/>
    <n v="82.684474001388807"/>
    <n v="66.802499999999995"/>
    <n v="97.022025999999997"/>
    <x v="1"/>
  </r>
  <r>
    <x v="203"/>
    <x v="0"/>
    <n v="0"/>
    <n v="0"/>
    <n v="0"/>
    <n v="0"/>
    <n v="817769.82689000003"/>
    <n v="1099.15299313172"/>
    <n v="1020.04016"/>
    <n v="1170"/>
    <n v="0"/>
    <n v="0"/>
    <n v="0"/>
    <n v="0"/>
    <n v="133377.79003999999"/>
    <n v="179.27122317204299"/>
    <n v="154.61166"/>
    <n v="203.70910000000001"/>
    <x v="1"/>
  </r>
  <r>
    <x v="203"/>
    <x v="1"/>
    <n v="61520.581231999997"/>
    <n v="82.688953268817201"/>
    <n v="46.477654000000001"/>
    <n v="102.31673000000001"/>
    <n v="787241.70995000005"/>
    <n v="1058.12057788978"/>
    <n v="1000.33276"/>
    <n v="1209.498"/>
    <n v="0"/>
    <n v="0"/>
    <n v="0"/>
    <n v="0"/>
    <n v="65398.039201"/>
    <n v="87.900590323924703"/>
    <n v="72.018935999999997"/>
    <n v="101.01011"/>
    <x v="1"/>
  </r>
  <r>
    <x v="204"/>
    <x v="0"/>
    <n v="0"/>
    <n v="0"/>
    <n v="0"/>
    <n v="0"/>
    <n v="817960.83926000004"/>
    <n v="1099.40973018817"/>
    <n v="1020.4607999999999"/>
    <n v="1170"/>
    <n v="0"/>
    <n v="0"/>
    <n v="0"/>
    <n v="0"/>
    <n v="134403.80267"/>
    <n v="180.650272405913"/>
    <n v="157.86118999999999"/>
    <n v="202.76111"/>
    <x v="1"/>
  </r>
  <r>
    <x v="204"/>
    <x v="1"/>
    <n v="62253.245156999998"/>
    <n v="83.673716608870905"/>
    <n v="41.365000000000002"/>
    <n v="107.52114"/>
    <n v="795560.90862"/>
    <n v="1069.30229653225"/>
    <n v="1000.0394"/>
    <n v="1225"/>
    <n v="0"/>
    <n v="0"/>
    <n v="0"/>
    <n v="0"/>
    <n v="65192.834191000002"/>
    <n v="87.624777138440805"/>
    <n v="68.934844999999996"/>
    <n v="104.04433"/>
    <x v="1"/>
  </r>
  <r>
    <x v="205"/>
    <x v="0"/>
    <n v="0"/>
    <n v="0"/>
    <n v="0"/>
    <n v="0"/>
    <n v="770767.60256999999"/>
    <n v="1107.4247163361999"/>
    <n v="1020.72986"/>
    <n v="1170"/>
    <n v="0"/>
    <n v="0"/>
    <n v="0"/>
    <n v="0"/>
    <n v="124834.20106000001"/>
    <n v="179.35948428160901"/>
    <n v="154.73819"/>
    <n v="207.16304"/>
    <x v="1"/>
  </r>
  <r>
    <x v="205"/>
    <x v="1"/>
    <n v="56048.382469999997"/>
    <n v="80.529285158045894"/>
    <n v="42.989913999999999"/>
    <n v="103.62443500000001"/>
    <n v="738269.49257"/>
    <n v="1060.7320295545901"/>
    <n v="1000.23047"/>
    <n v="1225"/>
    <n v="0"/>
    <n v="0"/>
    <n v="0"/>
    <n v="0"/>
    <n v="59694.169502999997"/>
    <n v="85.767484918103406"/>
    <n v="69.776160000000004"/>
    <n v="100.5765"/>
    <x v="1"/>
  </r>
  <r>
    <x v="206"/>
    <x v="0"/>
    <n v="0"/>
    <n v="0"/>
    <n v="0"/>
    <n v="0"/>
    <n v="824531.15081999998"/>
    <n v="1108.2407941128999"/>
    <n v="1020.0311"/>
    <n v="1170"/>
    <n v="7.0786360000000004"/>
    <n v="9.5142956989247296E-3"/>
    <n v="0"/>
    <n v="7.0786360000000004"/>
    <n v="124935.28793999999"/>
    <n v="167.923774112903"/>
    <n v="132.13156000000001"/>
    <n v="206.01903999999999"/>
    <x v="1"/>
  </r>
  <r>
    <x v="206"/>
    <x v="1"/>
    <n v="62252.600700000003"/>
    <n v="83.672850403225794"/>
    <n v="62.169674000000001"/>
    <n v="100.28868"/>
    <n v="787321.42989000003"/>
    <n v="1058.2277283467699"/>
    <n v="1000.24744"/>
    <n v="1225"/>
    <n v="0"/>
    <n v="0"/>
    <n v="0"/>
    <n v="0"/>
    <n v="60344.438222999997"/>
    <n v="81.108115891129003"/>
    <n v="62.149524999999997"/>
    <n v="98.068579999999997"/>
    <x v="1"/>
  </r>
  <r>
    <x v="207"/>
    <x v="0"/>
    <n v="0"/>
    <n v="0"/>
    <n v="0"/>
    <n v="0"/>
    <n v="792312.47692000004"/>
    <n v="1100.4339957222201"/>
    <n v="1020.1019"/>
    <n v="1170"/>
    <n v="17711.174210699999"/>
    <n v="24.598853070416599"/>
    <n v="0"/>
    <n v="214.482"/>
    <n v="113509.791591"/>
    <n v="157.65248832083299"/>
    <n v="122.47965000000001"/>
    <n v="204.13072"/>
    <x v="1"/>
  </r>
  <r>
    <x v="207"/>
    <x v="1"/>
    <n v="54285.236907999999"/>
    <n v="75.396162372222193"/>
    <n v="46.753807000000002"/>
    <n v="93.689186000000007"/>
    <n v="756529.32074"/>
    <n v="1050.73516769444"/>
    <n v="1000.2086"/>
    <n v="1225"/>
    <n v="446.2910286"/>
    <n v="0.61984865083333296"/>
    <n v="0"/>
    <n v="62.003242"/>
    <n v="53137.893260999997"/>
    <n v="73.802629529166595"/>
    <n v="46.753807000000002"/>
    <n v="92.656989999999993"/>
    <x v="1"/>
  </r>
  <r>
    <x v="208"/>
    <x v="0"/>
    <n v="0"/>
    <n v="0"/>
    <n v="0"/>
    <n v="0"/>
    <n v="817886.81039999996"/>
    <n v="1099.3102290322499"/>
    <n v="1020.3141000000001"/>
    <n v="1170"/>
    <n v="32.507231900000001"/>
    <n v="4.36925159946236E-2"/>
    <n v="0"/>
    <n v="16.908058"/>
    <n v="126844.77308"/>
    <n v="170.49028639784899"/>
    <n v="128.72673"/>
    <n v="206.28604000000001"/>
    <x v="1"/>
  </r>
  <r>
    <x v="208"/>
    <x v="1"/>
    <n v="46467.557296999999"/>
    <n v="62.456394216397797"/>
    <n v="45.168340000000001"/>
    <n v="81.482215999999994"/>
    <n v="775981.06258999999"/>
    <n v="1042.9852991800999"/>
    <n v="1000.1069"/>
    <n v="1218.6428000000001"/>
    <n v="1677.8664654700001"/>
    <n v="2.2551968621908598"/>
    <n v="0"/>
    <n v="109.0069"/>
    <n v="46463.493603000003"/>
    <n v="62.4509322620967"/>
    <n v="45.920242000000002"/>
    <n v="81.585809999999995"/>
    <x v="1"/>
  </r>
  <r>
    <x v="209"/>
    <x v="0"/>
    <n v="0"/>
    <n v="0"/>
    <n v="0"/>
    <n v="0"/>
    <n v="790649.79078000004"/>
    <n v="1098.1247094166599"/>
    <n v="1020.006"/>
    <n v="1170"/>
    <n v="214.60686699999999"/>
    <n v="0.29806509305555501"/>
    <n v="0"/>
    <n v="53.032066"/>
    <n v="129993.87489000001"/>
    <n v="180.54704845833299"/>
    <n v="135.73795999999999"/>
    <n v="227.11852999999999"/>
    <x v="1"/>
  </r>
  <r>
    <x v="209"/>
    <x v="1"/>
    <n v="45118.333919999997"/>
    <n v="62.664352666666602"/>
    <n v="27.208245999999999"/>
    <n v="92.368065000000001"/>
    <n v="749383.89618000004"/>
    <n v="1040.8109669166599"/>
    <n v="1000.15155"/>
    <n v="1151.6415999999999"/>
    <n v="0"/>
    <n v="0"/>
    <n v="0"/>
    <n v="0"/>
    <n v="52508.712157000002"/>
    <n v="72.928766884722194"/>
    <n v="48.714413"/>
    <n v="94.412300000000002"/>
    <x v="1"/>
  </r>
  <r>
    <x v="210"/>
    <x v="0"/>
    <n v="0"/>
    <n v="0"/>
    <n v="0"/>
    <n v="0"/>
    <n v="817075.51505000005"/>
    <n v="1098.21977829301"/>
    <n v="1020.553"/>
    <n v="1170"/>
    <n v="0"/>
    <n v="0"/>
    <n v="0"/>
    <n v="0"/>
    <n v="142665.61373000001"/>
    <n v="191.75485716397799"/>
    <n v="152.18593999999999"/>
    <n v="232.33431999999999"/>
    <x v="1"/>
  </r>
  <r>
    <x v="210"/>
    <x v="1"/>
    <n v="54419.942414999998"/>
    <n v="73.145083891129005"/>
    <n v="38.886111999999997"/>
    <n v="94.957089999999994"/>
    <n v="792327.7574"/>
    <n v="1064.95666317204"/>
    <n v="1000.0075000000001"/>
    <n v="1225"/>
    <n v="0"/>
    <n v="0"/>
    <n v="0"/>
    <n v="0"/>
    <n v="61979.823327999999"/>
    <n v="83.306214150537599"/>
    <n v="55.543210000000002"/>
    <n v="98.468254000000002"/>
    <x v="1"/>
  </r>
  <r>
    <x v="211"/>
    <x v="0"/>
    <n v="0"/>
    <n v="0"/>
    <n v="0"/>
    <n v="0"/>
    <n v="818472.44955000002"/>
    <n v="1100.0973784274099"/>
    <n v="1021.5796"/>
    <n v="1170"/>
    <n v="0"/>
    <n v="0"/>
    <n v="0"/>
    <n v="0"/>
    <n v="141227.89254999999"/>
    <n v="189.82243622311799"/>
    <n v="150.40428"/>
    <n v="231.96767"/>
    <x v="1"/>
  </r>
  <r>
    <x v="211"/>
    <x v="1"/>
    <n v="55464.760688000002"/>
    <n v="74.549409526881703"/>
    <n v="38.970244999999998"/>
    <n v="93.938630000000003"/>
    <n v="796342.85381999996"/>
    <n v="1070.3532981451599"/>
    <n v="1000.2707"/>
    <n v="1225"/>
    <n v="0"/>
    <n v="0"/>
    <n v="0"/>
    <n v="0"/>
    <n v="62963.795398000002"/>
    <n v="84.6287572553763"/>
    <n v="70.095405999999997"/>
    <n v="101.24642"/>
    <x v="1"/>
  </r>
  <r>
    <x v="212"/>
    <x v="0"/>
    <n v="0"/>
    <n v="0"/>
    <n v="0"/>
    <n v="0"/>
    <n v="795454.64269999997"/>
    <n v="1104.79811486111"/>
    <n v="1020.02075"/>
    <n v="1170"/>
    <n v="0"/>
    <n v="0"/>
    <n v="0"/>
    <n v="0"/>
    <n v="127167.59433000001"/>
    <n v="176.62165879166599"/>
    <n v="139.65973"/>
    <n v="219.28194999999999"/>
    <x v="1"/>
  </r>
  <r>
    <x v="212"/>
    <x v="1"/>
    <n v="58332.100999000002"/>
    <n v="81.016806943055499"/>
    <n v="67.278710000000004"/>
    <n v="93.002650000000003"/>
    <n v="763371.60094000003"/>
    <n v="1060.2383346388799"/>
    <n v="1000.0996"/>
    <n v="1225"/>
    <n v="0"/>
    <n v="0"/>
    <n v="0"/>
    <n v="0"/>
    <n v="58909.931068999998"/>
    <n v="81.819348706944396"/>
    <n v="67.278710000000004"/>
    <n v="94.962450000000004"/>
    <x v="1"/>
  </r>
  <r>
    <x v="213"/>
    <x v="0"/>
    <n v="0"/>
    <n v="0"/>
    <n v="0"/>
    <n v="0"/>
    <n v="828781.59193999995"/>
    <n v="1113.9537526075201"/>
    <n v="1020.0343"/>
    <n v="1170"/>
    <n v="0"/>
    <n v="0"/>
    <n v="0"/>
    <n v="0"/>
    <n v="120302.51723899999"/>
    <n v="161.69693177284901"/>
    <n v="126.58408"/>
    <n v="202.32353000000001"/>
    <x v="1"/>
  </r>
  <r>
    <x v="213"/>
    <x v="1"/>
    <n v="59902.616863000003"/>
    <n v="80.514269977150505"/>
    <n v="68.79468"/>
    <n v="92.987309999999994"/>
    <n v="781794.27115000004"/>
    <n v="1050.79875154569"/>
    <n v="1000.16785"/>
    <n v="1224.9469999999999"/>
    <n v="0"/>
    <n v="0"/>
    <n v="0"/>
    <n v="0"/>
    <n v="60666.211652999998"/>
    <n v="81.540607060483794"/>
    <n v="68.79468"/>
    <n v="94.336690000000004"/>
    <x v="1"/>
  </r>
  <r>
    <x v="214"/>
    <x v="0"/>
    <n v="0"/>
    <n v="0"/>
    <n v="0"/>
    <n v="0"/>
    <n v="794360.94221000001"/>
    <n v="1103.27908640277"/>
    <n v="1020.1642000000001"/>
    <n v="1170"/>
    <n v="0"/>
    <n v="0"/>
    <n v="0"/>
    <n v="0"/>
    <n v="124522.49391"/>
    <n v="172.94790820833299"/>
    <n v="145.87148999999999"/>
    <n v="201.11698999999999"/>
    <x v="1"/>
  </r>
  <r>
    <x v="214"/>
    <x v="1"/>
    <n v="60904.915657999998"/>
    <n v="84.590160636111094"/>
    <n v="66.309889999999996"/>
    <n v="97.835980000000006"/>
    <n v="760950.47421000001"/>
    <n v="1056.8756586249999"/>
    <n v="1000.7392"/>
    <n v="1204.2888"/>
    <n v="0"/>
    <n v="0"/>
    <n v="0"/>
    <n v="0"/>
    <n v="59598.937010000001"/>
    <n v="82.776301402777705"/>
    <n v="66.309889999999996"/>
    <n v="96.723563999999996"/>
    <x v="1"/>
  </r>
  <r>
    <x v="215"/>
    <x v="0"/>
    <n v="0"/>
    <n v="0"/>
    <n v="0"/>
    <n v="0"/>
    <n v="818441.33484000002"/>
    <n v="1100.05555758064"/>
    <n v="1020.7898"/>
    <n v="1170"/>
    <n v="0"/>
    <n v="0"/>
    <n v="0"/>
    <n v="0"/>
    <n v="133968.60498999999"/>
    <n v="180.065329287634"/>
    <n v="153.73009999999999"/>
    <n v="204.21486999999999"/>
    <x v="1"/>
  </r>
  <r>
    <x v="215"/>
    <x v="1"/>
    <n v="62033.001455999998"/>
    <n v="83.377690129032203"/>
    <n v="46.521659999999997"/>
    <n v="102.43053399999999"/>
    <n v="786317.29639999999"/>
    <n v="1056.87808655913"/>
    <n v="1000.004"/>
    <n v="1212.8597"/>
    <n v="0"/>
    <n v="0"/>
    <n v="0"/>
    <n v="0"/>
    <n v="65912.910550999994"/>
    <n v="88.592621708333297"/>
    <n v="72.026359999999997"/>
    <n v="101.42332500000001"/>
    <x v="1"/>
  </r>
  <r>
    <x v="216"/>
    <x v="0"/>
    <n v="0"/>
    <n v="0"/>
    <n v="0"/>
    <n v="0"/>
    <n v="817929.72166000004"/>
    <n v="1099.36790545698"/>
    <n v="1020.0543"/>
    <n v="1170"/>
    <n v="0"/>
    <n v="0"/>
    <n v="0"/>
    <n v="0"/>
    <n v="134824.93280000001"/>
    <n v="181.216307526881"/>
    <n v="160.20733999999999"/>
    <n v="205.42613"/>
    <x v="1"/>
  </r>
  <r>
    <x v="216"/>
    <x v="1"/>
    <n v="62395.243291999999"/>
    <n v="83.864574317204301"/>
    <n v="50.58034"/>
    <n v="106.34317"/>
    <n v="795560.12228999997"/>
    <n v="1069.30123963709"/>
    <n v="1000.171"/>
    <n v="1225"/>
    <n v="0"/>
    <n v="0"/>
    <n v="0"/>
    <n v="0"/>
    <n v="65104.205417999998"/>
    <n v="87.5056524435483"/>
    <n v="69.394806000000003"/>
    <n v="103.19639599999999"/>
    <x v="1"/>
  </r>
  <r>
    <x v="217"/>
    <x v="0"/>
    <n v="0"/>
    <n v="0"/>
    <n v="0"/>
    <n v="0"/>
    <n v="743548.77598000003"/>
    <n v="1106.47139282738"/>
    <n v="1020.1365"/>
    <n v="1170"/>
    <n v="0"/>
    <n v="0"/>
    <n v="0"/>
    <n v="0"/>
    <n v="121171.35387000001"/>
    <n v="180.31451468750001"/>
    <n v="154.51760999999999"/>
    <n v="208.65977000000001"/>
    <x v="1"/>
  </r>
  <r>
    <x v="217"/>
    <x v="1"/>
    <n v="54028.923109000003"/>
    <n v="80.400183197916604"/>
    <n v="43.711105000000003"/>
    <n v="101.671364"/>
    <n v="712173.00442000001"/>
    <n v="1059.78125657738"/>
    <n v="1000.26465"/>
    <n v="1225"/>
    <n v="0"/>
    <n v="0"/>
    <n v="0"/>
    <n v="0"/>
    <n v="57737.514174000004"/>
    <n v="85.918919901785699"/>
    <n v="64.683099999999996"/>
    <n v="99.293130000000005"/>
    <x v="1"/>
  </r>
  <r>
    <x v="218"/>
    <x v="0"/>
    <n v="0"/>
    <n v="0"/>
    <n v="0"/>
    <n v="0"/>
    <n v="824911.27821999998"/>
    <n v="1108.7517180376301"/>
    <n v="1020.19165"/>
    <n v="1170"/>
    <n v="0.56447599999999998"/>
    <n v="7.5870430107526803E-4"/>
    <n v="0"/>
    <n v="0.56447599999999998"/>
    <n v="125093.13721"/>
    <n v="168.135937110215"/>
    <n v="132.44313"/>
    <n v="206.36192"/>
    <x v="1"/>
  </r>
  <r>
    <x v="218"/>
    <x v="1"/>
    <n v="62213.812120000002"/>
    <n v="83.620715215053707"/>
    <n v="62.402172"/>
    <n v="99.608990000000006"/>
    <n v="786927.81848000002"/>
    <n v="1057.69868075268"/>
    <n v="1000.0218"/>
    <n v="1225"/>
    <n v="0"/>
    <n v="0"/>
    <n v="0"/>
    <n v="0"/>
    <n v="60374.261184000003"/>
    <n v="81.148200516128995"/>
    <n v="62.402172"/>
    <n v="97.867940000000004"/>
    <x v="1"/>
  </r>
  <r>
    <x v="219"/>
    <x v="0"/>
    <n v="0"/>
    <n v="0"/>
    <n v="0"/>
    <n v="0"/>
    <n v="791925.72331000003"/>
    <n v="1099.89683793055"/>
    <n v="1020.29224"/>
    <n v="1170"/>
    <n v="15653.3043413"/>
    <n v="21.740700474027701"/>
    <n v="0"/>
    <n v="208.60431"/>
    <n v="114194.65118099999"/>
    <n v="158.60368219583299"/>
    <n v="124.46145"/>
    <n v="193.66573"/>
    <x v="1"/>
  </r>
  <r>
    <x v="219"/>
    <x v="1"/>
    <n v="54190.654547999999"/>
    <n v="75.264797983333295"/>
    <n v="47.598075999999999"/>
    <n v="92.454920000000001"/>
    <n v="755729.93570999999"/>
    <n v="1049.6249107083299"/>
    <n v="1000.0312"/>
    <n v="1225"/>
    <n v="426.00841200000002"/>
    <n v="0.59167835000000002"/>
    <n v="0"/>
    <n v="58.578555999999999"/>
    <n v="53041.919006999997"/>
    <n v="73.669331954166594"/>
    <n v="47.598075999999999"/>
    <n v="91.164900000000003"/>
    <x v="1"/>
  </r>
  <r>
    <x v="220"/>
    <x v="0"/>
    <n v="0"/>
    <n v="0"/>
    <n v="0"/>
    <n v="0"/>
    <n v="818474.11211999995"/>
    <n v="1100.0996130645101"/>
    <n v="1020.28455"/>
    <n v="1170"/>
    <n v="31.6062701"/>
    <n v="4.2481545833333301E-2"/>
    <n v="0"/>
    <n v="14.176368999999999"/>
    <n v="127300.37828"/>
    <n v="171.10265897849399"/>
    <n v="130.33162999999999"/>
    <n v="206.27367000000001"/>
    <x v="1"/>
  </r>
  <r>
    <x v="220"/>
    <x v="1"/>
    <n v="46475.593730000001"/>
    <n v="62.467195873655903"/>
    <n v="44.740364"/>
    <n v="83.70617"/>
    <n v="777007.41928000003"/>
    <n v="1044.3648108602099"/>
    <n v="1000.2982"/>
    <n v="1221.5962"/>
    <n v="1816.46616432"/>
    <n v="2.44148678"/>
    <n v="0"/>
    <n v="114.2666"/>
    <n v="46460.394425999999"/>
    <n v="62.446766701612901"/>
    <n v="45.622345000000003"/>
    <n v="84.971985000000004"/>
    <x v="1"/>
  </r>
  <r>
    <x v="221"/>
    <x v="0"/>
    <n v="0"/>
    <n v="0"/>
    <n v="0"/>
    <n v="0"/>
    <n v="791463.60484000004"/>
    <n v="1099.2550067222201"/>
    <n v="1020.0376"/>
    <n v="1170"/>
    <n v="164.98812899999999"/>
    <n v="0.229150179166666"/>
    <n v="0"/>
    <n v="53.902428"/>
    <n v="130714.97933"/>
    <n v="181.54858240277699"/>
    <n v="136.17698999999999"/>
    <n v="228.53550000000001"/>
    <x v="1"/>
  </r>
  <r>
    <x v="221"/>
    <x v="1"/>
    <n v="45314.012565999998"/>
    <n v="62.936128563888801"/>
    <n v="27.463757000000001"/>
    <n v="94.635390000000001"/>
    <n v="749261.10661000002"/>
    <n v="1040.6404258472201"/>
    <n v="1000.27527"/>
    <n v="1145.3252"/>
    <n v="7.1301079999999999"/>
    <n v="9.9029277777777699E-3"/>
    <n v="0"/>
    <n v="7.1301079999999999"/>
    <n v="52694.051817"/>
    <n v="73.186183079166597"/>
    <n v="47.839694999999999"/>
    <n v="96.926925999999995"/>
    <x v="1"/>
  </r>
  <r>
    <x v="222"/>
    <x v="0"/>
    <n v="0"/>
    <n v="0"/>
    <n v="0"/>
    <n v="0"/>
    <n v="818210.91206"/>
    <n v="1099.7458495430101"/>
    <n v="1020.0864"/>
    <n v="1170"/>
    <n v="0"/>
    <n v="0"/>
    <n v="0"/>
    <n v="0"/>
    <n v="143093.98819"/>
    <n v="192.330629287634"/>
    <n v="152.07438999999999"/>
    <n v="233.75851"/>
    <x v="1"/>
  </r>
  <r>
    <x v="222"/>
    <x v="1"/>
    <n v="54737.271414000003"/>
    <n v="73.571601362903195"/>
    <n v="39.902718"/>
    <n v="95.187169999999995"/>
    <n v="791975.43998999998"/>
    <n v="1064.4831182661201"/>
    <n v="1000.0282"/>
    <n v="1225"/>
    <n v="0"/>
    <n v="0"/>
    <n v="0"/>
    <n v="0"/>
    <n v="61999.426380999997"/>
    <n v="83.332562340053698"/>
    <n v="55.536470000000001"/>
    <n v="99.141754000000006"/>
    <x v="1"/>
  </r>
  <r>
    <x v="223"/>
    <x v="0"/>
    <n v="0"/>
    <n v="0"/>
    <n v="0"/>
    <n v="0"/>
    <n v="818204.05929999996"/>
    <n v="1099.7366388440801"/>
    <n v="1020.1061999999999"/>
    <n v="1170"/>
    <n v="0"/>
    <n v="0"/>
    <n v="0"/>
    <n v="0"/>
    <n v="142074.77028"/>
    <n v="190.960712741935"/>
    <n v="151.19668999999999"/>
    <n v="232.70563999999999"/>
    <x v="1"/>
  </r>
  <r>
    <x v="223"/>
    <x v="1"/>
    <n v="55255.739370000003"/>
    <n v="74.268466895161197"/>
    <n v="39.252884000000002"/>
    <n v="92.979256000000007"/>
    <n v="796647.04350999999"/>
    <n v="1070.7621552553701"/>
    <n v="1000.679"/>
    <n v="1225"/>
    <n v="0"/>
    <n v="0"/>
    <n v="0"/>
    <n v="0"/>
    <n v="63054.874443000001"/>
    <n v="84.751175326612895"/>
    <n v="70.056550000000001"/>
    <n v="99.483924999999999"/>
    <x v="1"/>
  </r>
  <r>
    <x v="224"/>
    <x v="0"/>
    <n v="0"/>
    <n v="0"/>
    <n v="0"/>
    <n v="0"/>
    <n v="795728.83576000005"/>
    <n v="1105.1789385555501"/>
    <n v="1020.09033"/>
    <n v="1170"/>
    <n v="0"/>
    <n v="0"/>
    <n v="0"/>
    <n v="0"/>
    <n v="127203.07876"/>
    <n v="176.67094272222201"/>
    <n v="138.92797999999999"/>
    <n v="215.37065000000001"/>
    <x v="1"/>
  </r>
  <r>
    <x v="224"/>
    <x v="1"/>
    <n v="58359.646175000002"/>
    <n v="81.055064131944405"/>
    <n v="67.469210000000004"/>
    <n v="94.370990000000006"/>
    <n v="763546.79212999996"/>
    <n v="1060.48165573611"/>
    <n v="1000.0623000000001"/>
    <n v="1225"/>
    <n v="0"/>
    <n v="0"/>
    <n v="0"/>
    <n v="0"/>
    <n v="58937.743266999998"/>
    <n v="81.857976759722206"/>
    <n v="67.469210000000004"/>
    <n v="96.073524000000006"/>
    <x v="1"/>
  </r>
  <r>
    <x v="225"/>
    <x v="0"/>
    <n v="0"/>
    <n v="0"/>
    <n v="0"/>
    <n v="0"/>
    <n v="829027.61912000005"/>
    <n v="1114.28443430107"/>
    <n v="1020.1788299999999"/>
    <n v="1170"/>
    <n v="0"/>
    <n v="0"/>
    <n v="0"/>
    <n v="0"/>
    <n v="120839.909246"/>
    <n v="162.419232857526"/>
    <n v="126.95354"/>
    <n v="203.03143"/>
    <x v="1"/>
  </r>
  <r>
    <x v="225"/>
    <x v="1"/>
    <n v="59985.489253"/>
    <n v="80.625657598118195"/>
    <n v="68.698670000000007"/>
    <n v="94.952330000000003"/>
    <n v="782074.29033999995"/>
    <n v="1051.1751214247299"/>
    <n v="1000.0434"/>
    <n v="1225"/>
    <n v="0"/>
    <n v="0"/>
    <n v="0"/>
    <n v="0"/>
    <n v="60685.078758000003"/>
    <n v="81.565966072580594"/>
    <n v="68.698670000000007"/>
    <n v="94.166210000000007"/>
    <x v="1"/>
  </r>
  <r>
    <x v="226"/>
    <x v="0"/>
    <n v="0"/>
    <n v="0"/>
    <n v="0"/>
    <n v="0"/>
    <n v="794665.31634000002"/>
    <n v="1103.7018282500001"/>
    <n v="1020.1444"/>
    <n v="1170"/>
    <n v="0"/>
    <n v="0"/>
    <n v="0"/>
    <n v="0"/>
    <n v="125446.50603"/>
    <n v="174.23125837500001"/>
    <n v="146.44466"/>
    <n v="202.33468999999999"/>
    <x v="1"/>
  </r>
  <r>
    <x v="226"/>
    <x v="1"/>
    <n v="61907.756736000003"/>
    <n v="85.982995466666594"/>
    <n v="72.93486"/>
    <n v="99.098920000000007"/>
    <n v="760969.21354999999"/>
    <n v="1056.90168548611"/>
    <n v="1000.2323"/>
    <n v="1198.2985000000001"/>
    <n v="0"/>
    <n v="0"/>
    <n v="0"/>
    <n v="0"/>
    <n v="60614.522577999996"/>
    <n v="84.186836913888797"/>
    <n v="72.93486"/>
    <n v="97.921310000000005"/>
    <x v="1"/>
  </r>
  <r>
    <x v="227"/>
    <x v="0"/>
    <n v="0"/>
    <n v="0"/>
    <n v="0"/>
    <n v="0"/>
    <n v="818128.84669999999"/>
    <n v="1099.6355466397799"/>
    <n v="1020.2781"/>
    <n v="1170"/>
    <n v="0"/>
    <n v="0"/>
    <n v="0"/>
    <n v="0"/>
    <n v="134491.29013000001"/>
    <n v="180.76786307795601"/>
    <n v="156.69128000000001"/>
    <n v="204.83722"/>
    <x v="1"/>
  </r>
  <r>
    <x v="227"/>
    <x v="1"/>
    <n v="62495.628294000002"/>
    <n v="83.999500395161206"/>
    <n v="48.142612"/>
    <n v="102.454544"/>
    <n v="785912.83345000003"/>
    <n v="1056.3344535618201"/>
    <n v="1000.0373499999999"/>
    <n v="1201.3132000000001"/>
    <n v="0"/>
    <n v="0"/>
    <n v="0"/>
    <n v="0"/>
    <n v="66104.605660000001"/>
    <n v="88.850276424731106"/>
    <n v="78.795379999999994"/>
    <n v="101.28116"/>
    <x v="1"/>
  </r>
  <r>
    <x v="228"/>
    <x v="0"/>
    <n v="0"/>
    <n v="0"/>
    <n v="0"/>
    <n v="0"/>
    <n v="819198.33189999999"/>
    <n v="1101.07302674731"/>
    <n v="1020.09094"/>
    <n v="1170"/>
    <n v="0"/>
    <n v="0"/>
    <n v="0"/>
    <n v="0"/>
    <n v="135610.97756999999"/>
    <n v="182.272819314516"/>
    <n v="159.53283999999999"/>
    <n v="206.43091999999999"/>
    <x v="1"/>
  </r>
  <r>
    <x v="228"/>
    <x v="1"/>
    <n v="62209.687488000003"/>
    <n v="83.615171354838694"/>
    <n v="43.913162"/>
    <n v="106.38343"/>
    <n v="796681.84640000004"/>
    <n v="1070.8089333333301"/>
    <n v="1000.31104"/>
    <n v="1225"/>
    <n v="0"/>
    <n v="0"/>
    <n v="0"/>
    <n v="0"/>
    <n v="65183.913947000001"/>
    <n v="87.612787563172006"/>
    <n v="69.010319999999993"/>
    <n v="103.74411000000001"/>
    <x v="1"/>
  </r>
  <r>
    <x v="229"/>
    <x v="0"/>
    <n v="0"/>
    <n v="0"/>
    <n v="0"/>
    <n v="0"/>
    <n v="743668.07126"/>
    <n v="1106.6489155654699"/>
    <n v="1020.2624499999999"/>
    <n v="1170"/>
    <n v="0"/>
    <n v="0"/>
    <n v="0"/>
    <n v="0"/>
    <n v="121638.59311"/>
    <n v="181.00981117559499"/>
    <n v="156.14052000000001"/>
    <n v="209.18875"/>
    <x v="1"/>
  </r>
  <r>
    <x v="229"/>
    <x v="1"/>
    <n v="54061.624268"/>
    <n v="80.448845636904693"/>
    <n v="43.341034000000001"/>
    <n v="102.41135"/>
    <n v="712114.33369999996"/>
    <n v="1059.6939489583301"/>
    <n v="1000.0447"/>
    <n v="1225"/>
    <n v="0"/>
    <n v="0"/>
    <n v="0"/>
    <n v="0"/>
    <n v="57783.075620000003"/>
    <n v="85.986719672619003"/>
    <n v="64.426969999999997"/>
    <n v="99.7286"/>
    <x v="1"/>
  </r>
  <r>
    <x v="230"/>
    <x v="0"/>
    <n v="0"/>
    <n v="0"/>
    <n v="0"/>
    <n v="0"/>
    <n v="824138.15983000002"/>
    <n v="1107.7125804166601"/>
    <n v="1020.2422"/>
    <n v="1170"/>
    <n v="0"/>
    <n v="0"/>
    <n v="0"/>
    <n v="0"/>
    <n v="125194.47291"/>
    <n v="168.27214100806401"/>
    <n v="131.87816000000001"/>
    <n v="206.92953"/>
    <x v="1"/>
  </r>
  <r>
    <x v="230"/>
    <x v="1"/>
    <n v="62159.180032999997"/>
    <n v="83.547284990591294"/>
    <n v="62.690390000000001"/>
    <n v="99.151669999999996"/>
    <n v="786406.77237999998"/>
    <n v="1056.99834997311"/>
    <n v="1000.0844"/>
    <n v="1225"/>
    <n v="0"/>
    <n v="0"/>
    <n v="0"/>
    <n v="0"/>
    <n v="60377.756887000003"/>
    <n v="81.152899041666601"/>
    <n v="62.73518"/>
    <n v="97.658670000000001"/>
    <x v="1"/>
  </r>
  <r>
    <x v="231"/>
    <x v="0"/>
    <n v="0"/>
    <n v="0"/>
    <n v="0"/>
    <n v="0"/>
    <n v="791594.63043000002"/>
    <n v="1099.4369867083301"/>
    <n v="1020.16736"/>
    <n v="1170"/>
    <n v="14477.3964142"/>
    <n v="20.107495019722201"/>
    <n v="0"/>
    <n v="202.86841000000001"/>
    <n v="115017.54973899999"/>
    <n v="159.74659685972199"/>
    <n v="126.47156"/>
    <n v="195.04445999999999"/>
    <x v="1"/>
  </r>
  <r>
    <x v="231"/>
    <x v="1"/>
    <n v="54079.508645000002"/>
    <n v="75.110428673611096"/>
    <n v="47.939926"/>
    <n v="92.733825999999993"/>
    <n v="755343.91185999999"/>
    <n v="1049.08876647222"/>
    <n v="1000.01447"/>
    <n v="1225"/>
    <n v="621.77045950000002"/>
    <n v="0.86357008263888801"/>
    <n v="0"/>
    <n v="60.657856000000002"/>
    <n v="52941.031067000004"/>
    <n v="73.529209815277696"/>
    <n v="47.954304"/>
    <n v="91.035445999999993"/>
    <x v="1"/>
  </r>
  <r>
    <x v="232"/>
    <x v="0"/>
    <n v="0"/>
    <n v="0"/>
    <n v="0"/>
    <n v="0"/>
    <n v="818862.55911000003"/>
    <n v="1100.62171923387"/>
    <n v="1020.4965999999999"/>
    <n v="1170"/>
    <n v="34.470649360000003"/>
    <n v="4.6331517956989199E-2"/>
    <n v="0"/>
    <n v="15.666542"/>
    <n v="127918.77043999999"/>
    <n v="171.933831236559"/>
    <n v="130.37989999999999"/>
    <n v="205.04166000000001"/>
    <x v="1"/>
  </r>
  <r>
    <x v="232"/>
    <x v="1"/>
    <n v="46249.803780000002"/>
    <n v="62.163714758064501"/>
    <n v="44.685265000000001"/>
    <n v="83.08905"/>
    <n v="777633.31252000004"/>
    <n v="1045.2060652150501"/>
    <n v="1000.0207"/>
    <n v="1225"/>
    <n v="2002.82120958"/>
    <n v="2.6919639913709599"/>
    <n v="0"/>
    <n v="119.072784"/>
    <n v="46227.644532999999"/>
    <n v="62.1339308239247"/>
    <n v="45.118186999999999"/>
    <n v="84.488380000000006"/>
    <x v="1"/>
  </r>
  <r>
    <x v="233"/>
    <x v="0"/>
    <n v="0"/>
    <n v="0"/>
    <n v="0"/>
    <n v="0"/>
    <n v="791427.87886000006"/>
    <n v="1099.2053873055499"/>
    <n v="1020.39026"/>
    <n v="1170"/>
    <n v="275.48231600000003"/>
    <n v="0.38261432777777699"/>
    <n v="0"/>
    <n v="55.022423000000003"/>
    <n v="131274.12349999999"/>
    <n v="182.325171527777"/>
    <n v="137.70532"/>
    <n v="225.50545"/>
    <x v="1"/>
  </r>
  <r>
    <x v="233"/>
    <x v="1"/>
    <n v="45490.903297999997"/>
    <n v="63.181810136111103"/>
    <n v="28.033235999999999"/>
    <n v="94.578639999999993"/>
    <n v="749258.10242000001"/>
    <n v="1040.63625336111"/>
    <n v="1000.0981399999999"/>
    <n v="1142.2144000000001"/>
    <n v="3.3797416999999998"/>
    <n v="4.6940856944444401E-3"/>
    <n v="0"/>
    <n v="3.3797416999999998"/>
    <n v="52855.539185000001"/>
    <n v="73.410471090277696"/>
    <n v="48.182980000000001"/>
    <n v="97.718909999999994"/>
    <x v="1"/>
  </r>
  <r>
    <x v="234"/>
    <x v="0"/>
    <n v="0"/>
    <n v="0"/>
    <n v="0"/>
    <n v="0"/>
    <n v="819490.70955000003"/>
    <n v="1101.46600745967"/>
    <n v="1020.02"/>
    <n v="1170"/>
    <n v="0"/>
    <n v="0"/>
    <n v="0"/>
    <n v="0"/>
    <n v="143733.98238999999"/>
    <n v="193.19083654569801"/>
    <n v="152.25128000000001"/>
    <n v="234.81638000000001"/>
    <x v="1"/>
  </r>
  <r>
    <x v="234"/>
    <x v="1"/>
    <n v="54650.738503"/>
    <n v="73.455293686827901"/>
    <n v="40.264533999999998"/>
    <n v="95.238690000000005"/>
    <n v="792496.43382000003"/>
    <n v="1065.1833787903199"/>
    <n v="1000.0744"/>
    <n v="1225"/>
    <n v="0"/>
    <n v="0"/>
    <n v="0"/>
    <n v="0"/>
    <n v="61925.514258000003"/>
    <n v="83.233218088709606"/>
    <n v="55.443824999999997"/>
    <n v="99.831609999999998"/>
    <x v="1"/>
  </r>
  <r>
    <x v="235"/>
    <x v="0"/>
    <n v="0"/>
    <n v="0"/>
    <n v="0"/>
    <n v="0"/>
    <n v="817842.12320000003"/>
    <n v="1099.25016559139"/>
    <n v="1020.1616"/>
    <n v="1170"/>
    <n v="0"/>
    <n v="0"/>
    <n v="0"/>
    <n v="0"/>
    <n v="142685.79978"/>
    <n v="191.78198895161199"/>
    <n v="153.99158"/>
    <n v="236.4588"/>
    <x v="1"/>
  </r>
  <r>
    <x v="235"/>
    <x v="1"/>
    <n v="55361.456359000003"/>
    <n v="74.410559622311794"/>
    <n v="39.042102999999997"/>
    <n v="93.739586000000003"/>
    <n v="796307.57646999997"/>
    <n v="1070.3058823521501"/>
    <n v="1000.70856"/>
    <n v="1225"/>
    <n v="0"/>
    <n v="0"/>
    <n v="0"/>
    <n v="0"/>
    <n v="63151.268988999997"/>
    <n v="84.880737888440805"/>
    <n v="70.357529999999997"/>
    <n v="98.831215"/>
    <x v="1"/>
  </r>
  <r>
    <x v="236"/>
    <x v="0"/>
    <n v="0"/>
    <n v="0"/>
    <n v="0"/>
    <n v="0"/>
    <n v="795331.52833999996"/>
    <n v="1104.62712269444"/>
    <n v="1020.0189"/>
    <n v="1170"/>
    <n v="0"/>
    <n v="0"/>
    <n v="0"/>
    <n v="0"/>
    <n v="127931.01239"/>
    <n v="177.68196165277701"/>
    <n v="139.54056"/>
    <n v="215.11417"/>
    <x v="1"/>
  </r>
  <r>
    <x v="236"/>
    <x v="1"/>
    <n v="58406.240672"/>
    <n v="81.119778711111096"/>
    <n v="67.497709999999998"/>
    <n v="93.908935999999997"/>
    <n v="763347.35812999995"/>
    <n v="1060.20466406944"/>
    <n v="1000.0239"/>
    <n v="1225"/>
    <n v="0"/>
    <n v="0"/>
    <n v="0"/>
    <n v="0"/>
    <n v="58963.775064000001"/>
    <n v="81.894132033333307"/>
    <n v="67.497709999999998"/>
    <n v="95.576220000000006"/>
    <x v="1"/>
  </r>
  <r>
    <x v="237"/>
    <x v="0"/>
    <n v="0"/>
    <n v="0"/>
    <n v="0"/>
    <n v="0"/>
    <n v="829702.24419999996"/>
    <n v="1115.1911884408601"/>
    <n v="1020.5637"/>
    <n v="1170"/>
    <n v="0"/>
    <n v="0"/>
    <n v="0"/>
    <n v="0"/>
    <n v="121584.83322"/>
    <n v="163.42047475806399"/>
    <n v="128.3185"/>
    <n v="203.30788000000001"/>
    <x v="1"/>
  </r>
  <r>
    <x v="237"/>
    <x v="1"/>
    <n v="60098.243089000003"/>
    <n v="80.777208452956899"/>
    <n v="68.625174999999999"/>
    <n v="94.380480000000006"/>
    <n v="782762.37688999996"/>
    <n v="1052.0999689381699"/>
    <n v="1000.01544"/>
    <n v="1225"/>
    <n v="0"/>
    <n v="0"/>
    <n v="0"/>
    <n v="0"/>
    <n v="60754.767807999997"/>
    <n v="81.659634150537599"/>
    <n v="68.625174999999999"/>
    <n v="94.154929999999993"/>
    <x v="1"/>
  </r>
  <r>
    <x v="238"/>
    <x v="0"/>
    <n v="0"/>
    <n v="0"/>
    <n v="0"/>
    <n v="0"/>
    <n v="794997.91127000004"/>
    <n v="1104.1637656527701"/>
    <n v="1020.40955"/>
    <n v="1170"/>
    <n v="0"/>
    <n v="0"/>
    <n v="0"/>
    <n v="0"/>
    <n v="125986.56616"/>
    <n v="174.98134188888801"/>
    <n v="145.03464"/>
    <n v="204.04723000000001"/>
    <x v="1"/>
  </r>
  <r>
    <x v="238"/>
    <x v="1"/>
    <n v="62032.823198999999"/>
    <n v="86.156698887499999"/>
    <n v="72.671250000000001"/>
    <n v="99.19641"/>
    <n v="761479.22796000005"/>
    <n v="1057.61003883333"/>
    <n v="1000.0078"/>
    <n v="1200.1436000000001"/>
    <n v="0"/>
    <n v="0"/>
    <n v="0"/>
    <n v="0"/>
    <n v="60724.779331999998"/>
    <n v="84.339971294444396"/>
    <n v="72.671250000000001"/>
    <n v="97.954790000000003"/>
    <x v="1"/>
  </r>
  <r>
    <x v="239"/>
    <x v="0"/>
    <n v="0"/>
    <n v="0"/>
    <n v="0"/>
    <n v="0"/>
    <n v="817810.45904999995"/>
    <n v="1099.20760625"/>
    <n v="1020.29785"/>
    <n v="1170"/>
    <n v="0"/>
    <n v="0"/>
    <n v="0"/>
    <n v="0"/>
    <n v="134904.50886"/>
    <n v="181.32326459677401"/>
    <n v="159.76490000000001"/>
    <n v="205.03403"/>
    <x v="1"/>
  </r>
  <r>
    <x v="239"/>
    <x v="1"/>
    <n v="62704.413895999998"/>
    <n v="84.280126204300998"/>
    <n v="47.652929999999998"/>
    <n v="102.70917"/>
    <n v="785313.12771999999"/>
    <n v="1055.5283974731101"/>
    <n v="1000.1122"/>
    <n v="1194.6797999999999"/>
    <n v="0"/>
    <n v="0"/>
    <n v="0"/>
    <n v="0"/>
    <n v="66153.184953999997"/>
    <n v="88.915571174731099"/>
    <n v="78.999534999999995"/>
    <n v="101.40953"/>
    <x v="1"/>
  </r>
  <r>
    <x v="240"/>
    <x v="0"/>
    <n v="0"/>
    <n v="0"/>
    <n v="0"/>
    <n v="0"/>
    <n v="818636.27472999995"/>
    <n v="1100.3175735618199"/>
    <n v="1020.03796"/>
    <n v="1170"/>
    <n v="0"/>
    <n v="0"/>
    <n v="0"/>
    <n v="0"/>
    <n v="136117.85023000001"/>
    <n v="182.95409977150501"/>
    <n v="157.91562999999999"/>
    <n v="207.32852"/>
    <x v="1"/>
  </r>
  <r>
    <x v="240"/>
    <x v="1"/>
    <n v="62277.874542999998"/>
    <n v="83.706820622311795"/>
    <n v="41.419834000000002"/>
    <n v="107.293526"/>
    <n v="797324.04200999998"/>
    <n v="1071.6720994758"/>
    <n v="1000.56616"/>
    <n v="1225"/>
    <n v="0"/>
    <n v="0"/>
    <n v="0"/>
    <n v="0"/>
    <n v="65437.930088000001"/>
    <n v="87.954207107526798"/>
    <n v="70.063509999999994"/>
    <n v="104.48703999999999"/>
    <x v="1"/>
  </r>
  <r>
    <x v="241"/>
    <x v="0"/>
    <n v="0"/>
    <n v="0"/>
    <n v="0"/>
    <n v="0"/>
    <n v="743683.64939999999"/>
    <n v="1106.6720973214201"/>
    <n v="1020.1398"/>
    <n v="1170"/>
    <n v="0"/>
    <n v="0"/>
    <n v="0"/>
    <n v="0"/>
    <n v="122192.55426999999"/>
    <n v="181.83415813988"/>
    <n v="156.35061999999999"/>
    <n v="209.41406000000001"/>
    <x v="1"/>
  </r>
  <r>
    <x v="241"/>
    <x v="1"/>
    <n v="54384.182804999997"/>
    <n v="80.928843459821394"/>
    <n v="44.762557999999999"/>
    <n v="101.36941"/>
    <n v="711641.96496999997"/>
    <n v="1058.9910193005901"/>
    <n v="1000.0322"/>
    <n v="1225"/>
    <n v="0"/>
    <n v="0"/>
    <n v="0"/>
    <n v="0"/>
    <n v="58087.087971000001"/>
    <n v="86.439119004464203"/>
    <n v="70.432060000000007"/>
    <n v="99.775239999999997"/>
    <x v="1"/>
  </r>
  <r>
    <x v="242"/>
    <x v="0"/>
    <n v="0"/>
    <n v="0"/>
    <n v="0"/>
    <n v="0"/>
    <n v="823717.67579000001"/>
    <n v="1107.1474136962299"/>
    <n v="1020.0692"/>
    <n v="1170"/>
    <n v="0"/>
    <n v="0"/>
    <n v="0"/>
    <n v="0"/>
    <n v="126832.58951000001"/>
    <n v="170.47391063172"/>
    <n v="137.97819999999999"/>
    <n v="213.75647000000001"/>
    <x v="1"/>
  </r>
  <r>
    <x v="242"/>
    <x v="1"/>
    <n v="63775.884342999998"/>
    <n v="85.720274654569806"/>
    <n v="66.095894000000001"/>
    <n v="100.81561000000001"/>
    <n v="785548.42559"/>
    <n v="1055.8446580510699"/>
    <n v="1000.0719"/>
    <n v="1225"/>
    <n v="0"/>
    <n v="0"/>
    <n v="0"/>
    <n v="0"/>
    <n v="61719.034424999998"/>
    <n v="82.955691431451598"/>
    <n v="64.652016000000003"/>
    <n v="98.520706000000004"/>
    <x v="1"/>
  </r>
  <r>
    <x v="243"/>
    <x v="0"/>
    <n v="0"/>
    <n v="0"/>
    <n v="0"/>
    <n v="0"/>
    <n v="791783.56275000004"/>
    <n v="1099.6993927083299"/>
    <n v="1020.2190000000001"/>
    <n v="1170"/>
    <n v="15592.223741156"/>
    <n v="21.655866307161102"/>
    <n v="0"/>
    <n v="225.02440999999999"/>
    <n v="115735.19935"/>
    <n v="160.743332430555"/>
    <n v="127.09998"/>
    <n v="195.15656000000001"/>
    <x v="1"/>
  </r>
  <r>
    <x v="243"/>
    <x v="1"/>
    <n v="54224.594448999997"/>
    <n v="75.311936734722195"/>
    <n v="47.759619999999998"/>
    <n v="92.992165"/>
    <n v="755606.09456999996"/>
    <n v="1049.4529091249999"/>
    <n v="1000.0765"/>
    <n v="1225"/>
    <n v="637.55699500000003"/>
    <n v="0.88549582638888802"/>
    <n v="0"/>
    <n v="95.29468"/>
    <n v="53024.539228000001"/>
    <n v="73.645193372222195"/>
    <n v="47.759619999999998"/>
    <n v="92.022589999999994"/>
    <x v="1"/>
  </r>
  <r>
    <x v="244"/>
    <x v="0"/>
    <n v="0"/>
    <n v="0"/>
    <n v="0"/>
    <n v="0"/>
    <n v="819097.85921999998"/>
    <n v="1100.9379828225799"/>
    <n v="1020.29297"/>
    <n v="1170"/>
    <n v="18.065521400000002"/>
    <n v="2.4281614784946198E-2"/>
    <n v="0"/>
    <n v="11.730202"/>
    <n v="128181.38268"/>
    <n v="172.28680467741901"/>
    <n v="132.13526999999999"/>
    <n v="208.22522000000001"/>
    <x v="1"/>
  </r>
  <r>
    <x v="244"/>
    <x v="1"/>
    <n v="46824.372597000001"/>
    <n v="62.935984673386997"/>
    <n v="45.766834000000003"/>
    <n v="83.084519999999998"/>
    <n v="777322.11051000003"/>
    <n v="1044.7877829435399"/>
    <n v="1000.0067"/>
    <n v="1224.9783"/>
    <n v="2261.0501524000001"/>
    <n v="3.0390459037634399"/>
    <n v="0"/>
    <n v="118.53819"/>
    <n v="46777.348399000002"/>
    <n v="62.872780106182702"/>
    <n v="46.142524999999999"/>
    <n v="84.523099999999999"/>
    <x v="1"/>
  </r>
  <r>
    <x v="245"/>
    <x v="0"/>
    <n v="0"/>
    <n v="0"/>
    <n v="0"/>
    <n v="0"/>
    <n v="791186.82496"/>
    <n v="1098.87059022222"/>
    <n v="1020.0094"/>
    <n v="1170"/>
    <n v="348.509094"/>
    <n v="0.48404040833333301"/>
    <n v="0"/>
    <n v="53.342613"/>
    <n v="131367.90473000001"/>
    <n v="182.45542323611099"/>
    <n v="138.55314999999999"/>
    <n v="225.4478"/>
    <x v="1"/>
  </r>
  <r>
    <x v="245"/>
    <x v="1"/>
    <n v="44743.903702000003"/>
    <n v="62.144310697222203"/>
    <n v="28.01108"/>
    <n v="95.386669999999995"/>
    <n v="749280.73935000005"/>
    <n v="1040.6676935416599"/>
    <n v="1000.2574499999999"/>
    <n v="1154.5456999999999"/>
    <n v="0"/>
    <n v="0"/>
    <n v="0"/>
    <n v="0"/>
    <n v="51860.997772000002"/>
    <n v="72.029163572222203"/>
    <n v="48.841873"/>
    <n v="98.370239999999995"/>
    <x v="1"/>
  </r>
  <r>
    <x v="246"/>
    <x v="0"/>
    <n v="0"/>
    <n v="0"/>
    <n v="0"/>
    <n v="0"/>
    <n v="820070.12193000002"/>
    <n v="1102.24478754032"/>
    <n v="1020.1057"/>
    <n v="1170"/>
    <n v="0"/>
    <n v="0"/>
    <n v="0"/>
    <n v="0"/>
    <n v="144447.13136"/>
    <n v="194.14937010752601"/>
    <n v="152.84783999999999"/>
    <n v="235.03423000000001"/>
    <x v="1"/>
  </r>
  <r>
    <x v="246"/>
    <x v="1"/>
    <n v="53766.804642000003"/>
    <n v="72.267210540322495"/>
    <n v="40.358710000000002"/>
    <n v="95.444640000000007"/>
    <n v="792981.26947000006"/>
    <n v="1065.8350396102101"/>
    <n v="1000.9561"/>
    <n v="1225"/>
    <n v="0"/>
    <n v="0"/>
    <n v="0"/>
    <n v="0"/>
    <n v="61340.792479000003"/>
    <n v="82.447301719085999"/>
    <n v="55.383076000000003"/>
    <n v="100.305115"/>
    <x v="1"/>
  </r>
  <r>
    <x v="247"/>
    <x v="0"/>
    <n v="0"/>
    <n v="0"/>
    <n v="0"/>
    <n v="0"/>
    <n v="817525.2683"/>
    <n v="1098.8242853494601"/>
    <n v="1020.0928"/>
    <n v="1170"/>
    <n v="0"/>
    <n v="0"/>
    <n v="0"/>
    <n v="0"/>
    <n v="143509.08298000001"/>
    <n v="192.888552392473"/>
    <n v="154.03982999999999"/>
    <n v="231.70876000000001"/>
    <x v="1"/>
  </r>
  <r>
    <x v="247"/>
    <x v="1"/>
    <n v="55419.998699000003"/>
    <n v="74.489245563172005"/>
    <n v="38.989075"/>
    <n v="93.647800000000004"/>
    <n v="795727.22496000002"/>
    <n v="1069.52584"/>
    <n v="1000.1659"/>
    <n v="1225"/>
    <n v="0"/>
    <n v="0"/>
    <n v="0"/>
    <n v="0"/>
    <n v="63228.638867000001"/>
    <n v="84.984729659946197"/>
    <n v="70.579319999999996"/>
    <n v="99.959890000000001"/>
    <x v="1"/>
  </r>
  <r>
    <x v="248"/>
    <x v="0"/>
    <n v="0"/>
    <n v="0"/>
    <n v="0"/>
    <n v="0"/>
    <n v="794626.67055000004"/>
    <n v="1103.6481535416599"/>
    <n v="1020.07764"/>
    <n v="1170"/>
    <n v="0"/>
    <n v="0"/>
    <n v="0"/>
    <n v="0"/>
    <n v="129628.49003"/>
    <n v="180.03956948611099"/>
    <n v="146.94085999999999"/>
    <n v="228.49956"/>
    <x v="1"/>
  </r>
  <r>
    <x v="248"/>
    <x v="1"/>
    <n v="58496.143429000003"/>
    <n v="81.244643651388799"/>
    <n v="68.46275"/>
    <n v="91.630369999999999"/>
    <n v="762919.81819999998"/>
    <n v="1059.61085861111"/>
    <n v="1000.18207"/>
    <n v="1225"/>
    <n v="0"/>
    <n v="0"/>
    <n v="0"/>
    <n v="0"/>
    <n v="59039.462527999996"/>
    <n v="81.999253511111107"/>
    <n v="68.46275"/>
    <n v="93.890770000000003"/>
    <x v="1"/>
  </r>
  <r>
    <x v="249"/>
    <x v="0"/>
    <n v="0"/>
    <n v="0"/>
    <n v="0"/>
    <n v="0"/>
    <n v="830068.15902000002"/>
    <n v="1115.68300943548"/>
    <n v="1020.59644"/>
    <n v="1170"/>
    <n v="0"/>
    <n v="0"/>
    <n v="0"/>
    <n v="0"/>
    <n v="121785.47847"/>
    <n v="163.69015923386999"/>
    <n v="129.04433"/>
    <n v="207.43746999999999"/>
    <x v="1"/>
  </r>
  <r>
    <x v="249"/>
    <x v="1"/>
    <n v="60234.496006000001"/>
    <n v="80.960344094085997"/>
    <n v="69.439480000000003"/>
    <n v="93.831824999999995"/>
    <n v="779163.28957000002"/>
    <n v="1047.2624859811799"/>
    <n v="1000.15674"/>
    <n v="1221.732"/>
    <n v="0"/>
    <n v="0"/>
    <n v="0"/>
    <n v="0"/>
    <n v="61002.833549000003"/>
    <n v="81.993055845430106"/>
    <n v="69.627173999999997"/>
    <n v="94.808430000000001"/>
    <x v="1"/>
  </r>
  <r>
    <x v="250"/>
    <x v="0"/>
    <n v="0"/>
    <n v="0"/>
    <n v="0"/>
    <n v="0"/>
    <n v="794714.14086000004"/>
    <n v="1103.7696400833299"/>
    <n v="1020.09546"/>
    <n v="1170"/>
    <n v="0"/>
    <n v="0"/>
    <n v="0"/>
    <n v="0"/>
    <n v="125818.84428999999"/>
    <n v="174.74839484722199"/>
    <n v="146.27133000000001"/>
    <n v="205.48747"/>
    <x v="1"/>
  </r>
  <r>
    <x v="250"/>
    <x v="1"/>
    <n v="60709.001419"/>
    <n v="84.318057526388799"/>
    <n v="66.231894999999994"/>
    <n v="98.281509999999997"/>
    <n v="761363.61395999999"/>
    <n v="1057.4494638333299"/>
    <n v="1000.06323"/>
    <n v="1200.7865999999999"/>
    <n v="0"/>
    <n v="0"/>
    <n v="0"/>
    <n v="0"/>
    <n v="59684.720335999998"/>
    <n v="82.895444911111099"/>
    <n v="66.231894999999994"/>
    <n v="97.304479999999998"/>
    <x v="1"/>
  </r>
  <r>
    <x v="251"/>
    <x v="0"/>
    <n v="0"/>
    <n v="0"/>
    <n v="0"/>
    <n v="0"/>
    <n v="819163.46849"/>
    <n v="1101.0261673252601"/>
    <n v="1020.0493"/>
    <n v="1170"/>
    <n v="0"/>
    <n v="0"/>
    <n v="0"/>
    <n v="0"/>
    <n v="135555.80567999999"/>
    <n v="182.198663548387"/>
    <n v="158.31099"/>
    <n v="205.32092"/>
    <x v="1"/>
  </r>
  <r>
    <x v="251"/>
    <x v="1"/>
    <n v="62783.109500999999"/>
    <n v="84.385899866935404"/>
    <n v="48.066147000000001"/>
    <n v="102.883224"/>
    <n v="785589.86415000004"/>
    <n v="1055.9003550403199"/>
    <n v="1000.1398"/>
    <n v="1191.4195999999999"/>
    <n v="0"/>
    <n v="0"/>
    <n v="0"/>
    <n v="0"/>
    <n v="66275.021143999998"/>
    <n v="89.079329494623593"/>
    <n v="79.079440000000005"/>
    <n v="100.99729000000001"/>
    <x v="1"/>
  </r>
  <r>
    <x v="252"/>
    <x v="0"/>
    <n v="0"/>
    <n v="0"/>
    <n v="0"/>
    <n v="0"/>
    <n v="819016.28333000001"/>
    <n v="1100.8283378091301"/>
    <n v="1020.26294"/>
    <n v="1170"/>
    <n v="0"/>
    <n v="0"/>
    <n v="0"/>
    <n v="0"/>
    <n v="136950.63899000001"/>
    <n v="184.07343950268799"/>
    <n v="157.80852999999999"/>
    <n v="208.62225000000001"/>
    <x v="1"/>
  </r>
  <r>
    <x v="252"/>
    <x v="1"/>
    <n v="63469.529782999998"/>
    <n v="85.308507772849396"/>
    <n v="49.871727"/>
    <n v="107.89211"/>
    <n v="797660.04108999996"/>
    <n v="1072.12371114247"/>
    <n v="1000.2501"/>
    <n v="1225"/>
    <n v="0"/>
    <n v="0"/>
    <n v="0"/>
    <n v="0"/>
    <n v="66613.953416999997"/>
    <n v="89.534883625000006"/>
    <n v="76.275739999999999"/>
    <n v="105.07284"/>
    <x v="1"/>
  </r>
  <r>
    <x v="253"/>
    <x v="0"/>
    <n v="0"/>
    <n v="0"/>
    <n v="0"/>
    <n v="0"/>
    <n v="770666.18345000001"/>
    <n v="1107.2789992097701"/>
    <n v="1020.01514"/>
    <n v="1170"/>
    <n v="0"/>
    <n v="0"/>
    <n v="0"/>
    <n v="0"/>
    <n v="126871.40654"/>
    <n v="182.28650364942499"/>
    <n v="158.24930000000001"/>
    <n v="209.42019999999999"/>
    <x v="1"/>
  </r>
  <r>
    <x v="253"/>
    <x v="1"/>
    <n v="56160.054152999997"/>
    <n v="80.689732978448205"/>
    <n v="42.989998"/>
    <n v="102.76778"/>
    <n v="738241.20888000005"/>
    <n v="1060.6913920689601"/>
    <n v="1000.2027"/>
    <n v="1225"/>
    <n v="0"/>
    <n v="0"/>
    <n v="0"/>
    <n v="0"/>
    <n v="60022.747490000002"/>
    <n v="86.239579727011403"/>
    <n v="70.789680000000004"/>
    <n v="99.408580000000001"/>
    <x v="1"/>
  </r>
  <r>
    <x v="254"/>
    <x v="0"/>
    <n v="0"/>
    <n v="0"/>
    <n v="0"/>
    <n v="0"/>
    <n v="823786.32952999999"/>
    <n v="1107.23969022849"/>
    <n v="1020.1142599999999"/>
    <n v="1170"/>
    <n v="0"/>
    <n v="0"/>
    <n v="0"/>
    <n v="0"/>
    <n v="126692.04368"/>
    <n v="170.285004946236"/>
    <n v="137.89214000000001"/>
    <n v="210.89760000000001"/>
    <x v="1"/>
  </r>
  <r>
    <x v="254"/>
    <x v="1"/>
    <n v="63088.344214999997"/>
    <n v="84.796161579301"/>
    <n v="62.250343000000001"/>
    <n v="99.573809999999995"/>
    <n v="785164.66092000005"/>
    <n v="1055.32884532258"/>
    <n v="1000.10284"/>
    <n v="1225"/>
    <n v="0"/>
    <n v="0"/>
    <n v="0"/>
    <n v="0"/>
    <n v="61136.927037000001"/>
    <n v="82.173289028225796"/>
    <n v="62.567905000000003"/>
    <n v="98.640174999999999"/>
    <x v="1"/>
  </r>
  <r>
    <x v="255"/>
    <x v="0"/>
    <n v="0"/>
    <n v="0"/>
    <n v="0"/>
    <n v="0"/>
    <n v="792177.97490000003"/>
    <n v="1100.24718736111"/>
    <n v="1020.39307"/>
    <n v="1170"/>
    <n v="11169.7566695"/>
    <n v="15.513550929861101"/>
    <n v="0"/>
    <n v="204.36829"/>
    <n v="116710.885761"/>
    <n v="162.098452445833"/>
    <n v="125.55701999999999"/>
    <n v="193.0866"/>
    <x v="1"/>
  </r>
  <r>
    <x v="255"/>
    <x v="1"/>
    <n v="53617.493472000002"/>
    <n v="74.468740933333294"/>
    <n v="47.893146999999999"/>
    <n v="91.840903999999995"/>
    <n v="755866.75153999997"/>
    <n v="1049.8149326944399"/>
    <n v="1000.14746"/>
    <n v="1225"/>
    <n v="369.06967520000001"/>
    <n v="0.51259677111111102"/>
    <n v="0"/>
    <n v="58.698030000000003"/>
    <n v="52511.108576999999"/>
    <n v="72.932095245833295"/>
    <n v="47.893146999999999"/>
    <n v="90.264009999999999"/>
    <x v="1"/>
  </r>
  <r>
    <x v="256"/>
    <x v="0"/>
    <n v="0"/>
    <n v="0"/>
    <n v="0"/>
    <n v="0"/>
    <n v="817956.72412000003"/>
    <n v="1099.4041990860201"/>
    <n v="1020.3635"/>
    <n v="1170"/>
    <n v="36.375091599999998"/>
    <n v="4.8891252150537599E-2"/>
    <n v="0"/>
    <n v="14.548317000000001"/>
    <n v="128749.56834"/>
    <n v="173.05049508064499"/>
    <n v="131.94732999999999"/>
    <n v="208.72953999999999"/>
    <x v="1"/>
  </r>
  <r>
    <x v="256"/>
    <x v="1"/>
    <n v="46602.399909"/>
    <n v="62.6376342862903"/>
    <n v="44.925342999999998"/>
    <n v="86.430915999999996"/>
    <n v="776563.62855000002"/>
    <n v="1043.7683179435401"/>
    <n v="1000.0696"/>
    <n v="1212.4049"/>
    <n v="2106.0176523"/>
    <n v="2.8306688874999999"/>
    <n v="0"/>
    <n v="109.15098999999999"/>
    <n v="46568.045660000003"/>
    <n v="62.591459220430103"/>
    <n v="45.743546000000002"/>
    <n v="85.988730000000004"/>
    <x v="1"/>
  </r>
  <r>
    <x v="257"/>
    <x v="0"/>
    <n v="0"/>
    <n v="0"/>
    <n v="0"/>
    <n v="0"/>
    <n v="792003.54570000002"/>
    <n v="1100.00492458333"/>
    <n v="1020.187"/>
    <n v="1170"/>
    <n v="315.64820099999997"/>
    <n v="0.43840027916666602"/>
    <n v="0"/>
    <n v="60.371169999999999"/>
    <n v="132525.94318"/>
    <n v="184.063809972222"/>
    <n v="139.56469999999999"/>
    <n v="224.89783"/>
    <x v="1"/>
  </r>
  <r>
    <x v="257"/>
    <x v="1"/>
    <n v="45501.959350999998"/>
    <n v="63.197165765277703"/>
    <n v="28.209849999999999"/>
    <n v="95.134950000000003"/>
    <n v="749339.33519000001"/>
    <n v="1040.7490766527701"/>
    <n v="1000.0093000000001"/>
    <n v="1152.5171"/>
    <n v="0"/>
    <n v="0"/>
    <n v="0"/>
    <n v="0"/>
    <n v="52634.800716999998"/>
    <n v="73.103889884722193"/>
    <n v="50.258842000000001"/>
    <n v="97.728840000000005"/>
    <x v="1"/>
  </r>
  <r>
    <x v="258"/>
    <x v="0"/>
    <n v="0"/>
    <n v="0"/>
    <n v="0"/>
    <n v="0"/>
    <n v="820016.57085000002"/>
    <n v="1102.1728102822501"/>
    <n v="1020.1008"/>
    <n v="1170"/>
    <n v="0"/>
    <n v="0"/>
    <n v="0"/>
    <n v="0"/>
    <n v="145661.90416000001"/>
    <n v="195.78212924731099"/>
    <n v="153.76232999999999"/>
    <n v="239.78781000000001"/>
    <x v="1"/>
  </r>
  <r>
    <x v="258"/>
    <x v="1"/>
    <n v="54751.550156999998"/>
    <n v="73.590793221774106"/>
    <n v="40.879600000000003"/>
    <n v="96.094470000000001"/>
    <n v="794254.82264999999"/>
    <n v="1067.54680463709"/>
    <n v="1000.27277"/>
    <n v="1225"/>
    <n v="0"/>
    <n v="0"/>
    <n v="0"/>
    <n v="0"/>
    <n v="62626.500270999997"/>
    <n v="84.175403590053705"/>
    <n v="56.172955000000002"/>
    <n v="100.81755"/>
    <x v="1"/>
  </r>
  <r>
    <x v="259"/>
    <x v="0"/>
    <n v="0"/>
    <n v="0"/>
    <n v="0"/>
    <n v="0"/>
    <n v="817610.04293"/>
    <n v="1098.93822974462"/>
    <n v="1020.5679"/>
    <n v="1170"/>
    <n v="0"/>
    <n v="0"/>
    <n v="0"/>
    <n v="0"/>
    <n v="143253.19427000001"/>
    <n v="192.54461595430101"/>
    <n v="153.79568"/>
    <n v="238.12099000000001"/>
    <x v="1"/>
  </r>
  <r>
    <x v="259"/>
    <x v="1"/>
    <n v="55700.029371999997"/>
    <n v="74.865630876343999"/>
    <n v="38.450417000000002"/>
    <n v="92.873509999999996"/>
    <n v="794804.31345000002"/>
    <n v="1068.2853675403201"/>
    <n v="1000.655"/>
    <n v="1225"/>
    <n v="0"/>
    <n v="0"/>
    <n v="0"/>
    <n v="0"/>
    <n v="62856.890160000003"/>
    <n v="84.485067419354806"/>
    <n v="70.109954999999999"/>
    <n v="97.796424999999999"/>
    <x v="1"/>
  </r>
  <r>
    <x v="260"/>
    <x v="0"/>
    <n v="0"/>
    <n v="0"/>
    <n v="0"/>
    <n v="0"/>
    <n v="795958.11954999994"/>
    <n v="1105.4973882638801"/>
    <n v="1020.3085"/>
    <n v="1170"/>
    <n v="0"/>
    <n v="0"/>
    <n v="0"/>
    <n v="0"/>
    <n v="130131.16462"/>
    <n v="180.737728638888"/>
    <n v="144.78474"/>
    <n v="231.03885"/>
    <x v="1"/>
  </r>
  <r>
    <x v="260"/>
    <x v="1"/>
    <n v="58886.469236999998"/>
    <n v="81.786762829166605"/>
    <n v="68.652959999999993"/>
    <n v="93.095339999999993"/>
    <n v="763983.70813000004"/>
    <n v="1061.08848351388"/>
    <n v="1000.06793"/>
    <n v="1225"/>
    <n v="0"/>
    <n v="0"/>
    <n v="0"/>
    <n v="0"/>
    <n v="59404.291744000002"/>
    <n v="82.505960755555506"/>
    <n v="68.652959999999993"/>
    <n v="95.674520000000001"/>
    <x v="1"/>
  </r>
  <r>
    <x v="261"/>
    <x v="0"/>
    <n v="0"/>
    <n v="0"/>
    <n v="0"/>
    <n v="0"/>
    <n v="828875.06059000001"/>
    <n v="1114.0793825134399"/>
    <n v="1020.44775"/>
    <n v="1170"/>
    <n v="0"/>
    <n v="0"/>
    <n v="0"/>
    <n v="0"/>
    <n v="122827.55142"/>
    <n v="165.09079491935401"/>
    <n v="128.67398"/>
    <n v="208.08655999999999"/>
    <x v="1"/>
  </r>
  <r>
    <x v="261"/>
    <x v="1"/>
    <n v="60389.595034999998"/>
    <n v="81.168810530913902"/>
    <n v="69.672169999999994"/>
    <n v="94.194190000000006"/>
    <n v="779376.38332000002"/>
    <n v="1047.54890231182"/>
    <n v="1000.10455"/>
    <n v="1214.3523"/>
    <n v="0"/>
    <n v="0"/>
    <n v="0"/>
    <n v="0"/>
    <n v="61180.282368"/>
    <n v="82.231562322580601"/>
    <n v="69.672169999999994"/>
    <n v="94.827719999999999"/>
    <x v="1"/>
  </r>
  <r>
    <x v="262"/>
    <x v="0"/>
    <n v="0"/>
    <n v="0"/>
    <n v="0"/>
    <n v="0"/>
    <n v="794217.56047000003"/>
    <n v="1103.0799450972199"/>
    <n v="1021.5017"/>
    <n v="1170"/>
    <n v="0"/>
    <n v="0"/>
    <n v="0"/>
    <n v="0"/>
    <n v="126289.25349"/>
    <n v="175.40174095833299"/>
    <n v="147.90030999999999"/>
    <n v="204.06929"/>
    <x v="1"/>
  </r>
  <r>
    <x v="262"/>
    <x v="1"/>
    <n v="61647.420781000001"/>
    <n v="85.621417751388805"/>
    <n v="73.596190000000007"/>
    <n v="98.252449999999996"/>
    <n v="760755.21938999998"/>
    <n v="1056.604471375"/>
    <n v="1000.7354"/>
    <n v="1213.2565999999999"/>
    <n v="0"/>
    <n v="0"/>
    <n v="0"/>
    <n v="0"/>
    <n v="60495.485949000002"/>
    <n v="84.021508262500006"/>
    <n v="73.596190000000007"/>
    <n v="96.255359999999996"/>
    <x v="1"/>
  </r>
  <r>
    <x v="263"/>
    <x v="0"/>
    <n v="0"/>
    <n v="0"/>
    <n v="0"/>
    <n v="0"/>
    <n v="818747.76159000001"/>
    <n v="1100.4674214919301"/>
    <n v="1020.4589999999999"/>
    <n v="1170"/>
    <n v="0"/>
    <n v="0"/>
    <n v="0"/>
    <n v="0"/>
    <n v="136761.05966"/>
    <n v="183.81862857526801"/>
    <n v="158.79225"/>
    <n v="208.07820000000001"/>
    <x v="1"/>
  </r>
  <r>
    <x v="263"/>
    <x v="1"/>
    <n v="62705.348946999999"/>
    <n v="84.281382993279493"/>
    <n v="49.127580000000002"/>
    <n v="103.83025000000001"/>
    <n v="787449.06111999997"/>
    <n v="1058.3992756989201"/>
    <n v="1000.75684"/>
    <n v="1220.5847000000001"/>
    <n v="0"/>
    <n v="0"/>
    <n v="0"/>
    <n v="0"/>
    <n v="66597.014314999993"/>
    <n v="89.512116014784894"/>
    <n v="79.605220000000003"/>
    <n v="101.65572"/>
    <x v="1"/>
  </r>
  <r>
    <x v="264"/>
    <x v="0"/>
    <n v="0"/>
    <n v="0"/>
    <n v="0"/>
    <n v="0"/>
    <n v="818877.54249000002"/>
    <n v="1100.64185818548"/>
    <n v="1020.1428"/>
    <n v="1170"/>
    <n v="0"/>
    <n v="0"/>
    <n v="0"/>
    <n v="0"/>
    <n v="137320.85983999999"/>
    <n v="184.57104817204299"/>
    <n v="160.52806000000001"/>
    <n v="208.24716000000001"/>
    <x v="1"/>
  </r>
  <r>
    <x v="264"/>
    <x v="1"/>
    <n v="63772.591395000003"/>
    <n v="85.715848649193504"/>
    <n v="49.497753000000003"/>
    <n v="108.05803"/>
    <n v="797067.98641000001"/>
    <n v="1071.32793872311"/>
    <n v="1000.1598"/>
    <n v="1225"/>
    <n v="0"/>
    <n v="0"/>
    <n v="0"/>
    <n v="0"/>
    <n v="66652.676726000005"/>
    <n v="89.586931083333297"/>
    <n v="76.326449999999994"/>
    <n v="104.59487"/>
    <x v="1"/>
  </r>
  <r>
    <x v="265"/>
    <x v="0"/>
    <n v="0"/>
    <n v="0"/>
    <n v="0"/>
    <n v="0"/>
    <n v="744253.26613"/>
    <n v="1107.5197412648799"/>
    <n v="1020.70483"/>
    <n v="1170"/>
    <n v="0"/>
    <n v="0"/>
    <n v="0"/>
    <n v="0"/>
    <n v="122998.45512"/>
    <n v="183.03341535714199"/>
    <n v="158.22638000000001"/>
    <n v="211.94398000000001"/>
    <x v="1"/>
  </r>
  <r>
    <x v="265"/>
    <x v="1"/>
    <n v="53963.649139000001"/>
    <n v="80.303049313987998"/>
    <n v="42.799689999999998"/>
    <n v="103.34095000000001"/>
    <n v="711365.94657999999"/>
    <n v="1058.5802776487999"/>
    <n v="1000.029"/>
    <n v="1225"/>
    <n v="0"/>
    <n v="0"/>
    <n v="0"/>
    <n v="0"/>
    <n v="57716.061753000002"/>
    <n v="85.886996656250005"/>
    <n v="64.774749999999997"/>
    <n v="100.16374999999999"/>
    <x v="1"/>
  </r>
  <r>
    <x v="266"/>
    <x v="0"/>
    <n v="0"/>
    <n v="0"/>
    <n v="0"/>
    <n v="0"/>
    <n v="824605.66353000002"/>
    <n v="1108.34094560483"/>
    <n v="1020.35547"/>
    <n v="1170"/>
    <n v="29.427147000000001"/>
    <n v="3.95526169354838E-2"/>
    <n v="0"/>
    <n v="29.427147000000001"/>
    <n v="128481.25854"/>
    <n v="172.689863629032"/>
    <n v="136.47613999999999"/>
    <n v="214.44046"/>
    <x v="1"/>
  </r>
  <r>
    <x v="266"/>
    <x v="1"/>
    <n v="63140.637063000002"/>
    <n v="84.866447665322497"/>
    <n v="62.451979999999999"/>
    <n v="99.144844000000006"/>
    <n v="786020.02031000005"/>
    <n v="1056.47852192204"/>
    <n v="1000.0708"/>
    <n v="1225"/>
    <n v="0"/>
    <n v="0"/>
    <n v="0"/>
    <n v="0"/>
    <n v="61230.889319000002"/>
    <n v="82.299582418010701"/>
    <n v="62.770620000000001"/>
    <n v="97.934740000000005"/>
    <x v="1"/>
  </r>
  <r>
    <x v="267"/>
    <x v="0"/>
    <n v="0"/>
    <n v="0"/>
    <n v="0"/>
    <n v="0"/>
    <n v="792035.56790000002"/>
    <n v="1100.04939986111"/>
    <n v="1020.03296"/>
    <n v="1170"/>
    <n v="22183.426090720001"/>
    <n v="30.8103140148888"/>
    <n v="0"/>
    <n v="223.65161000000001"/>
    <n v="115973.71870899999"/>
    <n v="161.074609318055"/>
    <n v="125.523926"/>
    <n v="199.65076999999999"/>
    <x v="1"/>
  </r>
  <r>
    <x v="267"/>
    <x v="1"/>
    <n v="53618.129171"/>
    <n v="74.469623848611107"/>
    <n v="49.019329999999997"/>
    <n v="92.538300000000007"/>
    <n v="755825.17591999995"/>
    <n v="1049.7571887777699"/>
    <n v="1000.04517"/>
    <n v="1225"/>
    <n v="541.05709090000005"/>
    <n v="0.75146818180555497"/>
    <n v="0"/>
    <n v="66.545029999999997"/>
    <n v="52478.976755999996"/>
    <n v="72.887467716666606"/>
    <n v="49.019329999999997"/>
    <n v="91.536590000000004"/>
    <x v="1"/>
  </r>
  <r>
    <x v="268"/>
    <x v="0"/>
    <n v="0"/>
    <n v="0"/>
    <n v="0"/>
    <n v="0"/>
    <n v="818935.41604000004"/>
    <n v="1100.7196452150499"/>
    <n v="1020.4956"/>
    <n v="1170"/>
    <n v="59.593246399999998"/>
    <n v="8.0098449462365495E-2"/>
    <n v="0"/>
    <n v="18.929848"/>
    <n v="129447.34066"/>
    <n v="173.98836110215001"/>
    <n v="131.94484"/>
    <n v="208.31917999999999"/>
    <x v="1"/>
  </r>
  <r>
    <x v="268"/>
    <x v="1"/>
    <n v="46623.611642000003"/>
    <n v="62.6661446801075"/>
    <n v="46.057236000000003"/>
    <n v="82.855484000000004"/>
    <n v="776192.58062999998"/>
    <n v="1043.26959762096"/>
    <n v="1000.01294"/>
    <n v="1209.126"/>
    <n v="1945.99148483"/>
    <n v="2.6155799527284902"/>
    <n v="0"/>
    <n v="103.893074"/>
    <n v="46584.609833000002"/>
    <n v="62.613722893817197"/>
    <n v="46.383502999999997"/>
    <n v="82.532120000000006"/>
    <x v="1"/>
  </r>
  <r>
    <x v="269"/>
    <x v="0"/>
    <n v="0"/>
    <n v="0"/>
    <n v="0"/>
    <n v="0"/>
    <n v="792403.48956999998"/>
    <n v="1100.56040218055"/>
    <n v="1020.0582000000001"/>
    <n v="1170"/>
    <n v="317.64502700000003"/>
    <n v="0.44117364861111102"/>
    <n v="0"/>
    <n v="59.993484000000002"/>
    <n v="133677.31544999999"/>
    <n v="185.66293812500001"/>
    <n v="140.52115000000001"/>
    <n v="225.44566"/>
    <x v="1"/>
  </r>
  <r>
    <x v="269"/>
    <x v="1"/>
    <n v="45621.501063000003"/>
    <n v="63.363195920833299"/>
    <n v="28.375729"/>
    <n v="93.754310000000004"/>
    <n v="750267.57723000005"/>
    <n v="1042.03830170833"/>
    <n v="1000.0219"/>
    <n v="1156.05"/>
    <n v="0"/>
    <n v="0"/>
    <n v="0"/>
    <n v="0"/>
    <n v="53055.613289000001"/>
    <n v="73.688351790277693"/>
    <n v="49.464526999999997"/>
    <n v="96.394970000000001"/>
    <x v="1"/>
  </r>
  <r>
    <x v="270"/>
    <x v="0"/>
    <n v="0"/>
    <n v="0"/>
    <n v="0"/>
    <n v="0"/>
    <n v="820836.80260000005"/>
    <n v="1103.2752723118199"/>
    <n v="1020.2163"/>
    <n v="1170"/>
    <n v="0"/>
    <n v="0"/>
    <n v="0"/>
    <n v="0"/>
    <n v="146490.09607999999"/>
    <n v="196.895290430107"/>
    <n v="154.59152"/>
    <n v="239.63278"/>
    <x v="1"/>
  </r>
  <r>
    <x v="270"/>
    <x v="1"/>
    <n v="53912.377234"/>
    <n v="72.462872626343994"/>
    <n v="40.010986000000003"/>
    <n v="94.875060000000005"/>
    <n v="793974.48994"/>
    <n v="1067.1700133602101"/>
    <n v="1000.06494"/>
    <n v="1225"/>
    <n v="0"/>
    <n v="0"/>
    <n v="0"/>
    <n v="0"/>
    <n v="61791.655667999999"/>
    <n v="83.053300629032194"/>
    <n v="55.666060000000002"/>
    <n v="99.223060000000004"/>
    <x v="1"/>
  </r>
  <r>
    <x v="271"/>
    <x v="0"/>
    <n v="0"/>
    <n v="0"/>
    <n v="0"/>
    <n v="0"/>
    <n v="817211.51289000001"/>
    <n v="1098.4025710886999"/>
    <n v="1020.2405"/>
    <n v="1170"/>
    <n v="0"/>
    <n v="0"/>
    <n v="0"/>
    <n v="0"/>
    <n v="143468.97777999999"/>
    <n v="192.83464755376301"/>
    <n v="154.66628"/>
    <n v="235.47220999999999"/>
    <x v="1"/>
  </r>
  <r>
    <x v="271"/>
    <x v="1"/>
    <n v="55647.284088"/>
    <n v="74.794736677419294"/>
    <n v="38.886578"/>
    <n v="92.727609999999999"/>
    <n v="794888.33174000005"/>
    <n v="1068.3982953494601"/>
    <n v="1000.4215"/>
    <n v="1225"/>
    <n v="0"/>
    <n v="0"/>
    <n v="0"/>
    <n v="0"/>
    <n v="62793.297307000001"/>
    <n v="84.3995931545698"/>
    <n v="70.658990000000003"/>
    <n v="99.35642"/>
    <x v="1"/>
  </r>
  <r>
    <x v="272"/>
    <x v="0"/>
    <n v="0"/>
    <n v="0"/>
    <n v="0"/>
    <n v="0"/>
    <n v="795185.77494999999"/>
    <n v="1104.42468743055"/>
    <n v="1020.18555"/>
    <n v="1170"/>
    <n v="0"/>
    <n v="0"/>
    <n v="0"/>
    <n v="0"/>
    <n v="130208.53573"/>
    <n v="180.84518851388799"/>
    <n v="143.58105"/>
    <n v="230.29349999999999"/>
    <x v="1"/>
  </r>
  <r>
    <x v="272"/>
    <x v="1"/>
    <n v="59028.959835000001"/>
    <n v="81.984666437499996"/>
    <n v="68.764786000000001"/>
    <n v="92.941055000000006"/>
    <n v="764110.51303999999"/>
    <n v="1061.2646014444399"/>
    <n v="1000.03577"/>
    <n v="1225"/>
    <n v="0"/>
    <n v="0"/>
    <n v="0"/>
    <n v="0"/>
    <n v="59577.406619000001"/>
    <n v="82.746398081944406"/>
    <n v="68.764786000000001"/>
    <n v="95.125529999999998"/>
    <x v="1"/>
  </r>
  <r>
    <x v="273"/>
    <x v="0"/>
    <n v="0"/>
    <n v="0"/>
    <n v="0"/>
    <n v="0"/>
    <n v="828552.38902999996"/>
    <n v="1113.6456841801"/>
    <n v="1020.2311"/>
    <n v="1170"/>
    <n v="0"/>
    <n v="0"/>
    <n v="0"/>
    <n v="0"/>
    <n v="123112.69153"/>
    <n v="165.47404775537601"/>
    <n v="128.66019"/>
    <n v="206.90974"/>
    <x v="1"/>
  </r>
  <r>
    <x v="273"/>
    <x v="1"/>
    <n v="60382.031314"/>
    <n v="81.158644239247295"/>
    <n v="69.688280000000006"/>
    <n v="94.804540000000003"/>
    <n v="779102.25818999996"/>
    <n v="1047.1804545564501"/>
    <n v="1000.0503"/>
    <n v="1201.7992999999999"/>
    <n v="0"/>
    <n v="0"/>
    <n v="0"/>
    <n v="0"/>
    <n v="61170.798440999999"/>
    <n v="82.218815108870899"/>
    <n v="69.688280000000006"/>
    <n v="95.564445000000006"/>
    <x v="1"/>
  </r>
  <r>
    <x v="274"/>
    <x v="0"/>
    <n v="0"/>
    <n v="0"/>
    <n v="0"/>
    <n v="0"/>
    <n v="794828.30946999998"/>
    <n v="1103.9282075972201"/>
    <n v="1020.03516"/>
    <n v="1170"/>
    <n v="0"/>
    <n v="0"/>
    <n v="0"/>
    <n v="0"/>
    <n v="126943.34005"/>
    <n v="176.31019451388801"/>
    <n v="150.06354999999999"/>
    <n v="204.36993000000001"/>
    <x v="1"/>
  </r>
  <r>
    <x v="274"/>
    <x v="1"/>
    <n v="61995.229072000002"/>
    <n v="86.104484822222204"/>
    <n v="73.996955999999997"/>
    <n v="99.080010000000001"/>
    <n v="761408.32525999995"/>
    <n v="1057.51156286111"/>
    <n v="1000.15405"/>
    <n v="1221.423"/>
    <n v="0"/>
    <n v="0"/>
    <n v="0"/>
    <n v="0"/>
    <n v="60749.510645000002"/>
    <n v="84.374320340277706"/>
    <n v="73.996955999999997"/>
    <n v="97.679249999999996"/>
    <x v="1"/>
  </r>
  <r>
    <x v="275"/>
    <x v="0"/>
    <n v="0"/>
    <n v="0"/>
    <n v="0"/>
    <n v="0"/>
    <n v="818406.75011999998"/>
    <n v="1100.0090727419299"/>
    <n v="1020.0563"/>
    <n v="1170"/>
    <n v="0"/>
    <n v="0"/>
    <n v="0"/>
    <n v="0"/>
    <n v="137316.5625"/>
    <n v="184.56527217741899"/>
    <n v="157.94614999999999"/>
    <n v="208.92621"/>
    <x v="1"/>
  </r>
  <r>
    <x v="275"/>
    <x v="1"/>
    <n v="62725.355286999998"/>
    <n v="84.308273235214997"/>
    <n v="49.28181"/>
    <n v="103.110016"/>
    <n v="787410.40517000004"/>
    <n v="1058.34731877688"/>
    <n v="1000.07715"/>
    <n v="1225"/>
    <n v="0"/>
    <n v="0"/>
    <n v="0"/>
    <n v="0"/>
    <n v="66591.460185999997"/>
    <n v="89.504650787634404"/>
    <n v="79.341224999999994"/>
    <n v="100.98402"/>
    <x v="1"/>
  </r>
  <r>
    <x v="276"/>
    <x v="0"/>
    <n v="0"/>
    <n v="0"/>
    <n v="0"/>
    <n v="0"/>
    <n v="819368.15963000001"/>
    <n v="1101.30128982526"/>
    <n v="1020.0531999999999"/>
    <n v="1170"/>
    <n v="0"/>
    <n v="0"/>
    <n v="0"/>
    <n v="0"/>
    <n v="137798.6778"/>
    <n v="185.213276612903"/>
    <n v="162.45769000000001"/>
    <n v="208.52264"/>
    <x v="1"/>
  </r>
  <r>
    <x v="276"/>
    <x v="1"/>
    <n v="64072.248905"/>
    <n v="86.118614119623601"/>
    <n v="49.225085999999997"/>
    <n v="108.067345"/>
    <n v="796622.21470999997"/>
    <n v="1070.72878321236"/>
    <n v="1000.0796"/>
    <n v="1225"/>
    <n v="0"/>
    <n v="0"/>
    <n v="0"/>
    <n v="0"/>
    <n v="66716.192999999999"/>
    <n v="89.672302419354807"/>
    <n v="77.138599999999997"/>
    <n v="104.213326"/>
    <x v="1"/>
  </r>
  <r>
    <x v="277"/>
    <x v="0"/>
    <n v="0"/>
    <n v="0"/>
    <n v="0"/>
    <n v="0"/>
    <n v="744336.80301000003"/>
    <n v="1107.6440520982101"/>
    <n v="1020.3573"/>
    <n v="1170"/>
    <n v="0"/>
    <n v="0"/>
    <n v="0"/>
    <n v="0"/>
    <n v="123431.63531"/>
    <n v="183.678028735119"/>
    <n v="158.40860000000001"/>
    <n v="213.23366999999999"/>
    <x v="1"/>
  </r>
  <r>
    <x v="277"/>
    <x v="1"/>
    <n v="53984.414272000002"/>
    <n v="80.333949809523801"/>
    <n v="43.340904000000002"/>
    <n v="102.93805"/>
    <n v="711210.48381999996"/>
    <n v="1058.3489342559501"/>
    <n v="1000.6974"/>
    <n v="1225"/>
    <n v="0"/>
    <n v="0"/>
    <n v="0"/>
    <n v="0"/>
    <n v="57748.52708"/>
    <n v="85.935308154761898"/>
    <n v="69.548410000000004"/>
    <n v="99.589129999999997"/>
    <x v="1"/>
  </r>
  <r>
    <x v="278"/>
    <x v="0"/>
    <n v="0"/>
    <n v="0"/>
    <n v="0"/>
    <n v="0"/>
    <n v="823589.20068000001"/>
    <n v="1106.9747320967699"/>
    <n v="1020.3323"/>
    <n v="1170"/>
    <n v="64.043257999999994"/>
    <n v="8.6079647849462301E-2"/>
    <n v="0"/>
    <n v="32.828147999999999"/>
    <n v="128748.39955"/>
    <n v="173.04892412634399"/>
    <n v="137.68387000000001"/>
    <n v="210.63036"/>
    <x v="1"/>
  </r>
  <r>
    <x v="278"/>
    <x v="1"/>
    <n v="63446.077363999997"/>
    <n v="85.276985704300998"/>
    <n v="63.255645999999999"/>
    <n v="100.34396"/>
    <n v="786221.78422999999"/>
    <n v="1056.74970998655"/>
    <n v="1000.1175500000001"/>
    <n v="1225"/>
    <n v="0"/>
    <n v="0"/>
    <n v="0"/>
    <n v="0"/>
    <n v="61558.428194"/>
    <n v="82.739822841397796"/>
    <n v="62.617843999999998"/>
    <n v="98.023124999999993"/>
    <x v="1"/>
  </r>
  <r>
    <x v="279"/>
    <x v="0"/>
    <n v="0"/>
    <n v="0"/>
    <n v="0"/>
    <n v="0"/>
    <n v="792350.77838000003"/>
    <n v="1100.48719219444"/>
    <n v="1020.0271"/>
    <n v="1170"/>
    <n v="18075.509015271"/>
    <n v="25.1048736323208"/>
    <n v="0"/>
    <n v="219.17578"/>
    <n v="117001.69482"/>
    <n v="162.50235391666601"/>
    <n v="126.94638999999999"/>
    <n v="200.00618"/>
    <x v="1"/>
  </r>
  <r>
    <x v="279"/>
    <x v="1"/>
    <n v="53652.209556000002"/>
    <n v="74.516957716666596"/>
    <n v="47.456389999999999"/>
    <n v="91.555719999999994"/>
    <n v="755623.49503999995"/>
    <n v="1049.4770764444399"/>
    <n v="1000.0270400000001"/>
    <n v="1225"/>
    <n v="481.05856940000001"/>
    <n v="0.66813690194444397"/>
    <n v="0"/>
    <n v="58.064549999999997"/>
    <n v="52525.278864"/>
    <n v="72.951776199999998"/>
    <n v="47.456389999999999"/>
    <n v="90.126334999999997"/>
    <x v="1"/>
  </r>
  <r>
    <x v="280"/>
    <x v="0"/>
    <n v="0"/>
    <n v="0"/>
    <n v="0"/>
    <n v="0"/>
    <n v="819092.6298"/>
    <n v="1100.9309540322499"/>
    <n v="1020.3357"/>
    <n v="1170"/>
    <n v="51.5769503"/>
    <n v="6.9323857930107494E-2"/>
    <n v="0"/>
    <n v="20.936866999999999"/>
    <n v="130224.75571"/>
    <n v="175.033273803763"/>
    <n v="132.67416"/>
    <n v="211.18991"/>
    <x v="1"/>
  </r>
  <r>
    <x v="280"/>
    <x v="1"/>
    <n v="46644.771518000001"/>
    <n v="62.694585373655897"/>
    <n v="45.489913999999999"/>
    <n v="82.330475000000007"/>
    <n v="776777.84713000001"/>
    <n v="1044.0562461424699"/>
    <n v="1000.00635"/>
    <n v="1225"/>
    <n v="1882.0851954300001"/>
    <n v="2.5296844024596701"/>
    <n v="0"/>
    <n v="114.65243"/>
    <n v="46615.095773000001"/>
    <n v="62.654698619623602"/>
    <n v="46.2654"/>
    <n v="82.175020000000004"/>
    <x v="1"/>
  </r>
  <r>
    <x v="281"/>
    <x v="0"/>
    <n v="0"/>
    <n v="0"/>
    <n v="0"/>
    <n v="0"/>
    <n v="793426.33455000003"/>
    <n v="1101.9810202083299"/>
    <n v="1020.0254"/>
    <n v="1170"/>
    <n v="245.06731500000001"/>
    <n v="0.34037127083333302"/>
    <n v="0"/>
    <n v="57.059288000000002"/>
    <n v="134586.03693"/>
    <n v="186.92505129166599"/>
    <n v="141.05306999999999"/>
    <n v="230.0599"/>
    <x v="1"/>
  </r>
  <r>
    <x v="281"/>
    <x v="1"/>
    <n v="45858.696612"/>
    <n v="63.692634183333297"/>
    <n v="27.755330000000001"/>
    <n v="93.576160000000002"/>
    <n v="750292.04174000002"/>
    <n v="1042.0722801944401"/>
    <n v="1000.1863"/>
    <n v="1165.9978000000001"/>
    <n v="3.3978043000000002"/>
    <n v="4.7191726388888799E-3"/>
    <n v="0"/>
    <n v="3.3978043000000002"/>
    <n v="53274.955527999999"/>
    <n v="73.992993788888796"/>
    <n v="49.332053999999999"/>
    <n v="96.426349999999999"/>
    <x v="1"/>
  </r>
  <r>
    <x v="282"/>
    <x v="0"/>
    <n v="0"/>
    <n v="0"/>
    <n v="0"/>
    <n v="0"/>
    <n v="820506.24610999995"/>
    <n v="1102.8309759542999"/>
    <n v="1020.2168"/>
    <n v="1170"/>
    <n v="0"/>
    <n v="0"/>
    <n v="0"/>
    <n v="0"/>
    <n v="147053.06789000001"/>
    <n v="197.65197297042999"/>
    <n v="156.06206"/>
    <n v="242.19228000000001"/>
    <x v="1"/>
  </r>
  <r>
    <x v="282"/>
    <x v="1"/>
    <n v="55054.851368000003"/>
    <n v="73.998456139784906"/>
    <n v="40.142913999999998"/>
    <n v="95.539000000000001"/>
    <n v="794199.22762000002"/>
    <n v="1067.4720801343999"/>
    <n v="1000.3558"/>
    <n v="1225"/>
    <n v="0"/>
    <n v="0"/>
    <n v="0"/>
    <n v="0"/>
    <n v="62637.115769000004"/>
    <n v="84.189671732526804"/>
    <n v="55.479404000000002"/>
    <n v="99.521190000000004"/>
    <x v="1"/>
  </r>
  <r>
    <x v="283"/>
    <x v="0"/>
    <n v="0"/>
    <n v="0"/>
    <n v="0"/>
    <n v="0"/>
    <n v="818817.94088000001"/>
    <n v="1100.5617484946199"/>
    <n v="1020.3447"/>
    <n v="1170"/>
    <n v="0"/>
    <n v="0"/>
    <n v="0"/>
    <n v="0"/>
    <n v="144176.88607000001"/>
    <n v="193.78613719085999"/>
    <n v="155.02547999999999"/>
    <n v="243.90355"/>
    <x v="1"/>
  </r>
  <r>
    <x v="283"/>
    <x v="1"/>
    <n v="55481.544894999999"/>
    <n v="74.571968944892404"/>
    <n v="39.302371999999998"/>
    <n v="93.417339999999996"/>
    <n v="794786.52596"/>
    <n v="1068.2614596236499"/>
    <n v="1000.0143399999999"/>
    <n v="1225"/>
    <n v="0"/>
    <n v="0"/>
    <n v="0"/>
    <n v="0"/>
    <n v="62927.719551000002"/>
    <n v="84.580268213709601"/>
    <n v="70.513626000000002"/>
    <n v="100.47692000000001"/>
    <x v="1"/>
  </r>
  <r>
    <x v="284"/>
    <x v="0"/>
    <n v="0"/>
    <n v="0"/>
    <n v="0"/>
    <n v="0"/>
    <n v="795626.67136000004"/>
    <n v="1105.0370435555501"/>
    <n v="1020.1655"/>
    <n v="1170"/>
    <n v="0"/>
    <n v="0"/>
    <n v="0"/>
    <n v="0"/>
    <n v="130353.553"/>
    <n v="181.04660138888801"/>
    <n v="141.73723000000001"/>
    <n v="225.21805000000001"/>
    <x v="1"/>
  </r>
  <r>
    <x v="284"/>
    <x v="1"/>
    <n v="59052.813435999997"/>
    <n v="82.017796438888794"/>
    <n v="68.332790000000003"/>
    <n v="92.408325000000005"/>
    <n v="763139.00257000001"/>
    <n v="1059.9152813472199"/>
    <n v="1000.1275000000001"/>
    <n v="1225"/>
    <n v="0"/>
    <n v="0"/>
    <n v="0"/>
    <n v="0"/>
    <n v="59610.947762000003"/>
    <n v="82.792983002777703"/>
    <n v="68.332790000000003"/>
    <n v="94.502075000000005"/>
    <x v="1"/>
  </r>
  <r>
    <x v="285"/>
    <x v="0"/>
    <n v="0"/>
    <n v="0"/>
    <n v="0"/>
    <n v="0"/>
    <n v="828295.46681000001"/>
    <n v="1113.3003586155901"/>
    <n v="1020.6161"/>
    <n v="1170"/>
    <n v="0"/>
    <n v="0"/>
    <n v="0"/>
    <n v="0"/>
    <n v="123384.06399"/>
    <n v="165.83879568548301"/>
    <n v="131.09186"/>
    <n v="208.32309000000001"/>
    <x v="1"/>
  </r>
  <r>
    <x v="285"/>
    <x v="1"/>
    <n v="60455.548351999998"/>
    <n v="81.257457462365494"/>
    <n v="70.347229999999996"/>
    <n v="93.611320000000006"/>
    <n v="778900.98820999998"/>
    <n v="1046.9099303897799"/>
    <n v="1000.2968"/>
    <n v="1199.2825"/>
    <n v="0"/>
    <n v="0"/>
    <n v="0"/>
    <n v="0"/>
    <n v="61221.436390000003"/>
    <n v="82.286876868279506"/>
    <n v="70.511769999999999"/>
    <n v="95.453950000000006"/>
    <x v="1"/>
  </r>
  <r>
    <x v="286"/>
    <x v="0"/>
    <n v="0"/>
    <n v="0"/>
    <n v="0"/>
    <n v="0"/>
    <n v="795105.77327999996"/>
    <n v="1104.313574"/>
    <n v="1020.07043"/>
    <n v="1170"/>
    <n v="0"/>
    <n v="0"/>
    <n v="0"/>
    <n v="0"/>
    <n v="128031.86685000001"/>
    <n v="177.82203729166599"/>
    <n v="150.21849"/>
    <n v="204.07686000000001"/>
    <x v="1"/>
  </r>
  <r>
    <x v="286"/>
    <x v="1"/>
    <n v="62397.584028999998"/>
    <n v="86.663311151388797"/>
    <n v="73.656715000000005"/>
    <n v="100.31967"/>
    <n v="761667.10316000006"/>
    <n v="1057.8709766111101"/>
    <n v="1000.4469"/>
    <n v="1210.5309"/>
    <n v="0"/>
    <n v="0"/>
    <n v="0"/>
    <n v="0"/>
    <n v="61073.532313999996"/>
    <n v="84.824350436111104"/>
    <n v="73.767844999999994"/>
    <n v="98.553659999999994"/>
    <x v="1"/>
  </r>
  <r>
    <x v="287"/>
    <x v="0"/>
    <n v="0"/>
    <n v="0"/>
    <n v="0"/>
    <n v="0"/>
    <n v="819026.29"/>
    <n v="1100.8417876343999"/>
    <n v="1020.3843000000001"/>
    <n v="1170"/>
    <n v="0"/>
    <n v="0"/>
    <n v="0"/>
    <n v="0"/>
    <n v="137930.51910999999"/>
    <n v="185.390482674731"/>
    <n v="158.77244999999999"/>
    <n v="209.64479"/>
    <x v="1"/>
  </r>
  <r>
    <x v="287"/>
    <x v="1"/>
    <n v="62634.881634999998"/>
    <n v="84.186668864247295"/>
    <n v="48.28302"/>
    <n v="103.42441599999999"/>
    <n v="788090.39613999997"/>
    <n v="1059.2612851343999"/>
    <n v="1000.19763"/>
    <n v="1225"/>
    <n v="0"/>
    <n v="0"/>
    <n v="0"/>
    <n v="0"/>
    <n v="66451.495508000007"/>
    <n v="89.316526220430106"/>
    <n v="79.453729999999993"/>
    <n v="100.920845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88">
  <r>
    <x v="0"/>
    <x v="0"/>
    <d v="2015-01-01T00:00:00"/>
    <n v="3541.4748299600001"/>
    <n v="95.73010223"/>
    <n v="6037.4758746099997"/>
    <n v="95.73010223"/>
    <n v="2496.0010446499996"/>
    <n v="0"/>
    <n v="3.3548401137768815"/>
  </r>
  <r>
    <x v="1"/>
    <x v="0"/>
    <d v="2015-02-01T00:00:00"/>
    <n v="1582.2582987000001"/>
    <n v="287.41913894999999"/>
    <n v="2909.16449934"/>
    <n v="287.41913894999999"/>
    <n v="1326.90620064"/>
    <n v="0"/>
    <n v="1.9745627985714285"/>
  </r>
  <r>
    <x v="2"/>
    <x v="0"/>
    <d v="2015-03-01T00:00:00"/>
    <n v="10686.993130000001"/>
    <n v="3705.0708365199998"/>
    <n v="14919.9251"/>
    <n v="3705.0708365199998"/>
    <n v="4232.9319699999996"/>
    <n v="0"/>
    <n v="5.6894246908602151"/>
  </r>
  <r>
    <x v="3"/>
    <x v="0"/>
    <d v="2015-04-01T00:00:00"/>
    <n v="19467.2670803"/>
    <n v="5435.1443623799996"/>
    <n v="23070.828144129999"/>
    <n v="5435.1443623799996"/>
    <n v="3603.5610638299986"/>
    <n v="0"/>
    <n v="5.004945921986109"/>
  </r>
  <r>
    <x v="4"/>
    <x v="0"/>
    <d v="2015-05-01T00:00:00"/>
    <n v="21585.0832673"/>
    <n v="732.36416707000001"/>
    <n v="25981.722708099998"/>
    <n v="732.36416707000001"/>
    <n v="4396.6394407999978"/>
    <n v="0"/>
    <n v="5.9094616139784915"/>
  </r>
  <r>
    <x v="5"/>
    <x v="0"/>
    <d v="2015-06-01T00:00:00"/>
    <n v="17557.181768040002"/>
    <n v="1.6324539"/>
    <n v="21528.4461376"/>
    <n v="1.6324539"/>
    <n v="3971.2643695599982"/>
    <n v="0"/>
    <n v="5.5156449577222197"/>
  </r>
  <r>
    <x v="6"/>
    <x v="0"/>
    <d v="2015-07-01T00:00:00"/>
    <n v="27.979523"/>
    <n v="0"/>
    <n v="267.06475890000002"/>
    <n v="0"/>
    <n v="239.08523590000001"/>
    <n v="0"/>
    <n v="0.32135112352150541"/>
  </r>
  <r>
    <x v="7"/>
    <x v="0"/>
    <d v="2015-08-01T00:00:00"/>
    <n v="1651.2183522800001"/>
    <n v="0"/>
    <n v="2704.2740194180001"/>
    <n v="0"/>
    <n v="1053.055667138"/>
    <n v="0"/>
    <n v="1.4153974020672044"/>
  </r>
  <r>
    <x v="8"/>
    <x v="0"/>
    <d v="2015-09-01T00:00:00"/>
    <n v="6249.1501010700003"/>
    <n v="0"/>
    <n v="7831.3862687999999"/>
    <n v="0"/>
    <n v="1582.2361677299996"/>
    <n v="0"/>
    <n v="2.1975502329583327"/>
  </r>
  <r>
    <x v="9"/>
    <x v="0"/>
    <d v="2015-10-01T00:00:00"/>
    <n v="10950.2803461"/>
    <n v="0"/>
    <n v="13263.0486504"/>
    <n v="0"/>
    <n v="2312.7683042999997"/>
    <n v="0"/>
    <n v="3.1085595487903221"/>
  </r>
  <r>
    <x v="10"/>
    <x v="0"/>
    <d v="2015-11-01T00:00:00"/>
    <n v="23265.346499103998"/>
    <n v="0"/>
    <n v="28196.893371599999"/>
    <n v="0"/>
    <n v="4931.546872496001"/>
    <n v="0"/>
    <n v="6.8493706562444459"/>
  </r>
  <r>
    <x v="11"/>
    <x v="0"/>
    <d v="2015-12-01T00:00:00"/>
    <n v="12565.61008674"/>
    <n v="0"/>
    <n v="16023.925179927999"/>
    <n v="0"/>
    <n v="3458.3150931879991"/>
    <n v="0"/>
    <n v="4.6482729747150522"/>
  </r>
  <r>
    <x v="0"/>
    <x v="1"/>
    <d v="2016-01-01T00:00:00"/>
    <n v="5978.0516727100003"/>
    <n v="0"/>
    <n v="8601.6254406000007"/>
    <n v="0"/>
    <n v="2623.5737678900005"/>
    <n v="0"/>
    <n v="3.5263088278091406"/>
  </r>
  <r>
    <x v="1"/>
    <x v="1"/>
    <d v="2016-02-01T00:00:00"/>
    <n v="6067.4931495999999"/>
    <n v="0"/>
    <n v="9308.4574643760006"/>
    <n v="0"/>
    <n v="3240.9643147760007"/>
    <n v="0"/>
    <n v="4.6565579235287364"/>
  </r>
  <r>
    <x v="2"/>
    <x v="1"/>
    <d v="2016-03-01T00:00:00"/>
    <n v="24735.973886880001"/>
    <n v="2315.4183189999999"/>
    <n v="30089.86859917"/>
    <n v="2315.4183189999999"/>
    <n v="5353.894712289999"/>
    <n v="0"/>
    <n v="7.1960950434005362"/>
  </r>
  <r>
    <x v="3"/>
    <x v="1"/>
    <d v="2016-04-01T00:00:00"/>
    <n v="23245.98005577"/>
    <n v="4869.4556994699997"/>
    <n v="27385.048121780001"/>
    <n v="4869.4556994699997"/>
    <n v="4139.0680660100006"/>
    <n v="0"/>
    <n v="5.748705647236112"/>
  </r>
  <r>
    <x v="4"/>
    <x v="1"/>
    <d v="2016-05-01T00:00:00"/>
    <n v="22094.334605740001"/>
    <n v="1169.9603654529999"/>
    <n v="26493.785157099999"/>
    <n v="1169.9603654529999"/>
    <n v="4399.4505513599979"/>
    <n v="0"/>
    <n v="5.9132399883870939"/>
  </r>
  <r>
    <x v="5"/>
    <x v="1"/>
    <d v="2016-06-01T00:00:00"/>
    <n v="13650.290939892"/>
    <n v="13.114990000000001"/>
    <n v="17027.78935246"/>
    <n v="13.114990000000001"/>
    <n v="3377.4984125680003"/>
    <n v="0"/>
    <n v="4.6909700174555562"/>
  </r>
  <r>
    <x v="6"/>
    <x v="1"/>
    <d v="2016-07-01T00:00:00"/>
    <n v="0"/>
    <n v="0"/>
    <n v="35.768189999999997"/>
    <n v="0"/>
    <n v="35.768189999999997"/>
    <n v="0"/>
    <n v="4.8075524193548387E-2"/>
  </r>
  <r>
    <x v="7"/>
    <x v="1"/>
    <d v="2016-08-01T00:00:00"/>
    <n v="6.7990265000000001"/>
    <n v="0"/>
    <n v="37.512191999999999"/>
    <n v="0"/>
    <n v="30.713165499999999"/>
    <n v="0"/>
    <n v="4.1281136424731184E-2"/>
  </r>
  <r>
    <x v="8"/>
    <x v="1"/>
    <d v="2016-09-01T00:00:00"/>
    <n v="6275.4143826"/>
    <n v="0"/>
    <n v="7653.6285484500004"/>
    <n v="0"/>
    <n v="1378.2141658500004"/>
    <n v="0"/>
    <n v="1.9141863414583338"/>
  </r>
  <r>
    <x v="9"/>
    <x v="1"/>
    <d v="2016-10-01T00:00:00"/>
    <n v="8660.9584461499999"/>
    <n v="0"/>
    <n v="11569.462558880001"/>
    <n v="0"/>
    <n v="2908.504112730001"/>
    <n v="0"/>
    <n v="3.9092797214112918"/>
  </r>
  <r>
    <x v="10"/>
    <x v="1"/>
    <d v="2016-11-01T00:00:00"/>
    <n v="13578.440635950001"/>
    <n v="0"/>
    <n v="16454.655491779999"/>
    <n v="0"/>
    <n v="2876.2148558299978"/>
    <n v="0"/>
    <n v="3.9947428553194415"/>
  </r>
  <r>
    <x v="11"/>
    <x v="1"/>
    <d v="2016-12-01T00:00:00"/>
    <n v="13476.6450152"/>
    <n v="0"/>
    <n v="17109.917467129999"/>
    <n v="0"/>
    <n v="3633.2724519299991"/>
    <n v="0"/>
    <n v="4.8834307149596761"/>
  </r>
  <r>
    <x v="0"/>
    <x v="2"/>
    <d v="2017-01-01T00:00:00"/>
    <n v="8209.3732114760005"/>
    <n v="0"/>
    <n v="11441.835910553"/>
    <n v="0"/>
    <n v="3232.4626990769993"/>
    <n v="0"/>
    <n v="4.344707928866935"/>
  </r>
  <r>
    <x v="1"/>
    <x v="2"/>
    <d v="2017-02-01T00:00:00"/>
    <n v="3650.4961792899999"/>
    <n v="72.173439000000002"/>
    <n v="5637.9446672000004"/>
    <n v="72.173439000000002"/>
    <n v="1987.4484879100005"/>
    <n v="0"/>
    <n v="2.9575126308184529"/>
  </r>
  <r>
    <x v="2"/>
    <x v="2"/>
    <d v="2017-03-01T00:00:00"/>
    <n v="23305.9242208"/>
    <n v="2833.3809290999998"/>
    <n v="27690.347255929999"/>
    <n v="2833.3809290999998"/>
    <n v="4384.4230351299993"/>
    <n v="0"/>
    <n v="5.8930417138844078"/>
  </r>
  <r>
    <x v="3"/>
    <x v="2"/>
    <d v="2017-04-01T00:00:00"/>
    <n v="27246.253761870001"/>
    <n v="4911.2904852199999"/>
    <n v="32706.1928143"/>
    <n v="5084.2184942200001"/>
    <n v="5459.9390524299997"/>
    <n v="172.9280090000002"/>
    <n v="7.5832486839305551"/>
  </r>
  <r>
    <x v="4"/>
    <x v="2"/>
    <d v="2017-05-01T00:00:00"/>
    <n v="17423.551807700002"/>
    <n v="1292.0877401400001"/>
    <n v="20833.0333006"/>
    <n v="1292.0877401400001"/>
    <n v="3409.4814928999986"/>
    <n v="0"/>
    <n v="4.58263641518817"/>
  </r>
  <r>
    <x v="5"/>
    <x v="2"/>
    <d v="2017-06-01T00:00:00"/>
    <n v="18913.378510980001"/>
    <n v="18.637363000000001"/>
    <n v="22884.944071729999"/>
    <n v="18.637363000000001"/>
    <n v="3971.5655607499975"/>
    <n v="0"/>
    <n v="5.5160632788194413"/>
  </r>
  <r>
    <x v="6"/>
    <x v="2"/>
    <d v="2017-07-01T00:00:00"/>
    <n v="0"/>
    <n v="0"/>
    <n v="0"/>
    <n v="0"/>
    <n v="0"/>
    <n v="0"/>
    <n v="0"/>
  </r>
  <r>
    <x v="7"/>
    <x v="2"/>
    <d v="2017-08-01T00:00:00"/>
    <n v="183.13497820000001"/>
    <n v="0"/>
    <n v="393.622252"/>
    <n v="0"/>
    <n v="210.4872738"/>
    <n v="0"/>
    <n v="0.2829130024193548"/>
  </r>
  <r>
    <x v="8"/>
    <x v="2"/>
    <d v="2017-09-01T00:00:00"/>
    <n v="5463.3466578999996"/>
    <n v="0"/>
    <n v="6966.2866446999997"/>
    <n v="0"/>
    <n v="1502.9399868"/>
    <n v="0"/>
    <n v="2.0874166483333334"/>
  </r>
  <r>
    <x v="9"/>
    <x v="2"/>
    <d v="2017-10-01T00:00:00"/>
    <n v="8551.6844940699993"/>
    <n v="0"/>
    <n v="10513.6726323"/>
    <n v="0"/>
    <n v="1961.9881382300009"/>
    <n v="0"/>
    <n v="2.6370808309543023"/>
  </r>
  <r>
    <x v="10"/>
    <x v="2"/>
    <d v="2017-11-01T00:00:00"/>
    <n v="14063.632334"/>
    <n v="0"/>
    <n v="17304.276548319998"/>
    <n v="0"/>
    <n v="3240.6442143199984"/>
    <n v="0"/>
    <n v="4.5008947421111092"/>
  </r>
  <r>
    <x v="11"/>
    <x v="2"/>
    <d v="2017-12-01T00:00:00"/>
    <n v="12764.37707984"/>
    <n v="0"/>
    <n v="15913.5187167"/>
    <n v="0"/>
    <n v="3149.1416368600003"/>
    <n v="0"/>
    <n v="4.2327172538440871"/>
  </r>
  <r>
    <x v="0"/>
    <x v="3"/>
    <d v="2018-01-01T00:00:00"/>
    <n v="7425.2534009999999"/>
    <n v="0"/>
    <n v="9662.0375559999993"/>
    <n v="0"/>
    <n v="2236.7841549999994"/>
    <n v="0"/>
    <n v="3.0064303158602144"/>
  </r>
  <r>
    <x v="1"/>
    <x v="3"/>
    <d v="2018-02-01T00:00:00"/>
    <n v="2130.2509101199998"/>
    <n v="59.475005000000003"/>
    <n v="2795.8584196000002"/>
    <n v="59.475005000000003"/>
    <n v="665.60750948000032"/>
    <n v="0"/>
    <n v="0.99048736529761949"/>
  </r>
  <r>
    <x v="2"/>
    <x v="3"/>
    <d v="2018-03-01T00:00:00"/>
    <n v="27951.066648249998"/>
    <n v="4.6591262999999996"/>
    <n v="32559.967842540002"/>
    <n v="4.6591262999999996"/>
    <n v="4608.9011942900033"/>
    <n v="0"/>
    <n v="6.1947596697446281"/>
  </r>
  <r>
    <x v="3"/>
    <x v="3"/>
    <d v="2018-04-01T00:00:00"/>
    <n v="38303.667513599998"/>
    <n v="5860.5621412680002"/>
    <n v="43782.685152799997"/>
    <n v="5701.7267096679998"/>
    <n v="5479.0176391999994"/>
    <n v="-158.83543160000045"/>
    <n v="7.6097467211111098"/>
  </r>
  <r>
    <x v="4"/>
    <x v="3"/>
    <d v="2018-05-01T00:00:00"/>
    <n v="27800.857611399999"/>
    <n v="1549.0216789999999"/>
    <n v="32569.222007479999"/>
    <n v="1549.0216789999999"/>
    <n v="4768.36439608"/>
    <n v="0"/>
    <n v="6.4090919302150535"/>
  </r>
  <r>
    <x v="5"/>
    <x v="3"/>
    <d v="2018-06-01T00:00:00"/>
    <n v="28389.639919699999"/>
    <n v="12.473007300000001"/>
    <n v="32810.677790499998"/>
    <n v="12.473007300000001"/>
    <n v="4421.0378707999989"/>
    <n v="0"/>
    <n v="6.1403303761111099"/>
  </r>
  <r>
    <x v="6"/>
    <x v="3"/>
    <d v="2018-07-01T00:00:00"/>
    <n v="1887.1062267"/>
    <n v="0"/>
    <n v="2618.487271"/>
    <n v="0"/>
    <n v="731.38104429999999"/>
    <n v="0"/>
    <n v="0.98303903803763437"/>
  </r>
  <r>
    <x v="7"/>
    <x v="3"/>
    <d v="2018-08-01T00:00:00"/>
    <n v="1451.0159874999999"/>
    <n v="0"/>
    <n v="2121.8586271999998"/>
    <n v="0"/>
    <n v="670.84263969999984"/>
    <n v="0"/>
    <n v="0.90167021465053743"/>
  </r>
  <r>
    <x v="8"/>
    <x v="3"/>
    <d v="2018-09-01T00:00:00"/>
    <n v="9131.9339097499997"/>
    <n v="0"/>
    <n v="11487.0226244"/>
    <n v="0"/>
    <n v="2355.0887146500008"/>
    <n v="0"/>
    <n v="3.2709565481250009"/>
  </r>
  <r>
    <x v="9"/>
    <x v="3"/>
    <d v="2018-10-01T00:00:00"/>
    <n v="15571.053118"/>
    <n v="0"/>
    <n v="18106.367578000001"/>
    <n v="0"/>
    <n v="2535.3144600000014"/>
    <n v="0"/>
    <n v="3.4076807258064536"/>
  </r>
  <r>
    <x v="10"/>
    <x v="3"/>
    <d v="2018-11-01T00:00:00"/>
    <n v="19042.2052611"/>
    <n v="0"/>
    <n v="23327.2278382"/>
    <n v="0"/>
    <n v="4285.0225771000005"/>
    <n v="0"/>
    <n v="5.9514202459722236"/>
  </r>
  <r>
    <x v="11"/>
    <x v="3"/>
    <d v="2018-12-01T00:00:00"/>
    <n v="21557.504425030002"/>
    <n v="0"/>
    <n v="25392.3410683"/>
    <n v="0"/>
    <n v="3834.8366432699986"/>
    <n v="0"/>
    <n v="5.1543503269758046"/>
  </r>
  <r>
    <x v="0"/>
    <x v="4"/>
    <d v="2019-01-01T00:00:00"/>
    <n v="5320.0743288000003"/>
    <n v="0"/>
    <n v="6371.529904"/>
    <n v="0"/>
    <n v="1051.4555751999997"/>
    <n v="0"/>
    <n v="1.4132467408602147"/>
  </r>
  <r>
    <x v="1"/>
    <x v="4"/>
    <d v="2019-02-01T00:00:00"/>
    <n v="1953.8126514"/>
    <n v="0"/>
    <n v="2830.4290047999998"/>
    <n v="0"/>
    <n v="876.61635339999975"/>
    <n v="0"/>
    <n v="1.3044886211309521"/>
  </r>
  <r>
    <x v="2"/>
    <x v="4"/>
    <d v="2019-03-01T00:00:00"/>
    <n v="30734.523502700002"/>
    <n v="408.62278259999999"/>
    <n v="35604.494608699999"/>
    <n v="408.62278259999999"/>
    <n v="4869.9711059999972"/>
    <n v="0"/>
    <n v="6.5456600887096732"/>
  </r>
  <r>
    <x v="3"/>
    <x v="4"/>
    <d v="2019-04-01T00:00:00"/>
    <n v="35768.096389999999"/>
    <n v="6631.0289884800004"/>
    <n v="40300.153846699999"/>
    <n v="6631.0289884800004"/>
    <n v="4532.0574567000003"/>
    <n v="0"/>
    <n v="6.2945242454166674"/>
  </r>
  <r>
    <x v="4"/>
    <x v="4"/>
    <d v="2019-05-01T00:00:00"/>
    <n v="23440.652820200001"/>
    <n v="1749.5285664999999"/>
    <n v="27761.701422599999"/>
    <n v="1749.5285664999999"/>
    <n v="4321.0486023999983"/>
    <n v="0"/>
    <n v="5.8078610247311806"/>
  </r>
  <r>
    <x v="5"/>
    <x v="4"/>
    <d v="2019-06-01T00:00:00"/>
    <n v="25761.1000494"/>
    <n v="0"/>
    <n v="29994.049247999999"/>
    <n v="0"/>
    <n v="4232.9491985999994"/>
    <n v="0"/>
    <n v="5.8790961091666656"/>
  </r>
  <r>
    <x v="6"/>
    <x v="4"/>
    <d v="2019-07-01T00:00:00"/>
    <n v="259.29170099999999"/>
    <n v="0"/>
    <n v="407.71934320000003"/>
    <n v="0"/>
    <n v="148.42764220000004"/>
    <n v="0"/>
    <n v="0.19949951908602157"/>
  </r>
  <r>
    <x v="7"/>
    <x v="4"/>
    <d v="2019-08-01T00:00:00"/>
    <n v="942.67075320000004"/>
    <n v="0"/>
    <n v="1603.1400787"/>
    <n v="0"/>
    <n v="660.46932549999997"/>
    <n v="0"/>
    <n v="0.88772758803763441"/>
  </r>
  <r>
    <x v="8"/>
    <x v="4"/>
    <d v="2019-09-01T00:00:00"/>
    <n v="9741.3608314899993"/>
    <n v="0"/>
    <n v="11976.3881759"/>
    <n v="0"/>
    <n v="2235.0273444100003"/>
    <n v="0"/>
    <n v="3.1042046450138892"/>
  </r>
  <r>
    <x v="9"/>
    <x v="4"/>
    <d v="2019-10-01T00:00:00"/>
    <n v="14258.830368139999"/>
    <n v="0"/>
    <n v="17196.2552493"/>
    <n v="0"/>
    <n v="2937.424881160001"/>
    <n v="0"/>
    <n v="3.9481517219892486"/>
  </r>
  <r>
    <x v="10"/>
    <x v="4"/>
    <d v="2019-11-01T00:00:00"/>
    <n v="11713.967952249999"/>
    <n v="0"/>
    <n v="15209.574428"/>
    <n v="0"/>
    <n v="3495.6064757500008"/>
    <n v="0"/>
    <n v="4.855008994097223"/>
  </r>
  <r>
    <x v="11"/>
    <x v="4"/>
    <d v="2019-12-01T00:00:00"/>
    <n v="16081.9992432"/>
    <n v="0"/>
    <n v="19546.722019000001"/>
    <n v="0"/>
    <n v="3464.7227758000008"/>
    <n v="0"/>
    <n v="4.6568854513440874"/>
  </r>
  <r>
    <x v="0"/>
    <x v="5"/>
    <d v="2020-01-01T00:00:00"/>
    <n v="4664.8397476"/>
    <n v="0"/>
    <n v="7314.6717263"/>
    <n v="0"/>
    <n v="2649.8319787"/>
    <n v="0"/>
    <n v="3.5616021219086025"/>
  </r>
  <r>
    <x v="1"/>
    <x v="5"/>
    <d v="2020-02-01T00:00:00"/>
    <n v="8190.6611624999996"/>
    <n v="0"/>
    <n v="11452.000900839999"/>
    <n v="0"/>
    <n v="3261.3397383399997"/>
    <n v="0"/>
    <n v="4.685832957385057"/>
  </r>
  <r>
    <x v="2"/>
    <x v="5"/>
    <d v="2020-03-01T00:00:00"/>
    <n v="33486.3613453"/>
    <n v="32.608455999999997"/>
    <n v="38717.963632999999"/>
    <n v="32.608455999999997"/>
    <n v="5231.6022876999996"/>
    <n v="0"/>
    <n v="7.0317235049731179"/>
  </r>
  <r>
    <x v="3"/>
    <x v="5"/>
    <d v="2020-04-01T00:00:00"/>
    <n v="24421.682257709999"/>
    <n v="6453.5762912999999"/>
    <n v="29755.587603"/>
    <n v="6626.7267093"/>
    <n v="5333.9053452900007"/>
    <n v="173.15041800000017"/>
    <n v="7.4082018684583346"/>
  </r>
  <r>
    <x v="4"/>
    <x v="5"/>
    <d v="2020-05-01T00:00:00"/>
    <n v="21439.399696730001"/>
    <n v="1466.5116899"/>
    <n v="25107.460611412"/>
    <n v="1466.5116899"/>
    <n v="3668.0609146819988"/>
    <n v="0"/>
    <n v="4.9301894014542995"/>
  </r>
  <r>
    <x v="5"/>
    <x v="5"/>
    <d v="2020-06-01T00:00:00"/>
    <n v="25128.151219899999"/>
    <n v="5.9978942999999996"/>
    <n v="28849.079578270001"/>
    <n v="5.9978942999999996"/>
    <n v="3720.9283583700017"/>
    <n v="0"/>
    <n v="5.1679560532916691"/>
  </r>
  <r>
    <x v="6"/>
    <x v="5"/>
    <d v="2020-07-01T00:00:00"/>
    <n v="73.215591000000003"/>
    <n v="0"/>
    <n v="211.69662629999999"/>
    <n v="0"/>
    <n v="138.48103529999997"/>
    <n v="0"/>
    <n v="0.18613042379032255"/>
  </r>
  <r>
    <x v="7"/>
    <x v="5"/>
    <d v="2020-08-01T00:00:00"/>
    <n v="930.8539131"/>
    <n v="0"/>
    <n v="1335.2185281"/>
    <n v="0"/>
    <n v="404.36461499999996"/>
    <n v="0"/>
    <n v="0.54350082661290311"/>
  </r>
  <r>
    <x v="8"/>
    <x v="5"/>
    <d v="2020-09-01T00:00:00"/>
    <n v="1723.22160506"/>
    <n v="0"/>
    <n v="2311.9144268"/>
    <n v="0"/>
    <n v="588.69282174"/>
    <n v="0"/>
    <n v="0.81762891908333335"/>
  </r>
  <r>
    <x v="9"/>
    <x v="5"/>
    <d v="2020-10-01T00:00:00"/>
    <n v="13975.810038699999"/>
    <n v="0"/>
    <n v="17215.783544000002"/>
    <n v="0"/>
    <n v="3239.9735053000022"/>
    <n v="0"/>
    <n v="4.3548030985215078"/>
  </r>
  <r>
    <x v="10"/>
    <x v="5"/>
    <d v="2020-11-01T00:00:00"/>
    <n v="17097.003716129999"/>
    <n v="0"/>
    <n v="20432.463919000002"/>
    <n v="0"/>
    <n v="3335.4602028700028"/>
    <n v="0"/>
    <n v="4.6325836150972268"/>
  </r>
  <r>
    <x v="11"/>
    <x v="5"/>
    <d v="2020-12-01T00:00:00"/>
    <n v="17724.516534670001"/>
    <n v="0"/>
    <n v="21251.599374705002"/>
    <n v="0"/>
    <n v="3527.0828400350001"/>
    <n v="0"/>
    <n v="4.7407027419825267"/>
  </r>
  <r>
    <x v="0"/>
    <x v="6"/>
    <d v="2021-01-01T00:00:00"/>
    <n v="4390.1390581960004"/>
    <n v="0"/>
    <n v="6221.3106003000003"/>
    <n v="0"/>
    <n v="1831.1715421039999"/>
    <n v="0"/>
    <n v="2.4612520727204297"/>
  </r>
  <r>
    <x v="1"/>
    <x v="6"/>
    <d v="2021-02-01T00:00:00"/>
    <n v="75.099106000000006"/>
    <n v="48.935963200000003"/>
    <n v="406.48323420000003"/>
    <n v="48.935963200000003"/>
    <n v="331.38412820000002"/>
    <n v="0"/>
    <n v="0.49313114315476192"/>
  </r>
  <r>
    <x v="2"/>
    <x v="6"/>
    <d v="2021-03-01T00:00:00"/>
    <n v="7042.2313350000004"/>
    <n v="398.23165970000002"/>
    <n v="10013.27647067"/>
    <n v="398.23165970000002"/>
    <n v="2971.0451356699996"/>
    <n v="0"/>
    <n v="3.9933402361155905"/>
  </r>
  <r>
    <x v="3"/>
    <x v="6"/>
    <d v="2021-04-01T00:00:00"/>
    <n v="21305.116876799999"/>
    <n v="2581.5988380700001"/>
    <n v="25174.813078499999"/>
    <n v="2581.5988380700001"/>
    <n v="3869.6962017000005"/>
    <n v="0"/>
    <n v="5.3745780579166675"/>
  </r>
  <r>
    <x v="4"/>
    <x v="6"/>
    <d v="2021-05-01T00:00:00"/>
    <n v="17868.975203639999"/>
    <n v="1790.1370704999999"/>
    <n v="21301.801840700002"/>
    <n v="1790.1370704999999"/>
    <n v="3432.8266370600031"/>
    <n v="0"/>
    <n v="4.6140142971236608"/>
  </r>
  <r>
    <x v="5"/>
    <x v="6"/>
    <d v="2021-06-01T00:00:00"/>
    <n v="21449.8599612"/>
    <n v="14.791285999999999"/>
    <n v="24945.74942"/>
    <n v="14.791285999999999"/>
    <n v="3495.8894588000003"/>
    <n v="0"/>
    <n v="4.8554020261111113"/>
  </r>
  <r>
    <x v="6"/>
    <x v="6"/>
    <d v="2021-07-01T00:00:00"/>
    <n v="217.670838"/>
    <n v="0"/>
    <n v="553.24755800000003"/>
    <n v="0"/>
    <n v="335.57672000000002"/>
    <n v="0"/>
    <n v="0.45104397849462369"/>
  </r>
  <r>
    <x v="7"/>
    <x v="6"/>
    <d v="2021-08-01T00:00:00"/>
    <n v="0"/>
    <n v="0"/>
    <n v="29.511734000000001"/>
    <n v="0"/>
    <n v="29.511734000000001"/>
    <n v="0"/>
    <n v="3.9666309139784944E-2"/>
  </r>
  <r>
    <x v="8"/>
    <x v="6"/>
    <d v="2021-09-01T00:00:00"/>
    <n v="843.192859"/>
    <n v="0"/>
    <n v="1359.710881"/>
    <n v="0"/>
    <n v="516.51802199999997"/>
    <n v="0"/>
    <n v="0.7173861416666667"/>
  </r>
  <r>
    <x v="9"/>
    <x v="6"/>
    <d v="2021-10-01T00:00:00"/>
    <n v="13250.0921819"/>
    <n v="0"/>
    <n v="15843.283173"/>
    <n v="0"/>
    <n v="2593.1909911000002"/>
    <n v="0"/>
    <n v="3.485471762231183"/>
  </r>
  <r>
    <x v="10"/>
    <x v="6"/>
    <d v="2021-11-01T00:00:00"/>
    <n v="2107.7215059999999"/>
    <n v="1102.2770813499999"/>
    <n v="2858.8747790000002"/>
    <n v="1102.2770813499999"/>
    <n v="751.15327300000035"/>
    <n v="0"/>
    <n v="1.0432684347222227"/>
  </r>
  <r>
    <x v="11"/>
    <x v="6"/>
    <d v="2021-12-01T00:00:00"/>
    <n v="944.47822299999996"/>
    <n v="4424.10509602"/>
    <n v="1594.7755043"/>
    <n v="4424.10509602"/>
    <n v="650.29728130000001"/>
    <n v="0"/>
    <n v="0.8740554856182795"/>
  </r>
  <r>
    <x v="0"/>
    <x v="7"/>
    <d v="2022-01-01T00:00:00"/>
    <n v="77.935514999999995"/>
    <n v="1332.21840124"/>
    <n v="819.44242650000001"/>
    <n v="1332.21840124"/>
    <n v="741.5069115"/>
    <n v="0"/>
    <n v="0.99664907459677421"/>
  </r>
  <r>
    <x v="1"/>
    <x v="7"/>
    <d v="2022-02-01T00:00:00"/>
    <n v="0"/>
    <n v="1835.3450302000001"/>
    <n v="0"/>
    <n v="1835.3450302000001"/>
    <n v="0"/>
    <n v="0"/>
    <n v="0"/>
  </r>
  <r>
    <x v="2"/>
    <x v="7"/>
    <d v="2022-03-01T00:00:00"/>
    <n v="7396.7347814300001"/>
    <n v="15126.36644736"/>
    <n v="10631.111796560001"/>
    <n v="15126.36644736"/>
    <n v="3234.3770151300005"/>
    <n v="0"/>
    <n v="4.3472809343145169"/>
  </r>
  <r>
    <x v="3"/>
    <x v="7"/>
    <d v="2022-04-01T00:00:00"/>
    <n v="56119.308139059998"/>
    <n v="3350.8584304000001"/>
    <n v="65252.112953930002"/>
    <n v="3350.8584304000001"/>
    <n v="9132.8048148700036"/>
    <n v="0"/>
    <n v="12.684451131763893"/>
  </r>
  <r>
    <x v="4"/>
    <x v="7"/>
    <d v="2022-05-01T00:00:00"/>
    <n v="15825.954589569999"/>
    <n v="2422.6049475"/>
    <n v="19059.306595599999"/>
    <n v="2422.6049475"/>
    <n v="3233.3520060299998"/>
    <n v="0"/>
    <n v="4.3459032339112902"/>
  </r>
  <r>
    <x v="5"/>
    <x v="7"/>
    <d v="2022-06-01T00:00:00"/>
    <n v="7311.5156455599999"/>
    <n v="15.003547660000001"/>
    <n v="9530.5979024999997"/>
    <n v="15.003547660000001"/>
    <n v="2219.0822569399998"/>
    <n v="0"/>
    <n v="3.0820586901944442"/>
  </r>
  <r>
    <x v="6"/>
    <x v="7"/>
    <d v="2022-07-01T00:00:00"/>
    <n v="189.70033086000001"/>
    <n v="0"/>
    <n v="407.69009599999998"/>
    <n v="0"/>
    <n v="217.98976513999997"/>
    <n v="0"/>
    <n v="0.29299699615591396"/>
  </r>
  <r>
    <x v="7"/>
    <x v="7"/>
    <d v="2022-08-01T00:00:00"/>
    <n v="0"/>
    <n v="0"/>
    <n v="5.5739900000000002"/>
    <n v="0"/>
    <n v="5.5739900000000002"/>
    <n v="0"/>
    <n v="7.4919220430107528E-3"/>
  </r>
  <r>
    <x v="8"/>
    <x v="7"/>
    <d v="2022-09-01T00:00:00"/>
    <n v="1173.458269"/>
    <n v="0"/>
    <n v="1830.1014427"/>
    <n v="0"/>
    <n v="656.64317370000003"/>
    <n v="0"/>
    <n v="0.9120044079166667"/>
  </r>
  <r>
    <x v="9"/>
    <x v="7"/>
    <d v="2022-10-01T00:00:00"/>
    <n v="14049.023754399999"/>
    <n v="0"/>
    <n v="17138.067828499999"/>
    <n v="0"/>
    <n v="3089.0440741000002"/>
    <n v="0"/>
    <n v="4.1519409598118289"/>
  </r>
  <r>
    <x v="10"/>
    <x v="7"/>
    <d v="2022-11-01T00:00:00"/>
    <n v="2537.8015460000001"/>
    <n v="534.45309736399997"/>
    <n v="3261.2725380000002"/>
    <n v="534.45309736399997"/>
    <n v="723.47099200000002"/>
    <n v="0"/>
    <n v="1.0048208222222224"/>
  </r>
  <r>
    <x v="11"/>
    <x v="7"/>
    <d v="2022-12-01T00:00:00"/>
    <n v="775.38955599999997"/>
    <n v="395.18478299999998"/>
    <n v="1668.634585"/>
    <n v="395.18478299999998"/>
    <n v="893.24502900000005"/>
    <n v="0"/>
    <n v="1.2005981572580646"/>
  </r>
  <r>
    <x v="0"/>
    <x v="8"/>
    <d v="2023-01-01T00:00:00"/>
    <n v="62.835906999999999"/>
    <n v="1639.18576684"/>
    <n v="129.71349994400001"/>
    <n v="1639.18576684"/>
    <n v="66.877592944000014"/>
    <n v="0"/>
    <n v="8.9889237827957019E-2"/>
  </r>
  <r>
    <x v="1"/>
    <x v="8"/>
    <d v="2023-02-01T00:00:00"/>
    <n v="0"/>
    <n v="1562.36565948"/>
    <n v="0"/>
    <n v="1562.36565948"/>
    <n v="0"/>
    <n v="0"/>
    <n v="0"/>
  </r>
  <r>
    <x v="2"/>
    <x v="8"/>
    <d v="2023-03-01T00:00:00"/>
    <n v="7599.7121232700001"/>
    <n v="19899.761142453001"/>
    <n v="10096.946064719999"/>
    <n v="19899.761142453001"/>
    <n v="2497.2339414499993"/>
    <n v="0"/>
    <n v="3.3564972331317193"/>
  </r>
  <r>
    <x v="3"/>
    <x v="8"/>
    <d v="2023-04-01T00:00:00"/>
    <n v="38139.858610800002"/>
    <n v="2221.7766111999999"/>
    <n v="45102.507251299998"/>
    <n v="2221.7766111999999"/>
    <n v="6962.648640499996"/>
    <n v="0"/>
    <n v="9.6703453340277736"/>
  </r>
  <r>
    <x v="4"/>
    <x v="8"/>
    <d v="2023-05-01T00:00:00"/>
    <n v="6942.4290135000001"/>
    <n v="2563.7911058"/>
    <n v="9084.3795359960004"/>
    <n v="2563.7911058"/>
    <n v="2141.9505224960003"/>
    <n v="0"/>
    <n v="2.8789657560430113"/>
  </r>
  <r>
    <x v="5"/>
    <x v="8"/>
    <d v="2023-06-01T00:00:00"/>
    <n v="7690.3822737999999"/>
    <n v="25.2543148"/>
    <n v="9699.5149610000008"/>
    <n v="25.2543148"/>
    <n v="2009.1326872000009"/>
    <n v="0"/>
    <n v="2.7904620655555568"/>
  </r>
  <r>
    <x v="6"/>
    <x v="8"/>
    <d v="2023-07-01T00:00:00"/>
    <n v="302.544892"/>
    <n v="0"/>
    <n v="552.69204309999998"/>
    <n v="0"/>
    <n v="250.14715109999997"/>
    <n v="0"/>
    <n v="0.33621928911290316"/>
  </r>
  <r>
    <x v="7"/>
    <x v="8"/>
    <d v="2023-08-01T00:00:00"/>
    <n v="0"/>
    <n v="0"/>
    <n v="0"/>
    <n v="0"/>
    <n v="0"/>
    <n v="0"/>
    <n v="0"/>
  </r>
  <r>
    <x v="8"/>
    <x v="8"/>
    <d v="2023-09-01T00:00:00"/>
    <n v="977.89657120000004"/>
    <n v="0"/>
    <n v="1469.7090700000001"/>
    <n v="0"/>
    <n v="491.81249880000007"/>
    <n v="0"/>
    <n v="0.68307291500000011"/>
  </r>
  <r>
    <x v="9"/>
    <x v="8"/>
    <d v="2023-10-01T00:00:00"/>
    <n v="15010.055193"/>
    <n v="0"/>
    <n v="18343.416803659999"/>
    <n v="0"/>
    <n v="3333.3616106599984"/>
    <n v="0"/>
    <n v="4.4803247455107504"/>
  </r>
  <r>
    <x v="10"/>
    <x v="8"/>
    <d v="2023-11-01T00:00:00"/>
    <n v="2983.118363"/>
    <n v="548.99242560000005"/>
    <n v="4665.3678890000001"/>
    <n v="548.99242560000005"/>
    <n v="1682.2495260000001"/>
    <n v="0"/>
    <n v="2.3364576750000001"/>
  </r>
  <r>
    <x v="11"/>
    <x v="8"/>
    <d v="2023-12-01T00:00:00"/>
    <n v="967.84007299999996"/>
    <n v="367.69124119999998"/>
    <n v="1773.891345"/>
    <n v="367.69124119999998"/>
    <n v="806.05127200000004"/>
    <n v="0"/>
    <n v="1.0834022473118281"/>
  </r>
  <r>
    <x v="0"/>
    <x v="9"/>
    <d v="2024-01-01T00:00:00"/>
    <n v="42.901411699999997"/>
    <n v="1100.3504946"/>
    <n v="314.27206050000001"/>
    <n v="1100.3504946"/>
    <n v="271.37064880000003"/>
    <n v="0"/>
    <n v="0.36474549569892478"/>
  </r>
  <r>
    <x v="1"/>
    <x v="9"/>
    <d v="2024-02-01T00:00:00"/>
    <n v="8.2973327999999995"/>
    <n v="467.77693490000001"/>
    <n v="80.1870124"/>
    <n v="467.77693490000001"/>
    <n v="71.889679599999994"/>
    <n v="0"/>
    <n v="0.10328976954022986"/>
  </r>
  <r>
    <x v="2"/>
    <x v="9"/>
    <d v="2024-03-01T00:00:00"/>
    <n v="9329.01459024"/>
    <n v="7398.1449075359997"/>
    <n v="13123.543331499999"/>
    <n v="7398.1449075359997"/>
    <n v="3794.5287412599992"/>
    <n v="0"/>
    <n v="5.1001730393279558"/>
  </r>
  <r>
    <x v="3"/>
    <x v="9"/>
    <d v="2024-04-01T00:00:00"/>
    <n v="73207.266161699998"/>
    <n v="3584.8190942000001"/>
    <n v="84438.845257145003"/>
    <n v="3584.8190942000001"/>
    <n v="11231.579095445006"/>
    <n v="0"/>
    <n v="15.599415410340287"/>
  </r>
  <r>
    <x v="4"/>
    <x v="9"/>
    <d v="2024-05-01T00:00:00"/>
    <n v="19575.033510500001"/>
    <n v="2343.1739637559999"/>
    <n v="22919.150206869999"/>
    <n v="2343.1739637559999"/>
    <n v="3344.116696369998"/>
    <n v="0"/>
    <n v="4.4947805058736527"/>
  </r>
  <r>
    <x v="5"/>
    <x v="9"/>
    <d v="2024-06-01T00:00:00"/>
    <n v="21414.607073800002"/>
    <n v="0"/>
    <n v="24960.563711999999"/>
    <n v="0"/>
    <n v="3545.9566381999975"/>
    <n v="0"/>
    <n v="4.9249397752777746"/>
  </r>
  <r>
    <x v="6"/>
    <x v="9"/>
    <d v="2024-07-01T00:00:00"/>
    <n v="293.97276369999997"/>
    <n v="0"/>
    <n v="717.79121269999996"/>
    <n v="0"/>
    <n v="423.81844899999999"/>
    <n v="0"/>
    <n v="0.56964845295698929"/>
  </r>
  <r>
    <x v="7"/>
    <x v="9"/>
    <d v="2024-08-01T00:00:00"/>
    <n v="10.515152"/>
    <n v="0"/>
    <n v="82.850905600000004"/>
    <n v="0"/>
    <n v="72.335753600000004"/>
    <n v="0"/>
    <n v="9.722547526881721E-2"/>
  </r>
  <r>
    <x v="8"/>
    <x v="9"/>
    <d v="2024-09-01T00:00:00"/>
    <n v="1346.2550309999999"/>
    <n v="0"/>
    <n v="1952.8187620000001"/>
    <n v="0"/>
    <n v="606.56373100000019"/>
    <n v="0"/>
    <n v="0.84244962638888921"/>
  </r>
  <r>
    <x v="9"/>
    <x v="9"/>
    <d v="2024-10-01T00:00:00"/>
    <n v="16868.960635300002"/>
    <n v="0"/>
    <n v="20093.150548260001"/>
    <n v="0"/>
    <n v="3224.1899129599988"/>
    <n v="0"/>
    <n v="4.3335885926881703"/>
  </r>
  <r>
    <x v="10"/>
    <x v="9"/>
    <d v="2024-11-01T00:00:00"/>
    <n v="2151.7271835000001"/>
    <n v="435.3012339"/>
    <n v="3839.0321936999999"/>
    <n v="435.3012339"/>
    <n v="1687.3050101999997"/>
    <n v="0"/>
    <n v="2.3434791808333331"/>
  </r>
  <r>
    <x v="11"/>
    <x v="9"/>
    <d v="2024-12-01T00:00:00"/>
    <n v="1412.0270009999999"/>
    <n v="350.91369864000001"/>
    <n v="2349.4432944999999"/>
    <n v="350.91369864000001"/>
    <n v="937.41629349999994"/>
    <n v="0"/>
    <n v="1.259968136424731"/>
  </r>
  <r>
    <x v="0"/>
    <x v="10"/>
    <d v="2025-01-01T00:00:00"/>
    <n v="351.71821599999998"/>
    <n v="936.26804143000004"/>
    <n v="832.07656999999995"/>
    <n v="936.26804143000004"/>
    <n v="480.35835399999996"/>
    <n v="0"/>
    <n v="0.64564294892473117"/>
  </r>
  <r>
    <x v="1"/>
    <x v="10"/>
    <d v="2025-02-01T00:00:00"/>
    <n v="85.138778200000004"/>
    <n v="128.64005969999999"/>
    <n v="344.34328090000002"/>
    <n v="128.64005969999999"/>
    <n v="259.20450270000003"/>
    <n v="0"/>
    <n v="0.38572098616071437"/>
  </r>
  <r>
    <x v="2"/>
    <x v="10"/>
    <d v="2025-03-01T00:00:00"/>
    <n v="16608.9082518"/>
    <n v="8358.91936833"/>
    <n v="22622.685231849999"/>
    <n v="8358.91936833"/>
    <n v="6013.7769800499991"/>
    <n v="0"/>
    <n v="8.083033575336021"/>
  </r>
  <r>
    <x v="3"/>
    <x v="10"/>
    <d v="2025-04-01T00:00:00"/>
    <n v="59948.210042600003"/>
    <n v="2790.9035657999998"/>
    <n v="69644.693536899998"/>
    <n v="2790.9035657999998"/>
    <n v="9696.4834942999951"/>
    <n v="0"/>
    <n v="13.467338186527771"/>
  </r>
  <r>
    <x v="4"/>
    <x v="10"/>
    <d v="2025-05-01T00:00:00"/>
    <n v="23641.851972"/>
    <n v="2351.0468734800002"/>
    <n v="27192.700382300001"/>
    <n v="2351.0468734800002"/>
    <n v="3550.848410300001"/>
    <n v="0"/>
    <n v="4.7726457127688189"/>
  </r>
  <r>
    <x v="5"/>
    <x v="10"/>
    <d v="2025-06-01T00:00:00"/>
    <n v="26527.674256999999"/>
    <n v="18.026447000000001"/>
    <n v="30158.971008"/>
    <n v="18.026447000000001"/>
    <n v="3631.2967510000017"/>
    <n v="0"/>
    <n v="5.0434677097222247"/>
  </r>
  <r>
    <x v="6"/>
    <x v="10"/>
    <d v="2025-07-01T00:00:00"/>
    <n v="1117.9874785"/>
    <n v="0"/>
    <n v="2252.0862585999998"/>
    <n v="0"/>
    <n v="1134.0987800999999"/>
    <n v="0"/>
    <n v="1.5243263173387096"/>
  </r>
  <r>
    <x v="7"/>
    <x v="10"/>
    <d v="2025-08-01T00:00:00"/>
    <n v="38.533830000000002"/>
    <n v="0"/>
    <n v="130.6139531"/>
    <n v="0"/>
    <n v="92.080123100000009"/>
    <n v="0"/>
    <n v="0.12376360631720432"/>
  </r>
  <r>
    <x v="8"/>
    <x v="10"/>
    <d v="2025-09-01T00:00:00"/>
    <n v="2207.6112379000001"/>
    <n v="0"/>
    <n v="3137.5656531999998"/>
    <n v="0"/>
    <n v="929.95441529999971"/>
    <n v="0"/>
    <n v="1.291603354583333"/>
  </r>
  <r>
    <x v="9"/>
    <x v="10"/>
    <d v="2025-10-01T00:00:00"/>
    <n v="24430.261964199999"/>
    <n v="0"/>
    <n v="29451.742693600001"/>
    <n v="0"/>
    <n v="5021.480729400002"/>
    <n v="0"/>
    <n v="6.7493020556451642"/>
  </r>
  <r>
    <x v="10"/>
    <x v="10"/>
    <d v="2025-11-01T00:00:00"/>
    <n v="12036.036066000001"/>
    <n v="572.66528915000004"/>
    <n v="11894.2992282"/>
    <n v="572.66528915000004"/>
    <n v="-141.73683780000101"/>
    <n v="0"/>
    <n v="-0.19685671916666805"/>
  </r>
  <r>
    <x v="11"/>
    <x v="10"/>
    <d v="2025-12-01T00:00:00"/>
    <n v="2315.0097673999999"/>
    <n v="206.96820260000001"/>
    <n v="4096.7726789999997"/>
    <n v="206.96820260000001"/>
    <n v="1781.7629115999998"/>
    <n v="0"/>
    <n v="2.3948426231182793"/>
  </r>
  <r>
    <x v="0"/>
    <x v="11"/>
    <d v="2026-01-01T00:00:00"/>
    <n v="283.36409099999997"/>
    <n v="1006.0028652"/>
    <n v="984.16368031000002"/>
    <n v="1006.0028652"/>
    <n v="700.7995893100001"/>
    <n v="0"/>
    <n v="0.9419349318682797"/>
  </r>
  <r>
    <x v="1"/>
    <x v="11"/>
    <d v="2026-02-01T00:00:00"/>
    <n v="22.98576327"/>
    <n v="111.746797"/>
    <n v="307.587309"/>
    <n v="111.746797"/>
    <n v="284.60154573"/>
    <n v="0"/>
    <n v="0.42351420495535713"/>
  </r>
  <r>
    <x v="2"/>
    <x v="11"/>
    <d v="2026-03-01T00:00:00"/>
    <n v="16234.1280319"/>
    <n v="3387.8636727200001"/>
    <n v="21578.133923000001"/>
    <n v="3387.8636727200001"/>
    <n v="5344.0058911000015"/>
    <n v="0"/>
    <n v="7.1828036170698946"/>
  </r>
  <r>
    <x v="3"/>
    <x v="11"/>
    <d v="2026-04-01T00:00:00"/>
    <n v="67160.294597400003"/>
    <n v="2025.5562717"/>
    <n v="77036.585757570007"/>
    <n v="2025.5562717"/>
    <n v="9876.2911601700034"/>
    <n v="0"/>
    <n v="13.717071055791672"/>
  </r>
  <r>
    <x v="4"/>
    <x v="11"/>
    <d v="2026-05-01T00:00:00"/>
    <n v="22778.970318"/>
    <n v="1977.1491223"/>
    <n v="25983.475697400001"/>
    <n v="1977.1491223"/>
    <n v="3204.5053794000014"/>
    <n v="0"/>
    <n v="4.3071308862903246"/>
  </r>
  <r>
    <x v="5"/>
    <x v="11"/>
    <d v="2026-06-01T00:00:00"/>
    <n v="25778.697704999999"/>
    <n v="0"/>
    <n v="29506.433483500001"/>
    <n v="0"/>
    <n v="3727.7357785000022"/>
    <n v="0"/>
    <n v="5.1774108034722257"/>
  </r>
  <r>
    <x v="6"/>
    <x v="11"/>
    <d v="2026-07-01T00:00:00"/>
    <n v="1040.723450686"/>
    <n v="0"/>
    <n v="2118.1220622999999"/>
    <n v="0"/>
    <n v="1077.3986116139999"/>
    <n v="0"/>
    <n v="1.4481164134596773"/>
  </r>
  <r>
    <x v="7"/>
    <x v="11"/>
    <d v="2026-08-01T00:00:00"/>
    <n v="59.000213000000002"/>
    <n v="0"/>
    <n v="168.05256806"/>
    <n v="0"/>
    <n v="109.05235506"/>
    <n v="0"/>
    <n v="0.14657574604838708"/>
  </r>
  <r>
    <x v="8"/>
    <x v="11"/>
    <d v="2026-09-01T00:00:00"/>
    <n v="2308.4413327000002"/>
    <n v="0"/>
    <n v="2983.6052289999998"/>
    <n v="0"/>
    <n v="675.16389629999958"/>
    <n v="0"/>
    <n v="0.93772763374999935"/>
  </r>
  <r>
    <x v="9"/>
    <x v="11"/>
    <d v="2026-10-01T00:00:00"/>
    <n v="26253.573278100001"/>
    <n v="0"/>
    <n v="31775.811273700001"/>
    <n v="0"/>
    <n v="5522.2379956000004"/>
    <n v="0"/>
    <n v="7.422362897311829"/>
  </r>
  <r>
    <x v="10"/>
    <x v="11"/>
    <d v="2026-11-01T00:00:00"/>
    <n v="5487.7127620000001"/>
    <n v="0"/>
    <n v="7995.97194107"/>
    <n v="0"/>
    <n v="2508.2591790699998"/>
    <n v="0"/>
    <n v="3.4836933042638885"/>
  </r>
  <r>
    <x v="11"/>
    <x v="11"/>
    <d v="2026-12-01T00:00:00"/>
    <n v="2111.1216140000001"/>
    <n v="252.01498839999999"/>
    <n v="4811.9211773500001"/>
    <n v="252.01498839999999"/>
    <n v="2700.79956335"/>
    <n v="0"/>
    <n v="3.6301069399865593"/>
  </r>
  <r>
    <x v="0"/>
    <x v="12"/>
    <d v="2027-01-01T00:00:00"/>
    <n v="161.21666339999999"/>
    <n v="1035.2908301"/>
    <n v="645.95845729999996"/>
    <n v="1035.2908301"/>
    <n v="484.74179389999995"/>
    <n v="0"/>
    <n v="0.65153466922043013"/>
  </r>
  <r>
    <x v="1"/>
    <x v="12"/>
    <d v="2027-02-01T00:00:00"/>
    <n v="1.0977935999999999"/>
    <n v="77.795821900000007"/>
    <n v="49.048111200000001"/>
    <n v="77.795821900000007"/>
    <n v="47.950317599999998"/>
    <n v="0"/>
    <n v="7.1354639285714283E-2"/>
  </r>
  <r>
    <x v="2"/>
    <x v="12"/>
    <d v="2027-03-01T00:00:00"/>
    <n v="17635.771255349999"/>
    <n v="3549.9689208999998"/>
    <n v="22428.983649932001"/>
    <n v="3549.9689208999998"/>
    <n v="4793.2123945820022"/>
    <n v="0"/>
    <n v="6.4424897776639813"/>
  </r>
  <r>
    <x v="3"/>
    <x v="12"/>
    <d v="2027-04-01T00:00:00"/>
    <n v="44421.589780100003"/>
    <n v="2085.3821443000002"/>
    <n v="61823.461182250001"/>
    <n v="2085.3821443000002"/>
    <n v="17401.871402149998"/>
    <n v="0"/>
    <n v="24.16926583631944"/>
  </r>
  <r>
    <x v="4"/>
    <x v="12"/>
    <d v="2027-05-01T00:00:00"/>
    <n v="22515.875483200001"/>
    <n v="1986.08594002"/>
    <n v="26227.404829340001"/>
    <n v="1986.08594002"/>
    <n v="3711.5293461399997"/>
    <n v="0"/>
    <n v="4.9886147125537628"/>
  </r>
  <r>
    <x v="5"/>
    <x v="12"/>
    <d v="2027-06-01T00:00:00"/>
    <n v="12659.738553699999"/>
    <n v="0"/>
    <n v="15199.054113"/>
    <n v="0"/>
    <n v="2539.315559300001"/>
    <n v="0"/>
    <n v="3.5268271656944461"/>
  </r>
  <r>
    <x v="6"/>
    <x v="12"/>
    <d v="2027-07-01T00:00:00"/>
    <n v="1065.4287993"/>
    <n v="0"/>
    <n v="2173.55993717"/>
    <n v="0"/>
    <n v="1108.13113787"/>
    <n v="0"/>
    <n v="1.4894235724059139"/>
  </r>
  <r>
    <x v="7"/>
    <x v="12"/>
    <d v="2027-08-01T00:00:00"/>
    <n v="85.295227499999996"/>
    <n v="0"/>
    <n v="324.85507150000001"/>
    <n v="0"/>
    <n v="239.559844"/>
    <n v="0"/>
    <n v="0.32198903763440856"/>
  </r>
  <r>
    <x v="8"/>
    <x v="12"/>
    <d v="2027-09-01T00:00:00"/>
    <n v="2416.0090930000001"/>
    <n v="0"/>
    <n v="3059.4287792"/>
    <n v="0"/>
    <n v="643.41968619999989"/>
    <n v="0"/>
    <n v="0.89363845305555534"/>
  </r>
  <r>
    <x v="9"/>
    <x v="12"/>
    <d v="2027-10-01T00:00:00"/>
    <n v="20466.4391144"/>
    <n v="0"/>
    <n v="23948.17565918"/>
    <n v="0"/>
    <n v="3481.7365447800003"/>
    <n v="0"/>
    <n v="4.6797534204032258"/>
  </r>
  <r>
    <x v="10"/>
    <x v="12"/>
    <d v="2027-11-01T00:00:00"/>
    <n v="5543.4728973000001"/>
    <n v="0"/>
    <n v="7747.0381148699998"/>
    <n v="0"/>
    <n v="2203.5652175699997"/>
    <n v="0"/>
    <n v="3.0605072466249998"/>
  </r>
  <r>
    <x v="11"/>
    <x v="12"/>
    <d v="2027-12-01T00:00:00"/>
    <n v="2200.4031140000002"/>
    <n v="357.99690129999999"/>
    <n v="4253.9202443000004"/>
    <n v="357.99690129999999"/>
    <n v="2053.5171303000002"/>
    <n v="0"/>
    <n v="2.760103669758065"/>
  </r>
  <r>
    <x v="0"/>
    <x v="13"/>
    <d v="2028-01-01T00:00:00"/>
    <n v="373.85653600000001"/>
    <n v="1083.8591541999999"/>
    <n v="495.56049400000001"/>
    <n v="1083.8591541999999"/>
    <n v="121.703958"/>
    <n v="0"/>
    <n v="0.1635805887096774"/>
  </r>
  <r>
    <x v="1"/>
    <x v="13"/>
    <d v="2028-02-01T00:00:00"/>
    <n v="0"/>
    <n v="110.16313767"/>
    <n v="0"/>
    <n v="110.16313767"/>
    <n v="0"/>
    <n v="0"/>
    <n v="0"/>
  </r>
  <r>
    <x v="2"/>
    <x v="13"/>
    <d v="2028-03-01T00:00:00"/>
    <n v="14865.573541600001"/>
    <n v="3220.4029279000001"/>
    <n v="17898.23233906"/>
    <n v="3220.4029279000001"/>
    <n v="3032.6587974599988"/>
    <n v="0"/>
    <n v="4.0761542976612883"/>
  </r>
  <r>
    <x v="3"/>
    <x v="13"/>
    <d v="2028-04-01T00:00:00"/>
    <n v="21596.51146908"/>
    <n v="1946.4731568"/>
    <n v="26448.548762940001"/>
    <n v="1946.4731568"/>
    <n v="4852.0372938600012"/>
    <n v="0"/>
    <n v="6.7389406859166687"/>
  </r>
  <r>
    <x v="4"/>
    <x v="13"/>
    <d v="2028-05-01T00:00:00"/>
    <n v="466.99064499999997"/>
    <n v="2499.0040813999999"/>
    <n v="726.78822739999998"/>
    <n v="2499.0040813999999"/>
    <n v="259.79758240000001"/>
    <n v="0"/>
    <n v="0.34919029892473119"/>
  </r>
  <r>
    <x v="5"/>
    <x v="13"/>
    <d v="2028-06-01T00:00:00"/>
    <n v="559.16821400000003"/>
    <n v="1.5691109000000001"/>
    <n v="1088.68197992"/>
    <n v="1.5691109000000001"/>
    <n v="529.51376591999997"/>
    <n v="0"/>
    <n v="0.73543578599999992"/>
  </r>
  <r>
    <x v="6"/>
    <x v="13"/>
    <d v="2028-07-01T00:00:00"/>
    <n v="60.093514220000003"/>
    <n v="0"/>
    <n v="215.4924226"/>
    <n v="0"/>
    <n v="155.39890837999999"/>
    <n v="0"/>
    <n v="0.20886950051075268"/>
  </r>
  <r>
    <x v="7"/>
    <x v="13"/>
    <d v="2028-08-01T00:00:00"/>
    <n v="0"/>
    <n v="0"/>
    <n v="0"/>
    <n v="0"/>
    <n v="0"/>
    <n v="0"/>
    <n v="0"/>
  </r>
  <r>
    <x v="8"/>
    <x v="13"/>
    <d v="2028-09-01T00:00:00"/>
    <n v="572.06880100000001"/>
    <n v="0"/>
    <n v="758.45874179999998"/>
    <n v="0"/>
    <n v="186.38994079999998"/>
    <n v="0"/>
    <n v="0.25887491777777771"/>
  </r>
  <r>
    <x v="9"/>
    <x v="13"/>
    <d v="2028-10-01T00:00:00"/>
    <n v="15716.737767639999"/>
    <n v="0"/>
    <n v="20283.613500399999"/>
    <n v="0"/>
    <n v="4566.8757327599997"/>
    <n v="0"/>
    <n v="6.1382738343548384"/>
  </r>
  <r>
    <x v="10"/>
    <x v="13"/>
    <d v="2028-11-01T00:00:00"/>
    <n v="0"/>
    <n v="0"/>
    <n v="0"/>
    <n v="0"/>
    <n v="0"/>
    <n v="0"/>
    <n v="0"/>
  </r>
  <r>
    <x v="11"/>
    <x v="13"/>
    <d v="2028-12-01T00:00:00"/>
    <n v="0"/>
    <n v="357.41823145000001"/>
    <n v="0"/>
    <n v="357.41823145000001"/>
    <n v="0"/>
    <n v="0"/>
    <n v="0"/>
  </r>
  <r>
    <x v="0"/>
    <x v="14"/>
    <d v="2029-01-01T00:00:00"/>
    <n v="0"/>
    <n v="1135.3066240000001"/>
    <n v="0"/>
    <n v="1135.3066240000001"/>
    <n v="0"/>
    <n v="0"/>
    <n v="0"/>
  </r>
  <r>
    <x v="1"/>
    <x v="14"/>
    <d v="2029-02-01T00:00:00"/>
    <n v="0"/>
    <n v="74.399719399999995"/>
    <n v="0"/>
    <n v="74.399719399999995"/>
    <n v="0"/>
    <n v="0"/>
    <n v="0"/>
  </r>
  <r>
    <x v="2"/>
    <x v="14"/>
    <d v="2029-03-01T00:00:00"/>
    <n v="11465.391712500001"/>
    <n v="506.34206419999998"/>
    <n v="14402.418866128"/>
    <n v="506.34206419999998"/>
    <n v="2937.0271536279997"/>
    <n v="0"/>
    <n v="3.9476171419731179"/>
  </r>
  <r>
    <x v="3"/>
    <x v="14"/>
    <d v="2029-04-01T00:00:00"/>
    <n v="23439.386873799998"/>
    <n v="2507.3337243999999"/>
    <n v="28583.989891638001"/>
    <n v="2507.3337243999999"/>
    <n v="5144.6030178380024"/>
    <n v="0"/>
    <n v="7.1452819692194485"/>
  </r>
  <r>
    <x v="4"/>
    <x v="14"/>
    <d v="2029-05-01T00:00:00"/>
    <n v="457.42880159999999"/>
    <n v="2582.0969157"/>
    <n v="749.40463569999997"/>
    <n v="2582.0969157"/>
    <n v="291.97583409999999"/>
    <n v="0"/>
    <n v="0.39244063723118278"/>
  </r>
  <r>
    <x v="5"/>
    <x v="14"/>
    <d v="2029-06-01T00:00:00"/>
    <n v="701.87672575600004"/>
    <n v="0"/>
    <n v="1457.1249227999999"/>
    <n v="0"/>
    <n v="755.24819704399988"/>
    <n v="0"/>
    <n v="1.0489558292277776"/>
  </r>
  <r>
    <x v="6"/>
    <x v="14"/>
    <d v="2029-07-01T00:00:00"/>
    <n v="46.170738900000003"/>
    <n v="0"/>
    <n v="222.544464"/>
    <n v="0"/>
    <n v="176.3737251"/>
    <n v="0"/>
    <n v="0.23706145846774193"/>
  </r>
  <r>
    <x v="7"/>
    <x v="14"/>
    <d v="2029-08-01T00:00:00"/>
    <n v="0"/>
    <n v="0"/>
    <n v="0"/>
    <n v="0"/>
    <n v="0"/>
    <n v="0"/>
    <n v="0"/>
  </r>
  <r>
    <x v="8"/>
    <x v="14"/>
    <d v="2029-09-01T00:00:00"/>
    <n v="0"/>
    <n v="0"/>
    <n v="0"/>
    <n v="0"/>
    <n v="0"/>
    <n v="0"/>
    <n v="0"/>
  </r>
  <r>
    <x v="9"/>
    <x v="14"/>
    <d v="2029-10-01T00:00:00"/>
    <n v="16416.676501850001"/>
    <n v="0"/>
    <n v="21734.723663100001"/>
    <n v="0"/>
    <n v="5318.0471612500005"/>
    <n v="0"/>
    <n v="7.1479128511424737"/>
  </r>
  <r>
    <x v="10"/>
    <x v="14"/>
    <d v="2029-11-01T00:00:00"/>
    <n v="0"/>
    <n v="3.1940116999999999"/>
    <n v="0"/>
    <n v="3.1940116999999999"/>
    <n v="0"/>
    <n v="0"/>
    <n v="0"/>
  </r>
  <r>
    <x v="11"/>
    <x v="14"/>
    <d v="2029-12-01T00:00:00"/>
    <n v="0"/>
    <n v="353.6579418"/>
    <n v="0"/>
    <n v="353.6579418"/>
    <n v="0"/>
    <n v="0"/>
    <n v="0"/>
  </r>
  <r>
    <x v="0"/>
    <x v="15"/>
    <d v="2030-01-01T00:00:00"/>
    <n v="0"/>
    <n v="1285.1805430080001"/>
    <n v="0"/>
    <n v="1285.1805430080001"/>
    <n v="0"/>
    <n v="0"/>
    <n v="0"/>
  </r>
  <r>
    <x v="1"/>
    <x v="15"/>
    <d v="2030-02-01T00:00:00"/>
    <n v="0"/>
    <n v="93.065826799999996"/>
    <n v="0"/>
    <n v="93.065826799999996"/>
    <n v="0"/>
    <n v="0"/>
    <n v="0"/>
  </r>
  <r>
    <x v="2"/>
    <x v="15"/>
    <d v="2030-03-01T00:00:00"/>
    <n v="0"/>
    <n v="862.40271987000006"/>
    <n v="0"/>
    <n v="862.40271987000006"/>
    <n v="0"/>
    <n v="0"/>
    <n v="0"/>
  </r>
  <r>
    <x v="3"/>
    <x v="15"/>
    <d v="2030-04-01T00:00:00"/>
    <n v="1092.482943"/>
    <n v="2226.7770341700002"/>
    <n v="1908.3088238099999"/>
    <n v="2226.7770341700002"/>
    <n v="815.82588080999994"/>
    <n v="0"/>
    <n v="1.133091501125"/>
  </r>
  <r>
    <x v="4"/>
    <x v="15"/>
    <d v="2030-05-01T00:00:00"/>
    <n v="0"/>
    <n v="2427.1328725499998"/>
    <n v="15.3209152"/>
    <n v="2427.1328725499998"/>
    <n v="15.3209152"/>
    <n v="0"/>
    <n v="2.0592627956989247E-2"/>
  </r>
  <r>
    <x v="5"/>
    <x v="15"/>
    <d v="2030-06-01T00:00:00"/>
    <n v="4475.4926690000002"/>
    <n v="0"/>
    <n v="5057.4925949999997"/>
    <n v="0"/>
    <n v="581.9999259999995"/>
    <n v="0"/>
    <n v="0.80833323055555484"/>
  </r>
  <r>
    <x v="6"/>
    <x v="15"/>
    <d v="2030-07-01T00:00:00"/>
    <n v="0"/>
    <n v="0"/>
    <n v="0"/>
    <n v="0"/>
    <n v="0"/>
    <n v="0"/>
    <n v="0"/>
  </r>
  <r>
    <x v="7"/>
    <x v="15"/>
    <d v="2030-08-01T00:00:00"/>
    <n v="0"/>
    <n v="0"/>
    <n v="0"/>
    <n v="0"/>
    <n v="0"/>
    <n v="0"/>
    <n v="0"/>
  </r>
  <r>
    <x v="8"/>
    <x v="15"/>
    <d v="2030-09-01T00:00:00"/>
    <n v="0"/>
    <n v="0"/>
    <n v="0"/>
    <n v="0"/>
    <n v="0"/>
    <n v="0"/>
    <n v="0"/>
  </r>
  <r>
    <x v="9"/>
    <x v="15"/>
    <d v="2030-10-01T00:00:00"/>
    <n v="0"/>
    <n v="0"/>
    <n v="0"/>
    <n v="0"/>
    <n v="0"/>
    <n v="0"/>
    <n v="0"/>
  </r>
  <r>
    <x v="10"/>
    <x v="15"/>
    <d v="2030-11-01T00:00:00"/>
    <n v="0"/>
    <n v="3.4529990000000002"/>
    <n v="0"/>
    <n v="3.4529990000000002"/>
    <n v="0"/>
    <n v="0"/>
    <n v="0"/>
  </r>
  <r>
    <x v="11"/>
    <x v="15"/>
    <d v="2030-12-01T00:00:00"/>
    <n v="0"/>
    <n v="402.21050903999998"/>
    <n v="0"/>
    <n v="402.21050903999998"/>
    <n v="0"/>
    <n v="0"/>
    <n v="0"/>
  </r>
  <r>
    <x v="0"/>
    <x v="16"/>
    <d v="2031-01-01T00:00:00"/>
    <n v="0"/>
    <n v="0"/>
    <n v="0"/>
    <n v="0"/>
    <n v="0"/>
    <n v="0"/>
    <n v="0"/>
  </r>
  <r>
    <x v="1"/>
    <x v="16"/>
    <d v="2031-02-01T00:00:00"/>
    <n v="0"/>
    <n v="0"/>
    <n v="0"/>
    <n v="0"/>
    <n v="0"/>
    <n v="0"/>
    <n v="0"/>
  </r>
  <r>
    <x v="2"/>
    <x v="16"/>
    <d v="2031-03-01T00:00:00"/>
    <n v="0"/>
    <n v="0"/>
    <n v="0"/>
    <n v="0"/>
    <n v="0"/>
    <n v="0"/>
    <n v="0"/>
  </r>
  <r>
    <x v="3"/>
    <x v="16"/>
    <d v="2031-04-01T00:00:00"/>
    <n v="10056.303005399999"/>
    <n v="428.74875800000001"/>
    <n v="12257.19850013"/>
    <n v="428.74875800000001"/>
    <n v="2200.8954947300008"/>
    <n v="0"/>
    <n v="3.0567992982361125"/>
  </r>
  <r>
    <x v="4"/>
    <x v="16"/>
    <d v="2031-05-01T00:00:00"/>
    <n v="0"/>
    <n v="1370.82587534"/>
    <n v="22.44117"/>
    <n v="1370.82587534"/>
    <n v="22.44117"/>
    <n v="0"/>
    <n v="3.0162862903225805E-2"/>
  </r>
  <r>
    <x v="5"/>
    <x v="16"/>
    <d v="2031-06-01T00:00:00"/>
    <n v="3913.5208990000001"/>
    <n v="20.917155999999999"/>
    <n v="4379.1208559999995"/>
    <n v="20.917155999999999"/>
    <n v="465.59995699999945"/>
    <n v="0"/>
    <n v="0.64666660694444367"/>
  </r>
  <r>
    <x v="6"/>
    <x v="16"/>
    <d v="2031-07-01T00:00:00"/>
    <n v="0"/>
    <n v="0"/>
    <n v="0"/>
    <n v="0"/>
    <n v="0"/>
    <n v="0"/>
    <n v="0"/>
  </r>
  <r>
    <x v="7"/>
    <x v="16"/>
    <d v="2031-08-01T00:00:00"/>
    <n v="0"/>
    <n v="0"/>
    <n v="0"/>
    <n v="0"/>
    <n v="0"/>
    <n v="0"/>
    <n v="0"/>
  </r>
  <r>
    <x v="8"/>
    <x v="16"/>
    <d v="2031-09-01T00:00:00"/>
    <n v="0"/>
    <n v="0"/>
    <n v="0"/>
    <n v="0"/>
    <n v="0"/>
    <n v="0"/>
    <n v="0"/>
  </r>
  <r>
    <x v="9"/>
    <x v="16"/>
    <d v="2031-10-01T00:00:00"/>
    <n v="0"/>
    <n v="0"/>
    <n v="0"/>
    <n v="0"/>
    <n v="0"/>
    <n v="0"/>
    <n v="0"/>
  </r>
  <r>
    <x v="10"/>
    <x v="16"/>
    <d v="2031-11-01T00:00:00"/>
    <n v="0"/>
    <n v="0"/>
    <n v="0"/>
    <n v="0"/>
    <n v="0"/>
    <n v="0"/>
    <n v="0"/>
  </r>
  <r>
    <x v="11"/>
    <x v="16"/>
    <d v="2031-12-01T00:00:00"/>
    <n v="0"/>
    <n v="0"/>
    <n v="0"/>
    <n v="0"/>
    <n v="0"/>
    <n v="0"/>
    <n v="0"/>
  </r>
  <r>
    <x v="0"/>
    <x v="17"/>
    <d v="2032-01-01T00:00:00"/>
    <n v="0"/>
    <n v="0"/>
    <n v="0"/>
    <n v="0"/>
    <n v="0"/>
    <n v="0"/>
    <n v="0"/>
  </r>
  <r>
    <x v="1"/>
    <x v="17"/>
    <d v="2032-02-01T00:00:00"/>
    <n v="0"/>
    <n v="0"/>
    <n v="0"/>
    <n v="0"/>
    <n v="0"/>
    <n v="0"/>
    <n v="0"/>
  </r>
  <r>
    <x v="2"/>
    <x v="17"/>
    <d v="2032-03-01T00:00:00"/>
    <n v="0"/>
    <n v="0"/>
    <n v="7.0786360000000004"/>
    <n v="0"/>
    <n v="7.0786360000000004"/>
    <n v="0"/>
    <n v="9.5142956989247331E-3"/>
  </r>
  <r>
    <x v="3"/>
    <x v="17"/>
    <d v="2032-04-01T00:00:00"/>
    <n v="14264.171956579999"/>
    <n v="446.2910286"/>
    <n v="17711.174210699999"/>
    <n v="446.2910286"/>
    <n v="3447.0022541199996"/>
    <n v="0"/>
    <n v="4.7875031307222224"/>
  </r>
  <r>
    <x v="4"/>
    <x v="17"/>
    <d v="2032-05-01T00:00:00"/>
    <n v="0"/>
    <n v="1677.8664654700001"/>
    <n v="32.507231900000001"/>
    <n v="1677.8664654700001"/>
    <n v="32.507231900000001"/>
    <n v="0"/>
    <n v="4.3692515994623662E-2"/>
  </r>
  <r>
    <x v="5"/>
    <x v="17"/>
    <d v="2032-06-01T00:00:00"/>
    <n v="117.60674299999999"/>
    <n v="0"/>
    <n v="214.60686699999999"/>
    <n v="0"/>
    <n v="97.000124"/>
    <n v="0"/>
    <n v="0.13472239444444442"/>
  </r>
  <r>
    <x v="6"/>
    <x v="17"/>
    <d v="2032-07-01T00:00:00"/>
    <n v="0"/>
    <n v="0"/>
    <n v="0"/>
    <n v="0"/>
    <n v="0"/>
    <n v="0"/>
    <n v="0"/>
  </r>
  <r>
    <x v="7"/>
    <x v="17"/>
    <d v="2032-08-01T00:00:00"/>
    <n v="0"/>
    <n v="0"/>
    <n v="0"/>
    <n v="0"/>
    <n v="0"/>
    <n v="0"/>
    <n v="0"/>
  </r>
  <r>
    <x v="8"/>
    <x v="17"/>
    <d v="2032-09-01T00:00:00"/>
    <n v="0"/>
    <n v="0"/>
    <n v="0"/>
    <n v="0"/>
    <n v="0"/>
    <n v="0"/>
    <n v="0"/>
  </r>
  <r>
    <x v="9"/>
    <x v="17"/>
    <d v="2032-10-01T00:00:00"/>
    <n v="0"/>
    <n v="0"/>
    <n v="0"/>
    <n v="0"/>
    <n v="0"/>
    <n v="0"/>
    <n v="0"/>
  </r>
  <r>
    <x v="10"/>
    <x v="17"/>
    <d v="2032-11-01T00:00:00"/>
    <n v="0"/>
    <n v="0"/>
    <n v="0"/>
    <n v="0"/>
    <n v="0"/>
    <n v="0"/>
    <n v="0"/>
  </r>
  <r>
    <x v="11"/>
    <x v="17"/>
    <d v="2032-12-01T00:00:00"/>
    <n v="0"/>
    <n v="0"/>
    <n v="0"/>
    <n v="0"/>
    <n v="0"/>
    <n v="0"/>
    <n v="0"/>
  </r>
  <r>
    <x v="0"/>
    <x v="18"/>
    <d v="2033-01-01T00:00:00"/>
    <n v="0"/>
    <n v="0"/>
    <n v="0"/>
    <n v="0"/>
    <n v="0"/>
    <n v="0"/>
    <n v="0"/>
  </r>
  <r>
    <x v="1"/>
    <x v="18"/>
    <d v="2033-02-01T00:00:00"/>
    <n v="0"/>
    <n v="0"/>
    <n v="0"/>
    <n v="0"/>
    <n v="0"/>
    <n v="0"/>
    <n v="0"/>
  </r>
  <r>
    <x v="2"/>
    <x v="18"/>
    <d v="2033-03-01T00:00:00"/>
    <n v="0.42397308"/>
    <n v="0"/>
    <n v="0.56447599999999998"/>
    <n v="0"/>
    <n v="0.14050291999999998"/>
    <n v="0"/>
    <n v="1.8884801075268813E-4"/>
  </r>
  <r>
    <x v="3"/>
    <x v="18"/>
    <d v="2033-04-01T00:00:00"/>
    <n v="12559.209812139999"/>
    <n v="426.00841200000002"/>
    <n v="15653.3043413"/>
    <n v="426.00841200000002"/>
    <n v="3094.0945291600001"/>
    <n v="0"/>
    <n v="4.2973535127222222"/>
  </r>
  <r>
    <x v="4"/>
    <x v="18"/>
    <d v="2033-05-01T00:00:00"/>
    <n v="0"/>
    <n v="1816.46616432"/>
    <n v="31.6062701"/>
    <n v="1816.46616432"/>
    <n v="31.6062701"/>
    <n v="0"/>
    <n v="4.2481545833333335E-2"/>
  </r>
  <r>
    <x v="5"/>
    <x v="18"/>
    <d v="2033-06-01T00:00:00"/>
    <n v="87.388030000000001"/>
    <n v="7.1301079999999999"/>
    <n v="164.98812899999999"/>
    <n v="7.1301079999999999"/>
    <n v="77.600098999999986"/>
    <n v="0"/>
    <n v="0.10777791527777776"/>
  </r>
  <r>
    <x v="6"/>
    <x v="18"/>
    <d v="2033-07-01T00:00:00"/>
    <n v="0"/>
    <n v="0"/>
    <n v="0"/>
    <n v="0"/>
    <n v="0"/>
    <n v="0"/>
    <n v="0"/>
  </r>
  <r>
    <x v="7"/>
    <x v="18"/>
    <d v="2033-08-01T00:00:00"/>
    <n v="0"/>
    <n v="0"/>
    <n v="0"/>
    <n v="0"/>
    <n v="0"/>
    <n v="0"/>
    <n v="0"/>
  </r>
  <r>
    <x v="8"/>
    <x v="18"/>
    <d v="2033-09-01T00:00:00"/>
    <n v="0"/>
    <n v="0"/>
    <n v="0"/>
    <n v="0"/>
    <n v="0"/>
    <n v="0"/>
    <n v="0"/>
  </r>
  <r>
    <x v="9"/>
    <x v="18"/>
    <d v="2033-10-01T00:00:00"/>
    <n v="0"/>
    <n v="0"/>
    <n v="0"/>
    <n v="0"/>
    <n v="0"/>
    <n v="0"/>
    <n v="0"/>
  </r>
  <r>
    <x v="10"/>
    <x v="18"/>
    <d v="2033-11-01T00:00:00"/>
    <n v="0"/>
    <n v="0"/>
    <n v="0"/>
    <n v="0"/>
    <n v="0"/>
    <n v="0"/>
    <n v="0"/>
  </r>
  <r>
    <x v="11"/>
    <x v="18"/>
    <d v="2033-12-01T00:00:00"/>
    <n v="0"/>
    <n v="0"/>
    <n v="0"/>
    <n v="0"/>
    <n v="0"/>
    <n v="0"/>
    <n v="0"/>
  </r>
  <r>
    <x v="0"/>
    <x v="19"/>
    <d v="2034-01-01T00:00:00"/>
    <n v="0"/>
    <n v="0"/>
    <n v="0"/>
    <n v="0"/>
    <n v="0"/>
    <n v="0"/>
    <n v="0"/>
  </r>
  <r>
    <x v="1"/>
    <x v="19"/>
    <d v="2034-02-01T00:00:00"/>
    <n v="0"/>
    <n v="0"/>
    <n v="0"/>
    <n v="0"/>
    <n v="0"/>
    <n v="0"/>
    <n v="0"/>
  </r>
  <r>
    <x v="2"/>
    <x v="19"/>
    <d v="2034-03-01T00:00:00"/>
    <n v="0"/>
    <n v="0"/>
    <n v="0"/>
    <n v="0"/>
    <n v="0"/>
    <n v="0"/>
    <n v="0"/>
  </r>
  <r>
    <x v="3"/>
    <x v="19"/>
    <d v="2034-04-01T00:00:00"/>
    <n v="11590.41149024"/>
    <n v="621.77045950000002"/>
    <n v="14477.3964142"/>
    <n v="621.77045950000002"/>
    <n v="2886.9849239600007"/>
    <n v="0"/>
    <n v="4.0097012832777787"/>
  </r>
  <r>
    <x v="4"/>
    <x v="19"/>
    <d v="2034-05-01T00:00:00"/>
    <n v="0"/>
    <n v="2002.82120958"/>
    <n v="34.470649360000003"/>
    <n v="2002.82120958"/>
    <n v="34.470649360000003"/>
    <n v="0"/>
    <n v="4.6331517956989247E-2"/>
  </r>
  <r>
    <x v="5"/>
    <x v="19"/>
    <d v="2034-06-01T00:00:00"/>
    <n v="159.08216999999999"/>
    <n v="3.3797416999999998"/>
    <n v="275.48231600000003"/>
    <n v="3.3797416999999998"/>
    <n v="116.40014600000003"/>
    <n v="0"/>
    <n v="0.16166686944444447"/>
  </r>
  <r>
    <x v="6"/>
    <x v="19"/>
    <d v="2034-07-01T00:00:00"/>
    <n v="0"/>
    <n v="0"/>
    <n v="0"/>
    <n v="0"/>
    <n v="0"/>
    <n v="0"/>
    <n v="0"/>
  </r>
  <r>
    <x v="7"/>
    <x v="19"/>
    <d v="2034-08-01T00:00:00"/>
    <n v="0"/>
    <n v="0"/>
    <n v="0"/>
    <n v="0"/>
    <n v="0"/>
    <n v="0"/>
    <n v="0"/>
  </r>
  <r>
    <x v="8"/>
    <x v="19"/>
    <d v="2034-09-01T00:00:00"/>
    <n v="0"/>
    <n v="0"/>
    <n v="0"/>
    <n v="0"/>
    <n v="0"/>
    <n v="0"/>
    <n v="0"/>
  </r>
  <r>
    <x v="9"/>
    <x v="19"/>
    <d v="2034-10-01T00:00:00"/>
    <n v="0"/>
    <n v="0"/>
    <n v="0"/>
    <n v="0"/>
    <n v="0"/>
    <n v="0"/>
    <n v="0"/>
  </r>
  <r>
    <x v="10"/>
    <x v="19"/>
    <d v="2034-11-01T00:00:00"/>
    <n v="0"/>
    <n v="0"/>
    <n v="0"/>
    <n v="0"/>
    <n v="0"/>
    <n v="0"/>
    <n v="0"/>
  </r>
  <r>
    <x v="11"/>
    <x v="19"/>
    <d v="2034-12-01T00:00:00"/>
    <n v="0"/>
    <n v="0"/>
    <n v="0"/>
    <n v="0"/>
    <n v="0"/>
    <n v="0"/>
    <n v="0"/>
  </r>
  <r>
    <x v="0"/>
    <x v="20"/>
    <d v="2035-01-01T00:00:00"/>
    <n v="0"/>
    <n v="0"/>
    <n v="0"/>
    <n v="0"/>
    <n v="0"/>
    <n v="0"/>
    <n v="0"/>
  </r>
  <r>
    <x v="1"/>
    <x v="20"/>
    <d v="2035-02-01T00:00:00"/>
    <n v="0"/>
    <n v="0"/>
    <n v="0"/>
    <n v="0"/>
    <n v="0"/>
    <n v="0"/>
    <n v="0"/>
  </r>
  <r>
    <x v="2"/>
    <x v="20"/>
    <d v="2035-03-01T00:00:00"/>
    <n v="0"/>
    <n v="0"/>
    <n v="0"/>
    <n v="0"/>
    <n v="0"/>
    <n v="0"/>
    <n v="0"/>
  </r>
  <r>
    <x v="3"/>
    <x v="20"/>
    <d v="2035-04-01T00:00:00"/>
    <n v="12998.144328980001"/>
    <n v="637.55699500000003"/>
    <n v="15592.223741156"/>
    <n v="637.55699500000003"/>
    <n v="2594.0794121759991"/>
    <n v="0"/>
    <n v="3.6028880724666652"/>
  </r>
  <r>
    <x v="4"/>
    <x v="20"/>
    <d v="2035-05-01T00:00:00"/>
    <n v="0"/>
    <n v="2261.0501524000001"/>
    <n v="18.065521400000002"/>
    <n v="2261.0501524000001"/>
    <n v="18.065521400000002"/>
    <n v="0"/>
    <n v="2.428161478494624E-2"/>
  </r>
  <r>
    <x v="5"/>
    <x v="20"/>
    <d v="2035-06-01T00:00:00"/>
    <n v="193.30902080000001"/>
    <n v="0"/>
    <n v="348.509094"/>
    <n v="0"/>
    <n v="155.20007319999999"/>
    <n v="0"/>
    <n v="0.2155556572222222"/>
  </r>
  <r>
    <x v="6"/>
    <x v="20"/>
    <d v="2035-07-01T00:00:00"/>
    <n v="0"/>
    <n v="0"/>
    <n v="0"/>
    <n v="0"/>
    <n v="0"/>
    <n v="0"/>
    <n v="0"/>
  </r>
  <r>
    <x v="7"/>
    <x v="20"/>
    <d v="2035-08-01T00:00:00"/>
    <n v="0"/>
    <n v="0"/>
    <n v="0"/>
    <n v="0"/>
    <n v="0"/>
    <n v="0"/>
    <n v="0"/>
  </r>
  <r>
    <x v="8"/>
    <x v="20"/>
    <d v="2035-09-01T00:00:00"/>
    <n v="0"/>
    <n v="0"/>
    <n v="0"/>
    <n v="0"/>
    <n v="0"/>
    <n v="0"/>
    <n v="0"/>
  </r>
  <r>
    <x v="9"/>
    <x v="20"/>
    <d v="2035-10-01T00:00:00"/>
    <n v="0"/>
    <n v="0"/>
    <n v="0"/>
    <n v="0"/>
    <n v="0"/>
    <n v="0"/>
    <n v="0"/>
  </r>
  <r>
    <x v="10"/>
    <x v="20"/>
    <d v="2035-11-01T00:00:00"/>
    <n v="0"/>
    <n v="0"/>
    <n v="0"/>
    <n v="0"/>
    <n v="0"/>
    <n v="0"/>
    <n v="0"/>
  </r>
  <r>
    <x v="11"/>
    <x v="20"/>
    <d v="2035-12-01T00:00:00"/>
    <n v="0"/>
    <n v="0"/>
    <n v="0"/>
    <n v="0"/>
    <n v="0"/>
    <n v="0"/>
    <n v="0"/>
  </r>
  <r>
    <x v="0"/>
    <x v="21"/>
    <d v="2036-01-01T00:00:00"/>
    <n v="0"/>
    <n v="0"/>
    <n v="0"/>
    <n v="0"/>
    <n v="0"/>
    <n v="0"/>
    <n v="0"/>
  </r>
  <r>
    <x v="1"/>
    <x v="21"/>
    <d v="2036-02-01T00:00:00"/>
    <n v="0"/>
    <n v="0"/>
    <n v="0"/>
    <n v="0"/>
    <n v="0"/>
    <n v="0"/>
    <n v="0"/>
  </r>
  <r>
    <x v="2"/>
    <x v="21"/>
    <d v="2036-03-01T00:00:00"/>
    <n v="0"/>
    <n v="0"/>
    <n v="0"/>
    <n v="0"/>
    <n v="0"/>
    <n v="0"/>
    <n v="0"/>
  </r>
  <r>
    <x v="3"/>
    <x v="21"/>
    <d v="2036-04-01T00:00:00"/>
    <n v="9088.4423717000009"/>
    <n v="369.06967520000001"/>
    <n v="11169.7566695"/>
    <n v="369.06967520000001"/>
    <n v="2081.3142977999996"/>
    <n v="0"/>
    <n v="2.8907143024999997"/>
  </r>
  <r>
    <x v="4"/>
    <x v="21"/>
    <d v="2036-05-01T00:00:00"/>
    <n v="0"/>
    <n v="2106.0176523"/>
    <n v="36.375091599999998"/>
    <n v="2106.0176523"/>
    <n v="36.375091599999998"/>
    <n v="0"/>
    <n v="4.8891252150537627E-2"/>
  </r>
  <r>
    <x v="5"/>
    <x v="21"/>
    <d v="2036-06-01T00:00:00"/>
    <n v="199.24818300000001"/>
    <n v="0"/>
    <n v="315.64820099999997"/>
    <n v="0"/>
    <n v="116.40001799999996"/>
    <n v="0"/>
    <n v="0.16166669166666661"/>
  </r>
  <r>
    <x v="6"/>
    <x v="21"/>
    <d v="2036-07-01T00:00:00"/>
    <n v="0"/>
    <n v="0"/>
    <n v="0"/>
    <n v="0"/>
    <n v="0"/>
    <n v="0"/>
    <n v="0"/>
  </r>
  <r>
    <x v="7"/>
    <x v="21"/>
    <d v="2036-08-01T00:00:00"/>
    <n v="0"/>
    <n v="0"/>
    <n v="0"/>
    <n v="0"/>
    <n v="0"/>
    <n v="0"/>
    <n v="0"/>
  </r>
  <r>
    <x v="8"/>
    <x v="21"/>
    <d v="2036-09-01T00:00:00"/>
    <n v="0"/>
    <n v="0"/>
    <n v="0"/>
    <n v="0"/>
    <n v="0"/>
    <n v="0"/>
    <n v="0"/>
  </r>
  <r>
    <x v="9"/>
    <x v="21"/>
    <d v="2036-10-01T00:00:00"/>
    <n v="0"/>
    <n v="0"/>
    <n v="0"/>
    <n v="0"/>
    <n v="0"/>
    <n v="0"/>
    <n v="0"/>
  </r>
  <r>
    <x v="10"/>
    <x v="21"/>
    <d v="2036-11-01T00:00:00"/>
    <n v="0"/>
    <n v="0"/>
    <n v="0"/>
    <n v="0"/>
    <n v="0"/>
    <n v="0"/>
    <n v="0"/>
  </r>
  <r>
    <x v="11"/>
    <x v="21"/>
    <d v="2036-12-01T00:00:00"/>
    <n v="0"/>
    <n v="0"/>
    <n v="0"/>
    <n v="0"/>
    <n v="0"/>
    <n v="0"/>
    <n v="0"/>
  </r>
  <r>
    <x v="0"/>
    <x v="22"/>
    <d v="2037-01-01T00:00:00"/>
    <n v="0"/>
    <n v="0"/>
    <n v="0"/>
    <n v="0"/>
    <n v="0"/>
    <n v="0"/>
    <n v="0"/>
  </r>
  <r>
    <x v="1"/>
    <x v="22"/>
    <d v="2037-02-01T00:00:00"/>
    <n v="0"/>
    <n v="0"/>
    <n v="0"/>
    <n v="0"/>
    <n v="0"/>
    <n v="0"/>
    <n v="0"/>
  </r>
  <r>
    <x v="2"/>
    <x v="22"/>
    <d v="2037-03-01T00:00:00"/>
    <n v="0"/>
    <n v="0"/>
    <n v="29.427147000000001"/>
    <n v="0"/>
    <n v="29.427147000000001"/>
    <n v="0"/>
    <n v="3.955261693548387E-2"/>
  </r>
  <r>
    <x v="3"/>
    <x v="22"/>
    <d v="2037-04-01T00:00:00"/>
    <n v="17681.309918999999"/>
    <n v="541.05709090000005"/>
    <n v="22183.426090720001"/>
    <n v="541.05709090000005"/>
    <n v="4502.1161717200011"/>
    <n v="0"/>
    <n v="6.2529391273888901"/>
  </r>
  <r>
    <x v="4"/>
    <x v="22"/>
    <d v="2037-05-01T00:00:00"/>
    <n v="0"/>
    <n v="1945.99148483"/>
    <n v="59.593246399999998"/>
    <n v="1945.99148483"/>
    <n v="59.593246399999998"/>
    <n v="0"/>
    <n v="8.0098449462365592E-2"/>
  </r>
  <r>
    <x v="5"/>
    <x v="22"/>
    <d v="2037-06-01T00:00:00"/>
    <n v="201.244891"/>
    <n v="0"/>
    <n v="317.64502700000003"/>
    <n v="0"/>
    <n v="116.40013600000003"/>
    <n v="0"/>
    <n v="0.1616668555555556"/>
  </r>
  <r>
    <x v="6"/>
    <x v="22"/>
    <d v="2037-07-01T00:00:00"/>
    <n v="0"/>
    <n v="0"/>
    <n v="0"/>
    <n v="0"/>
    <n v="0"/>
    <n v="0"/>
    <n v="0"/>
  </r>
  <r>
    <x v="7"/>
    <x v="22"/>
    <d v="2037-08-01T00:00:00"/>
    <n v="0"/>
    <n v="0"/>
    <n v="0"/>
    <n v="0"/>
    <n v="0"/>
    <n v="0"/>
    <n v="0"/>
  </r>
  <r>
    <x v="8"/>
    <x v="22"/>
    <d v="2037-09-01T00:00:00"/>
    <n v="0"/>
    <n v="0"/>
    <n v="0"/>
    <n v="0"/>
    <n v="0"/>
    <n v="0"/>
    <n v="0"/>
  </r>
  <r>
    <x v="9"/>
    <x v="22"/>
    <d v="2037-10-01T00:00:00"/>
    <n v="0"/>
    <n v="0"/>
    <n v="0"/>
    <n v="0"/>
    <n v="0"/>
    <n v="0"/>
    <n v="0"/>
  </r>
  <r>
    <x v="10"/>
    <x v="22"/>
    <d v="2037-11-01T00:00:00"/>
    <n v="0"/>
    <n v="0"/>
    <n v="0"/>
    <n v="0"/>
    <n v="0"/>
    <n v="0"/>
    <n v="0"/>
  </r>
  <r>
    <x v="11"/>
    <x v="22"/>
    <d v="2037-12-01T00:00:00"/>
    <n v="0"/>
    <n v="0"/>
    <n v="0"/>
    <n v="0"/>
    <n v="0"/>
    <n v="0"/>
    <n v="0"/>
  </r>
  <r>
    <x v="0"/>
    <x v="23"/>
    <d v="2038-01-01T00:00:00"/>
    <n v="0"/>
    <n v="0"/>
    <n v="0"/>
    <n v="0"/>
    <n v="0"/>
    <n v="0"/>
    <n v="0"/>
  </r>
  <r>
    <x v="1"/>
    <x v="23"/>
    <d v="2038-02-01T00:00:00"/>
    <n v="0"/>
    <n v="0"/>
    <n v="0"/>
    <n v="0"/>
    <n v="0"/>
    <n v="0"/>
    <n v="0"/>
  </r>
  <r>
    <x v="2"/>
    <x v="23"/>
    <d v="2038-03-01T00:00:00"/>
    <n v="0"/>
    <n v="0"/>
    <n v="64.043257999999994"/>
    <n v="0"/>
    <n v="64.043257999999994"/>
    <n v="0"/>
    <n v="8.6079647849462357E-2"/>
  </r>
  <r>
    <x v="3"/>
    <x v="23"/>
    <d v="2038-04-01T00:00:00"/>
    <n v="14379.676938860001"/>
    <n v="481.05856940000001"/>
    <n v="18075.509015271"/>
    <n v="481.05856940000001"/>
    <n v="3695.8320764109994"/>
    <n v="0"/>
    <n v="5.1331001061263883"/>
  </r>
  <r>
    <x v="4"/>
    <x v="23"/>
    <d v="2038-05-01T00:00:00"/>
    <n v="1.5368423"/>
    <n v="1882.0851954300001"/>
    <n v="51.5769503"/>
    <n v="1882.0851954300001"/>
    <n v="50.040108000000004"/>
    <n v="0"/>
    <n v="6.7258209677419356E-2"/>
  </r>
  <r>
    <x v="5"/>
    <x v="23"/>
    <d v="2038-06-01T00:00:00"/>
    <n v="148.06731500000001"/>
    <n v="3.3978043000000002"/>
    <n v="245.06731500000001"/>
    <n v="3.3978043000000002"/>
    <n v="97"/>
    <n v="0"/>
    <n v="0.13472222222222224"/>
  </r>
  <r>
    <x v="6"/>
    <x v="23"/>
    <d v="2038-07-01T00:00:00"/>
    <n v="0"/>
    <n v="0"/>
    <n v="0"/>
    <n v="0"/>
    <n v="0"/>
    <n v="0"/>
    <n v="0"/>
  </r>
  <r>
    <x v="7"/>
    <x v="23"/>
    <d v="2038-08-01T00:00:00"/>
    <n v="0"/>
    <n v="0"/>
    <n v="0"/>
    <n v="0"/>
    <n v="0"/>
    <n v="0"/>
    <n v="0"/>
  </r>
  <r>
    <x v="8"/>
    <x v="23"/>
    <d v="2038-09-01T00:00:00"/>
    <n v="0"/>
    <n v="0"/>
    <n v="0"/>
    <n v="0"/>
    <n v="0"/>
    <n v="0"/>
    <n v="0"/>
  </r>
  <r>
    <x v="9"/>
    <x v="23"/>
    <d v="2038-10-01T00:00:00"/>
    <n v="0"/>
    <n v="0"/>
    <n v="0"/>
    <n v="0"/>
    <n v="0"/>
    <n v="0"/>
    <n v="0"/>
  </r>
  <r>
    <x v="10"/>
    <x v="23"/>
    <d v="2038-11-01T00:00:00"/>
    <n v="0"/>
    <n v="0"/>
    <n v="0"/>
    <n v="0"/>
    <n v="0"/>
    <n v="0"/>
    <n v="0"/>
  </r>
  <r>
    <x v="11"/>
    <x v="23"/>
    <d v="2038-12-01T00:00:0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colGrandTotals="0" itemPrintTitles="1" createdVersion="4" indent="0" outline="1" outlineData="1" multipleFieldFilters="0">
  <location ref="W6:AA297" firstHeaderRow="1" firstDataRow="3" firstDataCol="1"/>
  <pivotFields count="19">
    <pivotField axis="axisRow" numFmtId="14" showAll="0">
      <items count="2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t="default"/>
      </items>
    </pivotField>
    <pivotField axis="axisCol" showAll="0">
      <items count="3">
        <item x="0"/>
        <item x="1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Col" showAll="0" defaultSubtotal="0">
      <items count="2">
        <item x="0"/>
        <item x="1"/>
      </items>
    </pivotField>
  </pivotFields>
  <rowFields count="1">
    <field x="0"/>
  </rowFields>
  <rowItems count="28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 t="grand">
      <x/>
    </i>
  </rowItems>
  <colFields count="2">
    <field x="18"/>
    <field x="1"/>
  </colFields>
  <colItems count="4">
    <i>
      <x/>
      <x/>
    </i>
    <i r="1">
      <x v="1"/>
    </i>
    <i>
      <x v="1"/>
      <x/>
    </i>
    <i r="1">
      <x v="1"/>
    </i>
  </colItems>
  <dataFields count="1">
    <dataField name="Sum of Reserve ShortageSum" fld="10" baseField="0" baseItem="0" numFmtId="172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multipleFieldFilters="0">
  <location ref="G7:S32" firstHeaderRow="1" firstDataRow="2" firstDataCol="1"/>
  <pivotFields count="10"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numFmtId="14" showAll="0"/>
    <pivotField numFmtId="172" showAll="0"/>
    <pivotField numFmtId="172" showAll="0"/>
    <pivotField numFmtId="172" showAll="0"/>
    <pivotField numFmtId="172" showAll="0"/>
    <pivotField numFmtId="172" showAll="0"/>
    <pivotField numFmtId="172" showAll="0"/>
    <pivotField dataField="1" numFmtId="173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hortage" fld="9" baseField="0" baseItem="0" numFmtId="164"/>
  </dataFields>
  <formats count="5">
    <format dxfId="5">
      <pivotArea collapsedLevelsAreSubtotals="1" fieldPosition="0">
        <references count="1">
          <reference field="1" count="0"/>
        </references>
      </pivotArea>
    </format>
    <format dxfId="4">
      <pivotArea dataOnly="0" labelOnly="1" fieldPosition="0">
        <references count="1">
          <reference field="1" count="0"/>
        </references>
      </pivotArea>
    </format>
    <format dxfId="3">
      <pivotArea dataOnly="0" labelOnly="1" fieldPosition="0">
        <references count="1">
          <reference field="1" count="0"/>
        </references>
      </pivotArea>
    </format>
    <format dxfId="2">
      <pivotArea field="0" type="button" dataOnly="0" labelOnly="1" outline="0" axis="axisCol" fieldPosition="0"/>
    </format>
    <format dxfId="1">
      <pivotArea type="topRight" dataOnly="0" labelOnly="1" outline="0" fieldPosition="0"/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L43" sqref="L43"/>
    </sheetView>
  </sheetViews>
  <sheetFormatPr defaultRowHeight="12.75"/>
  <cols>
    <col min="1" max="1" width="2" style="2" customWidth="1"/>
    <col min="2" max="2" width="8.28515625" style="2" customWidth="1"/>
    <col min="3" max="3" width="10.7109375" style="2" customWidth="1"/>
    <col min="4" max="5" width="8.7109375" style="2" bestFit="1" customWidth="1"/>
    <col min="6" max="6" width="14.85546875" style="2" bestFit="1" customWidth="1"/>
    <col min="7" max="7" width="10.7109375" style="2" customWidth="1"/>
    <col min="8" max="8" width="11.140625" style="2" bestFit="1" customWidth="1"/>
    <col min="9" max="9" width="15.7109375" style="2" bestFit="1" customWidth="1"/>
    <col min="10" max="10" width="1.85546875" style="2" customWidth="1"/>
    <col min="11" max="11" width="10.7109375" style="1" hidden="1" customWidth="1"/>
    <col min="12" max="12" width="10.7109375" style="1" customWidth="1"/>
    <col min="13" max="16384" width="9.140625" style="1"/>
  </cols>
  <sheetData>
    <row r="1" spans="1:11" ht="20.25">
      <c r="A1" s="1"/>
      <c r="B1" s="16" t="s">
        <v>51</v>
      </c>
      <c r="C1" s="16"/>
      <c r="D1" s="15"/>
      <c r="E1" s="15"/>
      <c r="F1" s="15"/>
      <c r="G1" s="15"/>
      <c r="H1" s="15"/>
      <c r="I1" s="15"/>
      <c r="J1" s="1"/>
    </row>
    <row r="3" spans="1:11" ht="20.25">
      <c r="A3" s="1"/>
      <c r="B3" s="16" t="s">
        <v>52</v>
      </c>
      <c r="C3" s="16"/>
      <c r="D3" s="15"/>
      <c r="E3" s="15"/>
      <c r="F3" s="15"/>
      <c r="G3" s="15"/>
      <c r="H3" s="15"/>
      <c r="I3" s="15"/>
      <c r="J3" s="1"/>
    </row>
    <row r="4" spans="1:11" ht="20.25">
      <c r="B4" s="87" t="s">
        <v>53</v>
      </c>
      <c r="C4" s="16"/>
      <c r="D4" s="16"/>
      <c r="E4" s="16"/>
      <c r="F4" s="16"/>
      <c r="G4" s="16"/>
      <c r="H4" s="16"/>
      <c r="I4" s="16"/>
      <c r="K4" s="1" t="str">
        <f ca="1">MID(CELL("filename"),FIND("[",CELL("filename"))+1,FIND(".xls",CELL("filename"))-FIND("[",CELL("filename"))-1)</f>
        <v>Appendix D - UT 2014.Q2 - Integration Study _2014 08 01</v>
      </c>
    </row>
    <row r="5" spans="1:11">
      <c r="A5" s="1"/>
      <c r="D5" s="1"/>
      <c r="E5" s="1"/>
      <c r="F5" s="1"/>
      <c r="G5" s="1"/>
      <c r="H5" s="1"/>
      <c r="I5" s="1"/>
      <c r="J5" s="1"/>
    </row>
    <row r="6" spans="1:11">
      <c r="A6" s="1"/>
      <c r="B6" s="11" t="s">
        <v>12</v>
      </c>
      <c r="C6" s="12" t="s">
        <v>11</v>
      </c>
      <c r="D6" s="14"/>
      <c r="E6" s="13"/>
      <c r="F6" s="14"/>
      <c r="G6" s="14"/>
      <c r="H6" s="12" t="s">
        <v>10</v>
      </c>
      <c r="I6" s="11" t="s">
        <v>9</v>
      </c>
    </row>
    <row r="7" spans="1:11">
      <c r="B7" s="10"/>
      <c r="C7" s="9" t="s">
        <v>8</v>
      </c>
      <c r="D7" s="9" t="s">
        <v>7</v>
      </c>
      <c r="E7" s="9" t="s">
        <v>6</v>
      </c>
      <c r="F7" s="60" t="s">
        <v>37</v>
      </c>
      <c r="G7" s="9" t="s">
        <v>38</v>
      </c>
      <c r="H7" s="9" t="s">
        <v>6</v>
      </c>
      <c r="I7" s="9" t="s">
        <v>6</v>
      </c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 t="s">
        <v>49</v>
      </c>
    </row>
    <row r="9" spans="1:11">
      <c r="A9" s="1"/>
      <c r="B9" s="40">
        <v>2015</v>
      </c>
      <c r="C9" s="41">
        <v>1541608.9071748257</v>
      </c>
      <c r="D9" s="41">
        <f t="shared" ref="D9:D32" si="0">IF(MOD(B9,4)&lt;&gt;0,$E$39,$E$40)</f>
        <v>856728</v>
      </c>
      <c r="E9" s="42">
        <f>ROUND(C9/D9,2)</f>
        <v>1.8</v>
      </c>
      <c r="F9" s="42">
        <f>ROUND(E9/(1-VLOOKUP(B9,'Reserve Shortage'!$B$8:$E$28,4))-E9,2)</f>
        <v>0.43</v>
      </c>
      <c r="G9" s="42">
        <f>E9+F9</f>
        <v>2.23</v>
      </c>
      <c r="H9" s="42">
        <f>INDEX('Inter-Hour Costs'!$C:$C,MATCH($B9,'Inter-Hour Costs'!$B:$B,0))</f>
        <v>0.39</v>
      </c>
      <c r="I9" s="46">
        <f>ROUND(G9+H9,2)</f>
        <v>2.62</v>
      </c>
      <c r="J9" s="7"/>
    </row>
    <row r="10" spans="1:11">
      <c r="A10" s="1"/>
      <c r="B10" s="39">
        <f t="shared" ref="B10:B32" si="1">B9+1</f>
        <v>2016</v>
      </c>
      <c r="C10" s="37">
        <v>935415.29181623459</v>
      </c>
      <c r="D10" s="37">
        <f t="shared" si="0"/>
        <v>859075</v>
      </c>
      <c r="E10" s="38">
        <f t="shared" ref="E10:E32" si="2">ROUND(C10/D10,2)</f>
        <v>1.0900000000000001</v>
      </c>
      <c r="F10" s="38">
        <f>ROUND(E10/(1-VLOOKUP(B10,'Reserve Shortage'!$B$8:$E$28,4))-E10,2)</f>
        <v>0.26</v>
      </c>
      <c r="G10" s="38">
        <f t="shared" ref="G10:G32" si="3">E10+F10</f>
        <v>1.35</v>
      </c>
      <c r="H10" s="38">
        <f>INDEX('Inter-Hour Costs'!$C:$C,MATCH($B10,'Inter-Hour Costs'!$B:$B,0))</f>
        <v>0.4</v>
      </c>
      <c r="I10" s="47">
        <f t="shared" ref="I10:I32" si="4">ROUND(G10+H10,2)</f>
        <v>1.75</v>
      </c>
      <c r="J10" s="7"/>
    </row>
    <row r="11" spans="1:11">
      <c r="A11" s="1"/>
      <c r="B11" s="39">
        <f t="shared" si="1"/>
        <v>2017</v>
      </c>
      <c r="C11" s="37">
        <v>1097211.5552823544</v>
      </c>
      <c r="D11" s="37">
        <f t="shared" si="0"/>
        <v>856728</v>
      </c>
      <c r="E11" s="38">
        <f t="shared" si="2"/>
        <v>1.28</v>
      </c>
      <c r="F11" s="38">
        <f>ROUND(E11/(1-VLOOKUP(B11,'Reserve Shortage'!$B$8:$E$28,4))-E11,2)</f>
        <v>0.28999999999999998</v>
      </c>
      <c r="G11" s="38">
        <f t="shared" si="3"/>
        <v>1.57</v>
      </c>
      <c r="H11" s="38">
        <f>INDEX('Inter-Hour Costs'!$C:$C,MATCH($B11,'Inter-Hour Costs'!$B:$B,0))</f>
        <v>0.41</v>
      </c>
      <c r="I11" s="47">
        <f t="shared" si="4"/>
        <v>1.98</v>
      </c>
      <c r="J11" s="7"/>
    </row>
    <row r="12" spans="1:11">
      <c r="B12" s="39">
        <f t="shared" si="1"/>
        <v>2018</v>
      </c>
      <c r="C12" s="37">
        <v>1312986.0184369087</v>
      </c>
      <c r="D12" s="37">
        <f t="shared" si="0"/>
        <v>856728</v>
      </c>
      <c r="E12" s="38">
        <f t="shared" si="2"/>
        <v>1.53</v>
      </c>
      <c r="F12" s="38">
        <f>ROUND(E12/(1-VLOOKUP(B12,'Reserve Shortage'!$B$8:$E$28,4))-E12,2)</f>
        <v>0.4</v>
      </c>
      <c r="G12" s="38">
        <f t="shared" si="3"/>
        <v>1.9300000000000002</v>
      </c>
      <c r="H12" s="38">
        <f>INDEX('Inter-Hour Costs'!$C:$C,MATCH($B12,'Inter-Hour Costs'!$B:$B,0))</f>
        <v>0.42</v>
      </c>
      <c r="I12" s="47">
        <f t="shared" si="4"/>
        <v>2.35</v>
      </c>
      <c r="J12" s="7"/>
      <c r="K12" s="6"/>
    </row>
    <row r="13" spans="1:11">
      <c r="B13" s="39">
        <f t="shared" si="1"/>
        <v>2019</v>
      </c>
      <c r="C13" s="37">
        <v>1569633.7680482864</v>
      </c>
      <c r="D13" s="37">
        <f t="shared" si="0"/>
        <v>856728</v>
      </c>
      <c r="E13" s="38">
        <f t="shared" si="2"/>
        <v>1.83</v>
      </c>
      <c r="F13" s="38">
        <f>ROUND(E13/(1-VLOOKUP(B13,'Reserve Shortage'!$B$8:$E$28,4))-E13,2)</f>
        <v>0.42</v>
      </c>
      <c r="G13" s="38">
        <f t="shared" si="3"/>
        <v>2.25</v>
      </c>
      <c r="H13" s="38">
        <f>INDEX('Inter-Hour Costs'!$C:$C,MATCH($B13,'Inter-Hour Costs'!$B:$B,0))</f>
        <v>0.43</v>
      </c>
      <c r="I13" s="47">
        <f t="shared" si="4"/>
        <v>2.68</v>
      </c>
      <c r="J13" s="7"/>
      <c r="K13" s="6"/>
    </row>
    <row r="14" spans="1:11">
      <c r="B14" s="39">
        <f t="shared" si="1"/>
        <v>2020</v>
      </c>
      <c r="C14" s="37">
        <v>1734759.5760798454</v>
      </c>
      <c r="D14" s="37">
        <f t="shared" si="0"/>
        <v>859075</v>
      </c>
      <c r="E14" s="38">
        <f t="shared" si="2"/>
        <v>2.02</v>
      </c>
      <c r="F14" s="38">
        <f>ROUND(E14/(1-VLOOKUP(B14,'Reserve Shortage'!$B$8:$E$28,4))-E14,2)</f>
        <v>0.5</v>
      </c>
      <c r="G14" s="38">
        <f t="shared" si="3"/>
        <v>2.52</v>
      </c>
      <c r="H14" s="38">
        <f>INDEX('Inter-Hour Costs'!$C:$C,MATCH($B14,'Inter-Hour Costs'!$B:$B,0))</f>
        <v>0.44</v>
      </c>
      <c r="I14" s="47">
        <f t="shared" si="4"/>
        <v>2.96</v>
      </c>
      <c r="J14" s="7"/>
      <c r="K14" s="6"/>
    </row>
    <row r="15" spans="1:11">
      <c r="A15" s="1"/>
      <c r="B15" s="39">
        <f t="shared" si="1"/>
        <v>2021</v>
      </c>
      <c r="C15" s="37">
        <v>2111685.0655341148</v>
      </c>
      <c r="D15" s="37">
        <f t="shared" si="0"/>
        <v>856728</v>
      </c>
      <c r="E15" s="38">
        <f t="shared" si="2"/>
        <v>2.46</v>
      </c>
      <c r="F15" s="38">
        <f>ROUND(E15/(1-VLOOKUP(B15,'Reserve Shortage'!$B$8:$E$28,4))-E15,2)</f>
        <v>0.33</v>
      </c>
      <c r="G15" s="38">
        <f t="shared" si="3"/>
        <v>2.79</v>
      </c>
      <c r="H15" s="38">
        <f>INDEX('Inter-Hour Costs'!$C:$C,MATCH($B15,'Inter-Hour Costs'!$B:$B,0))</f>
        <v>0.45</v>
      </c>
      <c r="I15" s="47">
        <f t="shared" si="4"/>
        <v>3.24</v>
      </c>
      <c r="J15" s="7"/>
      <c r="K15" s="6"/>
    </row>
    <row r="16" spans="1:11">
      <c r="A16" s="1"/>
      <c r="B16" s="39">
        <f t="shared" si="1"/>
        <v>2022</v>
      </c>
      <c r="C16" s="37">
        <v>2164745.9197282791</v>
      </c>
      <c r="D16" s="37">
        <f t="shared" si="0"/>
        <v>856728</v>
      </c>
      <c r="E16" s="38">
        <f t="shared" si="2"/>
        <v>2.5299999999999998</v>
      </c>
      <c r="F16" s="38">
        <f>ROUND(E16/(1-VLOOKUP(B16,'Reserve Shortage'!$B$8:$E$28,4))-E16,2)</f>
        <v>0.4</v>
      </c>
      <c r="G16" s="38">
        <f t="shared" si="3"/>
        <v>2.9299999999999997</v>
      </c>
      <c r="H16" s="38">
        <f>INDEX('Inter-Hour Costs'!$C:$C,MATCH($B16,'Inter-Hour Costs'!$B:$B,0))</f>
        <v>0.46</v>
      </c>
      <c r="I16" s="47">
        <f t="shared" si="4"/>
        <v>3.39</v>
      </c>
      <c r="J16" s="7"/>
      <c r="K16" s="6"/>
    </row>
    <row r="17" spans="1:11">
      <c r="A17" s="1"/>
      <c r="B17" s="39">
        <f t="shared" si="1"/>
        <v>2023</v>
      </c>
      <c r="C17" s="37">
        <v>2099044.1956794262</v>
      </c>
      <c r="D17" s="37">
        <f t="shared" si="0"/>
        <v>856728</v>
      </c>
      <c r="E17" s="38">
        <f t="shared" si="2"/>
        <v>2.4500000000000002</v>
      </c>
      <c r="F17" s="38">
        <f>ROUND(E17/(1-VLOOKUP(B17,'Reserve Shortage'!$B$8:$E$28,4))-E17,2)</f>
        <v>0.32</v>
      </c>
      <c r="G17" s="38">
        <f t="shared" si="3"/>
        <v>2.77</v>
      </c>
      <c r="H17" s="38">
        <f>INDEX('Inter-Hour Costs'!$C:$C,MATCH($B17,'Inter-Hour Costs'!$B:$B,0))</f>
        <v>0.47</v>
      </c>
      <c r="I17" s="47">
        <f t="shared" si="4"/>
        <v>3.24</v>
      </c>
      <c r="J17" s="7"/>
      <c r="K17" s="6"/>
    </row>
    <row r="18" spans="1:11">
      <c r="A18" s="1"/>
      <c r="B18" s="39">
        <f t="shared" si="1"/>
        <v>2024</v>
      </c>
      <c r="C18" s="37">
        <v>2598891.4344701767</v>
      </c>
      <c r="D18" s="37">
        <f t="shared" si="0"/>
        <v>859075</v>
      </c>
      <c r="E18" s="38">
        <f t="shared" si="2"/>
        <v>3.03</v>
      </c>
      <c r="F18" s="38">
        <f>ROUND(E18/(1-VLOOKUP(B18,'Reserve Shortage'!$B$8:$E$28,4))-E18,2)</f>
        <v>0.6</v>
      </c>
      <c r="G18" s="38">
        <f t="shared" si="3"/>
        <v>3.63</v>
      </c>
      <c r="H18" s="38">
        <f>INDEX('Inter-Hour Costs'!$C:$C,MATCH($B18,'Inter-Hour Costs'!$B:$B,0))</f>
        <v>0.48</v>
      </c>
      <c r="I18" s="47">
        <f t="shared" si="4"/>
        <v>4.1100000000000003</v>
      </c>
      <c r="J18" s="7"/>
      <c r="K18" s="6"/>
    </row>
    <row r="19" spans="1:11">
      <c r="A19" s="1"/>
      <c r="B19" s="39">
        <f t="shared" si="1"/>
        <v>2025</v>
      </c>
      <c r="C19" s="37">
        <v>2475921.5855093002</v>
      </c>
      <c r="D19" s="37">
        <f>IF(MOD(B19,4)&lt;&gt;0,$E$39,$E$40)</f>
        <v>856728</v>
      </c>
      <c r="E19" s="38">
        <f t="shared" si="2"/>
        <v>2.89</v>
      </c>
      <c r="F19" s="38">
        <f>ROUND(E19/(1-VLOOKUP(B19,'Reserve Shortage'!$B$8:$E$28,4))-E19,2)</f>
        <v>0.66</v>
      </c>
      <c r="G19" s="38">
        <f t="shared" si="3"/>
        <v>3.5500000000000003</v>
      </c>
      <c r="H19" s="38">
        <f>INDEX('Inter-Hour Costs'!$C:$C,MATCH($B19,'Inter-Hour Costs'!$B:$B,0))</f>
        <v>0.49</v>
      </c>
      <c r="I19" s="47">
        <f t="shared" si="4"/>
        <v>4.04</v>
      </c>
      <c r="J19" s="7"/>
      <c r="K19" s="6"/>
    </row>
    <row r="20" spans="1:11">
      <c r="A20" s="1"/>
      <c r="B20" s="39">
        <f t="shared" si="1"/>
        <v>2026</v>
      </c>
      <c r="C20" s="37">
        <v>2193256.5396995544</v>
      </c>
      <c r="D20" s="37">
        <f t="shared" si="0"/>
        <v>856728</v>
      </c>
      <c r="E20" s="38">
        <f t="shared" si="2"/>
        <v>2.56</v>
      </c>
      <c r="F20" s="38">
        <f>ROUND(E20/(1-VLOOKUP(B20,'Reserve Shortage'!$B$8:$E$28,4))-E20,2)</f>
        <v>0.66</v>
      </c>
      <c r="G20" s="38">
        <f t="shared" si="3"/>
        <v>3.22</v>
      </c>
      <c r="H20" s="38">
        <f>INDEX('Inter-Hour Costs'!$C:$C,MATCH($B20,'Inter-Hour Costs'!$B:$B,0))</f>
        <v>0.5</v>
      </c>
      <c r="I20" s="47">
        <f t="shared" si="4"/>
        <v>3.72</v>
      </c>
      <c r="J20" s="7"/>
      <c r="K20" s="6"/>
    </row>
    <row r="21" spans="1:11">
      <c r="B21" s="39">
        <f t="shared" si="1"/>
        <v>2027</v>
      </c>
      <c r="C21" s="37">
        <v>2608144.2259497643</v>
      </c>
      <c r="D21" s="37">
        <f t="shared" si="0"/>
        <v>856728</v>
      </c>
      <c r="E21" s="38">
        <f t="shared" si="2"/>
        <v>3.04</v>
      </c>
      <c r="F21" s="38">
        <f>ROUND(E21/(1-VLOOKUP(B21,'Reserve Shortage'!$B$8:$E$28,4))-E21,2)</f>
        <v>0.86</v>
      </c>
      <c r="G21" s="38">
        <f t="shared" si="3"/>
        <v>3.9</v>
      </c>
      <c r="H21" s="38">
        <f>INDEX('Inter-Hour Costs'!$C:$C,MATCH($B21,'Inter-Hour Costs'!$B:$B,0))</f>
        <v>0.51</v>
      </c>
      <c r="I21" s="47">
        <f t="shared" si="4"/>
        <v>4.41</v>
      </c>
      <c r="J21" s="7"/>
      <c r="K21" s="6"/>
    </row>
    <row r="22" spans="1:11">
      <c r="B22" s="39">
        <f t="shared" si="1"/>
        <v>2028</v>
      </c>
      <c r="C22" s="37">
        <v>2725954.7767796516</v>
      </c>
      <c r="D22" s="37">
        <f t="shared" si="0"/>
        <v>859075</v>
      </c>
      <c r="E22" s="38">
        <f t="shared" si="2"/>
        <v>3.17</v>
      </c>
      <c r="F22" s="38">
        <f>ROUND(E22/(1-VLOOKUP(B22,'Reserve Shortage'!$B$8:$E$28,4))-E22,2)</f>
        <v>0.27</v>
      </c>
      <c r="G22" s="38">
        <f t="shared" si="3"/>
        <v>3.44</v>
      </c>
      <c r="H22" s="38">
        <f>INDEX('Inter-Hour Costs'!$C:$C,MATCH($B22,'Inter-Hour Costs'!$B:$B,0))</f>
        <v>0.52</v>
      </c>
      <c r="I22" s="47">
        <f t="shared" si="4"/>
        <v>3.96</v>
      </c>
      <c r="J22" s="7"/>
      <c r="K22" s="6"/>
    </row>
    <row r="23" spans="1:11">
      <c r="B23" s="39">
        <f t="shared" si="1"/>
        <v>2029</v>
      </c>
      <c r="C23" s="37">
        <v>2949334.6375393867</v>
      </c>
      <c r="D23" s="37">
        <f t="shared" si="0"/>
        <v>856728</v>
      </c>
      <c r="E23" s="38">
        <f t="shared" si="2"/>
        <v>3.44</v>
      </c>
      <c r="F23" s="38">
        <f>ROUND(E23/(1-VLOOKUP(B23,'Reserve Shortage'!$B$8:$E$28,4))-E23,2)</f>
        <v>0.31</v>
      </c>
      <c r="G23" s="38">
        <f t="shared" si="3"/>
        <v>3.75</v>
      </c>
      <c r="H23" s="38">
        <f>INDEX('Inter-Hour Costs'!$C:$C,MATCH($B23,'Inter-Hour Costs'!$B:$B,0))</f>
        <v>0.53</v>
      </c>
      <c r="I23" s="47">
        <f t="shared" si="4"/>
        <v>4.28</v>
      </c>
      <c r="J23" s="7"/>
      <c r="K23" s="6"/>
    </row>
    <row r="24" spans="1:11">
      <c r="B24" s="39">
        <f t="shared" si="1"/>
        <v>2030</v>
      </c>
      <c r="C24" s="37">
        <v>2281693.0622200966</v>
      </c>
      <c r="D24" s="37">
        <f t="shared" si="0"/>
        <v>856728</v>
      </c>
      <c r="E24" s="38">
        <f t="shared" si="2"/>
        <v>2.66</v>
      </c>
      <c r="F24" s="38">
        <f>ROUND(E24/(1-VLOOKUP(B24,'Reserve Shortage'!$B$8:$E$28,4))-E24,2)</f>
        <v>0.02</v>
      </c>
      <c r="G24" s="38">
        <f t="shared" si="3"/>
        <v>2.68</v>
      </c>
      <c r="H24" s="38">
        <f>INDEX('Inter-Hour Costs'!$C:$C,MATCH($B24,'Inter-Hour Costs'!$B:$B,0))</f>
        <v>0.54</v>
      </c>
      <c r="I24" s="47">
        <f t="shared" si="4"/>
        <v>3.22</v>
      </c>
      <c r="J24" s="7"/>
      <c r="K24" s="6"/>
    </row>
    <row r="25" spans="1:11">
      <c r="B25" s="39">
        <f t="shared" si="1"/>
        <v>2031</v>
      </c>
      <c r="C25" s="37">
        <v>2242301.9891405106</v>
      </c>
      <c r="D25" s="37">
        <f t="shared" si="0"/>
        <v>856728</v>
      </c>
      <c r="E25" s="38">
        <f t="shared" si="2"/>
        <v>2.62</v>
      </c>
      <c r="F25" s="38">
        <f>ROUND(E25/(1-VLOOKUP(B25,'Reserve Shortage'!$B$8:$E$28,4))-E25,2)</f>
        <v>0.04</v>
      </c>
      <c r="G25" s="38">
        <f t="shared" si="3"/>
        <v>2.66</v>
      </c>
      <c r="H25" s="38">
        <f>INDEX('Inter-Hour Costs'!$C:$C,MATCH($B25,'Inter-Hour Costs'!$B:$B,0))</f>
        <v>0.55000000000000004</v>
      </c>
      <c r="I25" s="47">
        <f t="shared" si="4"/>
        <v>3.21</v>
      </c>
      <c r="J25" s="7"/>
      <c r="K25" s="6"/>
    </row>
    <row r="26" spans="1:11">
      <c r="B26" s="39">
        <f t="shared" si="1"/>
        <v>2032</v>
      </c>
      <c r="C26" s="37">
        <v>2365242.2651801109</v>
      </c>
      <c r="D26" s="37">
        <f t="shared" si="0"/>
        <v>859075</v>
      </c>
      <c r="E26" s="38">
        <f t="shared" si="2"/>
        <v>2.75</v>
      </c>
      <c r="F26" s="38">
        <f>ROUND(E26/(1-VLOOKUP(B26,'Reserve Shortage'!$B$8:$E$28,4))-E26,2)</f>
        <v>0.06</v>
      </c>
      <c r="G26" s="38">
        <f t="shared" si="3"/>
        <v>2.81</v>
      </c>
      <c r="H26" s="38">
        <f>INDEX('Inter-Hour Costs'!$C:$C,MATCH($B26,'Inter-Hour Costs'!$B:$B,0))</f>
        <v>0.56000000000000005</v>
      </c>
      <c r="I26" s="47">
        <f t="shared" si="4"/>
        <v>3.37</v>
      </c>
      <c r="J26" s="7"/>
      <c r="K26" s="6"/>
    </row>
    <row r="27" spans="1:11">
      <c r="B27" s="39">
        <f t="shared" si="1"/>
        <v>2033</v>
      </c>
      <c r="C27" s="37">
        <v>2496644.1182594299</v>
      </c>
      <c r="D27" s="37">
        <f t="shared" si="0"/>
        <v>856728</v>
      </c>
      <c r="E27" s="38">
        <f t="shared" si="2"/>
        <v>2.91</v>
      </c>
      <c r="F27" s="38">
        <f>ROUND(E27/(1-VLOOKUP(B27,'Reserve Shortage'!$B$8:$E$28,4))-E27,2)</f>
        <v>0.05</v>
      </c>
      <c r="G27" s="38">
        <f t="shared" si="3"/>
        <v>2.96</v>
      </c>
      <c r="H27" s="38">
        <f>INDEX('Inter-Hour Costs'!$C:$C,MATCH($B27,'Inter-Hour Costs'!$B:$B,0))</f>
        <v>0.56999999999999995</v>
      </c>
      <c r="I27" s="47">
        <f t="shared" si="4"/>
        <v>3.53</v>
      </c>
      <c r="J27" s="7"/>
      <c r="K27" s="6"/>
    </row>
    <row r="28" spans="1:11">
      <c r="B28" s="39">
        <f t="shared" si="1"/>
        <v>2034</v>
      </c>
      <c r="C28" s="37">
        <v>2709751.5006799698</v>
      </c>
      <c r="D28" s="37">
        <f t="shared" si="0"/>
        <v>856728</v>
      </c>
      <c r="E28" s="38">
        <f t="shared" si="2"/>
        <v>3.16</v>
      </c>
      <c r="F28" s="38">
        <f>ROUND(E28/(1-VLOOKUP(B28,'Reserve Shortage'!$B$8:$E$28,4))-E28,2)</f>
        <v>0.06</v>
      </c>
      <c r="G28" s="38">
        <f t="shared" si="3"/>
        <v>3.22</v>
      </c>
      <c r="H28" s="38">
        <f>INDEX('Inter-Hour Costs'!$C:$C,MATCH($B28,'Inter-Hour Costs'!$B:$B,0))</f>
        <v>0.57999999999999996</v>
      </c>
      <c r="I28" s="47">
        <f t="shared" si="4"/>
        <v>3.8</v>
      </c>
      <c r="J28" s="7"/>
      <c r="K28" s="6"/>
    </row>
    <row r="29" spans="1:11">
      <c r="B29" s="39">
        <f t="shared" si="1"/>
        <v>2035</v>
      </c>
      <c r="C29" s="37">
        <v>2772867.8272600174</v>
      </c>
      <c r="D29" s="37">
        <f t="shared" si="0"/>
        <v>856728</v>
      </c>
      <c r="E29" s="38">
        <f t="shared" si="2"/>
        <v>3.24</v>
      </c>
      <c r="F29" s="38">
        <f>ROUND(E29/(1-VLOOKUP(B29,'Reserve Shortage'!$B$8:$E$28,4))-E29,2)</f>
        <v>0.06</v>
      </c>
      <c r="G29" s="38">
        <f t="shared" si="3"/>
        <v>3.3000000000000003</v>
      </c>
      <c r="H29" s="38">
        <f>INDEX('Inter-Hour Costs'!$C:$C,MATCH($B29,'Inter-Hour Costs'!$B:$B,0))</f>
        <v>0.59</v>
      </c>
      <c r="I29" s="47">
        <f t="shared" si="4"/>
        <v>3.89</v>
      </c>
      <c r="J29" s="7"/>
      <c r="K29" s="6"/>
    </row>
    <row r="30" spans="1:11">
      <c r="B30" s="39">
        <f t="shared" si="1"/>
        <v>2036</v>
      </c>
      <c r="C30" s="37">
        <v>3038342.2228598595</v>
      </c>
      <c r="D30" s="37">
        <f t="shared" si="0"/>
        <v>859075</v>
      </c>
      <c r="E30" s="38">
        <f t="shared" si="2"/>
        <v>3.54</v>
      </c>
      <c r="F30" s="38">
        <f>ROUND(E30/(1-VLOOKUP(B30,'Reserve Shortage'!$B$8:$E$28,4))-E30,2)</f>
        <v>0.06</v>
      </c>
      <c r="G30" s="38">
        <f t="shared" si="3"/>
        <v>3.6</v>
      </c>
      <c r="H30" s="38">
        <f>INDEX('Inter-Hour Costs'!$C:$C,MATCH($B30,'Inter-Hour Costs'!$B:$B,0))</f>
        <v>0.6</v>
      </c>
      <c r="I30" s="47">
        <f t="shared" si="4"/>
        <v>4.2</v>
      </c>
      <c r="J30" s="7"/>
      <c r="K30" s="6"/>
    </row>
    <row r="31" spans="1:11">
      <c r="B31" s="39">
        <f t="shared" si="1"/>
        <v>2037</v>
      </c>
      <c r="C31" s="37">
        <v>3158568.7285408974</v>
      </c>
      <c r="D31" s="37">
        <f t="shared" si="0"/>
        <v>856728</v>
      </c>
      <c r="E31" s="38">
        <f t="shared" si="2"/>
        <v>3.69</v>
      </c>
      <c r="F31" s="38">
        <f>ROUND(E31/(1-VLOOKUP(B31,'Reserve Shortage'!$B$8:$E$28,4))-E31,2)</f>
        <v>7.0000000000000007E-2</v>
      </c>
      <c r="G31" s="38">
        <f t="shared" si="3"/>
        <v>3.76</v>
      </c>
      <c r="H31" s="38">
        <f>INDEX('Inter-Hour Costs'!$C:$C,MATCH($B31,'Inter-Hour Costs'!$B:$B,0))</f>
        <v>0.61</v>
      </c>
      <c r="I31" s="47">
        <f t="shared" si="4"/>
        <v>4.37</v>
      </c>
      <c r="J31" s="7"/>
      <c r="K31" s="6"/>
    </row>
    <row r="32" spans="1:11">
      <c r="B32" s="43">
        <f t="shared" si="1"/>
        <v>2038</v>
      </c>
      <c r="C32" s="44">
        <v>3343825.6183300018</v>
      </c>
      <c r="D32" s="44">
        <f t="shared" si="0"/>
        <v>856728</v>
      </c>
      <c r="E32" s="45">
        <f t="shared" si="2"/>
        <v>3.9</v>
      </c>
      <c r="F32" s="45">
        <f>ROUND(E32/(1-VLOOKUP(B32,'Reserve Shortage'!$B$8:$E$28,4))-E32,2)</f>
        <v>7.0000000000000007E-2</v>
      </c>
      <c r="G32" s="45">
        <f t="shared" si="3"/>
        <v>3.9699999999999998</v>
      </c>
      <c r="H32" s="45">
        <f>INDEX('Inter-Hour Costs'!$C:$C,MATCH($B32,'Inter-Hour Costs'!$B:$B,0))</f>
        <v>0.62</v>
      </c>
      <c r="I32" s="48">
        <f t="shared" si="4"/>
        <v>4.59</v>
      </c>
      <c r="J32" s="7"/>
      <c r="K32" s="6"/>
    </row>
    <row r="33" spans="1:11">
      <c r="B33" s="8"/>
      <c r="D33" s="1"/>
      <c r="F33" s="5"/>
      <c r="G33" s="5"/>
      <c r="H33" s="5"/>
      <c r="I33" s="5"/>
      <c r="J33" s="7"/>
      <c r="K33" s="6"/>
    </row>
    <row r="34" spans="1:11">
      <c r="B34" s="2" t="str">
        <f>"20-year ("&amp;TEXT(B9,"#")&amp;" - "&amp;TEXT(B28,"#")&amp;")  Nominal Levelized Wind Integration Costs at "&amp;TEXT(K35,"0.000%")&amp;" Discount Rate"</f>
        <v>20-year (2015 - 2034)  Nominal Levelized Wind Integration Costs at 6.882% Discount Rate</v>
      </c>
      <c r="K34" s="1" t="s">
        <v>48</v>
      </c>
    </row>
    <row r="35" spans="1:11">
      <c r="B35" s="2" t="s">
        <v>5</v>
      </c>
      <c r="I35" s="5">
        <f>PMT($K$35,COUNT(I9:I28),-NPV($K$35,I9:I28))</f>
        <v>3.0866267651493935</v>
      </c>
      <c r="K35" s="49">
        <v>6.8820000000000006E-2</v>
      </c>
    </row>
    <row r="37" spans="1:11">
      <c r="B37" s="1" t="s">
        <v>47</v>
      </c>
      <c r="C37" s="1"/>
    </row>
    <row r="38" spans="1:11">
      <c r="A38" s="1"/>
      <c r="B38" s="4">
        <v>0.4</v>
      </c>
      <c r="C38" s="1" t="s">
        <v>4</v>
      </c>
      <c r="D38" s="1"/>
      <c r="G38" s="1"/>
      <c r="I38" s="1"/>
      <c r="J38" s="1"/>
    </row>
    <row r="39" spans="1:11">
      <c r="A39" s="1"/>
      <c r="B39" s="1">
        <v>8760</v>
      </c>
      <c r="C39" s="1" t="s">
        <v>3</v>
      </c>
      <c r="D39" s="1"/>
      <c r="E39" s="1">
        <f>ROUND(B38*B39*B40,0)</f>
        <v>856728</v>
      </c>
      <c r="F39" s="1" t="s">
        <v>1</v>
      </c>
      <c r="G39" s="1"/>
      <c r="I39" s="1"/>
      <c r="J39" s="1"/>
    </row>
    <row r="40" spans="1:11">
      <c r="A40" s="1"/>
      <c r="B40" s="3">
        <v>244.5</v>
      </c>
      <c r="C40" s="1" t="s">
        <v>2</v>
      </c>
      <c r="D40" s="1"/>
      <c r="E40" s="1">
        <f>ROUND(E39*8784/8760,0)</f>
        <v>859075</v>
      </c>
      <c r="F40" s="1" t="s">
        <v>0</v>
      </c>
      <c r="G40" s="1"/>
      <c r="I40" s="1"/>
      <c r="J40" s="1"/>
    </row>
  </sheetData>
  <printOptions horizontalCentered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topLeftCell="A2" zoomScaleNormal="100" zoomScaleSheetLayoutView="85" workbookViewId="0">
      <selection activeCell="B4" sqref="B4"/>
    </sheetView>
  </sheetViews>
  <sheetFormatPr defaultColWidth="8" defaultRowHeight="12.75"/>
  <cols>
    <col min="1" max="1" width="1.28515625" style="19" customWidth="1"/>
    <col min="2" max="2" width="9.28515625" style="19" customWidth="1"/>
    <col min="3" max="3" width="15.7109375" style="19" customWidth="1"/>
    <col min="4" max="4" width="1.28515625" style="19" customWidth="1"/>
    <col min="5" max="6" width="15.7109375" style="19" customWidth="1"/>
    <col min="7" max="16384" width="8" style="19"/>
  </cols>
  <sheetData>
    <row r="1" spans="2:13" hidden="1">
      <c r="B1" s="17" t="s">
        <v>14</v>
      </c>
      <c r="C1" s="18"/>
    </row>
    <row r="2" spans="2:13">
      <c r="B2" s="17"/>
      <c r="C2" s="18"/>
    </row>
    <row r="3" spans="2:13" hidden="1">
      <c r="B3" s="17" t="s">
        <v>15</v>
      </c>
      <c r="C3" s="18"/>
    </row>
    <row r="4" spans="2:13">
      <c r="B4" s="17" t="s">
        <v>13</v>
      </c>
      <c r="C4" s="18"/>
      <c r="D4" s="18"/>
      <c r="E4" s="18"/>
      <c r="F4" s="18"/>
    </row>
    <row r="5" spans="2:13">
      <c r="B5" s="17" t="s">
        <v>6</v>
      </c>
      <c r="C5" s="18"/>
      <c r="D5" s="18"/>
      <c r="E5" s="18"/>
      <c r="F5" s="18"/>
    </row>
    <row r="6" spans="2:13">
      <c r="B6" s="17"/>
      <c r="C6" s="18"/>
    </row>
    <row r="7" spans="2:13">
      <c r="B7" s="20"/>
      <c r="C7" s="20"/>
      <c r="D7" s="21"/>
    </row>
    <row r="8" spans="2:13" ht="25.5">
      <c r="B8" s="22" t="s">
        <v>12</v>
      </c>
      <c r="C8" s="23" t="s">
        <v>16</v>
      </c>
      <c r="E8" s="24" t="s">
        <v>55</v>
      </c>
      <c r="F8" s="24"/>
    </row>
    <row r="9" spans="2:13" ht="18.75" customHeight="1">
      <c r="B9" s="25"/>
      <c r="C9" s="26" t="s">
        <v>17</v>
      </c>
      <c r="E9" s="27"/>
      <c r="F9" s="28"/>
    </row>
    <row r="10" spans="2:13">
      <c r="C10" s="29" t="s">
        <v>18</v>
      </c>
    </row>
    <row r="11" spans="2:13" ht="6" customHeight="1"/>
    <row r="12" spans="2:13">
      <c r="B12" s="30">
        <v>2012</v>
      </c>
      <c r="C12" s="31">
        <v>0.36</v>
      </c>
      <c r="E12" s="32">
        <f>B12</f>
        <v>2012</v>
      </c>
      <c r="F12" s="33"/>
      <c r="I12" s="31"/>
    </row>
    <row r="13" spans="2:13">
      <c r="B13" s="30">
        <f>B12+1</f>
        <v>2013</v>
      </c>
      <c r="C13" s="31">
        <f t="shared" ref="C13:C38" si="0">ROUND(C12*(1+$F13),2)</f>
        <v>0.37</v>
      </c>
      <c r="E13" s="32">
        <f>E12+1</f>
        <v>2013</v>
      </c>
      <c r="F13" s="76">
        <v>1.4E-2</v>
      </c>
      <c r="I13" s="31"/>
    </row>
    <row r="14" spans="2:13">
      <c r="B14" s="30">
        <f t="shared" ref="B14:B38" si="1">B13+1</f>
        <v>2014</v>
      </c>
      <c r="C14" s="31">
        <f t="shared" si="0"/>
        <v>0.38</v>
      </c>
      <c r="E14" s="32">
        <f t="shared" ref="E14:E38" si="2">E13+1</f>
        <v>2014</v>
      </c>
      <c r="F14" s="76">
        <v>1.7000000000000001E-2</v>
      </c>
      <c r="G14" s="35"/>
      <c r="I14" s="31"/>
    </row>
    <row r="15" spans="2:13">
      <c r="B15" s="30">
        <f t="shared" si="1"/>
        <v>2015</v>
      </c>
      <c r="C15" s="31">
        <f t="shared" si="0"/>
        <v>0.39</v>
      </c>
      <c r="E15" s="32">
        <f t="shared" si="2"/>
        <v>2015</v>
      </c>
      <c r="F15" s="76">
        <v>1.7999999999999999E-2</v>
      </c>
      <c r="G15" s="35"/>
      <c r="I15" s="31"/>
      <c r="J15" s="35"/>
      <c r="K15" s="35"/>
      <c r="L15" s="35"/>
      <c r="M15" s="36"/>
    </row>
    <row r="16" spans="2:13">
      <c r="B16" s="30">
        <f t="shared" si="1"/>
        <v>2016</v>
      </c>
      <c r="C16" s="31">
        <f t="shared" si="0"/>
        <v>0.4</v>
      </c>
      <c r="E16" s="32">
        <f t="shared" si="2"/>
        <v>2016</v>
      </c>
      <c r="F16" s="76">
        <v>1.4999999999999999E-2</v>
      </c>
      <c r="I16" s="31"/>
    </row>
    <row r="17" spans="2:6">
      <c r="B17" s="30">
        <f t="shared" si="1"/>
        <v>2017</v>
      </c>
      <c r="C17" s="31">
        <f t="shared" si="0"/>
        <v>0.41</v>
      </c>
      <c r="E17" s="32">
        <f t="shared" si="2"/>
        <v>2017</v>
      </c>
      <c r="F17" s="76">
        <v>1.7999999999999999E-2</v>
      </c>
    </row>
    <row r="18" spans="2:6">
      <c r="B18" s="30">
        <f t="shared" si="1"/>
        <v>2018</v>
      </c>
      <c r="C18" s="31">
        <f t="shared" si="0"/>
        <v>0.42</v>
      </c>
      <c r="E18" s="32">
        <f t="shared" si="2"/>
        <v>2018</v>
      </c>
      <c r="F18" s="76">
        <v>1.9E-2</v>
      </c>
    </row>
    <row r="19" spans="2:6">
      <c r="B19" s="30">
        <f t="shared" si="1"/>
        <v>2019</v>
      </c>
      <c r="C19" s="31">
        <f t="shared" si="0"/>
        <v>0.43</v>
      </c>
      <c r="E19" s="32">
        <f t="shared" si="2"/>
        <v>2019</v>
      </c>
      <c r="F19" s="76">
        <v>1.7999999999999999E-2</v>
      </c>
    </row>
    <row r="20" spans="2:6">
      <c r="B20" s="30">
        <f t="shared" si="1"/>
        <v>2020</v>
      </c>
      <c r="C20" s="31">
        <f t="shared" si="0"/>
        <v>0.44</v>
      </c>
      <c r="E20" s="32">
        <f t="shared" si="2"/>
        <v>2020</v>
      </c>
      <c r="F20" s="76">
        <v>1.9E-2</v>
      </c>
    </row>
    <row r="21" spans="2:6">
      <c r="B21" s="30">
        <f t="shared" si="1"/>
        <v>2021</v>
      </c>
      <c r="C21" s="31">
        <f t="shared" si="0"/>
        <v>0.45</v>
      </c>
      <c r="E21" s="32">
        <f t="shared" si="2"/>
        <v>2021</v>
      </c>
      <c r="F21" s="76">
        <v>0.02</v>
      </c>
    </row>
    <row r="22" spans="2:6">
      <c r="B22" s="30">
        <f t="shared" si="1"/>
        <v>2022</v>
      </c>
      <c r="C22" s="31">
        <f t="shared" si="0"/>
        <v>0.46</v>
      </c>
      <c r="E22" s="32">
        <f t="shared" si="2"/>
        <v>2022</v>
      </c>
      <c r="F22" s="76">
        <v>0.02</v>
      </c>
    </row>
    <row r="23" spans="2:6">
      <c r="B23" s="30">
        <f t="shared" si="1"/>
        <v>2023</v>
      </c>
      <c r="C23" s="31">
        <f t="shared" si="0"/>
        <v>0.47</v>
      </c>
      <c r="E23" s="32">
        <f t="shared" si="2"/>
        <v>2023</v>
      </c>
      <c r="F23" s="76">
        <v>0.02</v>
      </c>
    </row>
    <row r="24" spans="2:6">
      <c r="B24" s="30">
        <f t="shared" si="1"/>
        <v>2024</v>
      </c>
      <c r="C24" s="31">
        <f t="shared" si="0"/>
        <v>0.48</v>
      </c>
      <c r="E24" s="32">
        <f t="shared" si="2"/>
        <v>2024</v>
      </c>
      <c r="F24" s="76">
        <v>2.1000000000000001E-2</v>
      </c>
    </row>
    <row r="25" spans="2:6">
      <c r="B25" s="30">
        <f t="shared" si="1"/>
        <v>2025</v>
      </c>
      <c r="C25" s="31">
        <f t="shared" si="0"/>
        <v>0.49</v>
      </c>
      <c r="E25" s="32">
        <f t="shared" si="2"/>
        <v>2025</v>
      </c>
      <c r="F25" s="76">
        <v>0.02</v>
      </c>
    </row>
    <row r="26" spans="2:6">
      <c r="B26" s="30">
        <f t="shared" si="1"/>
        <v>2026</v>
      </c>
      <c r="C26" s="31">
        <f t="shared" si="0"/>
        <v>0.5</v>
      </c>
      <c r="E26" s="32">
        <f t="shared" si="2"/>
        <v>2026</v>
      </c>
      <c r="F26" s="76">
        <v>0.02</v>
      </c>
    </row>
    <row r="27" spans="2:6">
      <c r="B27" s="30">
        <f t="shared" si="1"/>
        <v>2027</v>
      </c>
      <c r="C27" s="31">
        <f t="shared" si="0"/>
        <v>0.51</v>
      </c>
      <c r="E27" s="32">
        <f t="shared" si="2"/>
        <v>2027</v>
      </c>
      <c r="F27" s="76">
        <v>0.02</v>
      </c>
    </row>
    <row r="28" spans="2:6">
      <c r="B28" s="30">
        <f t="shared" si="1"/>
        <v>2028</v>
      </c>
      <c r="C28" s="31">
        <f t="shared" si="0"/>
        <v>0.52</v>
      </c>
      <c r="E28" s="32">
        <f t="shared" si="2"/>
        <v>2028</v>
      </c>
      <c r="F28" s="76">
        <v>1.9E-2</v>
      </c>
    </row>
    <row r="29" spans="2:6">
      <c r="B29" s="30">
        <f t="shared" si="1"/>
        <v>2029</v>
      </c>
      <c r="C29" s="31">
        <f t="shared" si="0"/>
        <v>0.53</v>
      </c>
      <c r="E29" s="32">
        <f t="shared" si="2"/>
        <v>2029</v>
      </c>
      <c r="F29" s="76">
        <v>1.9E-2</v>
      </c>
    </row>
    <row r="30" spans="2:6">
      <c r="B30" s="30">
        <f t="shared" si="1"/>
        <v>2030</v>
      </c>
      <c r="C30" s="31">
        <f t="shared" si="0"/>
        <v>0.54</v>
      </c>
      <c r="E30" s="32">
        <f t="shared" si="2"/>
        <v>2030</v>
      </c>
      <c r="F30" s="76">
        <v>1.9E-2</v>
      </c>
    </row>
    <row r="31" spans="2:6">
      <c r="B31" s="30">
        <f t="shared" si="1"/>
        <v>2031</v>
      </c>
      <c r="C31" s="31">
        <f t="shared" si="0"/>
        <v>0.55000000000000004</v>
      </c>
      <c r="E31" s="32">
        <f t="shared" si="2"/>
        <v>2031</v>
      </c>
      <c r="F31" s="76">
        <v>1.9E-2</v>
      </c>
    </row>
    <row r="32" spans="2:6">
      <c r="B32" s="30">
        <f t="shared" si="1"/>
        <v>2032</v>
      </c>
      <c r="C32" s="31">
        <f t="shared" si="0"/>
        <v>0.56000000000000005</v>
      </c>
      <c r="E32" s="32">
        <f t="shared" si="2"/>
        <v>2032</v>
      </c>
      <c r="F32" s="76">
        <v>1.9E-2</v>
      </c>
    </row>
    <row r="33" spans="2:6">
      <c r="B33" s="30">
        <f t="shared" si="1"/>
        <v>2033</v>
      </c>
      <c r="C33" s="31">
        <f t="shared" si="0"/>
        <v>0.56999999999999995</v>
      </c>
      <c r="E33" s="32">
        <f t="shared" si="2"/>
        <v>2033</v>
      </c>
      <c r="F33" s="76">
        <v>0.02</v>
      </c>
    </row>
    <row r="34" spans="2:6">
      <c r="B34" s="30">
        <f t="shared" si="1"/>
        <v>2034</v>
      </c>
      <c r="C34" s="31">
        <f t="shared" si="0"/>
        <v>0.57999999999999996</v>
      </c>
      <c r="E34" s="32">
        <f t="shared" si="2"/>
        <v>2034</v>
      </c>
      <c r="F34" s="76">
        <v>1.9E-2</v>
      </c>
    </row>
    <row r="35" spans="2:6">
      <c r="B35" s="30">
        <f t="shared" si="1"/>
        <v>2035</v>
      </c>
      <c r="C35" s="31">
        <f t="shared" si="0"/>
        <v>0.59</v>
      </c>
      <c r="E35" s="32">
        <f t="shared" si="2"/>
        <v>2035</v>
      </c>
      <c r="F35" s="76">
        <v>0.02</v>
      </c>
    </row>
    <row r="36" spans="2:6">
      <c r="B36" s="30">
        <f t="shared" si="1"/>
        <v>2036</v>
      </c>
      <c r="C36" s="31">
        <f t="shared" si="0"/>
        <v>0.6</v>
      </c>
      <c r="E36" s="32">
        <f t="shared" si="2"/>
        <v>2036</v>
      </c>
      <c r="F36" s="76">
        <v>0.02</v>
      </c>
    </row>
    <row r="37" spans="2:6">
      <c r="B37" s="30">
        <f t="shared" si="1"/>
        <v>2037</v>
      </c>
      <c r="C37" s="31">
        <f t="shared" si="0"/>
        <v>0.61</v>
      </c>
      <c r="E37" s="32">
        <f t="shared" si="2"/>
        <v>2037</v>
      </c>
      <c r="F37" s="76">
        <v>0.02</v>
      </c>
    </row>
    <row r="38" spans="2:6">
      <c r="B38" s="30">
        <f t="shared" si="1"/>
        <v>2038</v>
      </c>
      <c r="C38" s="31">
        <f t="shared" si="0"/>
        <v>0.62</v>
      </c>
      <c r="E38" s="32">
        <f t="shared" si="2"/>
        <v>2038</v>
      </c>
      <c r="F38" s="76">
        <v>0.02</v>
      </c>
    </row>
    <row r="39" spans="2:6">
      <c r="D39" s="30"/>
    </row>
    <row r="40" spans="2:6">
      <c r="B40" s="34" t="s">
        <v>54</v>
      </c>
    </row>
    <row r="41" spans="2:6">
      <c r="B41" s="34"/>
    </row>
    <row r="42" spans="2:6" ht="5.25" customHeight="1"/>
    <row r="43" spans="2:6">
      <c r="B43" s="77"/>
    </row>
  </sheetData>
  <printOptions horizontalCentered="1"/>
  <pageMargins left="0.3" right="0.3" top="0.8" bottom="0.4" header="0.5" footer="0.2"/>
  <pageSetup paperSize="9" scale="44" orientation="landscape" r:id="rId1"/>
  <headerFooter alignWithMargins="0">
    <oddFooter>&amp;L&amp;8NPC Group - &amp;F   ( &amp;A )&amp;C &amp;R 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297"/>
  <sheetViews>
    <sheetView zoomScale="80" zoomScaleNormal="80" workbookViewId="0">
      <pane ySplit="8" topLeftCell="A9" activePane="bottomLeft" state="frozen"/>
      <selection activeCell="D7" sqref="D7"/>
      <selection pane="bottomLeft" activeCell="R39" sqref="R39"/>
    </sheetView>
  </sheetViews>
  <sheetFormatPr defaultRowHeight="15"/>
  <cols>
    <col min="1" max="1" width="1.85546875" style="50" customWidth="1"/>
    <col min="2" max="2" width="9.140625" style="50"/>
    <col min="3" max="3" width="10.5703125" style="50" bestFit="1" customWidth="1"/>
    <col min="4" max="4" width="9.28515625" style="50" bestFit="1" customWidth="1"/>
    <col min="5" max="5" width="16.42578125" style="50" bestFit="1" customWidth="1"/>
    <col min="6" max="6" width="9.140625" style="50"/>
    <col min="7" max="7" width="15.5703125" style="50" bestFit="1" customWidth="1"/>
    <col min="8" max="10" width="5.28515625" style="50" customWidth="1"/>
    <col min="11" max="11" width="6.42578125" style="50" customWidth="1"/>
    <col min="12" max="17" width="5.28515625" style="50" customWidth="1"/>
    <col min="18" max="18" width="6" style="50" customWidth="1"/>
    <col min="19" max="19" width="5.28515625" style="50" customWidth="1"/>
    <col min="20" max="20" width="12.7109375" style="50" bestFit="1" customWidth="1"/>
    <col min="21" max="22" width="9.140625" style="50"/>
    <col min="23" max="23" width="29.5703125" style="50" bestFit="1" customWidth="1"/>
    <col min="24" max="24" width="18.42578125" style="50" bestFit="1" customWidth="1"/>
    <col min="25" max="25" width="9.5703125" style="50" customWidth="1"/>
    <col min="26" max="26" width="14.5703125" style="50" customWidth="1"/>
    <col min="27" max="27" width="9.5703125" style="50" customWidth="1"/>
    <col min="28" max="31" width="11" style="50" customWidth="1"/>
    <col min="32" max="16384" width="9.140625" style="50"/>
  </cols>
  <sheetData>
    <row r="1" spans="2:31" ht="15.75" thickBot="1"/>
    <row r="2" spans="2:31">
      <c r="C2" s="62" t="s">
        <v>39</v>
      </c>
      <c r="D2" s="63"/>
      <c r="E2" s="63"/>
      <c r="F2" s="63"/>
      <c r="G2" s="64"/>
    </row>
    <row r="3" spans="2:31">
      <c r="C3" s="65" t="s">
        <v>40</v>
      </c>
      <c r="D3" s="66"/>
      <c r="E3" s="66"/>
      <c r="F3" s="66"/>
      <c r="G3" s="67"/>
    </row>
    <row r="4" spans="2:31" ht="15.75" thickBot="1">
      <c r="C4" s="68" t="s">
        <v>41</v>
      </c>
      <c r="D4" s="69"/>
      <c r="E4" s="69"/>
      <c r="F4" s="69"/>
      <c r="G4" s="70"/>
    </row>
    <row r="6" spans="2:31">
      <c r="B6" s="71" t="s">
        <v>42</v>
      </c>
      <c r="C6" s="72"/>
      <c r="D6" s="72"/>
      <c r="E6" s="73"/>
      <c r="G6" s="71" t="s">
        <v>35</v>
      </c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  <c r="T6"/>
      <c r="W6" s="57" t="s">
        <v>29</v>
      </c>
      <c r="X6" s="57" t="s">
        <v>28</v>
      </c>
      <c r="Y6"/>
      <c r="Z6"/>
      <c r="AA6"/>
    </row>
    <row r="7" spans="2:31">
      <c r="C7" s="54" t="s">
        <v>24</v>
      </c>
      <c r="G7" s="57" t="s">
        <v>36</v>
      </c>
      <c r="H7" s="74" t="s">
        <v>28</v>
      </c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/>
      <c r="W7"/>
      <c r="X7" t="s">
        <v>45</v>
      </c>
      <c r="Y7"/>
      <c r="Z7" t="s">
        <v>46</v>
      </c>
      <c r="AA7"/>
      <c r="AB7" s="86" t="s">
        <v>27</v>
      </c>
      <c r="AC7" s="86"/>
      <c r="AD7" s="86" t="s">
        <v>26</v>
      </c>
      <c r="AE7" s="86"/>
    </row>
    <row r="8" spans="2:31">
      <c r="C8" s="54" t="s">
        <v>22</v>
      </c>
      <c r="D8" s="54" t="s">
        <v>21</v>
      </c>
      <c r="E8" s="54" t="s">
        <v>20</v>
      </c>
      <c r="G8" s="57" t="s">
        <v>25</v>
      </c>
      <c r="H8">
        <v>1</v>
      </c>
      <c r="I8">
        <v>2</v>
      </c>
      <c r="J8">
        <v>3</v>
      </c>
      <c r="K8">
        <v>4</v>
      </c>
      <c r="L8">
        <v>5</v>
      </c>
      <c r="M8">
        <v>6</v>
      </c>
      <c r="N8">
        <v>7</v>
      </c>
      <c r="O8">
        <v>8</v>
      </c>
      <c r="P8">
        <v>9</v>
      </c>
      <c r="Q8">
        <v>10</v>
      </c>
      <c r="R8">
        <v>11</v>
      </c>
      <c r="S8">
        <v>12</v>
      </c>
      <c r="T8"/>
      <c r="U8" s="50" t="s">
        <v>34</v>
      </c>
      <c r="V8" s="50" t="s">
        <v>12</v>
      </c>
      <c r="W8" s="57" t="s">
        <v>25</v>
      </c>
      <c r="X8" t="s">
        <v>24</v>
      </c>
      <c r="Y8" t="s">
        <v>23</v>
      </c>
      <c r="Z8" t="s">
        <v>24</v>
      </c>
      <c r="AA8" t="s">
        <v>23</v>
      </c>
      <c r="AB8" s="55" t="s">
        <v>24</v>
      </c>
      <c r="AC8" s="55" t="s">
        <v>23</v>
      </c>
      <c r="AD8" s="55" t="s">
        <v>24</v>
      </c>
      <c r="AE8" s="55" t="s">
        <v>23</v>
      </c>
    </row>
    <row r="9" spans="2:31">
      <c r="B9" s="50">
        <f>V9</f>
        <v>2015</v>
      </c>
      <c r="C9" s="51">
        <f t="shared" ref="C9:C32" si="0">SUMIF(V:V,$B9,AB:AB)</f>
        <v>33604.311430231988</v>
      </c>
      <c r="D9" s="51">
        <f t="shared" ref="D9:D28" si="1">C9/24/(DATE(B9+1,1,1)-DATE(B9,1,1))</f>
        <v>3.8361086107570763</v>
      </c>
      <c r="E9" s="53">
        <f t="shared" ref="E9:E28" si="2">D9/20</f>
        <v>0.19180543053785382</v>
      </c>
      <c r="G9" s="59">
        <v>2015</v>
      </c>
      <c r="H9" s="58">
        <v>3.3548401137768815</v>
      </c>
      <c r="I9" s="58">
        <v>1.9745627985714285</v>
      </c>
      <c r="J9" s="58">
        <v>5.6894246908602151</v>
      </c>
      <c r="K9" s="58">
        <v>5.004945921986109</v>
      </c>
      <c r="L9" s="58">
        <v>5.9094616139784915</v>
      </c>
      <c r="M9" s="58">
        <v>5.5156449577222197</v>
      </c>
      <c r="N9" s="58">
        <v>0.32135112352150541</v>
      </c>
      <c r="O9" s="58">
        <v>1.4153974020672044</v>
      </c>
      <c r="P9" s="58">
        <v>2.1975502329583327</v>
      </c>
      <c r="Q9" s="58">
        <v>3.1085595487903221</v>
      </c>
      <c r="R9" s="58">
        <v>6.8493706562444459</v>
      </c>
      <c r="S9" s="58">
        <v>4.6482729747150522</v>
      </c>
      <c r="T9"/>
      <c r="U9" s="50">
        <f>MONTH(W9)</f>
        <v>1</v>
      </c>
      <c r="V9" s="50">
        <f t="shared" ref="V9:V72" si="3">YEAR(W9)</f>
        <v>2015</v>
      </c>
      <c r="W9" s="82">
        <v>42005</v>
      </c>
      <c r="X9" s="83">
        <v>3541.4748299600001</v>
      </c>
      <c r="Y9" s="83">
        <v>95.73010223</v>
      </c>
      <c r="Z9" s="83">
        <v>6037.4758746099997</v>
      </c>
      <c r="AA9" s="83">
        <v>95.73010223</v>
      </c>
      <c r="AB9" s="51">
        <f t="shared" ref="AB9:AB72" si="4">Z9-X9</f>
        <v>2496.0010446499996</v>
      </c>
      <c r="AC9" s="51">
        <f t="shared" ref="AC9:AC72" si="5">AA9-Y9</f>
        <v>0</v>
      </c>
      <c r="AD9" s="52">
        <f t="shared" ref="AD9:AD72" si="6">AB9/24/(EDATE($W9,1)-$W9)</f>
        <v>3.3548401137768815</v>
      </c>
      <c r="AE9" s="52">
        <f t="shared" ref="AE9:AE72" si="7">AC9/24/(EDATE($W9,1)-$W9)</f>
        <v>0</v>
      </c>
    </row>
    <row r="10" spans="2:31">
      <c r="B10" s="50">
        <f>B9+1</f>
        <v>2016</v>
      </c>
      <c r="C10" s="51">
        <f t="shared" si="0"/>
        <v>33997.136766733995</v>
      </c>
      <c r="D10" s="51">
        <f t="shared" si="1"/>
        <v>3.8703479925698994</v>
      </c>
      <c r="E10" s="53">
        <f t="shared" si="2"/>
        <v>0.19351739962849496</v>
      </c>
      <c r="G10" s="59">
        <v>2016</v>
      </c>
      <c r="H10" s="58">
        <v>3.5263088278091406</v>
      </c>
      <c r="I10" s="58">
        <v>4.6565579235287364</v>
      </c>
      <c r="J10" s="58">
        <v>7.1960950434005362</v>
      </c>
      <c r="K10" s="58">
        <v>5.748705647236112</v>
      </c>
      <c r="L10" s="58">
        <v>5.9132399883870939</v>
      </c>
      <c r="M10" s="58">
        <v>4.6909700174555562</v>
      </c>
      <c r="N10" s="58">
        <v>4.8075524193548387E-2</v>
      </c>
      <c r="O10" s="58">
        <v>4.1281136424731184E-2</v>
      </c>
      <c r="P10" s="58">
        <v>1.9141863414583338</v>
      </c>
      <c r="Q10" s="58">
        <v>3.9092797214112918</v>
      </c>
      <c r="R10" s="58">
        <v>3.9947428553194415</v>
      </c>
      <c r="S10" s="58">
        <v>4.8834307149596761</v>
      </c>
      <c r="T10"/>
      <c r="U10" s="50">
        <f t="shared" ref="U10:U73" si="8">MONTH(W10)</f>
        <v>2</v>
      </c>
      <c r="V10" s="50">
        <f t="shared" si="3"/>
        <v>2015</v>
      </c>
      <c r="W10" s="82">
        <v>42036</v>
      </c>
      <c r="X10" s="83">
        <v>1582.2582987000001</v>
      </c>
      <c r="Y10" s="83">
        <v>287.41913894999999</v>
      </c>
      <c r="Z10" s="83">
        <v>2909.16449934</v>
      </c>
      <c r="AA10" s="83">
        <v>287.41913894999999</v>
      </c>
      <c r="AB10" s="51">
        <f t="shared" si="4"/>
        <v>1326.90620064</v>
      </c>
      <c r="AC10" s="51">
        <f t="shared" si="5"/>
        <v>0</v>
      </c>
      <c r="AD10" s="52">
        <f t="shared" si="6"/>
        <v>1.9745627985714285</v>
      </c>
      <c r="AE10" s="52">
        <f t="shared" si="7"/>
        <v>0</v>
      </c>
    </row>
    <row r="11" spans="2:31">
      <c r="B11" s="50">
        <f t="shared" ref="B11:B28" si="9">B10+1</f>
        <v>2017</v>
      </c>
      <c r="C11" s="51">
        <f t="shared" si="0"/>
        <v>32510.521578206997</v>
      </c>
      <c r="D11" s="51">
        <f t="shared" si="1"/>
        <v>3.7112467555030819</v>
      </c>
      <c r="E11" s="53">
        <f t="shared" si="2"/>
        <v>0.1855623377751541</v>
      </c>
      <c r="G11" s="59">
        <v>2017</v>
      </c>
      <c r="H11" s="58">
        <v>4.344707928866935</v>
      </c>
      <c r="I11" s="58">
        <v>2.9575126308184529</v>
      </c>
      <c r="J11" s="58">
        <v>5.8930417138844078</v>
      </c>
      <c r="K11" s="58">
        <v>7.5832486839305551</v>
      </c>
      <c r="L11" s="58">
        <v>4.58263641518817</v>
      </c>
      <c r="M11" s="58">
        <v>5.5160632788194413</v>
      </c>
      <c r="N11" s="58">
        <v>0</v>
      </c>
      <c r="O11" s="58">
        <v>0.2829130024193548</v>
      </c>
      <c r="P11" s="58">
        <v>2.0874166483333334</v>
      </c>
      <c r="Q11" s="58">
        <v>2.6370808309543023</v>
      </c>
      <c r="R11" s="58">
        <v>4.5008947421111092</v>
      </c>
      <c r="S11" s="58">
        <v>4.2327172538440871</v>
      </c>
      <c r="T11"/>
      <c r="U11" s="50">
        <f t="shared" si="8"/>
        <v>3</v>
      </c>
      <c r="V11" s="50">
        <f t="shared" si="3"/>
        <v>2015</v>
      </c>
      <c r="W11" s="82">
        <v>42064</v>
      </c>
      <c r="X11" s="83">
        <v>10686.993130000001</v>
      </c>
      <c r="Y11" s="83">
        <v>3705.0708365199998</v>
      </c>
      <c r="Z11" s="83">
        <v>14919.9251</v>
      </c>
      <c r="AA11" s="83">
        <v>3705.0708365199998</v>
      </c>
      <c r="AB11" s="51">
        <f t="shared" si="4"/>
        <v>4232.9319699999996</v>
      </c>
      <c r="AC11" s="51">
        <f t="shared" si="5"/>
        <v>0</v>
      </c>
      <c r="AD11" s="52">
        <f t="shared" si="6"/>
        <v>5.6894246908602151</v>
      </c>
      <c r="AE11" s="52">
        <f t="shared" si="7"/>
        <v>0</v>
      </c>
    </row>
    <row r="12" spans="2:31">
      <c r="B12" s="50">
        <f t="shared" si="9"/>
        <v>2018</v>
      </c>
      <c r="C12" s="51">
        <f t="shared" si="0"/>
        <v>36592.198843870006</v>
      </c>
      <c r="D12" s="51">
        <f t="shared" si="1"/>
        <v>4.1771916488436078</v>
      </c>
      <c r="E12" s="53">
        <f t="shared" si="2"/>
        <v>0.20885958244218039</v>
      </c>
      <c r="G12" s="59">
        <v>2018</v>
      </c>
      <c r="H12" s="58">
        <v>3.0064303158602144</v>
      </c>
      <c r="I12" s="58">
        <v>0.99048736529761949</v>
      </c>
      <c r="J12" s="58">
        <v>6.1947596697446281</v>
      </c>
      <c r="K12" s="58">
        <v>7.6097467211111098</v>
      </c>
      <c r="L12" s="58">
        <v>6.4090919302150535</v>
      </c>
      <c r="M12" s="58">
        <v>6.1403303761111099</v>
      </c>
      <c r="N12" s="58">
        <v>0.98303903803763437</v>
      </c>
      <c r="O12" s="58">
        <v>0.90167021465053743</v>
      </c>
      <c r="P12" s="58">
        <v>3.2709565481250009</v>
      </c>
      <c r="Q12" s="58">
        <v>3.4076807258064536</v>
      </c>
      <c r="R12" s="58">
        <v>5.9514202459722236</v>
      </c>
      <c r="S12" s="58">
        <v>5.1543503269758046</v>
      </c>
      <c r="T12"/>
      <c r="U12" s="50">
        <f t="shared" si="8"/>
        <v>4</v>
      </c>
      <c r="V12" s="50">
        <f t="shared" si="3"/>
        <v>2015</v>
      </c>
      <c r="W12" s="82">
        <v>42095</v>
      </c>
      <c r="X12" s="83">
        <v>19467.2670803</v>
      </c>
      <c r="Y12" s="83">
        <v>5435.1443623799996</v>
      </c>
      <c r="Z12" s="83">
        <v>23070.828144129999</v>
      </c>
      <c r="AA12" s="83">
        <v>5435.1443623799996</v>
      </c>
      <c r="AB12" s="51">
        <f t="shared" si="4"/>
        <v>3603.5610638299986</v>
      </c>
      <c r="AC12" s="51">
        <f t="shared" si="5"/>
        <v>0</v>
      </c>
      <c r="AD12" s="52">
        <f t="shared" si="6"/>
        <v>5.004945921986109</v>
      </c>
      <c r="AE12" s="52">
        <f t="shared" si="7"/>
        <v>0</v>
      </c>
    </row>
    <row r="13" spans="2:31">
      <c r="B13" s="50">
        <f t="shared" si="9"/>
        <v>2019</v>
      </c>
      <c r="C13" s="51">
        <f t="shared" si="0"/>
        <v>32825.776737119995</v>
      </c>
      <c r="D13" s="51">
        <f t="shared" si="1"/>
        <v>3.7472347873424652</v>
      </c>
      <c r="E13" s="53">
        <f t="shared" si="2"/>
        <v>0.18736173936712325</v>
      </c>
      <c r="G13" s="59">
        <v>2019</v>
      </c>
      <c r="H13" s="58">
        <v>1.4132467408602147</v>
      </c>
      <c r="I13" s="58">
        <v>1.3044886211309521</v>
      </c>
      <c r="J13" s="58">
        <v>6.5456600887096732</v>
      </c>
      <c r="K13" s="58">
        <v>6.2945242454166674</v>
      </c>
      <c r="L13" s="58">
        <v>5.8078610247311806</v>
      </c>
      <c r="M13" s="58">
        <v>5.8790961091666656</v>
      </c>
      <c r="N13" s="58">
        <v>0.19949951908602157</v>
      </c>
      <c r="O13" s="58">
        <v>0.88772758803763441</v>
      </c>
      <c r="P13" s="58">
        <v>3.1042046450138892</v>
      </c>
      <c r="Q13" s="58">
        <v>3.9481517219892486</v>
      </c>
      <c r="R13" s="58">
        <v>4.855008994097223</v>
      </c>
      <c r="S13" s="58">
        <v>4.6568854513440874</v>
      </c>
      <c r="T13"/>
      <c r="U13" s="50">
        <f t="shared" si="8"/>
        <v>5</v>
      </c>
      <c r="V13" s="50">
        <f t="shared" si="3"/>
        <v>2015</v>
      </c>
      <c r="W13" s="82">
        <v>42125</v>
      </c>
      <c r="X13" s="83">
        <v>21585.0832673</v>
      </c>
      <c r="Y13" s="83">
        <v>732.36416707000001</v>
      </c>
      <c r="Z13" s="83">
        <v>25981.722708099998</v>
      </c>
      <c r="AA13" s="83">
        <v>732.36416707000001</v>
      </c>
      <c r="AB13" s="51">
        <f t="shared" si="4"/>
        <v>4396.6394407999978</v>
      </c>
      <c r="AC13" s="51">
        <f t="shared" si="5"/>
        <v>0</v>
      </c>
      <c r="AD13" s="52">
        <f t="shared" si="6"/>
        <v>5.9094616139784915</v>
      </c>
      <c r="AE13" s="52">
        <f t="shared" si="7"/>
        <v>0</v>
      </c>
    </row>
    <row r="14" spans="2:31">
      <c r="B14" s="50">
        <f t="shared" si="9"/>
        <v>2020</v>
      </c>
      <c r="C14" s="51">
        <f t="shared" si="0"/>
        <v>35099.723643327008</v>
      </c>
      <c r="D14" s="51">
        <f t="shared" si="1"/>
        <v>3.9958701779743859</v>
      </c>
      <c r="E14" s="53">
        <f t="shared" si="2"/>
        <v>0.1997935088987193</v>
      </c>
      <c r="G14" s="59">
        <v>2020</v>
      </c>
      <c r="H14" s="58">
        <v>3.5616021219086025</v>
      </c>
      <c r="I14" s="58">
        <v>4.685832957385057</v>
      </c>
      <c r="J14" s="58">
        <v>7.0317235049731179</v>
      </c>
      <c r="K14" s="58">
        <v>7.4082018684583346</v>
      </c>
      <c r="L14" s="58">
        <v>4.9301894014542995</v>
      </c>
      <c r="M14" s="58">
        <v>5.1679560532916691</v>
      </c>
      <c r="N14" s="58">
        <v>0.18613042379032255</v>
      </c>
      <c r="O14" s="58">
        <v>0.54350082661290311</v>
      </c>
      <c r="P14" s="58">
        <v>0.81762891908333335</v>
      </c>
      <c r="Q14" s="58">
        <v>4.3548030985215078</v>
      </c>
      <c r="R14" s="58">
        <v>4.6325836150972268</v>
      </c>
      <c r="S14" s="58">
        <v>4.7407027419825267</v>
      </c>
      <c r="T14"/>
      <c r="U14" s="50">
        <f t="shared" si="8"/>
        <v>6</v>
      </c>
      <c r="V14" s="50">
        <f t="shared" si="3"/>
        <v>2015</v>
      </c>
      <c r="W14" s="82">
        <v>42156</v>
      </c>
      <c r="X14" s="83">
        <v>17557.181768040002</v>
      </c>
      <c r="Y14" s="83">
        <v>1.6324539</v>
      </c>
      <c r="Z14" s="83">
        <v>21528.4461376</v>
      </c>
      <c r="AA14" s="83">
        <v>1.6324539</v>
      </c>
      <c r="AB14" s="51">
        <f t="shared" si="4"/>
        <v>3971.2643695599982</v>
      </c>
      <c r="AC14" s="51">
        <f t="shared" si="5"/>
        <v>0</v>
      </c>
      <c r="AD14" s="52">
        <f t="shared" si="6"/>
        <v>5.5156449577222197</v>
      </c>
      <c r="AE14" s="52">
        <f t="shared" si="7"/>
        <v>0</v>
      </c>
    </row>
    <row r="15" spans="2:31">
      <c r="B15" s="50">
        <f t="shared" si="9"/>
        <v>2021</v>
      </c>
      <c r="C15" s="51">
        <f t="shared" si="0"/>
        <v>20808.261124934004</v>
      </c>
      <c r="D15" s="51">
        <f t="shared" si="1"/>
        <v>2.3753722745358452</v>
      </c>
      <c r="E15" s="53">
        <f t="shared" si="2"/>
        <v>0.11876861372679226</v>
      </c>
      <c r="G15" s="59">
        <v>2021</v>
      </c>
      <c r="H15" s="58">
        <v>2.4612520727204297</v>
      </c>
      <c r="I15" s="58">
        <v>0.49313114315476192</v>
      </c>
      <c r="J15" s="58">
        <v>3.9933402361155905</v>
      </c>
      <c r="K15" s="58">
        <v>5.3745780579166675</v>
      </c>
      <c r="L15" s="58">
        <v>4.6140142971236608</v>
      </c>
      <c r="M15" s="58">
        <v>4.8554020261111113</v>
      </c>
      <c r="N15" s="58">
        <v>0.45104397849462369</v>
      </c>
      <c r="O15" s="58">
        <v>3.9666309139784944E-2</v>
      </c>
      <c r="P15" s="58">
        <v>0.7173861416666667</v>
      </c>
      <c r="Q15" s="58">
        <v>3.485471762231183</v>
      </c>
      <c r="R15" s="58">
        <v>1.0432684347222227</v>
      </c>
      <c r="S15" s="58">
        <v>0.8740554856182795</v>
      </c>
      <c r="T15"/>
      <c r="U15" s="50">
        <f t="shared" si="8"/>
        <v>7</v>
      </c>
      <c r="V15" s="50">
        <f t="shared" si="3"/>
        <v>2015</v>
      </c>
      <c r="W15" s="82">
        <v>42186</v>
      </c>
      <c r="X15" s="83">
        <v>27.979523</v>
      </c>
      <c r="Y15" s="83">
        <v>0</v>
      </c>
      <c r="Z15" s="83">
        <v>267.06475890000002</v>
      </c>
      <c r="AA15" s="83">
        <v>0</v>
      </c>
      <c r="AB15" s="51">
        <f t="shared" si="4"/>
        <v>239.08523590000001</v>
      </c>
      <c r="AC15" s="51">
        <f t="shared" si="5"/>
        <v>0</v>
      </c>
      <c r="AD15" s="52">
        <f t="shared" si="6"/>
        <v>0.32135112352150541</v>
      </c>
      <c r="AE15" s="52">
        <f t="shared" si="7"/>
        <v>0</v>
      </c>
    </row>
    <row r="16" spans="2:31">
      <c r="B16" s="50">
        <f t="shared" si="9"/>
        <v>2022</v>
      </c>
      <c r="C16" s="51">
        <f t="shared" si="0"/>
        <v>24147.090028409999</v>
      </c>
      <c r="D16" s="51">
        <f t="shared" si="1"/>
        <v>2.7565171265308219</v>
      </c>
      <c r="E16" s="53">
        <f t="shared" si="2"/>
        <v>0.1378258563265411</v>
      </c>
      <c r="G16" s="59">
        <v>2022</v>
      </c>
      <c r="H16" s="58">
        <v>0.99664907459677421</v>
      </c>
      <c r="I16" s="58">
        <v>0</v>
      </c>
      <c r="J16" s="58">
        <v>4.3472809343145169</v>
      </c>
      <c r="K16" s="58">
        <v>12.684451131763893</v>
      </c>
      <c r="L16" s="58">
        <v>4.3459032339112902</v>
      </c>
      <c r="M16" s="58">
        <v>3.0820586901944442</v>
      </c>
      <c r="N16" s="58">
        <v>0.29299699615591396</v>
      </c>
      <c r="O16" s="58">
        <v>7.4919220430107528E-3</v>
      </c>
      <c r="P16" s="58">
        <v>0.9120044079166667</v>
      </c>
      <c r="Q16" s="58">
        <v>4.1519409598118289</v>
      </c>
      <c r="R16" s="58">
        <v>1.0048208222222224</v>
      </c>
      <c r="S16" s="58">
        <v>1.2005981572580646</v>
      </c>
      <c r="T16"/>
      <c r="U16" s="50">
        <f t="shared" si="8"/>
        <v>8</v>
      </c>
      <c r="V16" s="50">
        <f t="shared" si="3"/>
        <v>2015</v>
      </c>
      <c r="W16" s="82">
        <v>42217</v>
      </c>
      <c r="X16" s="83">
        <v>1651.2183522800001</v>
      </c>
      <c r="Y16" s="83">
        <v>0</v>
      </c>
      <c r="Z16" s="83">
        <v>2704.2740194180001</v>
      </c>
      <c r="AA16" s="83">
        <v>0</v>
      </c>
      <c r="AB16" s="51">
        <f t="shared" si="4"/>
        <v>1053.055667138</v>
      </c>
      <c r="AC16" s="51">
        <f t="shared" si="5"/>
        <v>0</v>
      </c>
      <c r="AD16" s="52">
        <f t="shared" si="6"/>
        <v>1.4153974020672044</v>
      </c>
      <c r="AE16" s="52">
        <f t="shared" si="7"/>
        <v>0</v>
      </c>
    </row>
    <row r="17" spans="2:31">
      <c r="B17" s="50">
        <f t="shared" si="9"/>
        <v>2023</v>
      </c>
      <c r="C17" s="51">
        <f t="shared" si="0"/>
        <v>20241.465443149998</v>
      </c>
      <c r="D17" s="51">
        <f t="shared" si="1"/>
        <v>2.3106695711358443</v>
      </c>
      <c r="E17" s="53">
        <f t="shared" si="2"/>
        <v>0.11553347855679222</v>
      </c>
      <c r="G17" s="59">
        <v>2023</v>
      </c>
      <c r="H17" s="58">
        <v>8.9889237827957019E-2</v>
      </c>
      <c r="I17" s="58">
        <v>0</v>
      </c>
      <c r="J17" s="58">
        <v>3.3564972331317193</v>
      </c>
      <c r="K17" s="58">
        <v>9.6703453340277736</v>
      </c>
      <c r="L17" s="58">
        <v>2.8789657560430113</v>
      </c>
      <c r="M17" s="58">
        <v>2.7904620655555568</v>
      </c>
      <c r="N17" s="58">
        <v>0.33621928911290316</v>
      </c>
      <c r="O17" s="58">
        <v>0</v>
      </c>
      <c r="P17" s="58">
        <v>0.68307291500000011</v>
      </c>
      <c r="Q17" s="58">
        <v>4.4803247455107504</v>
      </c>
      <c r="R17" s="58">
        <v>2.3364576750000001</v>
      </c>
      <c r="S17" s="58">
        <v>1.0834022473118281</v>
      </c>
      <c r="T17"/>
      <c r="U17" s="50">
        <f t="shared" si="8"/>
        <v>9</v>
      </c>
      <c r="V17" s="50">
        <f t="shared" si="3"/>
        <v>2015</v>
      </c>
      <c r="W17" s="82">
        <v>42248</v>
      </c>
      <c r="X17" s="83">
        <v>6249.1501010700003</v>
      </c>
      <c r="Y17" s="83">
        <v>0</v>
      </c>
      <c r="Z17" s="83">
        <v>7831.3862687999999</v>
      </c>
      <c r="AA17" s="83">
        <v>0</v>
      </c>
      <c r="AB17" s="51">
        <f t="shared" si="4"/>
        <v>1582.2361677299996</v>
      </c>
      <c r="AC17" s="51">
        <f t="shared" si="5"/>
        <v>0</v>
      </c>
      <c r="AD17" s="52">
        <f t="shared" si="6"/>
        <v>2.1975502329583327</v>
      </c>
      <c r="AE17" s="52">
        <f t="shared" si="7"/>
        <v>0</v>
      </c>
    </row>
    <row r="18" spans="2:31">
      <c r="B18" s="50">
        <f t="shared" si="9"/>
        <v>2024</v>
      </c>
      <c r="C18" s="51">
        <f t="shared" si="0"/>
        <v>29211.070649934991</v>
      </c>
      <c r="D18" s="51">
        <f t="shared" si="1"/>
        <v>3.3254861851018886</v>
      </c>
      <c r="E18" s="53">
        <f t="shared" si="2"/>
        <v>0.16627430925509443</v>
      </c>
      <c r="G18" s="59">
        <v>2024</v>
      </c>
      <c r="H18" s="58">
        <v>0.36474549569892478</v>
      </c>
      <c r="I18" s="58">
        <v>0.10328976954022986</v>
      </c>
      <c r="J18" s="58">
        <v>5.1001730393279558</v>
      </c>
      <c r="K18" s="58">
        <v>15.599415410340287</v>
      </c>
      <c r="L18" s="58">
        <v>4.4947805058736527</v>
      </c>
      <c r="M18" s="58">
        <v>4.9249397752777746</v>
      </c>
      <c r="N18" s="58">
        <v>0.56964845295698929</v>
      </c>
      <c r="O18" s="58">
        <v>9.722547526881721E-2</v>
      </c>
      <c r="P18" s="58">
        <v>0.84244962638888921</v>
      </c>
      <c r="Q18" s="58">
        <v>4.3335885926881703</v>
      </c>
      <c r="R18" s="58">
        <v>2.3434791808333331</v>
      </c>
      <c r="S18" s="58">
        <v>1.259968136424731</v>
      </c>
      <c r="T18"/>
      <c r="U18" s="50">
        <f t="shared" si="8"/>
        <v>10</v>
      </c>
      <c r="V18" s="50">
        <f t="shared" si="3"/>
        <v>2015</v>
      </c>
      <c r="W18" s="82">
        <v>42278</v>
      </c>
      <c r="X18" s="83">
        <v>10950.2803461</v>
      </c>
      <c r="Y18" s="83">
        <v>0</v>
      </c>
      <c r="Z18" s="83">
        <v>13263.0486504</v>
      </c>
      <c r="AA18" s="83">
        <v>0</v>
      </c>
      <c r="AB18" s="51">
        <f t="shared" si="4"/>
        <v>2312.7683042999997</v>
      </c>
      <c r="AC18" s="51">
        <f t="shared" si="5"/>
        <v>0</v>
      </c>
      <c r="AD18" s="52">
        <f t="shared" si="6"/>
        <v>3.1085595487903221</v>
      </c>
      <c r="AE18" s="52">
        <f t="shared" si="7"/>
        <v>0</v>
      </c>
    </row>
    <row r="19" spans="2:31">
      <c r="B19" s="50">
        <f t="shared" si="9"/>
        <v>2025</v>
      </c>
      <c r="C19" s="51">
        <f t="shared" si="0"/>
        <v>32449.608614049994</v>
      </c>
      <c r="D19" s="51">
        <f t="shared" si="1"/>
        <v>3.7042932207819628</v>
      </c>
      <c r="E19" s="53">
        <f t="shared" si="2"/>
        <v>0.18521466103909814</v>
      </c>
      <c r="G19" s="59">
        <v>2025</v>
      </c>
      <c r="H19" s="58">
        <v>0.64564294892473117</v>
      </c>
      <c r="I19" s="58">
        <v>0.38572098616071437</v>
      </c>
      <c r="J19" s="58">
        <v>8.083033575336021</v>
      </c>
      <c r="K19" s="58">
        <v>13.467338186527771</v>
      </c>
      <c r="L19" s="58">
        <v>4.7726457127688189</v>
      </c>
      <c r="M19" s="58">
        <v>5.0434677097222247</v>
      </c>
      <c r="N19" s="58">
        <v>1.5243263173387096</v>
      </c>
      <c r="O19" s="58">
        <v>0.12376360631720432</v>
      </c>
      <c r="P19" s="58">
        <v>1.291603354583333</v>
      </c>
      <c r="Q19" s="58">
        <v>6.7493020556451642</v>
      </c>
      <c r="R19" s="58">
        <v>-0.19685671916666805</v>
      </c>
      <c r="S19" s="58">
        <v>2.3948426231182793</v>
      </c>
      <c r="T19"/>
      <c r="U19" s="50">
        <f t="shared" si="8"/>
        <v>11</v>
      </c>
      <c r="V19" s="50">
        <f t="shared" si="3"/>
        <v>2015</v>
      </c>
      <c r="W19" s="82">
        <v>42309</v>
      </c>
      <c r="X19" s="83">
        <v>23265.346499103998</v>
      </c>
      <c r="Y19" s="83">
        <v>0</v>
      </c>
      <c r="Z19" s="83">
        <v>28196.893371599999</v>
      </c>
      <c r="AA19" s="83">
        <v>0</v>
      </c>
      <c r="AB19" s="51">
        <f t="shared" si="4"/>
        <v>4931.546872496001</v>
      </c>
      <c r="AC19" s="51">
        <f t="shared" si="5"/>
        <v>0</v>
      </c>
      <c r="AD19" s="52">
        <f t="shared" si="6"/>
        <v>6.8493706562444459</v>
      </c>
      <c r="AE19" s="52">
        <f t="shared" si="7"/>
        <v>0</v>
      </c>
    </row>
    <row r="20" spans="2:31">
      <c r="B20" s="50">
        <f t="shared" si="9"/>
        <v>2026</v>
      </c>
      <c r="C20" s="51">
        <f t="shared" si="0"/>
        <v>35730.850945204016</v>
      </c>
      <c r="D20" s="51">
        <f t="shared" si="1"/>
        <v>4.0788642631511438</v>
      </c>
      <c r="E20" s="53">
        <f t="shared" si="2"/>
        <v>0.2039432131575572</v>
      </c>
      <c r="G20" s="59">
        <v>2026</v>
      </c>
      <c r="H20" s="58">
        <v>0.9419349318682797</v>
      </c>
      <c r="I20" s="58">
        <v>0.42351420495535713</v>
      </c>
      <c r="J20" s="58">
        <v>7.1828036170698946</v>
      </c>
      <c r="K20" s="58">
        <v>13.717071055791672</v>
      </c>
      <c r="L20" s="58">
        <v>4.3071308862903246</v>
      </c>
      <c r="M20" s="58">
        <v>5.1774108034722257</v>
      </c>
      <c r="N20" s="58">
        <v>1.4481164134596773</v>
      </c>
      <c r="O20" s="58">
        <v>0.14657574604838708</v>
      </c>
      <c r="P20" s="58">
        <v>0.93772763374999935</v>
      </c>
      <c r="Q20" s="58">
        <v>7.422362897311829</v>
      </c>
      <c r="R20" s="58">
        <v>3.4836933042638885</v>
      </c>
      <c r="S20" s="58">
        <v>3.6301069399865593</v>
      </c>
      <c r="T20"/>
      <c r="U20" s="50">
        <f t="shared" si="8"/>
        <v>12</v>
      </c>
      <c r="V20" s="50">
        <f t="shared" si="3"/>
        <v>2015</v>
      </c>
      <c r="W20" s="82">
        <v>42339</v>
      </c>
      <c r="X20" s="83">
        <v>12565.61008674</v>
      </c>
      <c r="Y20" s="83">
        <v>0</v>
      </c>
      <c r="Z20" s="83">
        <v>16023.925179927999</v>
      </c>
      <c r="AA20" s="83">
        <v>0</v>
      </c>
      <c r="AB20" s="51">
        <f t="shared" si="4"/>
        <v>3458.3150931879991</v>
      </c>
      <c r="AC20" s="51">
        <f t="shared" si="5"/>
        <v>0</v>
      </c>
      <c r="AD20" s="52">
        <f t="shared" si="6"/>
        <v>4.6482729747150522</v>
      </c>
      <c r="AE20" s="52">
        <f t="shared" si="7"/>
        <v>0</v>
      </c>
    </row>
    <row r="21" spans="2:31">
      <c r="B21" s="50">
        <f t="shared" si="9"/>
        <v>2027</v>
      </c>
      <c r="C21" s="51">
        <f t="shared" si="0"/>
        <v>38708.550374392005</v>
      </c>
      <c r="D21" s="51">
        <f t="shared" si="1"/>
        <v>4.4187842893141553</v>
      </c>
      <c r="E21" s="53">
        <f t="shared" si="2"/>
        <v>0.22093921446570777</v>
      </c>
      <c r="G21" s="59">
        <v>2027</v>
      </c>
      <c r="H21" s="58">
        <v>0.65153466922043013</v>
      </c>
      <c r="I21" s="58">
        <v>7.1354639285714283E-2</v>
      </c>
      <c r="J21" s="58">
        <v>6.4424897776639813</v>
      </c>
      <c r="K21" s="58">
        <v>24.16926583631944</v>
      </c>
      <c r="L21" s="58">
        <v>4.9886147125537628</v>
      </c>
      <c r="M21" s="58">
        <v>3.5268271656944461</v>
      </c>
      <c r="N21" s="58">
        <v>1.4894235724059139</v>
      </c>
      <c r="O21" s="58">
        <v>0.32198903763440856</v>
      </c>
      <c r="P21" s="58">
        <v>0.89363845305555534</v>
      </c>
      <c r="Q21" s="58">
        <v>4.6797534204032258</v>
      </c>
      <c r="R21" s="58">
        <v>3.0605072466249998</v>
      </c>
      <c r="S21" s="58">
        <v>2.760103669758065</v>
      </c>
      <c r="T21"/>
      <c r="U21" s="50">
        <f t="shared" si="8"/>
        <v>1</v>
      </c>
      <c r="V21" s="50">
        <f t="shared" si="3"/>
        <v>2016</v>
      </c>
      <c r="W21" s="82">
        <v>42370</v>
      </c>
      <c r="X21" s="83">
        <v>5978.0516727100003</v>
      </c>
      <c r="Y21" s="83">
        <v>0</v>
      </c>
      <c r="Z21" s="83">
        <v>8601.6254406000007</v>
      </c>
      <c r="AA21" s="83">
        <v>0</v>
      </c>
      <c r="AB21" s="51">
        <f t="shared" si="4"/>
        <v>2623.5737678900005</v>
      </c>
      <c r="AC21" s="51">
        <f t="shared" si="5"/>
        <v>0</v>
      </c>
      <c r="AD21" s="52">
        <f t="shared" si="6"/>
        <v>3.5263088278091406</v>
      </c>
      <c r="AE21" s="52">
        <f t="shared" si="7"/>
        <v>0</v>
      </c>
    </row>
    <row r="22" spans="2:31">
      <c r="B22" s="50">
        <f t="shared" si="9"/>
        <v>2028</v>
      </c>
      <c r="C22" s="51">
        <f t="shared" si="0"/>
        <v>13704.37597958</v>
      </c>
      <c r="D22" s="51">
        <f t="shared" si="1"/>
        <v>1.5601520923929872</v>
      </c>
      <c r="E22" s="53">
        <f t="shared" si="2"/>
        <v>7.8007604619649368E-2</v>
      </c>
      <c r="G22" s="59">
        <v>2028</v>
      </c>
      <c r="H22" s="58">
        <v>0.1635805887096774</v>
      </c>
      <c r="I22" s="58">
        <v>0</v>
      </c>
      <c r="J22" s="58">
        <v>4.0761542976612883</v>
      </c>
      <c r="K22" s="58">
        <v>6.7389406859166687</v>
      </c>
      <c r="L22" s="58">
        <v>0.34919029892473119</v>
      </c>
      <c r="M22" s="58">
        <v>0.73543578599999992</v>
      </c>
      <c r="N22" s="58">
        <v>0.20886950051075268</v>
      </c>
      <c r="O22" s="58">
        <v>0</v>
      </c>
      <c r="P22" s="58">
        <v>0.25887491777777771</v>
      </c>
      <c r="Q22" s="58">
        <v>6.1382738343548384</v>
      </c>
      <c r="R22" s="58">
        <v>0</v>
      </c>
      <c r="S22" s="58">
        <v>0</v>
      </c>
      <c r="T22"/>
      <c r="U22" s="50">
        <f t="shared" si="8"/>
        <v>2</v>
      </c>
      <c r="V22" s="50">
        <f t="shared" si="3"/>
        <v>2016</v>
      </c>
      <c r="W22" s="82">
        <v>42401</v>
      </c>
      <c r="X22" s="83">
        <v>6067.4931495999999</v>
      </c>
      <c r="Y22" s="83">
        <v>0</v>
      </c>
      <c r="Z22" s="83">
        <v>9308.4574643760006</v>
      </c>
      <c r="AA22" s="83">
        <v>0</v>
      </c>
      <c r="AB22" s="51">
        <f t="shared" si="4"/>
        <v>3240.9643147760007</v>
      </c>
      <c r="AC22" s="51">
        <f t="shared" si="5"/>
        <v>0</v>
      </c>
      <c r="AD22" s="52">
        <f t="shared" si="6"/>
        <v>4.6565579235287364</v>
      </c>
      <c r="AE22" s="52">
        <f t="shared" si="7"/>
        <v>0</v>
      </c>
    </row>
    <row r="23" spans="2:31">
      <c r="B23" s="50">
        <f t="shared" si="9"/>
        <v>2029</v>
      </c>
      <c r="C23" s="51">
        <f t="shared" si="0"/>
        <v>14623.275088960003</v>
      </c>
      <c r="D23" s="51">
        <f t="shared" si="1"/>
        <v>1.6693236402922378</v>
      </c>
      <c r="E23" s="53">
        <f t="shared" si="2"/>
        <v>8.3466182014611895E-2</v>
      </c>
      <c r="G23" s="59">
        <v>2029</v>
      </c>
      <c r="H23" s="58">
        <v>0</v>
      </c>
      <c r="I23" s="58">
        <v>0</v>
      </c>
      <c r="J23" s="58">
        <v>3.9476171419731179</v>
      </c>
      <c r="K23" s="58">
        <v>7.1452819692194485</v>
      </c>
      <c r="L23" s="58">
        <v>0.39244063723118278</v>
      </c>
      <c r="M23" s="58">
        <v>1.0489558292277776</v>
      </c>
      <c r="N23" s="58">
        <v>0.23706145846774193</v>
      </c>
      <c r="O23" s="58">
        <v>0</v>
      </c>
      <c r="P23" s="58">
        <v>0</v>
      </c>
      <c r="Q23" s="58">
        <v>7.1479128511424737</v>
      </c>
      <c r="R23" s="58">
        <v>0</v>
      </c>
      <c r="S23" s="58">
        <v>0</v>
      </c>
      <c r="T23"/>
      <c r="U23" s="50">
        <f t="shared" si="8"/>
        <v>3</v>
      </c>
      <c r="V23" s="50">
        <f t="shared" si="3"/>
        <v>2016</v>
      </c>
      <c r="W23" s="82">
        <v>42430</v>
      </c>
      <c r="X23" s="83">
        <v>24735.973886880001</v>
      </c>
      <c r="Y23" s="83">
        <v>2315.4183189999999</v>
      </c>
      <c r="Z23" s="83">
        <v>30089.86859917</v>
      </c>
      <c r="AA23" s="83">
        <v>2315.4183189999999</v>
      </c>
      <c r="AB23" s="51">
        <f t="shared" si="4"/>
        <v>5353.894712289999</v>
      </c>
      <c r="AC23" s="51">
        <f t="shared" si="5"/>
        <v>0</v>
      </c>
      <c r="AD23" s="52">
        <f t="shared" si="6"/>
        <v>7.1960950434005362</v>
      </c>
      <c r="AE23" s="52">
        <f t="shared" si="7"/>
        <v>0</v>
      </c>
    </row>
    <row r="24" spans="2:31">
      <c r="B24" s="50">
        <f t="shared" si="9"/>
        <v>2030</v>
      </c>
      <c r="C24" s="51">
        <f t="shared" si="0"/>
        <v>1413.1467220099994</v>
      </c>
      <c r="D24" s="51">
        <f t="shared" si="1"/>
        <v>0.16131811895091316</v>
      </c>
      <c r="E24" s="53">
        <f t="shared" si="2"/>
        <v>8.0659059475456582E-3</v>
      </c>
      <c r="G24" s="59">
        <v>2030</v>
      </c>
      <c r="H24" s="58">
        <v>0</v>
      </c>
      <c r="I24" s="58">
        <v>0</v>
      </c>
      <c r="J24" s="58">
        <v>0</v>
      </c>
      <c r="K24" s="58">
        <v>1.133091501125</v>
      </c>
      <c r="L24" s="58">
        <v>2.0592627956989247E-2</v>
      </c>
      <c r="M24" s="58">
        <v>0.80833323055555484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/>
      <c r="U24" s="50">
        <f t="shared" si="8"/>
        <v>4</v>
      </c>
      <c r="V24" s="50">
        <f t="shared" si="3"/>
        <v>2016</v>
      </c>
      <c r="W24" s="82">
        <v>42461</v>
      </c>
      <c r="X24" s="83">
        <v>23245.98005577</v>
      </c>
      <c r="Y24" s="83">
        <v>4869.4556994699997</v>
      </c>
      <c r="Z24" s="83">
        <v>27385.048121780001</v>
      </c>
      <c r="AA24" s="83">
        <v>4869.4556994699997</v>
      </c>
      <c r="AB24" s="51">
        <f t="shared" si="4"/>
        <v>4139.0680660100006</v>
      </c>
      <c r="AC24" s="51">
        <f t="shared" si="5"/>
        <v>0</v>
      </c>
      <c r="AD24" s="52">
        <f t="shared" si="6"/>
        <v>5.748705647236112</v>
      </c>
      <c r="AE24" s="52">
        <f t="shared" si="7"/>
        <v>0</v>
      </c>
    </row>
    <row r="25" spans="2:31">
      <c r="B25" s="50">
        <f t="shared" si="9"/>
        <v>2031</v>
      </c>
      <c r="C25" s="51">
        <f t="shared" si="0"/>
        <v>2688.9366217300003</v>
      </c>
      <c r="D25" s="51">
        <f t="shared" si="1"/>
        <v>0.30695623535730598</v>
      </c>
      <c r="E25" s="53">
        <f t="shared" si="2"/>
        <v>1.5347811767865299E-2</v>
      </c>
      <c r="G25" s="59">
        <v>2031</v>
      </c>
      <c r="H25" s="58">
        <v>0</v>
      </c>
      <c r="I25" s="58">
        <v>0</v>
      </c>
      <c r="J25" s="58">
        <v>0</v>
      </c>
      <c r="K25" s="58">
        <v>3.0567992982361125</v>
      </c>
      <c r="L25" s="58">
        <v>3.0162862903225805E-2</v>
      </c>
      <c r="M25" s="58">
        <v>0.64666660694444367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/>
      <c r="U25" s="50">
        <f t="shared" si="8"/>
        <v>5</v>
      </c>
      <c r="V25" s="50">
        <f t="shared" si="3"/>
        <v>2016</v>
      </c>
      <c r="W25" s="82">
        <v>42491</v>
      </c>
      <c r="X25" s="83">
        <v>22094.334605740001</v>
      </c>
      <c r="Y25" s="83">
        <v>1169.9603654529999</v>
      </c>
      <c r="Z25" s="83">
        <v>26493.785157099999</v>
      </c>
      <c r="AA25" s="83">
        <v>1169.9603654529999</v>
      </c>
      <c r="AB25" s="51">
        <f t="shared" si="4"/>
        <v>4399.4505513599979</v>
      </c>
      <c r="AC25" s="51">
        <f t="shared" si="5"/>
        <v>0</v>
      </c>
      <c r="AD25" s="52">
        <f t="shared" si="6"/>
        <v>5.9132399883870939</v>
      </c>
      <c r="AE25" s="52">
        <f t="shared" si="7"/>
        <v>0</v>
      </c>
    </row>
    <row r="26" spans="2:31">
      <c r="B26" s="50">
        <f t="shared" si="9"/>
        <v>2032</v>
      </c>
      <c r="C26" s="51">
        <f t="shared" si="0"/>
        <v>3583.58824602</v>
      </c>
      <c r="D26" s="51">
        <f t="shared" si="1"/>
        <v>0.40796769649590164</v>
      </c>
      <c r="E26" s="53">
        <f t="shared" si="2"/>
        <v>2.0398384824795081E-2</v>
      </c>
      <c r="G26" s="59">
        <v>2032</v>
      </c>
      <c r="H26" s="58">
        <v>0</v>
      </c>
      <c r="I26" s="58">
        <v>0</v>
      </c>
      <c r="J26" s="58">
        <v>9.5142956989247331E-3</v>
      </c>
      <c r="K26" s="58">
        <v>4.7875031307222224</v>
      </c>
      <c r="L26" s="58">
        <v>4.3692515994623662E-2</v>
      </c>
      <c r="M26" s="58">
        <v>0.13472239444444442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/>
      <c r="U26" s="50">
        <f t="shared" si="8"/>
        <v>6</v>
      </c>
      <c r="V26" s="50">
        <f t="shared" si="3"/>
        <v>2016</v>
      </c>
      <c r="W26" s="82">
        <v>42522</v>
      </c>
      <c r="X26" s="83">
        <v>13650.290939892</v>
      </c>
      <c r="Y26" s="83">
        <v>13.114990000000001</v>
      </c>
      <c r="Z26" s="83">
        <v>17027.78935246</v>
      </c>
      <c r="AA26" s="83">
        <v>13.114990000000001</v>
      </c>
      <c r="AB26" s="51">
        <f t="shared" si="4"/>
        <v>3377.4984125680003</v>
      </c>
      <c r="AC26" s="51">
        <f t="shared" si="5"/>
        <v>0</v>
      </c>
      <c r="AD26" s="52">
        <f t="shared" si="6"/>
        <v>4.6909700174555562</v>
      </c>
      <c r="AE26" s="52">
        <f t="shared" si="7"/>
        <v>0</v>
      </c>
    </row>
    <row r="27" spans="2:31">
      <c r="B27" s="50">
        <f t="shared" si="9"/>
        <v>2033</v>
      </c>
      <c r="C27" s="51">
        <f t="shared" si="0"/>
        <v>3203.44140118</v>
      </c>
      <c r="D27" s="51">
        <f t="shared" si="1"/>
        <v>0.36568965766894979</v>
      </c>
      <c r="E27" s="53">
        <f t="shared" si="2"/>
        <v>1.828448288344749E-2</v>
      </c>
      <c r="G27" s="59">
        <v>2033</v>
      </c>
      <c r="H27" s="58">
        <v>0</v>
      </c>
      <c r="I27" s="58">
        <v>0</v>
      </c>
      <c r="J27" s="58">
        <v>1.8884801075268813E-4</v>
      </c>
      <c r="K27" s="58">
        <v>4.2973535127222222</v>
      </c>
      <c r="L27" s="58">
        <v>4.2481545833333335E-2</v>
      </c>
      <c r="M27" s="58">
        <v>0.10777791527777776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/>
      <c r="U27" s="50">
        <f t="shared" si="8"/>
        <v>7</v>
      </c>
      <c r="V27" s="50">
        <f t="shared" si="3"/>
        <v>2016</v>
      </c>
      <c r="W27" s="82">
        <v>42552</v>
      </c>
      <c r="X27" s="83">
        <v>0</v>
      </c>
      <c r="Y27" s="83">
        <v>0</v>
      </c>
      <c r="Z27" s="83">
        <v>35.768189999999997</v>
      </c>
      <c r="AA27" s="83">
        <v>0</v>
      </c>
      <c r="AB27" s="51">
        <f t="shared" si="4"/>
        <v>35.768189999999997</v>
      </c>
      <c r="AC27" s="51">
        <f t="shared" si="5"/>
        <v>0</v>
      </c>
      <c r="AD27" s="52">
        <f t="shared" si="6"/>
        <v>4.8075524193548387E-2</v>
      </c>
      <c r="AE27" s="52">
        <f t="shared" si="7"/>
        <v>0</v>
      </c>
    </row>
    <row r="28" spans="2:31">
      <c r="B28" s="50">
        <f t="shared" si="9"/>
        <v>2034</v>
      </c>
      <c r="C28" s="51">
        <f t="shared" si="0"/>
        <v>3037.8557193200008</v>
      </c>
      <c r="D28" s="51">
        <f t="shared" si="1"/>
        <v>0.34678718257077634</v>
      </c>
      <c r="E28" s="53">
        <f t="shared" si="2"/>
        <v>1.7339359128538817E-2</v>
      </c>
      <c r="G28" s="59">
        <v>2034</v>
      </c>
      <c r="H28" s="58">
        <v>0</v>
      </c>
      <c r="I28" s="58">
        <v>0</v>
      </c>
      <c r="J28" s="58">
        <v>0</v>
      </c>
      <c r="K28" s="58">
        <v>4.0097012832777787</v>
      </c>
      <c r="L28" s="58">
        <v>4.6331517956989247E-2</v>
      </c>
      <c r="M28" s="58">
        <v>0.16166686944444447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/>
      <c r="U28" s="50">
        <f t="shared" si="8"/>
        <v>8</v>
      </c>
      <c r="V28" s="50">
        <f t="shared" si="3"/>
        <v>2016</v>
      </c>
      <c r="W28" s="82">
        <v>42583</v>
      </c>
      <c r="X28" s="83">
        <v>6.7990265000000001</v>
      </c>
      <c r="Y28" s="83">
        <v>0</v>
      </c>
      <c r="Z28" s="83">
        <v>37.512191999999999</v>
      </c>
      <c r="AA28" s="83">
        <v>0</v>
      </c>
      <c r="AB28" s="51">
        <f t="shared" si="4"/>
        <v>30.713165499999999</v>
      </c>
      <c r="AC28" s="51">
        <f t="shared" si="5"/>
        <v>0</v>
      </c>
      <c r="AD28" s="52">
        <f t="shared" si="6"/>
        <v>4.1281136424731184E-2</v>
      </c>
      <c r="AE28" s="52">
        <f t="shared" si="7"/>
        <v>0</v>
      </c>
    </row>
    <row r="29" spans="2:31">
      <c r="B29" s="50">
        <f t="shared" ref="B29:B32" si="10">B28+1</f>
        <v>2035</v>
      </c>
      <c r="C29" s="51">
        <f t="shared" si="0"/>
        <v>2767.3450067759991</v>
      </c>
      <c r="D29" s="51">
        <f t="shared" ref="D29:D32" si="11">C29/24/(DATE(B29+1,1,1)-DATE(B29,1,1))</f>
        <v>0.31590696424383552</v>
      </c>
      <c r="E29" s="53">
        <f t="shared" ref="E29:E32" si="12">D29/20</f>
        <v>1.5795348212191775E-2</v>
      </c>
      <c r="G29" s="59">
        <v>2035</v>
      </c>
      <c r="H29" s="58">
        <v>0</v>
      </c>
      <c r="I29" s="58">
        <v>0</v>
      </c>
      <c r="J29" s="58">
        <v>0</v>
      </c>
      <c r="K29" s="58">
        <v>3.6028880724666652</v>
      </c>
      <c r="L29" s="58">
        <v>2.428161478494624E-2</v>
      </c>
      <c r="M29" s="58">
        <v>0.2155556572222222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U29" s="50">
        <f t="shared" si="8"/>
        <v>9</v>
      </c>
      <c r="V29" s="50">
        <f t="shared" si="3"/>
        <v>2016</v>
      </c>
      <c r="W29" s="82">
        <v>42614</v>
      </c>
      <c r="X29" s="83">
        <v>6275.4143826</v>
      </c>
      <c r="Y29" s="83">
        <v>0</v>
      </c>
      <c r="Z29" s="83">
        <v>7653.6285484500004</v>
      </c>
      <c r="AA29" s="83">
        <v>0</v>
      </c>
      <c r="AB29" s="51">
        <f t="shared" si="4"/>
        <v>1378.2141658500004</v>
      </c>
      <c r="AC29" s="51">
        <f t="shared" si="5"/>
        <v>0</v>
      </c>
      <c r="AD29" s="52">
        <f t="shared" si="6"/>
        <v>1.9141863414583338</v>
      </c>
      <c r="AE29" s="52">
        <f t="shared" si="7"/>
        <v>0</v>
      </c>
    </row>
    <row r="30" spans="2:31">
      <c r="B30" s="50">
        <f t="shared" si="10"/>
        <v>2036</v>
      </c>
      <c r="C30" s="51">
        <f t="shared" si="0"/>
        <v>2234.0894073999993</v>
      </c>
      <c r="D30" s="51">
        <f t="shared" si="11"/>
        <v>0.2543362257969034</v>
      </c>
      <c r="E30" s="53">
        <f t="shared" si="12"/>
        <v>1.271681128984517E-2</v>
      </c>
      <c r="G30" s="59">
        <v>2036</v>
      </c>
      <c r="H30" s="58">
        <v>0</v>
      </c>
      <c r="I30" s="58">
        <v>0</v>
      </c>
      <c r="J30" s="58">
        <v>0</v>
      </c>
      <c r="K30" s="58">
        <v>2.8907143024999997</v>
      </c>
      <c r="L30" s="58">
        <v>4.8891252150537627E-2</v>
      </c>
      <c r="M30" s="58">
        <v>0.16166669166666661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U30" s="50">
        <f t="shared" si="8"/>
        <v>10</v>
      </c>
      <c r="V30" s="50">
        <f t="shared" si="3"/>
        <v>2016</v>
      </c>
      <c r="W30" s="82">
        <v>42644</v>
      </c>
      <c r="X30" s="83">
        <v>8660.9584461499999</v>
      </c>
      <c r="Y30" s="83">
        <v>0</v>
      </c>
      <c r="Z30" s="83">
        <v>11569.462558880001</v>
      </c>
      <c r="AA30" s="83">
        <v>0</v>
      </c>
      <c r="AB30" s="51">
        <f t="shared" si="4"/>
        <v>2908.504112730001</v>
      </c>
      <c r="AC30" s="51">
        <f t="shared" si="5"/>
        <v>0</v>
      </c>
      <c r="AD30" s="52">
        <f t="shared" si="6"/>
        <v>3.9092797214112918</v>
      </c>
      <c r="AE30" s="52">
        <f t="shared" si="7"/>
        <v>0</v>
      </c>
    </row>
    <row r="31" spans="2:31">
      <c r="B31" s="50">
        <f t="shared" si="10"/>
        <v>2037</v>
      </c>
      <c r="C31" s="51">
        <f t="shared" si="0"/>
        <v>4707.5367011200015</v>
      </c>
      <c r="D31" s="51">
        <f t="shared" si="11"/>
        <v>0.53739003437442934</v>
      </c>
      <c r="E31" s="53">
        <f t="shared" si="12"/>
        <v>2.6869501718721468E-2</v>
      </c>
      <c r="G31" s="59">
        <v>2037</v>
      </c>
      <c r="H31" s="58">
        <v>0</v>
      </c>
      <c r="I31" s="58">
        <v>0</v>
      </c>
      <c r="J31" s="58">
        <v>3.955261693548387E-2</v>
      </c>
      <c r="K31" s="58">
        <v>6.2529391273888901</v>
      </c>
      <c r="L31" s="58">
        <v>8.0098449462365592E-2</v>
      </c>
      <c r="M31" s="58">
        <v>0.1616668555555556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U31" s="50">
        <f t="shared" si="8"/>
        <v>11</v>
      </c>
      <c r="V31" s="50">
        <f t="shared" si="3"/>
        <v>2016</v>
      </c>
      <c r="W31" s="82">
        <v>42675</v>
      </c>
      <c r="X31" s="83">
        <v>13578.440635950001</v>
      </c>
      <c r="Y31" s="83">
        <v>0</v>
      </c>
      <c r="Z31" s="83">
        <v>16454.655491779999</v>
      </c>
      <c r="AA31" s="83">
        <v>0</v>
      </c>
      <c r="AB31" s="51">
        <f t="shared" si="4"/>
        <v>2876.2148558299978</v>
      </c>
      <c r="AC31" s="51">
        <f t="shared" si="5"/>
        <v>0</v>
      </c>
      <c r="AD31" s="52">
        <f t="shared" si="6"/>
        <v>3.9947428553194415</v>
      </c>
      <c r="AE31" s="52">
        <f t="shared" si="7"/>
        <v>0</v>
      </c>
    </row>
    <row r="32" spans="2:31">
      <c r="B32" s="50">
        <f t="shared" si="10"/>
        <v>2038</v>
      </c>
      <c r="C32" s="51">
        <f t="shared" si="0"/>
        <v>3906.9154424109997</v>
      </c>
      <c r="D32" s="51">
        <f t="shared" si="11"/>
        <v>0.44599491351723741</v>
      </c>
      <c r="E32" s="53">
        <f t="shared" si="12"/>
        <v>2.2299745675861869E-2</v>
      </c>
      <c r="G32" s="59">
        <v>2038</v>
      </c>
      <c r="H32" s="58">
        <v>0</v>
      </c>
      <c r="I32" s="58">
        <v>0</v>
      </c>
      <c r="J32" s="58">
        <v>8.6079647849462357E-2</v>
      </c>
      <c r="K32" s="58">
        <v>5.1331001061263883</v>
      </c>
      <c r="L32" s="58">
        <v>6.7258209677419356E-2</v>
      </c>
      <c r="M32" s="58">
        <v>0.13472222222222224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U32" s="50">
        <f t="shared" si="8"/>
        <v>12</v>
      </c>
      <c r="V32" s="50">
        <f t="shared" si="3"/>
        <v>2016</v>
      </c>
      <c r="W32" s="82">
        <v>42705</v>
      </c>
      <c r="X32" s="83">
        <v>13476.6450152</v>
      </c>
      <c r="Y32" s="83">
        <v>0</v>
      </c>
      <c r="Z32" s="83">
        <v>17109.917467129999</v>
      </c>
      <c r="AA32" s="83">
        <v>0</v>
      </c>
      <c r="AB32" s="51">
        <f t="shared" si="4"/>
        <v>3633.2724519299991</v>
      </c>
      <c r="AC32" s="51">
        <f t="shared" si="5"/>
        <v>0</v>
      </c>
      <c r="AD32" s="52">
        <f t="shared" si="6"/>
        <v>4.8834307149596761</v>
      </c>
      <c r="AE32" s="52">
        <f t="shared" si="7"/>
        <v>0</v>
      </c>
    </row>
    <row r="33" spans="7:31">
      <c r="G33"/>
      <c r="U33" s="50">
        <f t="shared" si="8"/>
        <v>1</v>
      </c>
      <c r="V33" s="50">
        <f t="shared" si="3"/>
        <v>2017</v>
      </c>
      <c r="W33" s="82">
        <v>42736</v>
      </c>
      <c r="X33" s="83">
        <v>8209.3732114760005</v>
      </c>
      <c r="Y33" s="83">
        <v>0</v>
      </c>
      <c r="Z33" s="83">
        <v>11441.835910553</v>
      </c>
      <c r="AA33" s="83">
        <v>0</v>
      </c>
      <c r="AB33" s="51">
        <f t="shared" si="4"/>
        <v>3232.4626990769993</v>
      </c>
      <c r="AC33" s="51">
        <f t="shared" si="5"/>
        <v>0</v>
      </c>
      <c r="AD33" s="52">
        <f t="shared" si="6"/>
        <v>4.344707928866935</v>
      </c>
      <c r="AE33" s="52">
        <f t="shared" si="7"/>
        <v>0</v>
      </c>
    </row>
    <row r="34" spans="7:31">
      <c r="G34"/>
      <c r="U34" s="50">
        <f t="shared" si="8"/>
        <v>2</v>
      </c>
      <c r="V34" s="50">
        <f t="shared" si="3"/>
        <v>2017</v>
      </c>
      <c r="W34" s="82">
        <v>42767</v>
      </c>
      <c r="X34" s="83">
        <v>3650.4961792899999</v>
      </c>
      <c r="Y34" s="83">
        <v>72.173439000000002</v>
      </c>
      <c r="Z34" s="83">
        <v>5637.9446672000004</v>
      </c>
      <c r="AA34" s="83">
        <v>72.173439000000002</v>
      </c>
      <c r="AB34" s="51">
        <f t="shared" si="4"/>
        <v>1987.4484879100005</v>
      </c>
      <c r="AC34" s="51">
        <f t="shared" si="5"/>
        <v>0</v>
      </c>
      <c r="AD34" s="52">
        <f t="shared" si="6"/>
        <v>2.9575126308184529</v>
      </c>
      <c r="AE34" s="52">
        <f t="shared" si="7"/>
        <v>0</v>
      </c>
    </row>
    <row r="35" spans="7:31">
      <c r="G35"/>
      <c r="U35" s="50">
        <f t="shared" si="8"/>
        <v>3</v>
      </c>
      <c r="V35" s="50">
        <f t="shared" si="3"/>
        <v>2017</v>
      </c>
      <c r="W35" s="82">
        <v>42795</v>
      </c>
      <c r="X35" s="83">
        <v>23305.9242208</v>
      </c>
      <c r="Y35" s="83">
        <v>2833.3809290999998</v>
      </c>
      <c r="Z35" s="83">
        <v>27690.347255929999</v>
      </c>
      <c r="AA35" s="83">
        <v>2833.3809290999998</v>
      </c>
      <c r="AB35" s="51">
        <f t="shared" si="4"/>
        <v>4384.4230351299993</v>
      </c>
      <c r="AC35" s="51">
        <f t="shared" si="5"/>
        <v>0</v>
      </c>
      <c r="AD35" s="52">
        <f t="shared" si="6"/>
        <v>5.8930417138844078</v>
      </c>
      <c r="AE35" s="52">
        <f t="shared" si="7"/>
        <v>0</v>
      </c>
    </row>
    <row r="36" spans="7:31">
      <c r="G36"/>
      <c r="U36" s="50">
        <f t="shared" si="8"/>
        <v>4</v>
      </c>
      <c r="V36" s="50">
        <f t="shared" si="3"/>
        <v>2017</v>
      </c>
      <c r="W36" s="82">
        <v>42826</v>
      </c>
      <c r="X36" s="83">
        <v>27246.253761870001</v>
      </c>
      <c r="Y36" s="83">
        <v>4911.2904852199999</v>
      </c>
      <c r="Z36" s="83">
        <v>32706.1928143</v>
      </c>
      <c r="AA36" s="83">
        <v>5084.2184942200001</v>
      </c>
      <c r="AB36" s="51">
        <f t="shared" si="4"/>
        <v>5459.9390524299997</v>
      </c>
      <c r="AC36" s="51">
        <f t="shared" si="5"/>
        <v>172.9280090000002</v>
      </c>
      <c r="AD36" s="52">
        <f t="shared" si="6"/>
        <v>7.5832486839305551</v>
      </c>
      <c r="AE36" s="52">
        <f t="shared" si="7"/>
        <v>0.24017779027777805</v>
      </c>
    </row>
    <row r="37" spans="7:31">
      <c r="G37"/>
      <c r="U37" s="50">
        <f t="shared" si="8"/>
        <v>5</v>
      </c>
      <c r="V37" s="50">
        <f t="shared" si="3"/>
        <v>2017</v>
      </c>
      <c r="W37" s="82">
        <v>42856</v>
      </c>
      <c r="X37" s="83">
        <v>17423.551807700002</v>
      </c>
      <c r="Y37" s="83">
        <v>1292.0877401400001</v>
      </c>
      <c r="Z37" s="83">
        <v>20833.0333006</v>
      </c>
      <c r="AA37" s="83">
        <v>1292.0877401400001</v>
      </c>
      <c r="AB37" s="51">
        <f t="shared" si="4"/>
        <v>3409.4814928999986</v>
      </c>
      <c r="AC37" s="51">
        <f t="shared" si="5"/>
        <v>0</v>
      </c>
      <c r="AD37" s="52">
        <f t="shared" si="6"/>
        <v>4.58263641518817</v>
      </c>
      <c r="AE37" s="52">
        <f t="shared" si="7"/>
        <v>0</v>
      </c>
    </row>
    <row r="38" spans="7:31">
      <c r="G38"/>
      <c r="U38" s="50">
        <f t="shared" si="8"/>
        <v>6</v>
      </c>
      <c r="V38" s="50">
        <f t="shared" si="3"/>
        <v>2017</v>
      </c>
      <c r="W38" s="82">
        <v>42887</v>
      </c>
      <c r="X38" s="83">
        <v>18913.378510980001</v>
      </c>
      <c r="Y38" s="83">
        <v>18.637363000000001</v>
      </c>
      <c r="Z38" s="83">
        <v>22884.944071729999</v>
      </c>
      <c r="AA38" s="83">
        <v>18.637363000000001</v>
      </c>
      <c r="AB38" s="51">
        <f t="shared" si="4"/>
        <v>3971.5655607499975</v>
      </c>
      <c r="AC38" s="51">
        <f t="shared" si="5"/>
        <v>0</v>
      </c>
      <c r="AD38" s="52">
        <f t="shared" si="6"/>
        <v>5.5160632788194413</v>
      </c>
      <c r="AE38" s="52">
        <f t="shared" si="7"/>
        <v>0</v>
      </c>
    </row>
    <row r="39" spans="7:31">
      <c r="G39"/>
      <c r="U39" s="50">
        <f t="shared" si="8"/>
        <v>7</v>
      </c>
      <c r="V39" s="50">
        <f t="shared" si="3"/>
        <v>2017</v>
      </c>
      <c r="W39" s="82">
        <v>42917</v>
      </c>
      <c r="X39" s="83">
        <v>0</v>
      </c>
      <c r="Y39" s="83">
        <v>0</v>
      </c>
      <c r="Z39" s="83">
        <v>0</v>
      </c>
      <c r="AA39" s="83">
        <v>0</v>
      </c>
      <c r="AB39" s="51">
        <f t="shared" si="4"/>
        <v>0</v>
      </c>
      <c r="AC39" s="51">
        <f t="shared" si="5"/>
        <v>0</v>
      </c>
      <c r="AD39" s="52">
        <f t="shared" si="6"/>
        <v>0</v>
      </c>
      <c r="AE39" s="52">
        <f t="shared" si="7"/>
        <v>0</v>
      </c>
    </row>
    <row r="40" spans="7:31">
      <c r="G40"/>
      <c r="U40" s="50">
        <f t="shared" si="8"/>
        <v>8</v>
      </c>
      <c r="V40" s="50">
        <f t="shared" si="3"/>
        <v>2017</v>
      </c>
      <c r="W40" s="82">
        <v>42948</v>
      </c>
      <c r="X40" s="83">
        <v>183.13497820000001</v>
      </c>
      <c r="Y40" s="83">
        <v>0</v>
      </c>
      <c r="Z40" s="83">
        <v>393.622252</v>
      </c>
      <c r="AA40" s="83">
        <v>0</v>
      </c>
      <c r="AB40" s="51">
        <f t="shared" si="4"/>
        <v>210.4872738</v>
      </c>
      <c r="AC40" s="51">
        <f t="shared" si="5"/>
        <v>0</v>
      </c>
      <c r="AD40" s="52">
        <f t="shared" si="6"/>
        <v>0.2829130024193548</v>
      </c>
      <c r="AE40" s="52">
        <f t="shared" si="7"/>
        <v>0</v>
      </c>
    </row>
    <row r="41" spans="7:31">
      <c r="G41"/>
      <c r="U41" s="50">
        <f t="shared" si="8"/>
        <v>9</v>
      </c>
      <c r="V41" s="50">
        <f t="shared" si="3"/>
        <v>2017</v>
      </c>
      <c r="W41" s="82">
        <v>42979</v>
      </c>
      <c r="X41" s="83">
        <v>5463.3466578999996</v>
      </c>
      <c r="Y41" s="83">
        <v>0</v>
      </c>
      <c r="Z41" s="83">
        <v>6966.2866446999997</v>
      </c>
      <c r="AA41" s="83">
        <v>0</v>
      </c>
      <c r="AB41" s="51">
        <f t="shared" si="4"/>
        <v>1502.9399868</v>
      </c>
      <c r="AC41" s="51">
        <f t="shared" si="5"/>
        <v>0</v>
      </c>
      <c r="AD41" s="52">
        <f t="shared" si="6"/>
        <v>2.0874166483333334</v>
      </c>
      <c r="AE41" s="52">
        <f t="shared" si="7"/>
        <v>0</v>
      </c>
    </row>
    <row r="42" spans="7:31">
      <c r="G42"/>
      <c r="U42" s="50">
        <f t="shared" si="8"/>
        <v>10</v>
      </c>
      <c r="V42" s="50">
        <f t="shared" si="3"/>
        <v>2017</v>
      </c>
      <c r="W42" s="82">
        <v>43009</v>
      </c>
      <c r="X42" s="83">
        <v>8551.6844940699993</v>
      </c>
      <c r="Y42" s="83">
        <v>0</v>
      </c>
      <c r="Z42" s="83">
        <v>10513.6726323</v>
      </c>
      <c r="AA42" s="83">
        <v>0</v>
      </c>
      <c r="AB42" s="51">
        <f t="shared" si="4"/>
        <v>1961.9881382300009</v>
      </c>
      <c r="AC42" s="51">
        <f t="shared" si="5"/>
        <v>0</v>
      </c>
      <c r="AD42" s="52">
        <f t="shared" si="6"/>
        <v>2.6370808309543023</v>
      </c>
      <c r="AE42" s="52">
        <f t="shared" si="7"/>
        <v>0</v>
      </c>
    </row>
    <row r="43" spans="7:31">
      <c r="G43"/>
      <c r="U43" s="50">
        <f t="shared" si="8"/>
        <v>11</v>
      </c>
      <c r="V43" s="50">
        <f t="shared" si="3"/>
        <v>2017</v>
      </c>
      <c r="W43" s="82">
        <v>43040</v>
      </c>
      <c r="X43" s="83">
        <v>14063.632334</v>
      </c>
      <c r="Y43" s="83">
        <v>0</v>
      </c>
      <c r="Z43" s="83">
        <v>17304.276548319998</v>
      </c>
      <c r="AA43" s="83">
        <v>0</v>
      </c>
      <c r="AB43" s="51">
        <f t="shared" si="4"/>
        <v>3240.6442143199984</v>
      </c>
      <c r="AC43" s="51">
        <f t="shared" si="5"/>
        <v>0</v>
      </c>
      <c r="AD43" s="52">
        <f t="shared" si="6"/>
        <v>4.5008947421111092</v>
      </c>
      <c r="AE43" s="52">
        <f t="shared" si="7"/>
        <v>0</v>
      </c>
    </row>
    <row r="44" spans="7:31">
      <c r="G44"/>
      <c r="U44" s="50">
        <f t="shared" si="8"/>
        <v>12</v>
      </c>
      <c r="V44" s="50">
        <f t="shared" si="3"/>
        <v>2017</v>
      </c>
      <c r="W44" s="82">
        <v>43070</v>
      </c>
      <c r="X44" s="83">
        <v>12764.37707984</v>
      </c>
      <c r="Y44" s="83">
        <v>0</v>
      </c>
      <c r="Z44" s="83">
        <v>15913.5187167</v>
      </c>
      <c r="AA44" s="83">
        <v>0</v>
      </c>
      <c r="AB44" s="51">
        <f t="shared" si="4"/>
        <v>3149.1416368600003</v>
      </c>
      <c r="AC44" s="51">
        <f t="shared" si="5"/>
        <v>0</v>
      </c>
      <c r="AD44" s="52">
        <f t="shared" si="6"/>
        <v>4.2327172538440871</v>
      </c>
      <c r="AE44" s="52">
        <f t="shared" si="7"/>
        <v>0</v>
      </c>
    </row>
    <row r="45" spans="7:31">
      <c r="G45"/>
      <c r="U45" s="50">
        <f t="shared" si="8"/>
        <v>1</v>
      </c>
      <c r="V45" s="50">
        <f t="shared" si="3"/>
        <v>2018</v>
      </c>
      <c r="W45" s="82">
        <v>43101</v>
      </c>
      <c r="X45" s="83">
        <v>7425.2534009999999</v>
      </c>
      <c r="Y45" s="83">
        <v>0</v>
      </c>
      <c r="Z45" s="83">
        <v>9662.0375559999993</v>
      </c>
      <c r="AA45" s="83">
        <v>0</v>
      </c>
      <c r="AB45" s="51">
        <f t="shared" si="4"/>
        <v>2236.7841549999994</v>
      </c>
      <c r="AC45" s="51">
        <f t="shared" si="5"/>
        <v>0</v>
      </c>
      <c r="AD45" s="52">
        <f t="shared" si="6"/>
        <v>3.0064303158602144</v>
      </c>
      <c r="AE45" s="52">
        <f t="shared" si="7"/>
        <v>0</v>
      </c>
    </row>
    <row r="46" spans="7:31">
      <c r="G46"/>
      <c r="U46" s="50">
        <f t="shared" si="8"/>
        <v>2</v>
      </c>
      <c r="V46" s="50">
        <f t="shared" si="3"/>
        <v>2018</v>
      </c>
      <c r="W46" s="82">
        <v>43132</v>
      </c>
      <c r="X46" s="83">
        <v>2130.2509101199998</v>
      </c>
      <c r="Y46" s="83">
        <v>59.475005000000003</v>
      </c>
      <c r="Z46" s="83">
        <v>2795.8584196000002</v>
      </c>
      <c r="AA46" s="83">
        <v>59.475005000000003</v>
      </c>
      <c r="AB46" s="51">
        <f t="shared" si="4"/>
        <v>665.60750948000032</v>
      </c>
      <c r="AC46" s="51">
        <f t="shared" si="5"/>
        <v>0</v>
      </c>
      <c r="AD46" s="52">
        <f t="shared" si="6"/>
        <v>0.99048736529761949</v>
      </c>
      <c r="AE46" s="52">
        <f t="shared" si="7"/>
        <v>0</v>
      </c>
    </row>
    <row r="47" spans="7:31">
      <c r="G47"/>
      <c r="U47" s="50">
        <f t="shared" si="8"/>
        <v>3</v>
      </c>
      <c r="V47" s="50">
        <f t="shared" si="3"/>
        <v>2018</v>
      </c>
      <c r="W47" s="82">
        <v>43160</v>
      </c>
      <c r="X47" s="83">
        <v>27951.066648249998</v>
      </c>
      <c r="Y47" s="83">
        <v>4.6591262999999996</v>
      </c>
      <c r="Z47" s="83">
        <v>32559.967842540002</v>
      </c>
      <c r="AA47" s="83">
        <v>4.6591262999999996</v>
      </c>
      <c r="AB47" s="51">
        <f t="shared" si="4"/>
        <v>4608.9011942900033</v>
      </c>
      <c r="AC47" s="51">
        <f t="shared" si="5"/>
        <v>0</v>
      </c>
      <c r="AD47" s="52">
        <f t="shared" si="6"/>
        <v>6.1947596697446281</v>
      </c>
      <c r="AE47" s="52">
        <f t="shared" si="7"/>
        <v>0</v>
      </c>
    </row>
    <row r="48" spans="7:31">
      <c r="G48"/>
      <c r="U48" s="50">
        <f t="shared" si="8"/>
        <v>4</v>
      </c>
      <c r="V48" s="50">
        <f t="shared" si="3"/>
        <v>2018</v>
      </c>
      <c r="W48" s="82">
        <v>43191</v>
      </c>
      <c r="X48" s="83">
        <v>38303.667513599998</v>
      </c>
      <c r="Y48" s="83">
        <v>5860.5621412680002</v>
      </c>
      <c r="Z48" s="83">
        <v>43782.685152799997</v>
      </c>
      <c r="AA48" s="83">
        <v>5701.7267096679998</v>
      </c>
      <c r="AB48" s="51">
        <f t="shared" si="4"/>
        <v>5479.0176391999994</v>
      </c>
      <c r="AC48" s="51">
        <f t="shared" si="5"/>
        <v>-158.83543160000045</v>
      </c>
      <c r="AD48" s="52">
        <f t="shared" si="6"/>
        <v>7.6097467211111098</v>
      </c>
      <c r="AE48" s="52">
        <f t="shared" si="7"/>
        <v>-0.22060476611111174</v>
      </c>
    </row>
    <row r="49" spans="7:31">
      <c r="G49"/>
      <c r="U49" s="50">
        <f t="shared" si="8"/>
        <v>5</v>
      </c>
      <c r="V49" s="50">
        <f t="shared" si="3"/>
        <v>2018</v>
      </c>
      <c r="W49" s="82">
        <v>43221</v>
      </c>
      <c r="X49" s="83">
        <v>27800.857611399999</v>
      </c>
      <c r="Y49" s="83">
        <v>1549.0216789999999</v>
      </c>
      <c r="Z49" s="83">
        <v>32569.222007479999</v>
      </c>
      <c r="AA49" s="83">
        <v>1549.0216789999999</v>
      </c>
      <c r="AB49" s="51">
        <f t="shared" si="4"/>
        <v>4768.36439608</v>
      </c>
      <c r="AC49" s="51">
        <f t="shared" si="5"/>
        <v>0</v>
      </c>
      <c r="AD49" s="52">
        <f t="shared" si="6"/>
        <v>6.4090919302150535</v>
      </c>
      <c r="AE49" s="52">
        <f t="shared" si="7"/>
        <v>0</v>
      </c>
    </row>
    <row r="50" spans="7:31">
      <c r="G50"/>
      <c r="U50" s="50">
        <f t="shared" si="8"/>
        <v>6</v>
      </c>
      <c r="V50" s="50">
        <f t="shared" si="3"/>
        <v>2018</v>
      </c>
      <c r="W50" s="82">
        <v>43252</v>
      </c>
      <c r="X50" s="83">
        <v>28389.639919699999</v>
      </c>
      <c r="Y50" s="83">
        <v>12.473007300000001</v>
      </c>
      <c r="Z50" s="83">
        <v>32810.677790499998</v>
      </c>
      <c r="AA50" s="83">
        <v>12.473007300000001</v>
      </c>
      <c r="AB50" s="51">
        <f t="shared" si="4"/>
        <v>4421.0378707999989</v>
      </c>
      <c r="AC50" s="51">
        <f t="shared" si="5"/>
        <v>0</v>
      </c>
      <c r="AD50" s="52">
        <f t="shared" si="6"/>
        <v>6.1403303761111099</v>
      </c>
      <c r="AE50" s="52">
        <f t="shared" si="7"/>
        <v>0</v>
      </c>
    </row>
    <row r="51" spans="7:31">
      <c r="G51"/>
      <c r="U51" s="50">
        <f t="shared" si="8"/>
        <v>7</v>
      </c>
      <c r="V51" s="50">
        <f t="shared" si="3"/>
        <v>2018</v>
      </c>
      <c r="W51" s="82">
        <v>43282</v>
      </c>
      <c r="X51" s="83">
        <v>1887.1062267</v>
      </c>
      <c r="Y51" s="83">
        <v>0</v>
      </c>
      <c r="Z51" s="83">
        <v>2618.487271</v>
      </c>
      <c r="AA51" s="83">
        <v>0</v>
      </c>
      <c r="AB51" s="51">
        <f t="shared" si="4"/>
        <v>731.38104429999999</v>
      </c>
      <c r="AC51" s="51">
        <f t="shared" si="5"/>
        <v>0</v>
      </c>
      <c r="AD51" s="52">
        <f t="shared" si="6"/>
        <v>0.98303903803763437</v>
      </c>
      <c r="AE51" s="52">
        <f t="shared" si="7"/>
        <v>0</v>
      </c>
    </row>
    <row r="52" spans="7:31">
      <c r="G52"/>
      <c r="U52" s="50">
        <f t="shared" si="8"/>
        <v>8</v>
      </c>
      <c r="V52" s="50">
        <f t="shared" si="3"/>
        <v>2018</v>
      </c>
      <c r="W52" s="82">
        <v>43313</v>
      </c>
      <c r="X52" s="83">
        <v>1451.0159874999999</v>
      </c>
      <c r="Y52" s="83">
        <v>0</v>
      </c>
      <c r="Z52" s="83">
        <v>2121.8586271999998</v>
      </c>
      <c r="AA52" s="83">
        <v>0</v>
      </c>
      <c r="AB52" s="51">
        <f t="shared" si="4"/>
        <v>670.84263969999984</v>
      </c>
      <c r="AC52" s="51">
        <f t="shared" si="5"/>
        <v>0</v>
      </c>
      <c r="AD52" s="52">
        <f t="shared" si="6"/>
        <v>0.90167021465053743</v>
      </c>
      <c r="AE52" s="52">
        <f t="shared" si="7"/>
        <v>0</v>
      </c>
    </row>
    <row r="53" spans="7:31">
      <c r="G53"/>
      <c r="U53" s="50">
        <f t="shared" si="8"/>
        <v>9</v>
      </c>
      <c r="V53" s="50">
        <f t="shared" si="3"/>
        <v>2018</v>
      </c>
      <c r="W53" s="82">
        <v>43344</v>
      </c>
      <c r="X53" s="83">
        <v>9131.9339097499997</v>
      </c>
      <c r="Y53" s="83">
        <v>0</v>
      </c>
      <c r="Z53" s="83">
        <v>11487.0226244</v>
      </c>
      <c r="AA53" s="83">
        <v>0</v>
      </c>
      <c r="AB53" s="51">
        <f t="shared" si="4"/>
        <v>2355.0887146500008</v>
      </c>
      <c r="AC53" s="51">
        <f t="shared" si="5"/>
        <v>0</v>
      </c>
      <c r="AD53" s="52">
        <f t="shared" si="6"/>
        <v>3.2709565481250009</v>
      </c>
      <c r="AE53" s="52">
        <f t="shared" si="7"/>
        <v>0</v>
      </c>
    </row>
    <row r="54" spans="7:31">
      <c r="G54"/>
      <c r="U54" s="50">
        <f t="shared" si="8"/>
        <v>10</v>
      </c>
      <c r="V54" s="50">
        <f t="shared" si="3"/>
        <v>2018</v>
      </c>
      <c r="W54" s="82">
        <v>43374</v>
      </c>
      <c r="X54" s="83">
        <v>15571.053118</v>
      </c>
      <c r="Y54" s="83">
        <v>0</v>
      </c>
      <c r="Z54" s="83">
        <v>18106.367578000001</v>
      </c>
      <c r="AA54" s="83">
        <v>0</v>
      </c>
      <c r="AB54" s="51">
        <f t="shared" si="4"/>
        <v>2535.3144600000014</v>
      </c>
      <c r="AC54" s="51">
        <f t="shared" si="5"/>
        <v>0</v>
      </c>
      <c r="AD54" s="52">
        <f t="shared" si="6"/>
        <v>3.4076807258064536</v>
      </c>
      <c r="AE54" s="52">
        <f t="shared" si="7"/>
        <v>0</v>
      </c>
    </row>
    <row r="55" spans="7:31">
      <c r="G55"/>
      <c r="U55" s="50">
        <f t="shared" si="8"/>
        <v>11</v>
      </c>
      <c r="V55" s="50">
        <f t="shared" si="3"/>
        <v>2018</v>
      </c>
      <c r="W55" s="82">
        <v>43405</v>
      </c>
      <c r="X55" s="83">
        <v>19042.2052611</v>
      </c>
      <c r="Y55" s="83">
        <v>0</v>
      </c>
      <c r="Z55" s="83">
        <v>23327.2278382</v>
      </c>
      <c r="AA55" s="83">
        <v>0</v>
      </c>
      <c r="AB55" s="51">
        <f t="shared" si="4"/>
        <v>4285.0225771000005</v>
      </c>
      <c r="AC55" s="51">
        <f t="shared" si="5"/>
        <v>0</v>
      </c>
      <c r="AD55" s="52">
        <f t="shared" si="6"/>
        <v>5.9514202459722236</v>
      </c>
      <c r="AE55" s="52">
        <f t="shared" si="7"/>
        <v>0</v>
      </c>
    </row>
    <row r="56" spans="7:31">
      <c r="G56"/>
      <c r="U56" s="50">
        <f t="shared" si="8"/>
        <v>12</v>
      </c>
      <c r="V56" s="50">
        <f t="shared" si="3"/>
        <v>2018</v>
      </c>
      <c r="W56" s="82">
        <v>43435</v>
      </c>
      <c r="X56" s="83">
        <v>21557.504425030002</v>
      </c>
      <c r="Y56" s="83">
        <v>0</v>
      </c>
      <c r="Z56" s="83">
        <v>25392.3410683</v>
      </c>
      <c r="AA56" s="83">
        <v>0</v>
      </c>
      <c r="AB56" s="51">
        <f t="shared" si="4"/>
        <v>3834.8366432699986</v>
      </c>
      <c r="AC56" s="51">
        <f t="shared" si="5"/>
        <v>0</v>
      </c>
      <c r="AD56" s="52">
        <f t="shared" si="6"/>
        <v>5.1543503269758046</v>
      </c>
      <c r="AE56" s="52">
        <f t="shared" si="7"/>
        <v>0</v>
      </c>
    </row>
    <row r="57" spans="7:31">
      <c r="G57"/>
      <c r="U57" s="50">
        <f t="shared" si="8"/>
        <v>1</v>
      </c>
      <c r="V57" s="50">
        <f t="shared" si="3"/>
        <v>2019</v>
      </c>
      <c r="W57" s="82">
        <v>43466</v>
      </c>
      <c r="X57" s="83">
        <v>5320.0743288000003</v>
      </c>
      <c r="Y57" s="83">
        <v>0</v>
      </c>
      <c r="Z57" s="83">
        <v>6371.529904</v>
      </c>
      <c r="AA57" s="83">
        <v>0</v>
      </c>
      <c r="AB57" s="51">
        <f t="shared" si="4"/>
        <v>1051.4555751999997</v>
      </c>
      <c r="AC57" s="51">
        <f t="shared" si="5"/>
        <v>0</v>
      </c>
      <c r="AD57" s="52">
        <f t="shared" si="6"/>
        <v>1.4132467408602147</v>
      </c>
      <c r="AE57" s="52">
        <f t="shared" si="7"/>
        <v>0</v>
      </c>
    </row>
    <row r="58" spans="7:31">
      <c r="G58"/>
      <c r="U58" s="50">
        <f t="shared" si="8"/>
        <v>2</v>
      </c>
      <c r="V58" s="50">
        <f t="shared" si="3"/>
        <v>2019</v>
      </c>
      <c r="W58" s="82">
        <v>43497</v>
      </c>
      <c r="X58" s="83">
        <v>1953.8126514</v>
      </c>
      <c r="Y58" s="83">
        <v>0</v>
      </c>
      <c r="Z58" s="83">
        <v>2830.4290047999998</v>
      </c>
      <c r="AA58" s="83">
        <v>0</v>
      </c>
      <c r="AB58" s="51">
        <f t="shared" si="4"/>
        <v>876.61635339999975</v>
      </c>
      <c r="AC58" s="51">
        <f t="shared" si="5"/>
        <v>0</v>
      </c>
      <c r="AD58" s="52">
        <f t="shared" si="6"/>
        <v>1.3044886211309521</v>
      </c>
      <c r="AE58" s="52">
        <f t="shared" si="7"/>
        <v>0</v>
      </c>
    </row>
    <row r="59" spans="7:31">
      <c r="G59"/>
      <c r="U59" s="50">
        <f t="shared" si="8"/>
        <v>3</v>
      </c>
      <c r="V59" s="50">
        <f t="shared" si="3"/>
        <v>2019</v>
      </c>
      <c r="W59" s="82">
        <v>43525</v>
      </c>
      <c r="X59" s="83">
        <v>30734.523502700002</v>
      </c>
      <c r="Y59" s="83">
        <v>408.62278259999999</v>
      </c>
      <c r="Z59" s="83">
        <v>35604.494608699999</v>
      </c>
      <c r="AA59" s="83">
        <v>408.62278259999999</v>
      </c>
      <c r="AB59" s="51">
        <f t="shared" si="4"/>
        <v>4869.9711059999972</v>
      </c>
      <c r="AC59" s="51">
        <f t="shared" si="5"/>
        <v>0</v>
      </c>
      <c r="AD59" s="52">
        <f t="shared" si="6"/>
        <v>6.5456600887096732</v>
      </c>
      <c r="AE59" s="52">
        <f t="shared" si="7"/>
        <v>0</v>
      </c>
    </row>
    <row r="60" spans="7:31">
      <c r="G60"/>
      <c r="U60" s="50">
        <f t="shared" si="8"/>
        <v>4</v>
      </c>
      <c r="V60" s="50">
        <f t="shared" si="3"/>
        <v>2019</v>
      </c>
      <c r="W60" s="82">
        <v>43556</v>
      </c>
      <c r="X60" s="83">
        <v>35768.096389999999</v>
      </c>
      <c r="Y60" s="83">
        <v>6631.0289884800004</v>
      </c>
      <c r="Z60" s="83">
        <v>40300.153846699999</v>
      </c>
      <c r="AA60" s="83">
        <v>6631.0289884800004</v>
      </c>
      <c r="AB60" s="51">
        <f t="shared" si="4"/>
        <v>4532.0574567000003</v>
      </c>
      <c r="AC60" s="51">
        <f t="shared" si="5"/>
        <v>0</v>
      </c>
      <c r="AD60" s="52">
        <f t="shared" si="6"/>
        <v>6.2945242454166674</v>
      </c>
      <c r="AE60" s="52">
        <f t="shared" si="7"/>
        <v>0</v>
      </c>
    </row>
    <row r="61" spans="7:31">
      <c r="G61"/>
      <c r="U61" s="50">
        <f t="shared" si="8"/>
        <v>5</v>
      </c>
      <c r="V61" s="50">
        <f t="shared" si="3"/>
        <v>2019</v>
      </c>
      <c r="W61" s="82">
        <v>43586</v>
      </c>
      <c r="X61" s="83">
        <v>23440.652820200001</v>
      </c>
      <c r="Y61" s="83">
        <v>1749.5285664999999</v>
      </c>
      <c r="Z61" s="83">
        <v>27761.701422599999</v>
      </c>
      <c r="AA61" s="83">
        <v>1749.5285664999999</v>
      </c>
      <c r="AB61" s="51">
        <f t="shared" si="4"/>
        <v>4321.0486023999983</v>
      </c>
      <c r="AC61" s="51">
        <f t="shared" si="5"/>
        <v>0</v>
      </c>
      <c r="AD61" s="52">
        <f t="shared" si="6"/>
        <v>5.8078610247311806</v>
      </c>
      <c r="AE61" s="52">
        <f t="shared" si="7"/>
        <v>0</v>
      </c>
    </row>
    <row r="62" spans="7:31">
      <c r="G62"/>
      <c r="U62" s="50">
        <f t="shared" si="8"/>
        <v>6</v>
      </c>
      <c r="V62" s="50">
        <f t="shared" si="3"/>
        <v>2019</v>
      </c>
      <c r="W62" s="82">
        <v>43617</v>
      </c>
      <c r="X62" s="83">
        <v>25761.1000494</v>
      </c>
      <c r="Y62" s="83">
        <v>0</v>
      </c>
      <c r="Z62" s="83">
        <v>29994.049247999999</v>
      </c>
      <c r="AA62" s="83">
        <v>0</v>
      </c>
      <c r="AB62" s="51">
        <f t="shared" si="4"/>
        <v>4232.9491985999994</v>
      </c>
      <c r="AC62" s="51">
        <f t="shared" si="5"/>
        <v>0</v>
      </c>
      <c r="AD62" s="52">
        <f t="shared" si="6"/>
        <v>5.8790961091666656</v>
      </c>
      <c r="AE62" s="52">
        <f t="shared" si="7"/>
        <v>0</v>
      </c>
    </row>
    <row r="63" spans="7:31">
      <c r="G63"/>
      <c r="U63" s="50">
        <f t="shared" si="8"/>
        <v>7</v>
      </c>
      <c r="V63" s="50">
        <f t="shared" si="3"/>
        <v>2019</v>
      </c>
      <c r="W63" s="82">
        <v>43647</v>
      </c>
      <c r="X63" s="83">
        <v>259.29170099999999</v>
      </c>
      <c r="Y63" s="83">
        <v>0</v>
      </c>
      <c r="Z63" s="83">
        <v>407.71934320000003</v>
      </c>
      <c r="AA63" s="83">
        <v>0</v>
      </c>
      <c r="AB63" s="51">
        <f t="shared" si="4"/>
        <v>148.42764220000004</v>
      </c>
      <c r="AC63" s="51">
        <f t="shared" si="5"/>
        <v>0</v>
      </c>
      <c r="AD63" s="52">
        <f t="shared" si="6"/>
        <v>0.19949951908602157</v>
      </c>
      <c r="AE63" s="52">
        <f t="shared" si="7"/>
        <v>0</v>
      </c>
    </row>
    <row r="64" spans="7:31">
      <c r="G64"/>
      <c r="U64" s="50">
        <f t="shared" si="8"/>
        <v>8</v>
      </c>
      <c r="V64" s="50">
        <f t="shared" si="3"/>
        <v>2019</v>
      </c>
      <c r="W64" s="82">
        <v>43678</v>
      </c>
      <c r="X64" s="83">
        <v>942.67075320000004</v>
      </c>
      <c r="Y64" s="83">
        <v>0</v>
      </c>
      <c r="Z64" s="83">
        <v>1603.1400787</v>
      </c>
      <c r="AA64" s="83">
        <v>0</v>
      </c>
      <c r="AB64" s="51">
        <f t="shared" si="4"/>
        <v>660.46932549999997</v>
      </c>
      <c r="AC64" s="51">
        <f t="shared" si="5"/>
        <v>0</v>
      </c>
      <c r="AD64" s="52">
        <f t="shared" si="6"/>
        <v>0.88772758803763441</v>
      </c>
      <c r="AE64" s="52">
        <f t="shared" si="7"/>
        <v>0</v>
      </c>
    </row>
    <row r="65" spans="7:31">
      <c r="G65"/>
      <c r="U65" s="50">
        <f t="shared" si="8"/>
        <v>9</v>
      </c>
      <c r="V65" s="50">
        <f t="shared" si="3"/>
        <v>2019</v>
      </c>
      <c r="W65" s="82">
        <v>43709</v>
      </c>
      <c r="X65" s="83">
        <v>9741.3608314899993</v>
      </c>
      <c r="Y65" s="83">
        <v>0</v>
      </c>
      <c r="Z65" s="83">
        <v>11976.3881759</v>
      </c>
      <c r="AA65" s="83">
        <v>0</v>
      </c>
      <c r="AB65" s="51">
        <f t="shared" si="4"/>
        <v>2235.0273444100003</v>
      </c>
      <c r="AC65" s="51">
        <f t="shared" si="5"/>
        <v>0</v>
      </c>
      <c r="AD65" s="52">
        <f t="shared" si="6"/>
        <v>3.1042046450138892</v>
      </c>
      <c r="AE65" s="52">
        <f t="shared" si="7"/>
        <v>0</v>
      </c>
    </row>
    <row r="66" spans="7:31">
      <c r="G66"/>
      <c r="U66" s="50">
        <f t="shared" si="8"/>
        <v>10</v>
      </c>
      <c r="V66" s="50">
        <f t="shared" si="3"/>
        <v>2019</v>
      </c>
      <c r="W66" s="82">
        <v>43739</v>
      </c>
      <c r="X66" s="83">
        <v>14258.830368139999</v>
      </c>
      <c r="Y66" s="83">
        <v>0</v>
      </c>
      <c r="Z66" s="83">
        <v>17196.2552493</v>
      </c>
      <c r="AA66" s="83">
        <v>0</v>
      </c>
      <c r="AB66" s="51">
        <f t="shared" si="4"/>
        <v>2937.424881160001</v>
      </c>
      <c r="AC66" s="51">
        <f t="shared" si="5"/>
        <v>0</v>
      </c>
      <c r="AD66" s="52">
        <f t="shared" si="6"/>
        <v>3.9481517219892486</v>
      </c>
      <c r="AE66" s="52">
        <f t="shared" si="7"/>
        <v>0</v>
      </c>
    </row>
    <row r="67" spans="7:31">
      <c r="G67"/>
      <c r="U67" s="50">
        <f t="shared" si="8"/>
        <v>11</v>
      </c>
      <c r="V67" s="50">
        <f t="shared" si="3"/>
        <v>2019</v>
      </c>
      <c r="W67" s="82">
        <v>43770</v>
      </c>
      <c r="X67" s="83">
        <v>11713.967952249999</v>
      </c>
      <c r="Y67" s="83">
        <v>0</v>
      </c>
      <c r="Z67" s="83">
        <v>15209.574428</v>
      </c>
      <c r="AA67" s="83">
        <v>0</v>
      </c>
      <c r="AB67" s="51">
        <f t="shared" si="4"/>
        <v>3495.6064757500008</v>
      </c>
      <c r="AC67" s="51">
        <f t="shared" si="5"/>
        <v>0</v>
      </c>
      <c r="AD67" s="52">
        <f t="shared" si="6"/>
        <v>4.855008994097223</v>
      </c>
      <c r="AE67" s="52">
        <f t="shared" si="7"/>
        <v>0</v>
      </c>
    </row>
    <row r="68" spans="7:31">
      <c r="G68"/>
      <c r="U68" s="50">
        <f t="shared" si="8"/>
        <v>12</v>
      </c>
      <c r="V68" s="50">
        <f t="shared" si="3"/>
        <v>2019</v>
      </c>
      <c r="W68" s="82">
        <v>43800</v>
      </c>
      <c r="X68" s="83">
        <v>16081.9992432</v>
      </c>
      <c r="Y68" s="83">
        <v>0</v>
      </c>
      <c r="Z68" s="83">
        <v>19546.722019000001</v>
      </c>
      <c r="AA68" s="83">
        <v>0</v>
      </c>
      <c r="AB68" s="51">
        <f t="shared" si="4"/>
        <v>3464.7227758000008</v>
      </c>
      <c r="AC68" s="51">
        <f t="shared" si="5"/>
        <v>0</v>
      </c>
      <c r="AD68" s="52">
        <f t="shared" si="6"/>
        <v>4.6568854513440874</v>
      </c>
      <c r="AE68" s="52">
        <f t="shared" si="7"/>
        <v>0</v>
      </c>
    </row>
    <row r="69" spans="7:31">
      <c r="G69"/>
      <c r="U69" s="50">
        <f t="shared" si="8"/>
        <v>1</v>
      </c>
      <c r="V69" s="50">
        <f t="shared" si="3"/>
        <v>2020</v>
      </c>
      <c r="W69" s="82">
        <v>43831</v>
      </c>
      <c r="X69" s="83">
        <v>4664.8397476</v>
      </c>
      <c r="Y69" s="83">
        <v>0</v>
      </c>
      <c r="Z69" s="83">
        <v>7314.6717263</v>
      </c>
      <c r="AA69" s="83">
        <v>0</v>
      </c>
      <c r="AB69" s="51">
        <f t="shared" si="4"/>
        <v>2649.8319787</v>
      </c>
      <c r="AC69" s="51">
        <f t="shared" si="5"/>
        <v>0</v>
      </c>
      <c r="AD69" s="52">
        <f t="shared" si="6"/>
        <v>3.5616021219086025</v>
      </c>
      <c r="AE69" s="52">
        <f t="shared" si="7"/>
        <v>0</v>
      </c>
    </row>
    <row r="70" spans="7:31">
      <c r="G70"/>
      <c r="U70" s="50">
        <f t="shared" si="8"/>
        <v>2</v>
      </c>
      <c r="V70" s="50">
        <f t="shared" si="3"/>
        <v>2020</v>
      </c>
      <c r="W70" s="82">
        <v>43862</v>
      </c>
      <c r="X70" s="83">
        <v>8190.6611624999996</v>
      </c>
      <c r="Y70" s="83">
        <v>0</v>
      </c>
      <c r="Z70" s="83">
        <v>11452.000900839999</v>
      </c>
      <c r="AA70" s="83">
        <v>0</v>
      </c>
      <c r="AB70" s="51">
        <f t="shared" si="4"/>
        <v>3261.3397383399997</v>
      </c>
      <c r="AC70" s="51">
        <f t="shared" si="5"/>
        <v>0</v>
      </c>
      <c r="AD70" s="52">
        <f t="shared" si="6"/>
        <v>4.685832957385057</v>
      </c>
      <c r="AE70" s="52">
        <f t="shared" si="7"/>
        <v>0</v>
      </c>
    </row>
    <row r="71" spans="7:31">
      <c r="G71"/>
      <c r="U71" s="50">
        <f t="shared" si="8"/>
        <v>3</v>
      </c>
      <c r="V71" s="50">
        <f t="shared" si="3"/>
        <v>2020</v>
      </c>
      <c r="W71" s="82">
        <v>43891</v>
      </c>
      <c r="X71" s="83">
        <v>33486.3613453</v>
      </c>
      <c r="Y71" s="83">
        <v>32.608455999999997</v>
      </c>
      <c r="Z71" s="83">
        <v>38717.963632999999</v>
      </c>
      <c r="AA71" s="83">
        <v>32.608455999999997</v>
      </c>
      <c r="AB71" s="51">
        <f t="shared" si="4"/>
        <v>5231.6022876999996</v>
      </c>
      <c r="AC71" s="51">
        <f t="shared" si="5"/>
        <v>0</v>
      </c>
      <c r="AD71" s="52">
        <f t="shared" si="6"/>
        <v>7.0317235049731179</v>
      </c>
      <c r="AE71" s="52">
        <f t="shared" si="7"/>
        <v>0</v>
      </c>
    </row>
    <row r="72" spans="7:31">
      <c r="G72"/>
      <c r="U72" s="50">
        <f t="shared" si="8"/>
        <v>4</v>
      </c>
      <c r="V72" s="50">
        <f t="shared" si="3"/>
        <v>2020</v>
      </c>
      <c r="W72" s="82">
        <v>43922</v>
      </c>
      <c r="X72" s="83">
        <v>24421.682257709999</v>
      </c>
      <c r="Y72" s="83">
        <v>6453.5762912999999</v>
      </c>
      <c r="Z72" s="83">
        <v>29755.587603</v>
      </c>
      <c r="AA72" s="83">
        <v>6626.7267093</v>
      </c>
      <c r="AB72" s="51">
        <f t="shared" si="4"/>
        <v>5333.9053452900007</v>
      </c>
      <c r="AC72" s="51">
        <f t="shared" si="5"/>
        <v>173.15041800000017</v>
      </c>
      <c r="AD72" s="52">
        <f t="shared" si="6"/>
        <v>7.4082018684583346</v>
      </c>
      <c r="AE72" s="52">
        <f t="shared" si="7"/>
        <v>0.24048669166666689</v>
      </c>
    </row>
    <row r="73" spans="7:31">
      <c r="G73"/>
      <c r="U73" s="50">
        <f t="shared" si="8"/>
        <v>5</v>
      </c>
      <c r="V73" s="50">
        <f t="shared" ref="V73:V136" si="13">YEAR(W73)</f>
        <v>2020</v>
      </c>
      <c r="W73" s="82">
        <v>43952</v>
      </c>
      <c r="X73" s="83">
        <v>21439.399696730001</v>
      </c>
      <c r="Y73" s="83">
        <v>1466.5116899</v>
      </c>
      <c r="Z73" s="83">
        <v>25107.460611412</v>
      </c>
      <c r="AA73" s="83">
        <v>1466.5116899</v>
      </c>
      <c r="AB73" s="51">
        <f t="shared" ref="AB73:AB136" si="14">Z73-X73</f>
        <v>3668.0609146819988</v>
      </c>
      <c r="AC73" s="51">
        <f t="shared" ref="AC73:AC136" si="15">AA73-Y73</f>
        <v>0</v>
      </c>
      <c r="AD73" s="52">
        <f t="shared" ref="AD73:AD136" si="16">AB73/24/(EDATE($W73,1)-$W73)</f>
        <v>4.9301894014542995</v>
      </c>
      <c r="AE73" s="52">
        <f t="shared" ref="AE73:AE136" si="17">AC73/24/(EDATE($W73,1)-$W73)</f>
        <v>0</v>
      </c>
    </row>
    <row r="74" spans="7:31">
      <c r="G74"/>
      <c r="U74" s="50">
        <f t="shared" ref="U74:U137" si="18">MONTH(W74)</f>
        <v>6</v>
      </c>
      <c r="V74" s="50">
        <f t="shared" si="13"/>
        <v>2020</v>
      </c>
      <c r="W74" s="82">
        <v>43983</v>
      </c>
      <c r="X74" s="83">
        <v>25128.151219899999</v>
      </c>
      <c r="Y74" s="83">
        <v>5.9978942999999996</v>
      </c>
      <c r="Z74" s="83">
        <v>28849.079578270001</v>
      </c>
      <c r="AA74" s="83">
        <v>5.9978942999999996</v>
      </c>
      <c r="AB74" s="51">
        <f t="shared" si="14"/>
        <v>3720.9283583700017</v>
      </c>
      <c r="AC74" s="51">
        <f t="shared" si="15"/>
        <v>0</v>
      </c>
      <c r="AD74" s="52">
        <f t="shared" si="16"/>
        <v>5.1679560532916691</v>
      </c>
      <c r="AE74" s="52">
        <f t="shared" si="17"/>
        <v>0</v>
      </c>
    </row>
    <row r="75" spans="7:31">
      <c r="G75"/>
      <c r="U75" s="50">
        <f t="shared" si="18"/>
        <v>7</v>
      </c>
      <c r="V75" s="50">
        <f t="shared" si="13"/>
        <v>2020</v>
      </c>
      <c r="W75" s="82">
        <v>44013</v>
      </c>
      <c r="X75" s="83">
        <v>73.215591000000003</v>
      </c>
      <c r="Y75" s="83">
        <v>0</v>
      </c>
      <c r="Z75" s="83">
        <v>211.69662629999999</v>
      </c>
      <c r="AA75" s="83">
        <v>0</v>
      </c>
      <c r="AB75" s="51">
        <f t="shared" si="14"/>
        <v>138.48103529999997</v>
      </c>
      <c r="AC75" s="51">
        <f t="shared" si="15"/>
        <v>0</v>
      </c>
      <c r="AD75" s="52">
        <f t="shared" si="16"/>
        <v>0.18613042379032255</v>
      </c>
      <c r="AE75" s="52">
        <f t="shared" si="17"/>
        <v>0</v>
      </c>
    </row>
    <row r="76" spans="7:31">
      <c r="G76"/>
      <c r="U76" s="50">
        <f t="shared" si="18"/>
        <v>8</v>
      </c>
      <c r="V76" s="50">
        <f t="shared" si="13"/>
        <v>2020</v>
      </c>
      <c r="W76" s="82">
        <v>44044</v>
      </c>
      <c r="X76" s="83">
        <v>930.8539131</v>
      </c>
      <c r="Y76" s="83">
        <v>0</v>
      </c>
      <c r="Z76" s="83">
        <v>1335.2185281</v>
      </c>
      <c r="AA76" s="83">
        <v>0</v>
      </c>
      <c r="AB76" s="51">
        <f t="shared" si="14"/>
        <v>404.36461499999996</v>
      </c>
      <c r="AC76" s="51">
        <f t="shared" si="15"/>
        <v>0</v>
      </c>
      <c r="AD76" s="52">
        <f t="shared" si="16"/>
        <v>0.54350082661290311</v>
      </c>
      <c r="AE76" s="52">
        <f t="shared" si="17"/>
        <v>0</v>
      </c>
    </row>
    <row r="77" spans="7:31">
      <c r="G77"/>
      <c r="U77" s="50">
        <f t="shared" si="18"/>
        <v>9</v>
      </c>
      <c r="V77" s="50">
        <f t="shared" si="13"/>
        <v>2020</v>
      </c>
      <c r="W77" s="82">
        <v>44075</v>
      </c>
      <c r="X77" s="83">
        <v>1723.22160506</v>
      </c>
      <c r="Y77" s="83">
        <v>0</v>
      </c>
      <c r="Z77" s="83">
        <v>2311.9144268</v>
      </c>
      <c r="AA77" s="83">
        <v>0</v>
      </c>
      <c r="AB77" s="51">
        <f t="shared" si="14"/>
        <v>588.69282174</v>
      </c>
      <c r="AC77" s="51">
        <f t="shared" si="15"/>
        <v>0</v>
      </c>
      <c r="AD77" s="52">
        <f t="shared" si="16"/>
        <v>0.81762891908333335</v>
      </c>
      <c r="AE77" s="52">
        <f t="shared" si="17"/>
        <v>0</v>
      </c>
    </row>
    <row r="78" spans="7:31">
      <c r="G78"/>
      <c r="U78" s="50">
        <f t="shared" si="18"/>
        <v>10</v>
      </c>
      <c r="V78" s="50">
        <f t="shared" si="13"/>
        <v>2020</v>
      </c>
      <c r="W78" s="82">
        <v>44105</v>
      </c>
      <c r="X78" s="83">
        <v>13975.810038699999</v>
      </c>
      <c r="Y78" s="83">
        <v>0</v>
      </c>
      <c r="Z78" s="83">
        <v>17215.783544000002</v>
      </c>
      <c r="AA78" s="83">
        <v>0</v>
      </c>
      <c r="AB78" s="51">
        <f t="shared" si="14"/>
        <v>3239.9735053000022</v>
      </c>
      <c r="AC78" s="51">
        <f t="shared" si="15"/>
        <v>0</v>
      </c>
      <c r="AD78" s="52">
        <f t="shared" si="16"/>
        <v>4.3548030985215078</v>
      </c>
      <c r="AE78" s="52">
        <f t="shared" si="17"/>
        <v>0</v>
      </c>
    </row>
    <row r="79" spans="7:31">
      <c r="G79"/>
      <c r="U79" s="50">
        <f t="shared" si="18"/>
        <v>11</v>
      </c>
      <c r="V79" s="50">
        <f t="shared" si="13"/>
        <v>2020</v>
      </c>
      <c r="W79" s="82">
        <v>44136</v>
      </c>
      <c r="X79" s="83">
        <v>17097.003716129999</v>
      </c>
      <c r="Y79" s="83">
        <v>0</v>
      </c>
      <c r="Z79" s="83">
        <v>20432.463919000002</v>
      </c>
      <c r="AA79" s="83">
        <v>0</v>
      </c>
      <c r="AB79" s="51">
        <f t="shared" si="14"/>
        <v>3335.4602028700028</v>
      </c>
      <c r="AC79" s="51">
        <f t="shared" si="15"/>
        <v>0</v>
      </c>
      <c r="AD79" s="52">
        <f t="shared" si="16"/>
        <v>4.6325836150972268</v>
      </c>
      <c r="AE79" s="52">
        <f t="shared" si="17"/>
        <v>0</v>
      </c>
    </row>
    <row r="80" spans="7:31">
      <c r="G80"/>
      <c r="U80" s="50">
        <f t="shared" si="18"/>
        <v>12</v>
      </c>
      <c r="V80" s="50">
        <f t="shared" si="13"/>
        <v>2020</v>
      </c>
      <c r="W80" s="82">
        <v>44166</v>
      </c>
      <c r="X80" s="83">
        <v>17724.516534670001</v>
      </c>
      <c r="Y80" s="83">
        <v>0</v>
      </c>
      <c r="Z80" s="83">
        <v>21251.599374705002</v>
      </c>
      <c r="AA80" s="83">
        <v>0</v>
      </c>
      <c r="AB80" s="51">
        <f t="shared" si="14"/>
        <v>3527.0828400350001</v>
      </c>
      <c r="AC80" s="51">
        <f t="shared" si="15"/>
        <v>0</v>
      </c>
      <c r="AD80" s="52">
        <f t="shared" si="16"/>
        <v>4.7407027419825267</v>
      </c>
      <c r="AE80" s="52">
        <f t="shared" si="17"/>
        <v>0</v>
      </c>
    </row>
    <row r="81" spans="7:31">
      <c r="G81"/>
      <c r="U81" s="50">
        <f t="shared" si="18"/>
        <v>1</v>
      </c>
      <c r="V81" s="50">
        <f t="shared" si="13"/>
        <v>2021</v>
      </c>
      <c r="W81" s="82">
        <v>44197</v>
      </c>
      <c r="X81" s="83">
        <v>4390.1390581960004</v>
      </c>
      <c r="Y81" s="83">
        <v>0</v>
      </c>
      <c r="Z81" s="83">
        <v>6221.3106003000003</v>
      </c>
      <c r="AA81" s="83">
        <v>0</v>
      </c>
      <c r="AB81" s="51">
        <f t="shared" si="14"/>
        <v>1831.1715421039999</v>
      </c>
      <c r="AC81" s="51">
        <f t="shared" si="15"/>
        <v>0</v>
      </c>
      <c r="AD81" s="52">
        <f t="shared" si="16"/>
        <v>2.4612520727204297</v>
      </c>
      <c r="AE81" s="52">
        <f t="shared" si="17"/>
        <v>0</v>
      </c>
    </row>
    <row r="82" spans="7:31">
      <c r="G82"/>
      <c r="U82" s="50">
        <f t="shared" si="18"/>
        <v>2</v>
      </c>
      <c r="V82" s="50">
        <f t="shared" si="13"/>
        <v>2021</v>
      </c>
      <c r="W82" s="82">
        <v>44228</v>
      </c>
      <c r="X82" s="83">
        <v>75.099106000000006</v>
      </c>
      <c r="Y82" s="83">
        <v>48.935963200000003</v>
      </c>
      <c r="Z82" s="83">
        <v>406.48323420000003</v>
      </c>
      <c r="AA82" s="83">
        <v>48.935963200000003</v>
      </c>
      <c r="AB82" s="51">
        <f t="shared" si="14"/>
        <v>331.38412820000002</v>
      </c>
      <c r="AC82" s="51">
        <f t="shared" si="15"/>
        <v>0</v>
      </c>
      <c r="AD82" s="52">
        <f t="shared" si="16"/>
        <v>0.49313114315476192</v>
      </c>
      <c r="AE82" s="52">
        <f t="shared" si="17"/>
        <v>0</v>
      </c>
    </row>
    <row r="83" spans="7:31">
      <c r="G83"/>
      <c r="U83" s="50">
        <f t="shared" si="18"/>
        <v>3</v>
      </c>
      <c r="V83" s="50">
        <f t="shared" si="13"/>
        <v>2021</v>
      </c>
      <c r="W83" s="82">
        <v>44256</v>
      </c>
      <c r="X83" s="83">
        <v>7042.2313350000004</v>
      </c>
      <c r="Y83" s="83">
        <v>398.23165970000002</v>
      </c>
      <c r="Z83" s="83">
        <v>10013.27647067</v>
      </c>
      <c r="AA83" s="83">
        <v>398.23165970000002</v>
      </c>
      <c r="AB83" s="51">
        <f t="shared" si="14"/>
        <v>2971.0451356699996</v>
      </c>
      <c r="AC83" s="51">
        <f t="shared" si="15"/>
        <v>0</v>
      </c>
      <c r="AD83" s="52">
        <f t="shared" si="16"/>
        <v>3.9933402361155905</v>
      </c>
      <c r="AE83" s="52">
        <f t="shared" si="17"/>
        <v>0</v>
      </c>
    </row>
    <row r="84" spans="7:31">
      <c r="G84"/>
      <c r="U84" s="50">
        <f t="shared" si="18"/>
        <v>4</v>
      </c>
      <c r="V84" s="50">
        <f t="shared" si="13"/>
        <v>2021</v>
      </c>
      <c r="W84" s="82">
        <v>44287</v>
      </c>
      <c r="X84" s="83">
        <v>21305.116876799999</v>
      </c>
      <c r="Y84" s="83">
        <v>2581.5988380700001</v>
      </c>
      <c r="Z84" s="83">
        <v>25174.813078499999</v>
      </c>
      <c r="AA84" s="83">
        <v>2581.5988380700001</v>
      </c>
      <c r="AB84" s="51">
        <f t="shared" si="14"/>
        <v>3869.6962017000005</v>
      </c>
      <c r="AC84" s="51">
        <f t="shared" si="15"/>
        <v>0</v>
      </c>
      <c r="AD84" s="52">
        <f t="shared" si="16"/>
        <v>5.3745780579166675</v>
      </c>
      <c r="AE84" s="52">
        <f t="shared" si="17"/>
        <v>0</v>
      </c>
    </row>
    <row r="85" spans="7:31">
      <c r="G85"/>
      <c r="U85" s="50">
        <f t="shared" si="18"/>
        <v>5</v>
      </c>
      <c r="V85" s="50">
        <f t="shared" si="13"/>
        <v>2021</v>
      </c>
      <c r="W85" s="82">
        <v>44317</v>
      </c>
      <c r="X85" s="83">
        <v>17868.975203639999</v>
      </c>
      <c r="Y85" s="83">
        <v>1790.1370704999999</v>
      </c>
      <c r="Z85" s="83">
        <v>21301.801840700002</v>
      </c>
      <c r="AA85" s="83">
        <v>1790.1370704999999</v>
      </c>
      <c r="AB85" s="51">
        <f t="shared" si="14"/>
        <v>3432.8266370600031</v>
      </c>
      <c r="AC85" s="51">
        <f t="shared" si="15"/>
        <v>0</v>
      </c>
      <c r="AD85" s="52">
        <f t="shared" si="16"/>
        <v>4.6140142971236608</v>
      </c>
      <c r="AE85" s="52">
        <f t="shared" si="17"/>
        <v>0</v>
      </c>
    </row>
    <row r="86" spans="7:31">
      <c r="G86"/>
      <c r="U86" s="50">
        <f t="shared" si="18"/>
        <v>6</v>
      </c>
      <c r="V86" s="50">
        <f t="shared" si="13"/>
        <v>2021</v>
      </c>
      <c r="W86" s="82">
        <v>44348</v>
      </c>
      <c r="X86" s="83">
        <v>21449.8599612</v>
      </c>
      <c r="Y86" s="83">
        <v>14.791285999999999</v>
      </c>
      <c r="Z86" s="83">
        <v>24945.74942</v>
      </c>
      <c r="AA86" s="83">
        <v>14.791285999999999</v>
      </c>
      <c r="AB86" s="51">
        <f t="shared" si="14"/>
        <v>3495.8894588000003</v>
      </c>
      <c r="AC86" s="51">
        <f t="shared" si="15"/>
        <v>0</v>
      </c>
      <c r="AD86" s="52">
        <f t="shared" si="16"/>
        <v>4.8554020261111113</v>
      </c>
      <c r="AE86" s="52">
        <f t="shared" si="17"/>
        <v>0</v>
      </c>
    </row>
    <row r="87" spans="7:31">
      <c r="G87"/>
      <c r="U87" s="50">
        <f t="shared" si="18"/>
        <v>7</v>
      </c>
      <c r="V87" s="50">
        <f t="shared" si="13"/>
        <v>2021</v>
      </c>
      <c r="W87" s="82">
        <v>44378</v>
      </c>
      <c r="X87" s="83">
        <v>217.670838</v>
      </c>
      <c r="Y87" s="83">
        <v>0</v>
      </c>
      <c r="Z87" s="83">
        <v>553.24755800000003</v>
      </c>
      <c r="AA87" s="83">
        <v>0</v>
      </c>
      <c r="AB87" s="51">
        <f t="shared" si="14"/>
        <v>335.57672000000002</v>
      </c>
      <c r="AC87" s="51">
        <f t="shared" si="15"/>
        <v>0</v>
      </c>
      <c r="AD87" s="52">
        <f t="shared" si="16"/>
        <v>0.45104397849462369</v>
      </c>
      <c r="AE87" s="52">
        <f t="shared" si="17"/>
        <v>0</v>
      </c>
    </row>
    <row r="88" spans="7:31">
      <c r="G88"/>
      <c r="U88" s="50">
        <f t="shared" si="18"/>
        <v>8</v>
      </c>
      <c r="V88" s="50">
        <f t="shared" si="13"/>
        <v>2021</v>
      </c>
      <c r="W88" s="82">
        <v>44409</v>
      </c>
      <c r="X88" s="83">
        <v>0</v>
      </c>
      <c r="Y88" s="83">
        <v>0</v>
      </c>
      <c r="Z88" s="83">
        <v>29.511734000000001</v>
      </c>
      <c r="AA88" s="83">
        <v>0</v>
      </c>
      <c r="AB88" s="51">
        <f t="shared" si="14"/>
        <v>29.511734000000001</v>
      </c>
      <c r="AC88" s="51">
        <f t="shared" si="15"/>
        <v>0</v>
      </c>
      <c r="AD88" s="52">
        <f t="shared" si="16"/>
        <v>3.9666309139784944E-2</v>
      </c>
      <c r="AE88" s="52">
        <f t="shared" si="17"/>
        <v>0</v>
      </c>
    </row>
    <row r="89" spans="7:31">
      <c r="G89"/>
      <c r="U89" s="50">
        <f t="shared" si="18"/>
        <v>9</v>
      </c>
      <c r="V89" s="50">
        <f t="shared" si="13"/>
        <v>2021</v>
      </c>
      <c r="W89" s="82">
        <v>44440</v>
      </c>
      <c r="X89" s="83">
        <v>843.192859</v>
      </c>
      <c r="Y89" s="83">
        <v>0</v>
      </c>
      <c r="Z89" s="83">
        <v>1359.710881</v>
      </c>
      <c r="AA89" s="83">
        <v>0</v>
      </c>
      <c r="AB89" s="51">
        <f t="shared" si="14"/>
        <v>516.51802199999997</v>
      </c>
      <c r="AC89" s="51">
        <f t="shared" si="15"/>
        <v>0</v>
      </c>
      <c r="AD89" s="52">
        <f t="shared" si="16"/>
        <v>0.7173861416666667</v>
      </c>
      <c r="AE89" s="52">
        <f t="shared" si="17"/>
        <v>0</v>
      </c>
    </row>
    <row r="90" spans="7:31">
      <c r="G90"/>
      <c r="U90" s="50">
        <f t="shared" si="18"/>
        <v>10</v>
      </c>
      <c r="V90" s="50">
        <f t="shared" si="13"/>
        <v>2021</v>
      </c>
      <c r="W90" s="82">
        <v>44470</v>
      </c>
      <c r="X90" s="83">
        <v>13250.0921819</v>
      </c>
      <c r="Y90" s="83">
        <v>0</v>
      </c>
      <c r="Z90" s="83">
        <v>15843.283173</v>
      </c>
      <c r="AA90" s="83">
        <v>0</v>
      </c>
      <c r="AB90" s="51">
        <f t="shared" si="14"/>
        <v>2593.1909911000002</v>
      </c>
      <c r="AC90" s="51">
        <f t="shared" si="15"/>
        <v>0</v>
      </c>
      <c r="AD90" s="52">
        <f t="shared" si="16"/>
        <v>3.485471762231183</v>
      </c>
      <c r="AE90" s="52">
        <f t="shared" si="17"/>
        <v>0</v>
      </c>
    </row>
    <row r="91" spans="7:31">
      <c r="G91"/>
      <c r="U91" s="50">
        <f t="shared" si="18"/>
        <v>11</v>
      </c>
      <c r="V91" s="50">
        <f t="shared" si="13"/>
        <v>2021</v>
      </c>
      <c r="W91" s="82">
        <v>44501</v>
      </c>
      <c r="X91" s="83">
        <v>2107.7215059999999</v>
      </c>
      <c r="Y91" s="83">
        <v>1102.2770813499999</v>
      </c>
      <c r="Z91" s="83">
        <v>2858.8747790000002</v>
      </c>
      <c r="AA91" s="83">
        <v>1102.2770813499999</v>
      </c>
      <c r="AB91" s="51">
        <f t="shared" si="14"/>
        <v>751.15327300000035</v>
      </c>
      <c r="AC91" s="51">
        <f t="shared" si="15"/>
        <v>0</v>
      </c>
      <c r="AD91" s="52">
        <f t="shared" si="16"/>
        <v>1.0432684347222227</v>
      </c>
      <c r="AE91" s="52">
        <f t="shared" si="17"/>
        <v>0</v>
      </c>
    </row>
    <row r="92" spans="7:31">
      <c r="G92"/>
      <c r="U92" s="50">
        <f t="shared" si="18"/>
        <v>12</v>
      </c>
      <c r="V92" s="50">
        <f t="shared" si="13"/>
        <v>2021</v>
      </c>
      <c r="W92" s="82">
        <v>44531</v>
      </c>
      <c r="X92" s="83">
        <v>944.47822299999996</v>
      </c>
      <c r="Y92" s="83">
        <v>4424.10509602</v>
      </c>
      <c r="Z92" s="83">
        <v>1594.7755043</v>
      </c>
      <c r="AA92" s="83">
        <v>4424.10509602</v>
      </c>
      <c r="AB92" s="51">
        <f t="shared" si="14"/>
        <v>650.29728130000001</v>
      </c>
      <c r="AC92" s="51">
        <f t="shared" si="15"/>
        <v>0</v>
      </c>
      <c r="AD92" s="52">
        <f t="shared" si="16"/>
        <v>0.8740554856182795</v>
      </c>
      <c r="AE92" s="52">
        <f t="shared" si="17"/>
        <v>0</v>
      </c>
    </row>
    <row r="93" spans="7:31">
      <c r="G93"/>
      <c r="U93" s="50">
        <f t="shared" si="18"/>
        <v>1</v>
      </c>
      <c r="V93" s="50">
        <f t="shared" si="13"/>
        <v>2022</v>
      </c>
      <c r="W93" s="82">
        <v>44562</v>
      </c>
      <c r="X93" s="83">
        <v>77.935514999999995</v>
      </c>
      <c r="Y93" s="83">
        <v>1332.21840124</v>
      </c>
      <c r="Z93" s="83">
        <v>819.44242650000001</v>
      </c>
      <c r="AA93" s="83">
        <v>1332.21840124</v>
      </c>
      <c r="AB93" s="51">
        <f t="shared" si="14"/>
        <v>741.5069115</v>
      </c>
      <c r="AC93" s="51">
        <f t="shared" si="15"/>
        <v>0</v>
      </c>
      <c r="AD93" s="52">
        <f t="shared" si="16"/>
        <v>0.99664907459677421</v>
      </c>
      <c r="AE93" s="52">
        <f t="shared" si="17"/>
        <v>0</v>
      </c>
    </row>
    <row r="94" spans="7:31">
      <c r="G94"/>
      <c r="U94" s="50">
        <f t="shared" si="18"/>
        <v>2</v>
      </c>
      <c r="V94" s="50">
        <f t="shared" si="13"/>
        <v>2022</v>
      </c>
      <c r="W94" s="82">
        <v>44593</v>
      </c>
      <c r="X94" s="83">
        <v>0</v>
      </c>
      <c r="Y94" s="83">
        <v>1835.3450302000001</v>
      </c>
      <c r="Z94" s="83">
        <v>0</v>
      </c>
      <c r="AA94" s="83">
        <v>1835.3450302000001</v>
      </c>
      <c r="AB94" s="51">
        <f t="shared" si="14"/>
        <v>0</v>
      </c>
      <c r="AC94" s="51">
        <f t="shared" si="15"/>
        <v>0</v>
      </c>
      <c r="AD94" s="52">
        <f t="shared" si="16"/>
        <v>0</v>
      </c>
      <c r="AE94" s="52">
        <f t="shared" si="17"/>
        <v>0</v>
      </c>
    </row>
    <row r="95" spans="7:31">
      <c r="G95"/>
      <c r="U95" s="50">
        <f t="shared" si="18"/>
        <v>3</v>
      </c>
      <c r="V95" s="50">
        <f t="shared" si="13"/>
        <v>2022</v>
      </c>
      <c r="W95" s="82">
        <v>44621</v>
      </c>
      <c r="X95" s="83">
        <v>7396.7347814300001</v>
      </c>
      <c r="Y95" s="83">
        <v>15126.36644736</v>
      </c>
      <c r="Z95" s="83">
        <v>10631.111796560001</v>
      </c>
      <c r="AA95" s="83">
        <v>15126.36644736</v>
      </c>
      <c r="AB95" s="51">
        <f t="shared" si="14"/>
        <v>3234.3770151300005</v>
      </c>
      <c r="AC95" s="51">
        <f t="shared" si="15"/>
        <v>0</v>
      </c>
      <c r="AD95" s="52">
        <f t="shared" si="16"/>
        <v>4.3472809343145169</v>
      </c>
      <c r="AE95" s="52">
        <f t="shared" si="17"/>
        <v>0</v>
      </c>
    </row>
    <row r="96" spans="7:31">
      <c r="G96"/>
      <c r="U96" s="50">
        <f t="shared" si="18"/>
        <v>4</v>
      </c>
      <c r="V96" s="50">
        <f t="shared" si="13"/>
        <v>2022</v>
      </c>
      <c r="W96" s="82">
        <v>44652</v>
      </c>
      <c r="X96" s="83">
        <v>56119.308139059998</v>
      </c>
      <c r="Y96" s="83">
        <v>3350.8584304000001</v>
      </c>
      <c r="Z96" s="83">
        <v>65252.112953930002</v>
      </c>
      <c r="AA96" s="83">
        <v>3350.8584304000001</v>
      </c>
      <c r="AB96" s="51">
        <f t="shared" si="14"/>
        <v>9132.8048148700036</v>
      </c>
      <c r="AC96" s="51">
        <f t="shared" si="15"/>
        <v>0</v>
      </c>
      <c r="AD96" s="52">
        <f t="shared" si="16"/>
        <v>12.684451131763893</v>
      </c>
      <c r="AE96" s="52">
        <f t="shared" si="17"/>
        <v>0</v>
      </c>
    </row>
    <row r="97" spans="7:31">
      <c r="G97"/>
      <c r="U97" s="50">
        <f t="shared" si="18"/>
        <v>5</v>
      </c>
      <c r="V97" s="50">
        <f t="shared" si="13"/>
        <v>2022</v>
      </c>
      <c r="W97" s="82">
        <v>44682</v>
      </c>
      <c r="X97" s="83">
        <v>15825.954589569999</v>
      </c>
      <c r="Y97" s="83">
        <v>2422.6049475</v>
      </c>
      <c r="Z97" s="83">
        <v>19059.306595599999</v>
      </c>
      <c r="AA97" s="83">
        <v>2422.6049475</v>
      </c>
      <c r="AB97" s="51">
        <f t="shared" si="14"/>
        <v>3233.3520060299998</v>
      </c>
      <c r="AC97" s="51">
        <f t="shared" si="15"/>
        <v>0</v>
      </c>
      <c r="AD97" s="52">
        <f t="shared" si="16"/>
        <v>4.3459032339112902</v>
      </c>
      <c r="AE97" s="52">
        <f t="shared" si="17"/>
        <v>0</v>
      </c>
    </row>
    <row r="98" spans="7:31">
      <c r="G98"/>
      <c r="U98" s="50">
        <f t="shared" si="18"/>
        <v>6</v>
      </c>
      <c r="V98" s="50">
        <f t="shared" si="13"/>
        <v>2022</v>
      </c>
      <c r="W98" s="82">
        <v>44713</v>
      </c>
      <c r="X98" s="83">
        <v>7311.5156455599999</v>
      </c>
      <c r="Y98" s="83">
        <v>15.003547660000001</v>
      </c>
      <c r="Z98" s="83">
        <v>9530.5979024999997</v>
      </c>
      <c r="AA98" s="83">
        <v>15.003547660000001</v>
      </c>
      <c r="AB98" s="51">
        <f t="shared" si="14"/>
        <v>2219.0822569399998</v>
      </c>
      <c r="AC98" s="51">
        <f t="shared" si="15"/>
        <v>0</v>
      </c>
      <c r="AD98" s="52">
        <f t="shared" si="16"/>
        <v>3.0820586901944442</v>
      </c>
      <c r="AE98" s="52">
        <f t="shared" si="17"/>
        <v>0</v>
      </c>
    </row>
    <row r="99" spans="7:31">
      <c r="G99"/>
      <c r="U99" s="50">
        <f t="shared" si="18"/>
        <v>7</v>
      </c>
      <c r="V99" s="50">
        <f t="shared" si="13"/>
        <v>2022</v>
      </c>
      <c r="W99" s="82">
        <v>44743</v>
      </c>
      <c r="X99" s="83">
        <v>189.70033086000001</v>
      </c>
      <c r="Y99" s="83">
        <v>0</v>
      </c>
      <c r="Z99" s="83">
        <v>407.69009599999998</v>
      </c>
      <c r="AA99" s="83">
        <v>0</v>
      </c>
      <c r="AB99" s="51">
        <f t="shared" si="14"/>
        <v>217.98976513999997</v>
      </c>
      <c r="AC99" s="51">
        <f t="shared" si="15"/>
        <v>0</v>
      </c>
      <c r="AD99" s="52">
        <f t="shared" si="16"/>
        <v>0.29299699615591396</v>
      </c>
      <c r="AE99" s="52">
        <f t="shared" si="17"/>
        <v>0</v>
      </c>
    </row>
    <row r="100" spans="7:31">
      <c r="G100"/>
      <c r="U100" s="50">
        <f t="shared" si="18"/>
        <v>8</v>
      </c>
      <c r="V100" s="50">
        <f t="shared" si="13"/>
        <v>2022</v>
      </c>
      <c r="W100" s="82">
        <v>44774</v>
      </c>
      <c r="X100" s="83">
        <v>0</v>
      </c>
      <c r="Y100" s="83">
        <v>0</v>
      </c>
      <c r="Z100" s="83">
        <v>5.5739900000000002</v>
      </c>
      <c r="AA100" s="83">
        <v>0</v>
      </c>
      <c r="AB100" s="51">
        <f t="shared" si="14"/>
        <v>5.5739900000000002</v>
      </c>
      <c r="AC100" s="51">
        <f t="shared" si="15"/>
        <v>0</v>
      </c>
      <c r="AD100" s="52">
        <f t="shared" si="16"/>
        <v>7.4919220430107528E-3</v>
      </c>
      <c r="AE100" s="52">
        <f t="shared" si="17"/>
        <v>0</v>
      </c>
    </row>
    <row r="101" spans="7:31">
      <c r="G101"/>
      <c r="U101" s="50">
        <f t="shared" si="18"/>
        <v>9</v>
      </c>
      <c r="V101" s="50">
        <f t="shared" si="13"/>
        <v>2022</v>
      </c>
      <c r="W101" s="82">
        <v>44805</v>
      </c>
      <c r="X101" s="83">
        <v>1173.458269</v>
      </c>
      <c r="Y101" s="83">
        <v>0</v>
      </c>
      <c r="Z101" s="83">
        <v>1830.1014427</v>
      </c>
      <c r="AA101" s="83">
        <v>0</v>
      </c>
      <c r="AB101" s="51">
        <f t="shared" si="14"/>
        <v>656.64317370000003</v>
      </c>
      <c r="AC101" s="51">
        <f t="shared" si="15"/>
        <v>0</v>
      </c>
      <c r="AD101" s="52">
        <f t="shared" si="16"/>
        <v>0.9120044079166667</v>
      </c>
      <c r="AE101" s="52">
        <f t="shared" si="17"/>
        <v>0</v>
      </c>
    </row>
    <row r="102" spans="7:31">
      <c r="G102"/>
      <c r="U102" s="50">
        <f t="shared" si="18"/>
        <v>10</v>
      </c>
      <c r="V102" s="50">
        <f t="shared" si="13"/>
        <v>2022</v>
      </c>
      <c r="W102" s="82">
        <v>44835</v>
      </c>
      <c r="X102" s="83">
        <v>14049.023754399999</v>
      </c>
      <c r="Y102" s="83">
        <v>0</v>
      </c>
      <c r="Z102" s="83">
        <v>17138.067828499999</v>
      </c>
      <c r="AA102" s="83">
        <v>0</v>
      </c>
      <c r="AB102" s="51">
        <f t="shared" si="14"/>
        <v>3089.0440741000002</v>
      </c>
      <c r="AC102" s="51">
        <f t="shared" si="15"/>
        <v>0</v>
      </c>
      <c r="AD102" s="52">
        <f t="shared" si="16"/>
        <v>4.1519409598118289</v>
      </c>
      <c r="AE102" s="52">
        <f t="shared" si="17"/>
        <v>0</v>
      </c>
    </row>
    <row r="103" spans="7:31">
      <c r="G103"/>
      <c r="U103" s="50">
        <f t="shared" si="18"/>
        <v>11</v>
      </c>
      <c r="V103" s="50">
        <f t="shared" si="13"/>
        <v>2022</v>
      </c>
      <c r="W103" s="82">
        <v>44866</v>
      </c>
      <c r="X103" s="83">
        <v>2537.8015460000001</v>
      </c>
      <c r="Y103" s="83">
        <v>534.45309736399997</v>
      </c>
      <c r="Z103" s="83">
        <v>3261.2725380000002</v>
      </c>
      <c r="AA103" s="83">
        <v>534.45309736399997</v>
      </c>
      <c r="AB103" s="51">
        <f t="shared" si="14"/>
        <v>723.47099200000002</v>
      </c>
      <c r="AC103" s="51">
        <f t="shared" si="15"/>
        <v>0</v>
      </c>
      <c r="AD103" s="52">
        <f t="shared" si="16"/>
        <v>1.0048208222222224</v>
      </c>
      <c r="AE103" s="52">
        <f t="shared" si="17"/>
        <v>0</v>
      </c>
    </row>
    <row r="104" spans="7:31">
      <c r="G104"/>
      <c r="U104" s="50">
        <f t="shared" si="18"/>
        <v>12</v>
      </c>
      <c r="V104" s="50">
        <f t="shared" si="13"/>
        <v>2022</v>
      </c>
      <c r="W104" s="82">
        <v>44896</v>
      </c>
      <c r="X104" s="83">
        <v>775.38955599999997</v>
      </c>
      <c r="Y104" s="83">
        <v>395.18478299999998</v>
      </c>
      <c r="Z104" s="83">
        <v>1668.634585</v>
      </c>
      <c r="AA104" s="83">
        <v>395.18478299999998</v>
      </c>
      <c r="AB104" s="51">
        <f t="shared" si="14"/>
        <v>893.24502900000005</v>
      </c>
      <c r="AC104" s="51">
        <f t="shared" si="15"/>
        <v>0</v>
      </c>
      <c r="AD104" s="52">
        <f t="shared" si="16"/>
        <v>1.2005981572580646</v>
      </c>
      <c r="AE104" s="52">
        <f t="shared" si="17"/>
        <v>0</v>
      </c>
    </row>
    <row r="105" spans="7:31">
      <c r="G105"/>
      <c r="U105" s="50">
        <f t="shared" si="18"/>
        <v>1</v>
      </c>
      <c r="V105" s="50">
        <f t="shared" si="13"/>
        <v>2023</v>
      </c>
      <c r="W105" s="82">
        <v>44927</v>
      </c>
      <c r="X105" s="83">
        <v>62.835906999999999</v>
      </c>
      <c r="Y105" s="83">
        <v>1639.18576684</v>
      </c>
      <c r="Z105" s="83">
        <v>129.71349994400001</v>
      </c>
      <c r="AA105" s="83">
        <v>1639.18576684</v>
      </c>
      <c r="AB105" s="51">
        <f t="shared" si="14"/>
        <v>66.877592944000014</v>
      </c>
      <c r="AC105" s="51">
        <f t="shared" si="15"/>
        <v>0</v>
      </c>
      <c r="AD105" s="52">
        <f t="shared" si="16"/>
        <v>8.9889237827957019E-2</v>
      </c>
      <c r="AE105" s="52">
        <f t="shared" si="17"/>
        <v>0</v>
      </c>
    </row>
    <row r="106" spans="7:31">
      <c r="G106"/>
      <c r="U106" s="50">
        <f t="shared" si="18"/>
        <v>2</v>
      </c>
      <c r="V106" s="50">
        <f t="shared" si="13"/>
        <v>2023</v>
      </c>
      <c r="W106" s="82">
        <v>44958</v>
      </c>
      <c r="X106" s="83">
        <v>0</v>
      </c>
      <c r="Y106" s="83">
        <v>1562.36565948</v>
      </c>
      <c r="Z106" s="83">
        <v>0</v>
      </c>
      <c r="AA106" s="83">
        <v>1562.36565948</v>
      </c>
      <c r="AB106" s="51">
        <f t="shared" si="14"/>
        <v>0</v>
      </c>
      <c r="AC106" s="51">
        <f t="shared" si="15"/>
        <v>0</v>
      </c>
      <c r="AD106" s="52">
        <f t="shared" si="16"/>
        <v>0</v>
      </c>
      <c r="AE106" s="52">
        <f t="shared" si="17"/>
        <v>0</v>
      </c>
    </row>
    <row r="107" spans="7:31">
      <c r="G107"/>
      <c r="U107" s="50">
        <f t="shared" si="18"/>
        <v>3</v>
      </c>
      <c r="V107" s="50">
        <f t="shared" si="13"/>
        <v>2023</v>
      </c>
      <c r="W107" s="82">
        <v>44986</v>
      </c>
      <c r="X107" s="83">
        <v>7599.7121232700001</v>
      </c>
      <c r="Y107" s="83">
        <v>19899.761142453001</v>
      </c>
      <c r="Z107" s="83">
        <v>10096.946064719999</v>
      </c>
      <c r="AA107" s="83">
        <v>19899.761142453001</v>
      </c>
      <c r="AB107" s="51">
        <f t="shared" si="14"/>
        <v>2497.2339414499993</v>
      </c>
      <c r="AC107" s="51">
        <f t="shared" si="15"/>
        <v>0</v>
      </c>
      <c r="AD107" s="52">
        <f t="shared" si="16"/>
        <v>3.3564972331317193</v>
      </c>
      <c r="AE107" s="52">
        <f t="shared" si="17"/>
        <v>0</v>
      </c>
    </row>
    <row r="108" spans="7:31">
      <c r="G108"/>
      <c r="U108" s="50">
        <f t="shared" si="18"/>
        <v>4</v>
      </c>
      <c r="V108" s="50">
        <f t="shared" si="13"/>
        <v>2023</v>
      </c>
      <c r="W108" s="82">
        <v>45017</v>
      </c>
      <c r="X108" s="83">
        <v>38139.858610800002</v>
      </c>
      <c r="Y108" s="83">
        <v>2221.7766111999999</v>
      </c>
      <c r="Z108" s="83">
        <v>45102.507251299998</v>
      </c>
      <c r="AA108" s="83">
        <v>2221.7766111999999</v>
      </c>
      <c r="AB108" s="51">
        <f t="shared" si="14"/>
        <v>6962.648640499996</v>
      </c>
      <c r="AC108" s="51">
        <f t="shared" si="15"/>
        <v>0</v>
      </c>
      <c r="AD108" s="52">
        <f t="shared" si="16"/>
        <v>9.6703453340277736</v>
      </c>
      <c r="AE108" s="52">
        <f t="shared" si="17"/>
        <v>0</v>
      </c>
    </row>
    <row r="109" spans="7:31">
      <c r="G109"/>
      <c r="U109" s="50">
        <f t="shared" si="18"/>
        <v>5</v>
      </c>
      <c r="V109" s="50">
        <f t="shared" si="13"/>
        <v>2023</v>
      </c>
      <c r="W109" s="82">
        <v>45047</v>
      </c>
      <c r="X109" s="83">
        <v>6942.4290135000001</v>
      </c>
      <c r="Y109" s="83">
        <v>2563.7911058</v>
      </c>
      <c r="Z109" s="83">
        <v>9084.3795359960004</v>
      </c>
      <c r="AA109" s="83">
        <v>2563.7911058</v>
      </c>
      <c r="AB109" s="51">
        <f t="shared" si="14"/>
        <v>2141.9505224960003</v>
      </c>
      <c r="AC109" s="51">
        <f t="shared" si="15"/>
        <v>0</v>
      </c>
      <c r="AD109" s="52">
        <f t="shared" si="16"/>
        <v>2.8789657560430113</v>
      </c>
      <c r="AE109" s="52">
        <f t="shared" si="17"/>
        <v>0</v>
      </c>
    </row>
    <row r="110" spans="7:31">
      <c r="G110"/>
      <c r="U110" s="50">
        <f t="shared" si="18"/>
        <v>6</v>
      </c>
      <c r="V110" s="50">
        <f t="shared" si="13"/>
        <v>2023</v>
      </c>
      <c r="W110" s="82">
        <v>45078</v>
      </c>
      <c r="X110" s="83">
        <v>7690.3822737999999</v>
      </c>
      <c r="Y110" s="83">
        <v>25.2543148</v>
      </c>
      <c r="Z110" s="83">
        <v>9699.5149610000008</v>
      </c>
      <c r="AA110" s="83">
        <v>25.2543148</v>
      </c>
      <c r="AB110" s="51">
        <f t="shared" si="14"/>
        <v>2009.1326872000009</v>
      </c>
      <c r="AC110" s="51">
        <f t="shared" si="15"/>
        <v>0</v>
      </c>
      <c r="AD110" s="52">
        <f t="shared" si="16"/>
        <v>2.7904620655555568</v>
      </c>
      <c r="AE110" s="52">
        <f t="shared" si="17"/>
        <v>0</v>
      </c>
    </row>
    <row r="111" spans="7:31">
      <c r="G111"/>
      <c r="U111" s="50">
        <f t="shared" si="18"/>
        <v>7</v>
      </c>
      <c r="V111" s="50">
        <f t="shared" si="13"/>
        <v>2023</v>
      </c>
      <c r="W111" s="82">
        <v>45108</v>
      </c>
      <c r="X111" s="83">
        <v>302.544892</v>
      </c>
      <c r="Y111" s="83">
        <v>0</v>
      </c>
      <c r="Z111" s="83">
        <v>552.69204309999998</v>
      </c>
      <c r="AA111" s="83">
        <v>0</v>
      </c>
      <c r="AB111" s="51">
        <f t="shared" si="14"/>
        <v>250.14715109999997</v>
      </c>
      <c r="AC111" s="51">
        <f t="shared" si="15"/>
        <v>0</v>
      </c>
      <c r="AD111" s="52">
        <f t="shared" si="16"/>
        <v>0.33621928911290316</v>
      </c>
      <c r="AE111" s="52">
        <f t="shared" si="17"/>
        <v>0</v>
      </c>
    </row>
    <row r="112" spans="7:31">
      <c r="G112"/>
      <c r="U112" s="50">
        <f t="shared" si="18"/>
        <v>8</v>
      </c>
      <c r="V112" s="50">
        <f t="shared" si="13"/>
        <v>2023</v>
      </c>
      <c r="W112" s="82">
        <v>45139</v>
      </c>
      <c r="X112" s="83">
        <v>0</v>
      </c>
      <c r="Y112" s="83">
        <v>0</v>
      </c>
      <c r="Z112" s="83">
        <v>0</v>
      </c>
      <c r="AA112" s="83">
        <v>0</v>
      </c>
      <c r="AB112" s="51">
        <f t="shared" si="14"/>
        <v>0</v>
      </c>
      <c r="AC112" s="51">
        <f t="shared" si="15"/>
        <v>0</v>
      </c>
      <c r="AD112" s="52">
        <f t="shared" si="16"/>
        <v>0</v>
      </c>
      <c r="AE112" s="52">
        <f t="shared" si="17"/>
        <v>0</v>
      </c>
    </row>
    <row r="113" spans="7:31">
      <c r="G113"/>
      <c r="U113" s="50">
        <f t="shared" si="18"/>
        <v>9</v>
      </c>
      <c r="V113" s="50">
        <f t="shared" si="13"/>
        <v>2023</v>
      </c>
      <c r="W113" s="82">
        <v>45170</v>
      </c>
      <c r="X113" s="83">
        <v>977.89657120000004</v>
      </c>
      <c r="Y113" s="83">
        <v>0</v>
      </c>
      <c r="Z113" s="83">
        <v>1469.7090700000001</v>
      </c>
      <c r="AA113" s="83">
        <v>0</v>
      </c>
      <c r="AB113" s="51">
        <f t="shared" si="14"/>
        <v>491.81249880000007</v>
      </c>
      <c r="AC113" s="51">
        <f t="shared" si="15"/>
        <v>0</v>
      </c>
      <c r="AD113" s="52">
        <f t="shared" si="16"/>
        <v>0.68307291500000011</v>
      </c>
      <c r="AE113" s="52">
        <f t="shared" si="17"/>
        <v>0</v>
      </c>
    </row>
    <row r="114" spans="7:31">
      <c r="G114"/>
      <c r="U114" s="50">
        <f t="shared" si="18"/>
        <v>10</v>
      </c>
      <c r="V114" s="50">
        <f t="shared" si="13"/>
        <v>2023</v>
      </c>
      <c r="W114" s="82">
        <v>45200</v>
      </c>
      <c r="X114" s="83">
        <v>15010.055193</v>
      </c>
      <c r="Y114" s="83">
        <v>0</v>
      </c>
      <c r="Z114" s="83">
        <v>18343.416803659999</v>
      </c>
      <c r="AA114" s="83">
        <v>0</v>
      </c>
      <c r="AB114" s="51">
        <f t="shared" si="14"/>
        <v>3333.3616106599984</v>
      </c>
      <c r="AC114" s="51">
        <f t="shared" si="15"/>
        <v>0</v>
      </c>
      <c r="AD114" s="52">
        <f t="shared" si="16"/>
        <v>4.4803247455107504</v>
      </c>
      <c r="AE114" s="52">
        <f t="shared" si="17"/>
        <v>0</v>
      </c>
    </row>
    <row r="115" spans="7:31">
      <c r="G115"/>
      <c r="U115" s="50">
        <f t="shared" si="18"/>
        <v>11</v>
      </c>
      <c r="V115" s="50">
        <f t="shared" si="13"/>
        <v>2023</v>
      </c>
      <c r="W115" s="82">
        <v>45231</v>
      </c>
      <c r="X115" s="83">
        <v>2983.118363</v>
      </c>
      <c r="Y115" s="83">
        <v>548.99242560000005</v>
      </c>
      <c r="Z115" s="83">
        <v>4665.3678890000001</v>
      </c>
      <c r="AA115" s="83">
        <v>548.99242560000005</v>
      </c>
      <c r="AB115" s="51">
        <f t="shared" si="14"/>
        <v>1682.2495260000001</v>
      </c>
      <c r="AC115" s="51">
        <f t="shared" si="15"/>
        <v>0</v>
      </c>
      <c r="AD115" s="52">
        <f t="shared" si="16"/>
        <v>2.3364576750000001</v>
      </c>
      <c r="AE115" s="52">
        <f t="shared" si="17"/>
        <v>0</v>
      </c>
    </row>
    <row r="116" spans="7:31">
      <c r="G116"/>
      <c r="U116" s="50">
        <f t="shared" si="18"/>
        <v>12</v>
      </c>
      <c r="V116" s="50">
        <f t="shared" si="13"/>
        <v>2023</v>
      </c>
      <c r="W116" s="82">
        <v>45261</v>
      </c>
      <c r="X116" s="83">
        <v>967.84007299999996</v>
      </c>
      <c r="Y116" s="83">
        <v>367.69124119999998</v>
      </c>
      <c r="Z116" s="83">
        <v>1773.891345</v>
      </c>
      <c r="AA116" s="83">
        <v>367.69124119999998</v>
      </c>
      <c r="AB116" s="51">
        <f t="shared" si="14"/>
        <v>806.05127200000004</v>
      </c>
      <c r="AC116" s="51">
        <f t="shared" si="15"/>
        <v>0</v>
      </c>
      <c r="AD116" s="52">
        <f t="shared" si="16"/>
        <v>1.0834022473118281</v>
      </c>
      <c r="AE116" s="52">
        <f t="shared" si="17"/>
        <v>0</v>
      </c>
    </row>
    <row r="117" spans="7:31">
      <c r="G117"/>
      <c r="U117" s="50">
        <f t="shared" si="18"/>
        <v>1</v>
      </c>
      <c r="V117" s="50">
        <f t="shared" si="13"/>
        <v>2024</v>
      </c>
      <c r="W117" s="82">
        <v>45292</v>
      </c>
      <c r="X117" s="83">
        <v>42.901411699999997</v>
      </c>
      <c r="Y117" s="83">
        <v>1100.3504946</v>
      </c>
      <c r="Z117" s="83">
        <v>314.27206050000001</v>
      </c>
      <c r="AA117" s="83">
        <v>1100.3504946</v>
      </c>
      <c r="AB117" s="51">
        <f t="shared" si="14"/>
        <v>271.37064880000003</v>
      </c>
      <c r="AC117" s="51">
        <f t="shared" si="15"/>
        <v>0</v>
      </c>
      <c r="AD117" s="52">
        <f t="shared" si="16"/>
        <v>0.36474549569892478</v>
      </c>
      <c r="AE117" s="52">
        <f t="shared" si="17"/>
        <v>0</v>
      </c>
    </row>
    <row r="118" spans="7:31">
      <c r="G118"/>
      <c r="U118" s="50">
        <f t="shared" si="18"/>
        <v>2</v>
      </c>
      <c r="V118" s="50">
        <f t="shared" si="13"/>
        <v>2024</v>
      </c>
      <c r="W118" s="82">
        <v>45323</v>
      </c>
      <c r="X118" s="83">
        <v>8.2973327999999995</v>
      </c>
      <c r="Y118" s="83">
        <v>467.77693490000001</v>
      </c>
      <c r="Z118" s="83">
        <v>80.1870124</v>
      </c>
      <c r="AA118" s="83">
        <v>467.77693490000001</v>
      </c>
      <c r="AB118" s="51">
        <f t="shared" si="14"/>
        <v>71.889679599999994</v>
      </c>
      <c r="AC118" s="51">
        <f t="shared" si="15"/>
        <v>0</v>
      </c>
      <c r="AD118" s="52">
        <f t="shared" si="16"/>
        <v>0.10328976954022986</v>
      </c>
      <c r="AE118" s="52">
        <f t="shared" si="17"/>
        <v>0</v>
      </c>
    </row>
    <row r="119" spans="7:31">
      <c r="G119"/>
      <c r="U119" s="50">
        <f t="shared" si="18"/>
        <v>3</v>
      </c>
      <c r="V119" s="50">
        <f t="shared" si="13"/>
        <v>2024</v>
      </c>
      <c r="W119" s="82">
        <v>45352</v>
      </c>
      <c r="X119" s="83">
        <v>9329.01459024</v>
      </c>
      <c r="Y119" s="83">
        <v>7398.1449075359997</v>
      </c>
      <c r="Z119" s="83">
        <v>13123.543331499999</v>
      </c>
      <c r="AA119" s="83">
        <v>7398.1449075359997</v>
      </c>
      <c r="AB119" s="51">
        <f t="shared" si="14"/>
        <v>3794.5287412599992</v>
      </c>
      <c r="AC119" s="51">
        <f t="shared" si="15"/>
        <v>0</v>
      </c>
      <c r="AD119" s="52">
        <f t="shared" si="16"/>
        <v>5.1001730393279558</v>
      </c>
      <c r="AE119" s="52">
        <f t="shared" si="17"/>
        <v>0</v>
      </c>
    </row>
    <row r="120" spans="7:31">
      <c r="G120"/>
      <c r="U120" s="50">
        <f t="shared" si="18"/>
        <v>4</v>
      </c>
      <c r="V120" s="50">
        <f t="shared" si="13"/>
        <v>2024</v>
      </c>
      <c r="W120" s="82">
        <v>45383</v>
      </c>
      <c r="X120" s="83">
        <v>73207.266161699998</v>
      </c>
      <c r="Y120" s="83">
        <v>3584.8190942000001</v>
      </c>
      <c r="Z120" s="83">
        <v>84438.845257145003</v>
      </c>
      <c r="AA120" s="83">
        <v>3584.8190942000001</v>
      </c>
      <c r="AB120" s="51">
        <f t="shared" si="14"/>
        <v>11231.579095445006</v>
      </c>
      <c r="AC120" s="51">
        <f t="shared" si="15"/>
        <v>0</v>
      </c>
      <c r="AD120" s="52">
        <f t="shared" si="16"/>
        <v>15.599415410340287</v>
      </c>
      <c r="AE120" s="52">
        <f t="shared" si="17"/>
        <v>0</v>
      </c>
    </row>
    <row r="121" spans="7:31">
      <c r="G121"/>
      <c r="U121" s="50">
        <f t="shared" si="18"/>
        <v>5</v>
      </c>
      <c r="V121" s="50">
        <f t="shared" si="13"/>
        <v>2024</v>
      </c>
      <c r="W121" s="82">
        <v>45413</v>
      </c>
      <c r="X121" s="83">
        <v>19575.033510500001</v>
      </c>
      <c r="Y121" s="83">
        <v>2343.1739637559999</v>
      </c>
      <c r="Z121" s="83">
        <v>22919.150206869999</v>
      </c>
      <c r="AA121" s="83">
        <v>2343.1739637559999</v>
      </c>
      <c r="AB121" s="51">
        <f t="shared" si="14"/>
        <v>3344.116696369998</v>
      </c>
      <c r="AC121" s="51">
        <f t="shared" si="15"/>
        <v>0</v>
      </c>
      <c r="AD121" s="52">
        <f t="shared" si="16"/>
        <v>4.4947805058736527</v>
      </c>
      <c r="AE121" s="52">
        <f t="shared" si="17"/>
        <v>0</v>
      </c>
    </row>
    <row r="122" spans="7:31">
      <c r="G122"/>
      <c r="U122" s="50">
        <f t="shared" si="18"/>
        <v>6</v>
      </c>
      <c r="V122" s="50">
        <f t="shared" si="13"/>
        <v>2024</v>
      </c>
      <c r="W122" s="82">
        <v>45444</v>
      </c>
      <c r="X122" s="83">
        <v>21414.607073800002</v>
      </c>
      <c r="Y122" s="83">
        <v>0</v>
      </c>
      <c r="Z122" s="83">
        <v>24960.563711999999</v>
      </c>
      <c r="AA122" s="83">
        <v>0</v>
      </c>
      <c r="AB122" s="51">
        <f t="shared" si="14"/>
        <v>3545.9566381999975</v>
      </c>
      <c r="AC122" s="51">
        <f t="shared" si="15"/>
        <v>0</v>
      </c>
      <c r="AD122" s="52">
        <f t="shared" si="16"/>
        <v>4.9249397752777746</v>
      </c>
      <c r="AE122" s="52">
        <f t="shared" si="17"/>
        <v>0</v>
      </c>
    </row>
    <row r="123" spans="7:31">
      <c r="G123"/>
      <c r="U123" s="50">
        <f t="shared" si="18"/>
        <v>7</v>
      </c>
      <c r="V123" s="50">
        <f t="shared" si="13"/>
        <v>2024</v>
      </c>
      <c r="W123" s="82">
        <v>45474</v>
      </c>
      <c r="X123" s="83">
        <v>293.97276369999997</v>
      </c>
      <c r="Y123" s="83">
        <v>0</v>
      </c>
      <c r="Z123" s="83">
        <v>717.79121269999996</v>
      </c>
      <c r="AA123" s="83">
        <v>0</v>
      </c>
      <c r="AB123" s="51">
        <f t="shared" si="14"/>
        <v>423.81844899999999</v>
      </c>
      <c r="AC123" s="51">
        <f t="shared" si="15"/>
        <v>0</v>
      </c>
      <c r="AD123" s="52">
        <f t="shared" si="16"/>
        <v>0.56964845295698929</v>
      </c>
      <c r="AE123" s="52">
        <f t="shared" si="17"/>
        <v>0</v>
      </c>
    </row>
    <row r="124" spans="7:31">
      <c r="G124"/>
      <c r="U124" s="50">
        <f t="shared" si="18"/>
        <v>8</v>
      </c>
      <c r="V124" s="50">
        <f t="shared" si="13"/>
        <v>2024</v>
      </c>
      <c r="W124" s="82">
        <v>45505</v>
      </c>
      <c r="X124" s="83">
        <v>10.515152</v>
      </c>
      <c r="Y124" s="83">
        <v>0</v>
      </c>
      <c r="Z124" s="83">
        <v>82.850905600000004</v>
      </c>
      <c r="AA124" s="83">
        <v>0</v>
      </c>
      <c r="AB124" s="51">
        <f t="shared" si="14"/>
        <v>72.335753600000004</v>
      </c>
      <c r="AC124" s="51">
        <f t="shared" si="15"/>
        <v>0</v>
      </c>
      <c r="AD124" s="52">
        <f t="shared" si="16"/>
        <v>9.722547526881721E-2</v>
      </c>
      <c r="AE124" s="52">
        <f t="shared" si="17"/>
        <v>0</v>
      </c>
    </row>
    <row r="125" spans="7:31">
      <c r="G125"/>
      <c r="U125" s="50">
        <f t="shared" si="18"/>
        <v>9</v>
      </c>
      <c r="V125" s="50">
        <f t="shared" si="13"/>
        <v>2024</v>
      </c>
      <c r="W125" s="82">
        <v>45536</v>
      </c>
      <c r="X125" s="83">
        <v>1346.2550309999999</v>
      </c>
      <c r="Y125" s="83">
        <v>0</v>
      </c>
      <c r="Z125" s="83">
        <v>1952.8187620000001</v>
      </c>
      <c r="AA125" s="83">
        <v>0</v>
      </c>
      <c r="AB125" s="51">
        <f t="shared" si="14"/>
        <v>606.56373100000019</v>
      </c>
      <c r="AC125" s="51">
        <f t="shared" si="15"/>
        <v>0</v>
      </c>
      <c r="AD125" s="52">
        <f t="shared" si="16"/>
        <v>0.84244962638888921</v>
      </c>
      <c r="AE125" s="52">
        <f t="shared" si="17"/>
        <v>0</v>
      </c>
    </row>
    <row r="126" spans="7:31">
      <c r="G126"/>
      <c r="U126" s="50">
        <f t="shared" si="18"/>
        <v>10</v>
      </c>
      <c r="V126" s="50">
        <f t="shared" si="13"/>
        <v>2024</v>
      </c>
      <c r="W126" s="82">
        <v>45566</v>
      </c>
      <c r="X126" s="83">
        <v>16868.960635300002</v>
      </c>
      <c r="Y126" s="83">
        <v>0</v>
      </c>
      <c r="Z126" s="83">
        <v>20093.150548260001</v>
      </c>
      <c r="AA126" s="83">
        <v>0</v>
      </c>
      <c r="AB126" s="51">
        <f t="shared" si="14"/>
        <v>3224.1899129599988</v>
      </c>
      <c r="AC126" s="51">
        <f t="shared" si="15"/>
        <v>0</v>
      </c>
      <c r="AD126" s="52">
        <f t="shared" si="16"/>
        <v>4.3335885926881703</v>
      </c>
      <c r="AE126" s="52">
        <f t="shared" si="17"/>
        <v>0</v>
      </c>
    </row>
    <row r="127" spans="7:31">
      <c r="G127"/>
      <c r="U127" s="50">
        <f t="shared" si="18"/>
        <v>11</v>
      </c>
      <c r="V127" s="50">
        <f t="shared" si="13"/>
        <v>2024</v>
      </c>
      <c r="W127" s="82">
        <v>45597</v>
      </c>
      <c r="X127" s="83">
        <v>2151.7271835000001</v>
      </c>
      <c r="Y127" s="83">
        <v>435.3012339</v>
      </c>
      <c r="Z127" s="83">
        <v>3839.0321936999999</v>
      </c>
      <c r="AA127" s="83">
        <v>435.3012339</v>
      </c>
      <c r="AB127" s="51">
        <f t="shared" si="14"/>
        <v>1687.3050101999997</v>
      </c>
      <c r="AC127" s="51">
        <f t="shared" si="15"/>
        <v>0</v>
      </c>
      <c r="AD127" s="52">
        <f t="shared" si="16"/>
        <v>2.3434791808333331</v>
      </c>
      <c r="AE127" s="52">
        <f t="shared" si="17"/>
        <v>0</v>
      </c>
    </row>
    <row r="128" spans="7:31">
      <c r="G128"/>
      <c r="U128" s="50">
        <f t="shared" si="18"/>
        <v>12</v>
      </c>
      <c r="V128" s="50">
        <f t="shared" si="13"/>
        <v>2024</v>
      </c>
      <c r="W128" s="82">
        <v>45627</v>
      </c>
      <c r="X128" s="83">
        <v>1412.0270009999999</v>
      </c>
      <c r="Y128" s="83">
        <v>350.91369864000001</v>
      </c>
      <c r="Z128" s="83">
        <v>2349.4432944999999</v>
      </c>
      <c r="AA128" s="83">
        <v>350.91369864000001</v>
      </c>
      <c r="AB128" s="51">
        <f t="shared" si="14"/>
        <v>937.41629349999994</v>
      </c>
      <c r="AC128" s="51">
        <f t="shared" si="15"/>
        <v>0</v>
      </c>
      <c r="AD128" s="52">
        <f t="shared" si="16"/>
        <v>1.259968136424731</v>
      </c>
      <c r="AE128" s="52">
        <f t="shared" si="17"/>
        <v>0</v>
      </c>
    </row>
    <row r="129" spans="7:31">
      <c r="G129"/>
      <c r="U129" s="50">
        <f t="shared" si="18"/>
        <v>1</v>
      </c>
      <c r="V129" s="50">
        <f t="shared" si="13"/>
        <v>2025</v>
      </c>
      <c r="W129" s="82">
        <v>45658</v>
      </c>
      <c r="X129" s="83">
        <v>351.71821599999998</v>
      </c>
      <c r="Y129" s="83">
        <v>936.26804143000004</v>
      </c>
      <c r="Z129" s="83">
        <v>832.07656999999995</v>
      </c>
      <c r="AA129" s="83">
        <v>936.26804143000004</v>
      </c>
      <c r="AB129" s="51">
        <f t="shared" si="14"/>
        <v>480.35835399999996</v>
      </c>
      <c r="AC129" s="51">
        <f t="shared" si="15"/>
        <v>0</v>
      </c>
      <c r="AD129" s="52">
        <f t="shared" si="16"/>
        <v>0.64564294892473117</v>
      </c>
      <c r="AE129" s="52">
        <f t="shared" si="17"/>
        <v>0</v>
      </c>
    </row>
    <row r="130" spans="7:31">
      <c r="G130"/>
      <c r="U130" s="50">
        <f t="shared" si="18"/>
        <v>2</v>
      </c>
      <c r="V130" s="50">
        <f t="shared" si="13"/>
        <v>2025</v>
      </c>
      <c r="W130" s="82">
        <v>45689</v>
      </c>
      <c r="X130" s="83">
        <v>85.138778200000004</v>
      </c>
      <c r="Y130" s="83">
        <v>128.64005969999999</v>
      </c>
      <c r="Z130" s="83">
        <v>344.34328090000002</v>
      </c>
      <c r="AA130" s="83">
        <v>128.64005969999999</v>
      </c>
      <c r="AB130" s="51">
        <f t="shared" si="14"/>
        <v>259.20450270000003</v>
      </c>
      <c r="AC130" s="51">
        <f t="shared" si="15"/>
        <v>0</v>
      </c>
      <c r="AD130" s="52">
        <f t="shared" si="16"/>
        <v>0.38572098616071437</v>
      </c>
      <c r="AE130" s="52">
        <f t="shared" si="17"/>
        <v>0</v>
      </c>
    </row>
    <row r="131" spans="7:31">
      <c r="G131"/>
      <c r="U131" s="50">
        <f t="shared" si="18"/>
        <v>3</v>
      </c>
      <c r="V131" s="50">
        <f t="shared" si="13"/>
        <v>2025</v>
      </c>
      <c r="W131" s="82">
        <v>45717</v>
      </c>
      <c r="X131" s="83">
        <v>16608.9082518</v>
      </c>
      <c r="Y131" s="83">
        <v>8358.91936833</v>
      </c>
      <c r="Z131" s="83">
        <v>22622.685231849999</v>
      </c>
      <c r="AA131" s="83">
        <v>8358.91936833</v>
      </c>
      <c r="AB131" s="51">
        <f t="shared" si="14"/>
        <v>6013.7769800499991</v>
      </c>
      <c r="AC131" s="51">
        <f t="shared" si="15"/>
        <v>0</v>
      </c>
      <c r="AD131" s="52">
        <f t="shared" si="16"/>
        <v>8.083033575336021</v>
      </c>
      <c r="AE131" s="52">
        <f t="shared" si="17"/>
        <v>0</v>
      </c>
    </row>
    <row r="132" spans="7:31">
      <c r="G132"/>
      <c r="U132" s="50">
        <f t="shared" si="18"/>
        <v>4</v>
      </c>
      <c r="V132" s="50">
        <f t="shared" si="13"/>
        <v>2025</v>
      </c>
      <c r="W132" s="82">
        <v>45748</v>
      </c>
      <c r="X132" s="83">
        <v>59948.210042600003</v>
      </c>
      <c r="Y132" s="83">
        <v>2790.9035657999998</v>
      </c>
      <c r="Z132" s="83">
        <v>69644.693536899998</v>
      </c>
      <c r="AA132" s="83">
        <v>2790.9035657999998</v>
      </c>
      <c r="AB132" s="51">
        <f t="shared" si="14"/>
        <v>9696.4834942999951</v>
      </c>
      <c r="AC132" s="51">
        <f t="shared" si="15"/>
        <v>0</v>
      </c>
      <c r="AD132" s="52">
        <f t="shared" si="16"/>
        <v>13.467338186527771</v>
      </c>
      <c r="AE132" s="52">
        <f t="shared" si="17"/>
        <v>0</v>
      </c>
    </row>
    <row r="133" spans="7:31">
      <c r="G133"/>
      <c r="U133" s="50">
        <f t="shared" si="18"/>
        <v>5</v>
      </c>
      <c r="V133" s="50">
        <f t="shared" si="13"/>
        <v>2025</v>
      </c>
      <c r="W133" s="82">
        <v>45778</v>
      </c>
      <c r="X133" s="83">
        <v>23641.851972</v>
      </c>
      <c r="Y133" s="83">
        <v>2351.0468734800002</v>
      </c>
      <c r="Z133" s="83">
        <v>27192.700382300001</v>
      </c>
      <c r="AA133" s="83">
        <v>2351.0468734800002</v>
      </c>
      <c r="AB133" s="51">
        <f t="shared" si="14"/>
        <v>3550.848410300001</v>
      </c>
      <c r="AC133" s="51">
        <f t="shared" si="15"/>
        <v>0</v>
      </c>
      <c r="AD133" s="52">
        <f t="shared" si="16"/>
        <v>4.7726457127688189</v>
      </c>
      <c r="AE133" s="52">
        <f t="shared" si="17"/>
        <v>0</v>
      </c>
    </row>
    <row r="134" spans="7:31">
      <c r="G134"/>
      <c r="U134" s="50">
        <f t="shared" si="18"/>
        <v>6</v>
      </c>
      <c r="V134" s="50">
        <f t="shared" si="13"/>
        <v>2025</v>
      </c>
      <c r="W134" s="82">
        <v>45809</v>
      </c>
      <c r="X134" s="83">
        <v>26527.674256999999</v>
      </c>
      <c r="Y134" s="83">
        <v>18.026447000000001</v>
      </c>
      <c r="Z134" s="83">
        <v>30158.971008</v>
      </c>
      <c r="AA134" s="83">
        <v>18.026447000000001</v>
      </c>
      <c r="AB134" s="51">
        <f t="shared" si="14"/>
        <v>3631.2967510000017</v>
      </c>
      <c r="AC134" s="51">
        <f t="shared" si="15"/>
        <v>0</v>
      </c>
      <c r="AD134" s="52">
        <f t="shared" si="16"/>
        <v>5.0434677097222247</v>
      </c>
      <c r="AE134" s="52">
        <f t="shared" si="17"/>
        <v>0</v>
      </c>
    </row>
    <row r="135" spans="7:31">
      <c r="G135"/>
      <c r="U135" s="50">
        <f t="shared" si="18"/>
        <v>7</v>
      </c>
      <c r="V135" s="50">
        <f t="shared" si="13"/>
        <v>2025</v>
      </c>
      <c r="W135" s="82">
        <v>45839</v>
      </c>
      <c r="X135" s="83">
        <v>1117.9874785</v>
      </c>
      <c r="Y135" s="83">
        <v>0</v>
      </c>
      <c r="Z135" s="83">
        <v>2252.0862585999998</v>
      </c>
      <c r="AA135" s="83">
        <v>0</v>
      </c>
      <c r="AB135" s="51">
        <f t="shared" si="14"/>
        <v>1134.0987800999999</v>
      </c>
      <c r="AC135" s="51">
        <f t="shared" si="15"/>
        <v>0</v>
      </c>
      <c r="AD135" s="52">
        <f t="shared" si="16"/>
        <v>1.5243263173387096</v>
      </c>
      <c r="AE135" s="52">
        <f t="shared" si="17"/>
        <v>0</v>
      </c>
    </row>
    <row r="136" spans="7:31">
      <c r="G136"/>
      <c r="U136" s="50">
        <f t="shared" si="18"/>
        <v>8</v>
      </c>
      <c r="V136" s="50">
        <f t="shared" si="13"/>
        <v>2025</v>
      </c>
      <c r="W136" s="82">
        <v>45870</v>
      </c>
      <c r="X136" s="83">
        <v>38.533830000000002</v>
      </c>
      <c r="Y136" s="83">
        <v>0</v>
      </c>
      <c r="Z136" s="83">
        <v>130.6139531</v>
      </c>
      <c r="AA136" s="83">
        <v>0</v>
      </c>
      <c r="AB136" s="51">
        <f t="shared" si="14"/>
        <v>92.080123100000009</v>
      </c>
      <c r="AC136" s="51">
        <f t="shared" si="15"/>
        <v>0</v>
      </c>
      <c r="AD136" s="52">
        <f t="shared" si="16"/>
        <v>0.12376360631720432</v>
      </c>
      <c r="AE136" s="52">
        <f t="shared" si="17"/>
        <v>0</v>
      </c>
    </row>
    <row r="137" spans="7:31">
      <c r="G137"/>
      <c r="U137" s="50">
        <f t="shared" si="18"/>
        <v>9</v>
      </c>
      <c r="V137" s="50">
        <f t="shared" ref="V137:V200" si="19">YEAR(W137)</f>
        <v>2025</v>
      </c>
      <c r="W137" s="82">
        <v>45901</v>
      </c>
      <c r="X137" s="83">
        <v>2207.6112379000001</v>
      </c>
      <c r="Y137" s="83">
        <v>0</v>
      </c>
      <c r="Z137" s="83">
        <v>3137.5656531999998</v>
      </c>
      <c r="AA137" s="83">
        <v>0</v>
      </c>
      <c r="AB137" s="51">
        <f t="shared" ref="AB137:AB200" si="20">Z137-X137</f>
        <v>929.95441529999971</v>
      </c>
      <c r="AC137" s="51">
        <f t="shared" ref="AC137:AC200" si="21">AA137-Y137</f>
        <v>0</v>
      </c>
      <c r="AD137" s="52">
        <f t="shared" ref="AD137:AD200" si="22">AB137/24/(EDATE($W137,1)-$W137)</f>
        <v>1.291603354583333</v>
      </c>
      <c r="AE137" s="52">
        <f t="shared" ref="AE137:AE200" si="23">AC137/24/(EDATE($W137,1)-$W137)</f>
        <v>0</v>
      </c>
    </row>
    <row r="138" spans="7:31">
      <c r="G138"/>
      <c r="U138" s="50">
        <f t="shared" ref="U138:U201" si="24">MONTH(W138)</f>
        <v>10</v>
      </c>
      <c r="V138" s="50">
        <f t="shared" si="19"/>
        <v>2025</v>
      </c>
      <c r="W138" s="82">
        <v>45931</v>
      </c>
      <c r="X138" s="83">
        <v>24430.261964199999</v>
      </c>
      <c r="Y138" s="83">
        <v>0</v>
      </c>
      <c r="Z138" s="83">
        <v>29451.742693600001</v>
      </c>
      <c r="AA138" s="83">
        <v>0</v>
      </c>
      <c r="AB138" s="51">
        <f t="shared" si="20"/>
        <v>5021.480729400002</v>
      </c>
      <c r="AC138" s="51">
        <f t="shared" si="21"/>
        <v>0</v>
      </c>
      <c r="AD138" s="52">
        <f t="shared" si="22"/>
        <v>6.7493020556451642</v>
      </c>
      <c r="AE138" s="52">
        <f t="shared" si="23"/>
        <v>0</v>
      </c>
    </row>
    <row r="139" spans="7:31">
      <c r="G139"/>
      <c r="U139" s="50">
        <f t="shared" si="24"/>
        <v>11</v>
      </c>
      <c r="V139" s="50">
        <f t="shared" si="19"/>
        <v>2025</v>
      </c>
      <c r="W139" s="82">
        <v>45962</v>
      </c>
      <c r="X139" s="83">
        <v>12036.036066000001</v>
      </c>
      <c r="Y139" s="83">
        <v>572.66528915000004</v>
      </c>
      <c r="Z139" s="83">
        <v>11894.2992282</v>
      </c>
      <c r="AA139" s="83">
        <v>572.66528915000004</v>
      </c>
      <c r="AB139" s="51">
        <f t="shared" si="20"/>
        <v>-141.73683780000101</v>
      </c>
      <c r="AC139" s="51">
        <f t="shared" si="21"/>
        <v>0</v>
      </c>
      <c r="AD139" s="52">
        <f t="shared" si="22"/>
        <v>-0.19685671916666805</v>
      </c>
      <c r="AE139" s="52">
        <f t="shared" si="23"/>
        <v>0</v>
      </c>
    </row>
    <row r="140" spans="7:31">
      <c r="G140"/>
      <c r="U140" s="50">
        <f t="shared" si="24"/>
        <v>12</v>
      </c>
      <c r="V140" s="50">
        <f t="shared" si="19"/>
        <v>2025</v>
      </c>
      <c r="W140" s="82">
        <v>45992</v>
      </c>
      <c r="X140" s="83">
        <v>2315.0097673999999</v>
      </c>
      <c r="Y140" s="83">
        <v>206.96820260000001</v>
      </c>
      <c r="Z140" s="83">
        <v>4096.7726789999997</v>
      </c>
      <c r="AA140" s="83">
        <v>206.96820260000001</v>
      </c>
      <c r="AB140" s="51">
        <f t="shared" si="20"/>
        <v>1781.7629115999998</v>
      </c>
      <c r="AC140" s="51">
        <f t="shared" si="21"/>
        <v>0</v>
      </c>
      <c r="AD140" s="52">
        <f t="shared" si="22"/>
        <v>2.3948426231182793</v>
      </c>
      <c r="AE140" s="52">
        <f t="shared" si="23"/>
        <v>0</v>
      </c>
    </row>
    <row r="141" spans="7:31">
      <c r="G141"/>
      <c r="U141" s="50">
        <f t="shared" si="24"/>
        <v>1</v>
      </c>
      <c r="V141" s="50">
        <f t="shared" si="19"/>
        <v>2026</v>
      </c>
      <c r="W141" s="82">
        <v>46023</v>
      </c>
      <c r="X141" s="83">
        <v>283.36409099999997</v>
      </c>
      <c r="Y141" s="83">
        <v>1006.0028652</v>
      </c>
      <c r="Z141" s="83">
        <v>984.16368031000002</v>
      </c>
      <c r="AA141" s="83">
        <v>1006.0028652</v>
      </c>
      <c r="AB141" s="51">
        <f t="shared" si="20"/>
        <v>700.7995893100001</v>
      </c>
      <c r="AC141" s="51">
        <f t="shared" si="21"/>
        <v>0</v>
      </c>
      <c r="AD141" s="52">
        <f t="shared" si="22"/>
        <v>0.9419349318682797</v>
      </c>
      <c r="AE141" s="52">
        <f t="shared" si="23"/>
        <v>0</v>
      </c>
    </row>
    <row r="142" spans="7:31">
      <c r="G142"/>
      <c r="U142" s="50">
        <f t="shared" si="24"/>
        <v>2</v>
      </c>
      <c r="V142" s="50">
        <f t="shared" si="19"/>
        <v>2026</v>
      </c>
      <c r="W142" s="82">
        <v>46054</v>
      </c>
      <c r="X142" s="83">
        <v>22.98576327</v>
      </c>
      <c r="Y142" s="83">
        <v>111.746797</v>
      </c>
      <c r="Z142" s="83">
        <v>307.587309</v>
      </c>
      <c r="AA142" s="83">
        <v>111.746797</v>
      </c>
      <c r="AB142" s="51">
        <f t="shared" si="20"/>
        <v>284.60154573</v>
      </c>
      <c r="AC142" s="51">
        <f t="shared" si="21"/>
        <v>0</v>
      </c>
      <c r="AD142" s="52">
        <f t="shared" si="22"/>
        <v>0.42351420495535713</v>
      </c>
      <c r="AE142" s="52">
        <f t="shared" si="23"/>
        <v>0</v>
      </c>
    </row>
    <row r="143" spans="7:31">
      <c r="G143"/>
      <c r="U143" s="50">
        <f t="shared" si="24"/>
        <v>3</v>
      </c>
      <c r="V143" s="50">
        <f t="shared" si="19"/>
        <v>2026</v>
      </c>
      <c r="W143" s="82">
        <v>46082</v>
      </c>
      <c r="X143" s="83">
        <v>16234.1280319</v>
      </c>
      <c r="Y143" s="83">
        <v>3387.8636727200001</v>
      </c>
      <c r="Z143" s="83">
        <v>21578.133923000001</v>
      </c>
      <c r="AA143" s="83">
        <v>3387.8636727200001</v>
      </c>
      <c r="AB143" s="51">
        <f t="shared" si="20"/>
        <v>5344.0058911000015</v>
      </c>
      <c r="AC143" s="51">
        <f t="shared" si="21"/>
        <v>0</v>
      </c>
      <c r="AD143" s="52">
        <f t="shared" si="22"/>
        <v>7.1828036170698946</v>
      </c>
      <c r="AE143" s="52">
        <f t="shared" si="23"/>
        <v>0</v>
      </c>
    </row>
    <row r="144" spans="7:31">
      <c r="G144"/>
      <c r="U144" s="50">
        <f t="shared" si="24"/>
        <v>4</v>
      </c>
      <c r="V144" s="50">
        <f t="shared" si="19"/>
        <v>2026</v>
      </c>
      <c r="W144" s="82">
        <v>46113</v>
      </c>
      <c r="X144" s="83">
        <v>67160.294597400003</v>
      </c>
      <c r="Y144" s="83">
        <v>2025.5562717</v>
      </c>
      <c r="Z144" s="83">
        <v>77036.585757570007</v>
      </c>
      <c r="AA144" s="83">
        <v>2025.5562717</v>
      </c>
      <c r="AB144" s="51">
        <f t="shared" si="20"/>
        <v>9876.2911601700034</v>
      </c>
      <c r="AC144" s="51">
        <f t="shared" si="21"/>
        <v>0</v>
      </c>
      <c r="AD144" s="52">
        <f t="shared" si="22"/>
        <v>13.717071055791672</v>
      </c>
      <c r="AE144" s="52">
        <f t="shared" si="23"/>
        <v>0</v>
      </c>
    </row>
    <row r="145" spans="7:31">
      <c r="G145"/>
      <c r="U145" s="50">
        <f t="shared" si="24"/>
        <v>5</v>
      </c>
      <c r="V145" s="50">
        <f t="shared" si="19"/>
        <v>2026</v>
      </c>
      <c r="W145" s="82">
        <v>46143</v>
      </c>
      <c r="X145" s="83">
        <v>22778.970318</v>
      </c>
      <c r="Y145" s="83">
        <v>1977.1491223</v>
      </c>
      <c r="Z145" s="83">
        <v>25983.475697400001</v>
      </c>
      <c r="AA145" s="83">
        <v>1977.1491223</v>
      </c>
      <c r="AB145" s="51">
        <f t="shared" si="20"/>
        <v>3204.5053794000014</v>
      </c>
      <c r="AC145" s="51">
        <f t="shared" si="21"/>
        <v>0</v>
      </c>
      <c r="AD145" s="52">
        <f t="shared" si="22"/>
        <v>4.3071308862903246</v>
      </c>
      <c r="AE145" s="52">
        <f t="shared" si="23"/>
        <v>0</v>
      </c>
    </row>
    <row r="146" spans="7:31">
      <c r="G146"/>
      <c r="U146" s="50">
        <f t="shared" si="24"/>
        <v>6</v>
      </c>
      <c r="V146" s="50">
        <f t="shared" si="19"/>
        <v>2026</v>
      </c>
      <c r="W146" s="82">
        <v>46174</v>
      </c>
      <c r="X146" s="83">
        <v>25778.697704999999</v>
      </c>
      <c r="Y146" s="83">
        <v>0</v>
      </c>
      <c r="Z146" s="83">
        <v>29506.433483500001</v>
      </c>
      <c r="AA146" s="83">
        <v>0</v>
      </c>
      <c r="AB146" s="51">
        <f t="shared" si="20"/>
        <v>3727.7357785000022</v>
      </c>
      <c r="AC146" s="51">
        <f t="shared" si="21"/>
        <v>0</v>
      </c>
      <c r="AD146" s="52">
        <f t="shared" si="22"/>
        <v>5.1774108034722257</v>
      </c>
      <c r="AE146" s="52">
        <f t="shared" si="23"/>
        <v>0</v>
      </c>
    </row>
    <row r="147" spans="7:31">
      <c r="G147"/>
      <c r="U147" s="50">
        <f t="shared" si="24"/>
        <v>7</v>
      </c>
      <c r="V147" s="50">
        <f t="shared" si="19"/>
        <v>2026</v>
      </c>
      <c r="W147" s="82">
        <v>46204</v>
      </c>
      <c r="X147" s="83">
        <v>1040.723450686</v>
      </c>
      <c r="Y147" s="83">
        <v>0</v>
      </c>
      <c r="Z147" s="83">
        <v>2118.1220622999999</v>
      </c>
      <c r="AA147" s="83">
        <v>0</v>
      </c>
      <c r="AB147" s="51">
        <f t="shared" si="20"/>
        <v>1077.3986116139999</v>
      </c>
      <c r="AC147" s="51">
        <f t="shared" si="21"/>
        <v>0</v>
      </c>
      <c r="AD147" s="52">
        <f t="shared" si="22"/>
        <v>1.4481164134596773</v>
      </c>
      <c r="AE147" s="52">
        <f t="shared" si="23"/>
        <v>0</v>
      </c>
    </row>
    <row r="148" spans="7:31">
      <c r="G148"/>
      <c r="U148" s="50">
        <f t="shared" si="24"/>
        <v>8</v>
      </c>
      <c r="V148" s="50">
        <f t="shared" si="19"/>
        <v>2026</v>
      </c>
      <c r="W148" s="82">
        <v>46235</v>
      </c>
      <c r="X148" s="83">
        <v>59.000213000000002</v>
      </c>
      <c r="Y148" s="83">
        <v>0</v>
      </c>
      <c r="Z148" s="83">
        <v>168.05256806</v>
      </c>
      <c r="AA148" s="83">
        <v>0</v>
      </c>
      <c r="AB148" s="51">
        <f t="shared" si="20"/>
        <v>109.05235506</v>
      </c>
      <c r="AC148" s="51">
        <f t="shared" si="21"/>
        <v>0</v>
      </c>
      <c r="AD148" s="52">
        <f t="shared" si="22"/>
        <v>0.14657574604838708</v>
      </c>
      <c r="AE148" s="52">
        <f t="shared" si="23"/>
        <v>0</v>
      </c>
    </row>
    <row r="149" spans="7:31">
      <c r="G149"/>
      <c r="U149" s="50">
        <f t="shared" si="24"/>
        <v>9</v>
      </c>
      <c r="V149" s="50">
        <f t="shared" si="19"/>
        <v>2026</v>
      </c>
      <c r="W149" s="82">
        <v>46266</v>
      </c>
      <c r="X149" s="83">
        <v>2308.4413327000002</v>
      </c>
      <c r="Y149" s="83">
        <v>0</v>
      </c>
      <c r="Z149" s="83">
        <v>2983.6052289999998</v>
      </c>
      <c r="AA149" s="83">
        <v>0</v>
      </c>
      <c r="AB149" s="51">
        <f t="shared" si="20"/>
        <v>675.16389629999958</v>
      </c>
      <c r="AC149" s="51">
        <f t="shared" si="21"/>
        <v>0</v>
      </c>
      <c r="AD149" s="52">
        <f t="shared" si="22"/>
        <v>0.93772763374999935</v>
      </c>
      <c r="AE149" s="52">
        <f t="shared" si="23"/>
        <v>0</v>
      </c>
    </row>
    <row r="150" spans="7:31">
      <c r="G150"/>
      <c r="U150" s="50">
        <f t="shared" si="24"/>
        <v>10</v>
      </c>
      <c r="V150" s="50">
        <f t="shared" si="19"/>
        <v>2026</v>
      </c>
      <c r="W150" s="82">
        <v>46296</v>
      </c>
      <c r="X150" s="83">
        <v>26253.573278100001</v>
      </c>
      <c r="Y150" s="83">
        <v>0</v>
      </c>
      <c r="Z150" s="83">
        <v>31775.811273700001</v>
      </c>
      <c r="AA150" s="83">
        <v>0</v>
      </c>
      <c r="AB150" s="51">
        <f t="shared" si="20"/>
        <v>5522.2379956000004</v>
      </c>
      <c r="AC150" s="51">
        <f t="shared" si="21"/>
        <v>0</v>
      </c>
      <c r="AD150" s="52">
        <f t="shared" si="22"/>
        <v>7.422362897311829</v>
      </c>
      <c r="AE150" s="52">
        <f t="shared" si="23"/>
        <v>0</v>
      </c>
    </row>
    <row r="151" spans="7:31">
      <c r="G151"/>
      <c r="U151" s="50">
        <f t="shared" si="24"/>
        <v>11</v>
      </c>
      <c r="V151" s="50">
        <f t="shared" si="19"/>
        <v>2026</v>
      </c>
      <c r="W151" s="82">
        <v>46327</v>
      </c>
      <c r="X151" s="83">
        <v>5487.7127620000001</v>
      </c>
      <c r="Y151" s="83">
        <v>0</v>
      </c>
      <c r="Z151" s="83">
        <v>7995.97194107</v>
      </c>
      <c r="AA151" s="83">
        <v>0</v>
      </c>
      <c r="AB151" s="51">
        <f t="shared" si="20"/>
        <v>2508.2591790699998</v>
      </c>
      <c r="AC151" s="51">
        <f t="shared" si="21"/>
        <v>0</v>
      </c>
      <c r="AD151" s="52">
        <f t="shared" si="22"/>
        <v>3.4836933042638885</v>
      </c>
      <c r="AE151" s="52">
        <f t="shared" si="23"/>
        <v>0</v>
      </c>
    </row>
    <row r="152" spans="7:31">
      <c r="G152"/>
      <c r="U152" s="50">
        <f t="shared" si="24"/>
        <v>12</v>
      </c>
      <c r="V152" s="50">
        <f t="shared" si="19"/>
        <v>2026</v>
      </c>
      <c r="W152" s="82">
        <v>46357</v>
      </c>
      <c r="X152" s="83">
        <v>2111.1216140000001</v>
      </c>
      <c r="Y152" s="83">
        <v>252.01498839999999</v>
      </c>
      <c r="Z152" s="83">
        <v>4811.9211773500001</v>
      </c>
      <c r="AA152" s="83">
        <v>252.01498839999999</v>
      </c>
      <c r="AB152" s="51">
        <f t="shared" si="20"/>
        <v>2700.79956335</v>
      </c>
      <c r="AC152" s="51">
        <f t="shared" si="21"/>
        <v>0</v>
      </c>
      <c r="AD152" s="52">
        <f t="shared" si="22"/>
        <v>3.6301069399865593</v>
      </c>
      <c r="AE152" s="52">
        <f t="shared" si="23"/>
        <v>0</v>
      </c>
    </row>
    <row r="153" spans="7:31">
      <c r="G153"/>
      <c r="U153" s="50">
        <f t="shared" si="24"/>
        <v>1</v>
      </c>
      <c r="V153" s="50">
        <f t="shared" si="19"/>
        <v>2027</v>
      </c>
      <c r="W153" s="82">
        <v>46388</v>
      </c>
      <c r="X153" s="83">
        <v>161.21666339999999</v>
      </c>
      <c r="Y153" s="83">
        <v>1035.2908301</v>
      </c>
      <c r="Z153" s="83">
        <v>645.95845729999996</v>
      </c>
      <c r="AA153" s="83">
        <v>1035.2908301</v>
      </c>
      <c r="AB153" s="51">
        <f t="shared" si="20"/>
        <v>484.74179389999995</v>
      </c>
      <c r="AC153" s="51">
        <f t="shared" si="21"/>
        <v>0</v>
      </c>
      <c r="AD153" s="52">
        <f t="shared" si="22"/>
        <v>0.65153466922043013</v>
      </c>
      <c r="AE153" s="52">
        <f t="shared" si="23"/>
        <v>0</v>
      </c>
    </row>
    <row r="154" spans="7:31">
      <c r="G154"/>
      <c r="U154" s="50">
        <f t="shared" si="24"/>
        <v>2</v>
      </c>
      <c r="V154" s="50">
        <f t="shared" si="19"/>
        <v>2027</v>
      </c>
      <c r="W154" s="82">
        <v>46419</v>
      </c>
      <c r="X154" s="83">
        <v>1.0977935999999999</v>
      </c>
      <c r="Y154" s="83">
        <v>77.795821900000007</v>
      </c>
      <c r="Z154" s="83">
        <v>49.048111200000001</v>
      </c>
      <c r="AA154" s="83">
        <v>77.795821900000007</v>
      </c>
      <c r="AB154" s="51">
        <f t="shared" si="20"/>
        <v>47.950317599999998</v>
      </c>
      <c r="AC154" s="51">
        <f t="shared" si="21"/>
        <v>0</v>
      </c>
      <c r="AD154" s="52">
        <f t="shared" si="22"/>
        <v>7.1354639285714283E-2</v>
      </c>
      <c r="AE154" s="52">
        <f t="shared" si="23"/>
        <v>0</v>
      </c>
    </row>
    <row r="155" spans="7:31">
      <c r="G155"/>
      <c r="U155" s="50">
        <f t="shared" si="24"/>
        <v>3</v>
      </c>
      <c r="V155" s="50">
        <f t="shared" si="19"/>
        <v>2027</v>
      </c>
      <c r="W155" s="82">
        <v>46447</v>
      </c>
      <c r="X155" s="83">
        <v>17635.771255349999</v>
      </c>
      <c r="Y155" s="83">
        <v>3549.9689208999998</v>
      </c>
      <c r="Z155" s="83">
        <v>22428.983649932001</v>
      </c>
      <c r="AA155" s="83">
        <v>3549.9689208999998</v>
      </c>
      <c r="AB155" s="51">
        <f t="shared" si="20"/>
        <v>4793.2123945820022</v>
      </c>
      <c r="AC155" s="51">
        <f t="shared" si="21"/>
        <v>0</v>
      </c>
      <c r="AD155" s="52">
        <f t="shared" si="22"/>
        <v>6.4424897776639813</v>
      </c>
      <c r="AE155" s="52">
        <f t="shared" si="23"/>
        <v>0</v>
      </c>
    </row>
    <row r="156" spans="7:31">
      <c r="G156"/>
      <c r="U156" s="50">
        <f t="shared" si="24"/>
        <v>4</v>
      </c>
      <c r="V156" s="50">
        <f t="shared" si="19"/>
        <v>2027</v>
      </c>
      <c r="W156" s="82">
        <v>46478</v>
      </c>
      <c r="X156" s="83">
        <v>44421.589780100003</v>
      </c>
      <c r="Y156" s="83">
        <v>2085.3821443000002</v>
      </c>
      <c r="Z156" s="83">
        <v>61823.461182250001</v>
      </c>
      <c r="AA156" s="83">
        <v>2085.3821443000002</v>
      </c>
      <c r="AB156" s="51">
        <f t="shared" si="20"/>
        <v>17401.871402149998</v>
      </c>
      <c r="AC156" s="51">
        <f t="shared" si="21"/>
        <v>0</v>
      </c>
      <c r="AD156" s="52">
        <f t="shared" si="22"/>
        <v>24.16926583631944</v>
      </c>
      <c r="AE156" s="52">
        <f t="shared" si="23"/>
        <v>0</v>
      </c>
    </row>
    <row r="157" spans="7:31">
      <c r="G157"/>
      <c r="U157" s="50">
        <f t="shared" si="24"/>
        <v>5</v>
      </c>
      <c r="V157" s="50">
        <f t="shared" si="19"/>
        <v>2027</v>
      </c>
      <c r="W157" s="82">
        <v>46508</v>
      </c>
      <c r="X157" s="83">
        <v>22515.875483200001</v>
      </c>
      <c r="Y157" s="83">
        <v>1986.08594002</v>
      </c>
      <c r="Z157" s="83">
        <v>26227.404829340001</v>
      </c>
      <c r="AA157" s="83">
        <v>1986.08594002</v>
      </c>
      <c r="AB157" s="51">
        <f t="shared" si="20"/>
        <v>3711.5293461399997</v>
      </c>
      <c r="AC157" s="51">
        <f t="shared" si="21"/>
        <v>0</v>
      </c>
      <c r="AD157" s="52">
        <f t="shared" si="22"/>
        <v>4.9886147125537628</v>
      </c>
      <c r="AE157" s="52">
        <f t="shared" si="23"/>
        <v>0</v>
      </c>
    </row>
    <row r="158" spans="7:31">
      <c r="G158"/>
      <c r="U158" s="50">
        <f t="shared" si="24"/>
        <v>6</v>
      </c>
      <c r="V158" s="50">
        <f t="shared" si="19"/>
        <v>2027</v>
      </c>
      <c r="W158" s="82">
        <v>46539</v>
      </c>
      <c r="X158" s="83">
        <v>12659.738553699999</v>
      </c>
      <c r="Y158" s="83">
        <v>0</v>
      </c>
      <c r="Z158" s="83">
        <v>15199.054113</v>
      </c>
      <c r="AA158" s="83">
        <v>0</v>
      </c>
      <c r="AB158" s="51">
        <f t="shared" si="20"/>
        <v>2539.315559300001</v>
      </c>
      <c r="AC158" s="51">
        <f t="shared" si="21"/>
        <v>0</v>
      </c>
      <c r="AD158" s="52">
        <f t="shared" si="22"/>
        <v>3.5268271656944461</v>
      </c>
      <c r="AE158" s="52">
        <f t="shared" si="23"/>
        <v>0</v>
      </c>
    </row>
    <row r="159" spans="7:31">
      <c r="G159"/>
      <c r="U159" s="50">
        <f t="shared" si="24"/>
        <v>7</v>
      </c>
      <c r="V159" s="50">
        <f t="shared" si="19"/>
        <v>2027</v>
      </c>
      <c r="W159" s="82">
        <v>46569</v>
      </c>
      <c r="X159" s="83">
        <v>1065.4287993</v>
      </c>
      <c r="Y159" s="83">
        <v>0</v>
      </c>
      <c r="Z159" s="83">
        <v>2173.55993717</v>
      </c>
      <c r="AA159" s="83">
        <v>0</v>
      </c>
      <c r="AB159" s="51">
        <f t="shared" si="20"/>
        <v>1108.13113787</v>
      </c>
      <c r="AC159" s="51">
        <f t="shared" si="21"/>
        <v>0</v>
      </c>
      <c r="AD159" s="52">
        <f t="shared" si="22"/>
        <v>1.4894235724059139</v>
      </c>
      <c r="AE159" s="52">
        <f t="shared" si="23"/>
        <v>0</v>
      </c>
    </row>
    <row r="160" spans="7:31">
      <c r="G160"/>
      <c r="U160" s="50">
        <f t="shared" si="24"/>
        <v>8</v>
      </c>
      <c r="V160" s="50">
        <f t="shared" si="19"/>
        <v>2027</v>
      </c>
      <c r="W160" s="82">
        <v>46600</v>
      </c>
      <c r="X160" s="83">
        <v>85.295227499999996</v>
      </c>
      <c r="Y160" s="83">
        <v>0</v>
      </c>
      <c r="Z160" s="83">
        <v>324.85507150000001</v>
      </c>
      <c r="AA160" s="83">
        <v>0</v>
      </c>
      <c r="AB160" s="51">
        <f t="shared" si="20"/>
        <v>239.559844</v>
      </c>
      <c r="AC160" s="51">
        <f t="shared" si="21"/>
        <v>0</v>
      </c>
      <c r="AD160" s="52">
        <f t="shared" si="22"/>
        <v>0.32198903763440856</v>
      </c>
      <c r="AE160" s="52">
        <f t="shared" si="23"/>
        <v>0</v>
      </c>
    </row>
    <row r="161" spans="7:31">
      <c r="G161"/>
      <c r="U161" s="50">
        <f t="shared" si="24"/>
        <v>9</v>
      </c>
      <c r="V161" s="50">
        <f t="shared" si="19"/>
        <v>2027</v>
      </c>
      <c r="W161" s="82">
        <v>46631</v>
      </c>
      <c r="X161" s="83">
        <v>2416.0090930000001</v>
      </c>
      <c r="Y161" s="83">
        <v>0</v>
      </c>
      <c r="Z161" s="83">
        <v>3059.4287792</v>
      </c>
      <c r="AA161" s="83">
        <v>0</v>
      </c>
      <c r="AB161" s="51">
        <f t="shared" si="20"/>
        <v>643.41968619999989</v>
      </c>
      <c r="AC161" s="51">
        <f t="shared" si="21"/>
        <v>0</v>
      </c>
      <c r="AD161" s="52">
        <f t="shared" si="22"/>
        <v>0.89363845305555534</v>
      </c>
      <c r="AE161" s="52">
        <f t="shared" si="23"/>
        <v>0</v>
      </c>
    </row>
    <row r="162" spans="7:31">
      <c r="G162"/>
      <c r="U162" s="50">
        <f t="shared" si="24"/>
        <v>10</v>
      </c>
      <c r="V162" s="50">
        <f t="shared" si="19"/>
        <v>2027</v>
      </c>
      <c r="W162" s="82">
        <v>46661</v>
      </c>
      <c r="X162" s="83">
        <v>20466.4391144</v>
      </c>
      <c r="Y162" s="83">
        <v>0</v>
      </c>
      <c r="Z162" s="83">
        <v>23948.17565918</v>
      </c>
      <c r="AA162" s="83">
        <v>0</v>
      </c>
      <c r="AB162" s="51">
        <f t="shared" si="20"/>
        <v>3481.7365447800003</v>
      </c>
      <c r="AC162" s="51">
        <f t="shared" si="21"/>
        <v>0</v>
      </c>
      <c r="AD162" s="52">
        <f t="shared" si="22"/>
        <v>4.6797534204032258</v>
      </c>
      <c r="AE162" s="52">
        <f t="shared" si="23"/>
        <v>0</v>
      </c>
    </row>
    <row r="163" spans="7:31">
      <c r="G163"/>
      <c r="U163" s="50">
        <f t="shared" si="24"/>
        <v>11</v>
      </c>
      <c r="V163" s="50">
        <f t="shared" si="19"/>
        <v>2027</v>
      </c>
      <c r="W163" s="82">
        <v>46692</v>
      </c>
      <c r="X163" s="83">
        <v>5543.4728973000001</v>
      </c>
      <c r="Y163" s="83">
        <v>0</v>
      </c>
      <c r="Z163" s="83">
        <v>7747.0381148699998</v>
      </c>
      <c r="AA163" s="83">
        <v>0</v>
      </c>
      <c r="AB163" s="51">
        <f t="shared" si="20"/>
        <v>2203.5652175699997</v>
      </c>
      <c r="AC163" s="51">
        <f t="shared" si="21"/>
        <v>0</v>
      </c>
      <c r="AD163" s="52">
        <f t="shared" si="22"/>
        <v>3.0605072466249998</v>
      </c>
      <c r="AE163" s="52">
        <f t="shared" si="23"/>
        <v>0</v>
      </c>
    </row>
    <row r="164" spans="7:31">
      <c r="G164"/>
      <c r="U164" s="50">
        <f t="shared" si="24"/>
        <v>12</v>
      </c>
      <c r="V164" s="50">
        <f t="shared" si="19"/>
        <v>2027</v>
      </c>
      <c r="W164" s="82">
        <v>46722</v>
      </c>
      <c r="X164" s="83">
        <v>2200.4031140000002</v>
      </c>
      <c r="Y164" s="83">
        <v>357.99690129999999</v>
      </c>
      <c r="Z164" s="83">
        <v>4253.9202443000004</v>
      </c>
      <c r="AA164" s="83">
        <v>357.99690129999999</v>
      </c>
      <c r="AB164" s="51">
        <f t="shared" si="20"/>
        <v>2053.5171303000002</v>
      </c>
      <c r="AC164" s="51">
        <f t="shared" si="21"/>
        <v>0</v>
      </c>
      <c r="AD164" s="52">
        <f t="shared" si="22"/>
        <v>2.760103669758065</v>
      </c>
      <c r="AE164" s="52">
        <f t="shared" si="23"/>
        <v>0</v>
      </c>
    </row>
    <row r="165" spans="7:31">
      <c r="G165"/>
      <c r="U165" s="50">
        <f t="shared" si="24"/>
        <v>1</v>
      </c>
      <c r="V165" s="50">
        <f t="shared" si="19"/>
        <v>2028</v>
      </c>
      <c r="W165" s="82">
        <v>46753</v>
      </c>
      <c r="X165" s="83">
        <v>373.85653600000001</v>
      </c>
      <c r="Y165" s="83">
        <v>1083.8591541999999</v>
      </c>
      <c r="Z165" s="83">
        <v>495.56049400000001</v>
      </c>
      <c r="AA165" s="83">
        <v>1083.8591541999999</v>
      </c>
      <c r="AB165" s="51">
        <f t="shared" si="20"/>
        <v>121.703958</v>
      </c>
      <c r="AC165" s="51">
        <f t="shared" si="21"/>
        <v>0</v>
      </c>
      <c r="AD165" s="52">
        <f t="shared" si="22"/>
        <v>0.1635805887096774</v>
      </c>
      <c r="AE165" s="52">
        <f t="shared" si="23"/>
        <v>0</v>
      </c>
    </row>
    <row r="166" spans="7:31">
      <c r="G166"/>
      <c r="U166" s="50">
        <f t="shared" si="24"/>
        <v>2</v>
      </c>
      <c r="V166" s="50">
        <f t="shared" si="19"/>
        <v>2028</v>
      </c>
      <c r="W166" s="82">
        <v>46784</v>
      </c>
      <c r="X166" s="83">
        <v>0</v>
      </c>
      <c r="Y166" s="83">
        <v>110.16313767</v>
      </c>
      <c r="Z166" s="83">
        <v>0</v>
      </c>
      <c r="AA166" s="83">
        <v>110.16313767</v>
      </c>
      <c r="AB166" s="51">
        <f t="shared" si="20"/>
        <v>0</v>
      </c>
      <c r="AC166" s="51">
        <f t="shared" si="21"/>
        <v>0</v>
      </c>
      <c r="AD166" s="52">
        <f t="shared" si="22"/>
        <v>0</v>
      </c>
      <c r="AE166" s="52">
        <f t="shared" si="23"/>
        <v>0</v>
      </c>
    </row>
    <row r="167" spans="7:31">
      <c r="G167"/>
      <c r="U167" s="50">
        <f t="shared" si="24"/>
        <v>3</v>
      </c>
      <c r="V167" s="50">
        <f t="shared" si="19"/>
        <v>2028</v>
      </c>
      <c r="W167" s="82">
        <v>46813</v>
      </c>
      <c r="X167" s="83">
        <v>14865.573541600001</v>
      </c>
      <c r="Y167" s="83">
        <v>3220.4029279000001</v>
      </c>
      <c r="Z167" s="83">
        <v>17898.23233906</v>
      </c>
      <c r="AA167" s="83">
        <v>3220.4029279000001</v>
      </c>
      <c r="AB167" s="51">
        <f t="shared" si="20"/>
        <v>3032.6587974599988</v>
      </c>
      <c r="AC167" s="51">
        <f t="shared" si="21"/>
        <v>0</v>
      </c>
      <c r="AD167" s="52">
        <f t="shared" si="22"/>
        <v>4.0761542976612883</v>
      </c>
      <c r="AE167" s="52">
        <f t="shared" si="23"/>
        <v>0</v>
      </c>
    </row>
    <row r="168" spans="7:31">
      <c r="G168"/>
      <c r="U168" s="50">
        <f t="shared" si="24"/>
        <v>4</v>
      </c>
      <c r="V168" s="50">
        <f t="shared" si="19"/>
        <v>2028</v>
      </c>
      <c r="W168" s="82">
        <v>46844</v>
      </c>
      <c r="X168" s="83">
        <v>21596.51146908</v>
      </c>
      <c r="Y168" s="83">
        <v>1946.4731568</v>
      </c>
      <c r="Z168" s="83">
        <v>26448.548762940001</v>
      </c>
      <c r="AA168" s="83">
        <v>1946.4731568</v>
      </c>
      <c r="AB168" s="51">
        <f t="shared" si="20"/>
        <v>4852.0372938600012</v>
      </c>
      <c r="AC168" s="51">
        <f t="shared" si="21"/>
        <v>0</v>
      </c>
      <c r="AD168" s="52">
        <f t="shared" si="22"/>
        <v>6.7389406859166687</v>
      </c>
      <c r="AE168" s="52">
        <f t="shared" si="23"/>
        <v>0</v>
      </c>
    </row>
    <row r="169" spans="7:31">
      <c r="G169"/>
      <c r="U169" s="50">
        <f t="shared" si="24"/>
        <v>5</v>
      </c>
      <c r="V169" s="50">
        <f t="shared" si="19"/>
        <v>2028</v>
      </c>
      <c r="W169" s="82">
        <v>46874</v>
      </c>
      <c r="X169" s="83">
        <v>466.99064499999997</v>
      </c>
      <c r="Y169" s="83">
        <v>2499.0040813999999</v>
      </c>
      <c r="Z169" s="83">
        <v>726.78822739999998</v>
      </c>
      <c r="AA169" s="83">
        <v>2499.0040813999999</v>
      </c>
      <c r="AB169" s="51">
        <f t="shared" si="20"/>
        <v>259.79758240000001</v>
      </c>
      <c r="AC169" s="51">
        <f t="shared" si="21"/>
        <v>0</v>
      </c>
      <c r="AD169" s="52">
        <f t="shared" si="22"/>
        <v>0.34919029892473119</v>
      </c>
      <c r="AE169" s="52">
        <f t="shared" si="23"/>
        <v>0</v>
      </c>
    </row>
    <row r="170" spans="7:31">
      <c r="G170"/>
      <c r="U170" s="50">
        <f t="shared" si="24"/>
        <v>6</v>
      </c>
      <c r="V170" s="50">
        <f t="shared" si="19"/>
        <v>2028</v>
      </c>
      <c r="W170" s="82">
        <v>46905</v>
      </c>
      <c r="X170" s="83">
        <v>559.16821400000003</v>
      </c>
      <c r="Y170" s="83">
        <v>1.5691109000000001</v>
      </c>
      <c r="Z170" s="83">
        <v>1088.68197992</v>
      </c>
      <c r="AA170" s="83">
        <v>1.5691109000000001</v>
      </c>
      <c r="AB170" s="51">
        <f t="shared" si="20"/>
        <v>529.51376591999997</v>
      </c>
      <c r="AC170" s="51">
        <f t="shared" si="21"/>
        <v>0</v>
      </c>
      <c r="AD170" s="52">
        <f t="shared" si="22"/>
        <v>0.73543578599999992</v>
      </c>
      <c r="AE170" s="52">
        <f t="shared" si="23"/>
        <v>0</v>
      </c>
    </row>
    <row r="171" spans="7:31">
      <c r="G171"/>
      <c r="U171" s="50">
        <f t="shared" si="24"/>
        <v>7</v>
      </c>
      <c r="V171" s="50">
        <f t="shared" si="19"/>
        <v>2028</v>
      </c>
      <c r="W171" s="82">
        <v>46935</v>
      </c>
      <c r="X171" s="83">
        <v>60.093514220000003</v>
      </c>
      <c r="Y171" s="83">
        <v>0</v>
      </c>
      <c r="Z171" s="83">
        <v>215.4924226</v>
      </c>
      <c r="AA171" s="83">
        <v>0</v>
      </c>
      <c r="AB171" s="51">
        <f t="shared" si="20"/>
        <v>155.39890837999999</v>
      </c>
      <c r="AC171" s="51">
        <f t="shared" si="21"/>
        <v>0</v>
      </c>
      <c r="AD171" s="52">
        <f t="shared" si="22"/>
        <v>0.20886950051075268</v>
      </c>
      <c r="AE171" s="52">
        <f t="shared" si="23"/>
        <v>0</v>
      </c>
    </row>
    <row r="172" spans="7:31">
      <c r="G172"/>
      <c r="U172" s="50">
        <f t="shared" si="24"/>
        <v>8</v>
      </c>
      <c r="V172" s="50">
        <f t="shared" si="19"/>
        <v>2028</v>
      </c>
      <c r="W172" s="82">
        <v>46966</v>
      </c>
      <c r="X172" s="83">
        <v>0</v>
      </c>
      <c r="Y172" s="83">
        <v>0</v>
      </c>
      <c r="Z172" s="83">
        <v>0</v>
      </c>
      <c r="AA172" s="83">
        <v>0</v>
      </c>
      <c r="AB172" s="51">
        <f t="shared" si="20"/>
        <v>0</v>
      </c>
      <c r="AC172" s="51">
        <f t="shared" si="21"/>
        <v>0</v>
      </c>
      <c r="AD172" s="52">
        <f t="shared" si="22"/>
        <v>0</v>
      </c>
      <c r="AE172" s="52">
        <f t="shared" si="23"/>
        <v>0</v>
      </c>
    </row>
    <row r="173" spans="7:31">
      <c r="G173"/>
      <c r="U173" s="50">
        <f t="shared" si="24"/>
        <v>9</v>
      </c>
      <c r="V173" s="50">
        <f t="shared" si="19"/>
        <v>2028</v>
      </c>
      <c r="W173" s="82">
        <v>46997</v>
      </c>
      <c r="X173" s="83">
        <v>572.06880100000001</v>
      </c>
      <c r="Y173" s="83">
        <v>0</v>
      </c>
      <c r="Z173" s="83">
        <v>758.45874179999998</v>
      </c>
      <c r="AA173" s="83">
        <v>0</v>
      </c>
      <c r="AB173" s="51">
        <f t="shared" si="20"/>
        <v>186.38994079999998</v>
      </c>
      <c r="AC173" s="51">
        <f t="shared" si="21"/>
        <v>0</v>
      </c>
      <c r="AD173" s="52">
        <f t="shared" si="22"/>
        <v>0.25887491777777771</v>
      </c>
      <c r="AE173" s="52">
        <f t="shared" si="23"/>
        <v>0</v>
      </c>
    </row>
    <row r="174" spans="7:31">
      <c r="G174"/>
      <c r="U174" s="50">
        <f t="shared" si="24"/>
        <v>10</v>
      </c>
      <c r="V174" s="50">
        <f t="shared" si="19"/>
        <v>2028</v>
      </c>
      <c r="W174" s="82">
        <v>47027</v>
      </c>
      <c r="X174" s="83">
        <v>15716.737767639999</v>
      </c>
      <c r="Y174" s="83">
        <v>0</v>
      </c>
      <c r="Z174" s="83">
        <v>20283.613500399999</v>
      </c>
      <c r="AA174" s="83">
        <v>0</v>
      </c>
      <c r="AB174" s="51">
        <f t="shared" si="20"/>
        <v>4566.8757327599997</v>
      </c>
      <c r="AC174" s="51">
        <f t="shared" si="21"/>
        <v>0</v>
      </c>
      <c r="AD174" s="52">
        <f t="shared" si="22"/>
        <v>6.1382738343548384</v>
      </c>
      <c r="AE174" s="52">
        <f t="shared" si="23"/>
        <v>0</v>
      </c>
    </row>
    <row r="175" spans="7:31">
      <c r="G175"/>
      <c r="U175" s="50">
        <f t="shared" si="24"/>
        <v>11</v>
      </c>
      <c r="V175" s="50">
        <f t="shared" si="19"/>
        <v>2028</v>
      </c>
      <c r="W175" s="82">
        <v>47058</v>
      </c>
      <c r="X175" s="83">
        <v>0</v>
      </c>
      <c r="Y175" s="83">
        <v>0</v>
      </c>
      <c r="Z175" s="83">
        <v>0</v>
      </c>
      <c r="AA175" s="83">
        <v>0</v>
      </c>
      <c r="AB175" s="51">
        <f t="shared" si="20"/>
        <v>0</v>
      </c>
      <c r="AC175" s="51">
        <f t="shared" si="21"/>
        <v>0</v>
      </c>
      <c r="AD175" s="52">
        <f t="shared" si="22"/>
        <v>0</v>
      </c>
      <c r="AE175" s="52">
        <f t="shared" si="23"/>
        <v>0</v>
      </c>
    </row>
    <row r="176" spans="7:31">
      <c r="G176"/>
      <c r="U176" s="50">
        <f t="shared" si="24"/>
        <v>12</v>
      </c>
      <c r="V176" s="50">
        <f t="shared" si="19"/>
        <v>2028</v>
      </c>
      <c r="W176" s="82">
        <v>47088</v>
      </c>
      <c r="X176" s="83">
        <v>0</v>
      </c>
      <c r="Y176" s="83">
        <v>357.41823145000001</v>
      </c>
      <c r="Z176" s="83">
        <v>0</v>
      </c>
      <c r="AA176" s="83">
        <v>357.41823145000001</v>
      </c>
      <c r="AB176" s="51">
        <f t="shared" si="20"/>
        <v>0</v>
      </c>
      <c r="AC176" s="51">
        <f t="shared" si="21"/>
        <v>0</v>
      </c>
      <c r="AD176" s="52">
        <f t="shared" si="22"/>
        <v>0</v>
      </c>
      <c r="AE176" s="52">
        <f t="shared" si="23"/>
        <v>0</v>
      </c>
    </row>
    <row r="177" spans="7:31">
      <c r="G177"/>
      <c r="U177" s="50">
        <f t="shared" si="24"/>
        <v>1</v>
      </c>
      <c r="V177" s="50">
        <f t="shared" si="19"/>
        <v>2029</v>
      </c>
      <c r="W177" s="82">
        <v>47119</v>
      </c>
      <c r="X177" s="83">
        <v>0</v>
      </c>
      <c r="Y177" s="83">
        <v>1135.3066240000001</v>
      </c>
      <c r="Z177" s="83">
        <v>0</v>
      </c>
      <c r="AA177" s="83">
        <v>1135.3066240000001</v>
      </c>
      <c r="AB177" s="51">
        <f t="shared" si="20"/>
        <v>0</v>
      </c>
      <c r="AC177" s="51">
        <f t="shared" si="21"/>
        <v>0</v>
      </c>
      <c r="AD177" s="52">
        <f t="shared" si="22"/>
        <v>0</v>
      </c>
      <c r="AE177" s="52">
        <f t="shared" si="23"/>
        <v>0</v>
      </c>
    </row>
    <row r="178" spans="7:31">
      <c r="G178"/>
      <c r="U178" s="50">
        <f t="shared" si="24"/>
        <v>2</v>
      </c>
      <c r="V178" s="50">
        <f t="shared" si="19"/>
        <v>2029</v>
      </c>
      <c r="W178" s="82">
        <v>47150</v>
      </c>
      <c r="X178" s="83">
        <v>0</v>
      </c>
      <c r="Y178" s="83">
        <v>74.399719399999995</v>
      </c>
      <c r="Z178" s="83">
        <v>0</v>
      </c>
      <c r="AA178" s="83">
        <v>74.399719399999995</v>
      </c>
      <c r="AB178" s="51">
        <f t="shared" si="20"/>
        <v>0</v>
      </c>
      <c r="AC178" s="51">
        <f t="shared" si="21"/>
        <v>0</v>
      </c>
      <c r="AD178" s="52">
        <f t="shared" si="22"/>
        <v>0</v>
      </c>
      <c r="AE178" s="52">
        <f t="shared" si="23"/>
        <v>0</v>
      </c>
    </row>
    <row r="179" spans="7:31">
      <c r="G179"/>
      <c r="U179" s="50">
        <f t="shared" si="24"/>
        <v>3</v>
      </c>
      <c r="V179" s="50">
        <f t="shared" si="19"/>
        <v>2029</v>
      </c>
      <c r="W179" s="82">
        <v>47178</v>
      </c>
      <c r="X179" s="83">
        <v>11465.391712500001</v>
      </c>
      <c r="Y179" s="83">
        <v>506.34206419999998</v>
      </c>
      <c r="Z179" s="83">
        <v>14402.418866128</v>
      </c>
      <c r="AA179" s="83">
        <v>506.34206419999998</v>
      </c>
      <c r="AB179" s="51">
        <f t="shared" si="20"/>
        <v>2937.0271536279997</v>
      </c>
      <c r="AC179" s="51">
        <f t="shared" si="21"/>
        <v>0</v>
      </c>
      <c r="AD179" s="52">
        <f t="shared" si="22"/>
        <v>3.9476171419731179</v>
      </c>
      <c r="AE179" s="52">
        <f t="shared" si="23"/>
        <v>0</v>
      </c>
    </row>
    <row r="180" spans="7:31">
      <c r="G180"/>
      <c r="U180" s="50">
        <f t="shared" si="24"/>
        <v>4</v>
      </c>
      <c r="V180" s="50">
        <f t="shared" si="19"/>
        <v>2029</v>
      </c>
      <c r="W180" s="82">
        <v>47209</v>
      </c>
      <c r="X180" s="83">
        <v>23439.386873799998</v>
      </c>
      <c r="Y180" s="83">
        <v>2507.3337243999999</v>
      </c>
      <c r="Z180" s="83">
        <v>28583.989891638001</v>
      </c>
      <c r="AA180" s="83">
        <v>2507.3337243999999</v>
      </c>
      <c r="AB180" s="51">
        <f t="shared" si="20"/>
        <v>5144.6030178380024</v>
      </c>
      <c r="AC180" s="51">
        <f t="shared" si="21"/>
        <v>0</v>
      </c>
      <c r="AD180" s="52">
        <f t="shared" si="22"/>
        <v>7.1452819692194485</v>
      </c>
      <c r="AE180" s="52">
        <f t="shared" si="23"/>
        <v>0</v>
      </c>
    </row>
    <row r="181" spans="7:31">
      <c r="G181"/>
      <c r="U181" s="50">
        <f t="shared" si="24"/>
        <v>5</v>
      </c>
      <c r="V181" s="50">
        <f t="shared" si="19"/>
        <v>2029</v>
      </c>
      <c r="W181" s="82">
        <v>47239</v>
      </c>
      <c r="X181" s="83">
        <v>457.42880159999999</v>
      </c>
      <c r="Y181" s="83">
        <v>2582.0969157</v>
      </c>
      <c r="Z181" s="83">
        <v>749.40463569999997</v>
      </c>
      <c r="AA181" s="83">
        <v>2582.0969157</v>
      </c>
      <c r="AB181" s="51">
        <f t="shared" si="20"/>
        <v>291.97583409999999</v>
      </c>
      <c r="AC181" s="51">
        <f t="shared" si="21"/>
        <v>0</v>
      </c>
      <c r="AD181" s="52">
        <f t="shared" si="22"/>
        <v>0.39244063723118278</v>
      </c>
      <c r="AE181" s="52">
        <f t="shared" si="23"/>
        <v>0</v>
      </c>
    </row>
    <row r="182" spans="7:31">
      <c r="G182"/>
      <c r="U182" s="50">
        <f t="shared" si="24"/>
        <v>6</v>
      </c>
      <c r="V182" s="50">
        <f t="shared" si="19"/>
        <v>2029</v>
      </c>
      <c r="W182" s="82">
        <v>47270</v>
      </c>
      <c r="X182" s="83">
        <v>701.87672575600004</v>
      </c>
      <c r="Y182" s="83">
        <v>0</v>
      </c>
      <c r="Z182" s="83">
        <v>1457.1249227999999</v>
      </c>
      <c r="AA182" s="83">
        <v>0</v>
      </c>
      <c r="AB182" s="51">
        <f t="shared" si="20"/>
        <v>755.24819704399988</v>
      </c>
      <c r="AC182" s="51">
        <f t="shared" si="21"/>
        <v>0</v>
      </c>
      <c r="AD182" s="52">
        <f t="shared" si="22"/>
        <v>1.0489558292277776</v>
      </c>
      <c r="AE182" s="52">
        <f t="shared" si="23"/>
        <v>0</v>
      </c>
    </row>
    <row r="183" spans="7:31">
      <c r="G183"/>
      <c r="U183" s="50">
        <f t="shared" si="24"/>
        <v>7</v>
      </c>
      <c r="V183" s="50">
        <f t="shared" si="19"/>
        <v>2029</v>
      </c>
      <c r="W183" s="82">
        <v>47300</v>
      </c>
      <c r="X183" s="83">
        <v>46.170738900000003</v>
      </c>
      <c r="Y183" s="83">
        <v>0</v>
      </c>
      <c r="Z183" s="83">
        <v>222.544464</v>
      </c>
      <c r="AA183" s="83">
        <v>0</v>
      </c>
      <c r="AB183" s="51">
        <f t="shared" si="20"/>
        <v>176.3737251</v>
      </c>
      <c r="AC183" s="51">
        <f t="shared" si="21"/>
        <v>0</v>
      </c>
      <c r="AD183" s="52">
        <f t="shared" si="22"/>
        <v>0.23706145846774193</v>
      </c>
      <c r="AE183" s="52">
        <f t="shared" si="23"/>
        <v>0</v>
      </c>
    </row>
    <row r="184" spans="7:31">
      <c r="G184"/>
      <c r="U184" s="50">
        <f t="shared" si="24"/>
        <v>8</v>
      </c>
      <c r="V184" s="50">
        <f t="shared" si="19"/>
        <v>2029</v>
      </c>
      <c r="W184" s="82">
        <v>47331</v>
      </c>
      <c r="X184" s="83">
        <v>0</v>
      </c>
      <c r="Y184" s="83">
        <v>0</v>
      </c>
      <c r="Z184" s="83">
        <v>0</v>
      </c>
      <c r="AA184" s="83">
        <v>0</v>
      </c>
      <c r="AB184" s="51">
        <f t="shared" si="20"/>
        <v>0</v>
      </c>
      <c r="AC184" s="51">
        <f t="shared" si="21"/>
        <v>0</v>
      </c>
      <c r="AD184" s="52">
        <f t="shared" si="22"/>
        <v>0</v>
      </c>
      <c r="AE184" s="52">
        <f t="shared" si="23"/>
        <v>0</v>
      </c>
    </row>
    <row r="185" spans="7:31">
      <c r="G185"/>
      <c r="U185" s="50">
        <f t="shared" si="24"/>
        <v>9</v>
      </c>
      <c r="V185" s="50">
        <f t="shared" si="19"/>
        <v>2029</v>
      </c>
      <c r="W185" s="82">
        <v>47362</v>
      </c>
      <c r="X185" s="83">
        <v>0</v>
      </c>
      <c r="Y185" s="83">
        <v>0</v>
      </c>
      <c r="Z185" s="83">
        <v>0</v>
      </c>
      <c r="AA185" s="83">
        <v>0</v>
      </c>
      <c r="AB185" s="51">
        <f t="shared" si="20"/>
        <v>0</v>
      </c>
      <c r="AC185" s="51">
        <f t="shared" si="21"/>
        <v>0</v>
      </c>
      <c r="AD185" s="52">
        <f t="shared" si="22"/>
        <v>0</v>
      </c>
      <c r="AE185" s="52">
        <f t="shared" si="23"/>
        <v>0</v>
      </c>
    </row>
    <row r="186" spans="7:31">
      <c r="G186"/>
      <c r="U186" s="50">
        <f t="shared" si="24"/>
        <v>10</v>
      </c>
      <c r="V186" s="50">
        <f t="shared" si="19"/>
        <v>2029</v>
      </c>
      <c r="W186" s="82">
        <v>47392</v>
      </c>
      <c r="X186" s="83">
        <v>16416.676501850001</v>
      </c>
      <c r="Y186" s="83">
        <v>0</v>
      </c>
      <c r="Z186" s="83">
        <v>21734.723663100001</v>
      </c>
      <c r="AA186" s="83">
        <v>0</v>
      </c>
      <c r="AB186" s="51">
        <f t="shared" si="20"/>
        <v>5318.0471612500005</v>
      </c>
      <c r="AC186" s="51">
        <f t="shared" si="21"/>
        <v>0</v>
      </c>
      <c r="AD186" s="52">
        <f t="shared" si="22"/>
        <v>7.1479128511424737</v>
      </c>
      <c r="AE186" s="52">
        <f t="shared" si="23"/>
        <v>0</v>
      </c>
    </row>
    <row r="187" spans="7:31">
      <c r="G187"/>
      <c r="U187" s="50">
        <f t="shared" si="24"/>
        <v>11</v>
      </c>
      <c r="V187" s="50">
        <f t="shared" si="19"/>
        <v>2029</v>
      </c>
      <c r="W187" s="82">
        <v>47423</v>
      </c>
      <c r="X187" s="83">
        <v>0</v>
      </c>
      <c r="Y187" s="83">
        <v>3.1940116999999999</v>
      </c>
      <c r="Z187" s="83">
        <v>0</v>
      </c>
      <c r="AA187" s="83">
        <v>3.1940116999999999</v>
      </c>
      <c r="AB187" s="51">
        <f t="shared" si="20"/>
        <v>0</v>
      </c>
      <c r="AC187" s="51">
        <f t="shared" si="21"/>
        <v>0</v>
      </c>
      <c r="AD187" s="52">
        <f t="shared" si="22"/>
        <v>0</v>
      </c>
      <c r="AE187" s="52">
        <f t="shared" si="23"/>
        <v>0</v>
      </c>
    </row>
    <row r="188" spans="7:31">
      <c r="G188"/>
      <c r="U188" s="50">
        <f t="shared" si="24"/>
        <v>12</v>
      </c>
      <c r="V188" s="50">
        <f t="shared" si="19"/>
        <v>2029</v>
      </c>
      <c r="W188" s="82">
        <v>47453</v>
      </c>
      <c r="X188" s="83">
        <v>0</v>
      </c>
      <c r="Y188" s="83">
        <v>353.6579418</v>
      </c>
      <c r="Z188" s="83">
        <v>0</v>
      </c>
      <c r="AA188" s="83">
        <v>353.6579418</v>
      </c>
      <c r="AB188" s="51">
        <f t="shared" si="20"/>
        <v>0</v>
      </c>
      <c r="AC188" s="51">
        <f t="shared" si="21"/>
        <v>0</v>
      </c>
      <c r="AD188" s="52">
        <f t="shared" si="22"/>
        <v>0</v>
      </c>
      <c r="AE188" s="52">
        <f t="shared" si="23"/>
        <v>0</v>
      </c>
    </row>
    <row r="189" spans="7:31">
      <c r="G189"/>
      <c r="U189" s="50">
        <f t="shared" si="24"/>
        <v>1</v>
      </c>
      <c r="V189" s="50">
        <f t="shared" si="19"/>
        <v>2030</v>
      </c>
      <c r="W189" s="82">
        <v>47484</v>
      </c>
      <c r="X189" s="83">
        <v>0</v>
      </c>
      <c r="Y189" s="83">
        <v>1285.1805430080001</v>
      </c>
      <c r="Z189" s="83">
        <v>0</v>
      </c>
      <c r="AA189" s="83">
        <v>1285.1805430080001</v>
      </c>
      <c r="AB189" s="51">
        <f t="shared" si="20"/>
        <v>0</v>
      </c>
      <c r="AC189" s="51">
        <f t="shared" si="21"/>
        <v>0</v>
      </c>
      <c r="AD189" s="52">
        <f t="shared" si="22"/>
        <v>0</v>
      </c>
      <c r="AE189" s="52">
        <f t="shared" si="23"/>
        <v>0</v>
      </c>
    </row>
    <row r="190" spans="7:31">
      <c r="G190"/>
      <c r="U190" s="50">
        <f t="shared" si="24"/>
        <v>2</v>
      </c>
      <c r="V190" s="50">
        <f t="shared" si="19"/>
        <v>2030</v>
      </c>
      <c r="W190" s="82">
        <v>47515</v>
      </c>
      <c r="X190" s="83">
        <v>0</v>
      </c>
      <c r="Y190" s="83">
        <v>93.065826799999996</v>
      </c>
      <c r="Z190" s="83">
        <v>0</v>
      </c>
      <c r="AA190" s="83">
        <v>93.065826799999996</v>
      </c>
      <c r="AB190" s="51">
        <f t="shared" si="20"/>
        <v>0</v>
      </c>
      <c r="AC190" s="51">
        <f t="shared" si="21"/>
        <v>0</v>
      </c>
      <c r="AD190" s="52">
        <f t="shared" si="22"/>
        <v>0</v>
      </c>
      <c r="AE190" s="52">
        <f t="shared" si="23"/>
        <v>0</v>
      </c>
    </row>
    <row r="191" spans="7:31">
      <c r="G191"/>
      <c r="U191" s="50">
        <f t="shared" si="24"/>
        <v>3</v>
      </c>
      <c r="V191" s="50">
        <f t="shared" si="19"/>
        <v>2030</v>
      </c>
      <c r="W191" s="82">
        <v>47543</v>
      </c>
      <c r="X191" s="83">
        <v>0</v>
      </c>
      <c r="Y191" s="83">
        <v>862.40271987000006</v>
      </c>
      <c r="Z191" s="83">
        <v>0</v>
      </c>
      <c r="AA191" s="83">
        <v>862.40271987000006</v>
      </c>
      <c r="AB191" s="51">
        <f t="shared" si="20"/>
        <v>0</v>
      </c>
      <c r="AC191" s="51">
        <f t="shared" si="21"/>
        <v>0</v>
      </c>
      <c r="AD191" s="52">
        <f t="shared" si="22"/>
        <v>0</v>
      </c>
      <c r="AE191" s="52">
        <f t="shared" si="23"/>
        <v>0</v>
      </c>
    </row>
    <row r="192" spans="7:31">
      <c r="G192"/>
      <c r="U192" s="50">
        <f t="shared" si="24"/>
        <v>4</v>
      </c>
      <c r="V192" s="50">
        <f t="shared" si="19"/>
        <v>2030</v>
      </c>
      <c r="W192" s="82">
        <v>47574</v>
      </c>
      <c r="X192" s="83">
        <v>1092.482943</v>
      </c>
      <c r="Y192" s="83">
        <v>2226.7770341700002</v>
      </c>
      <c r="Z192" s="83">
        <v>1908.3088238099999</v>
      </c>
      <c r="AA192" s="83">
        <v>2226.7770341700002</v>
      </c>
      <c r="AB192" s="51">
        <f t="shared" si="20"/>
        <v>815.82588080999994</v>
      </c>
      <c r="AC192" s="51">
        <f t="shared" si="21"/>
        <v>0</v>
      </c>
      <c r="AD192" s="52">
        <f t="shared" si="22"/>
        <v>1.133091501125</v>
      </c>
      <c r="AE192" s="52">
        <f t="shared" si="23"/>
        <v>0</v>
      </c>
    </row>
    <row r="193" spans="7:31">
      <c r="G193"/>
      <c r="U193" s="50">
        <f t="shared" si="24"/>
        <v>5</v>
      </c>
      <c r="V193" s="50">
        <f t="shared" si="19"/>
        <v>2030</v>
      </c>
      <c r="W193" s="82">
        <v>47604</v>
      </c>
      <c r="X193" s="83">
        <v>0</v>
      </c>
      <c r="Y193" s="83">
        <v>2427.1328725499998</v>
      </c>
      <c r="Z193" s="83">
        <v>15.3209152</v>
      </c>
      <c r="AA193" s="83">
        <v>2427.1328725499998</v>
      </c>
      <c r="AB193" s="51">
        <f t="shared" si="20"/>
        <v>15.3209152</v>
      </c>
      <c r="AC193" s="51">
        <f t="shared" si="21"/>
        <v>0</v>
      </c>
      <c r="AD193" s="52">
        <f t="shared" si="22"/>
        <v>2.0592627956989247E-2</v>
      </c>
      <c r="AE193" s="52">
        <f t="shared" si="23"/>
        <v>0</v>
      </c>
    </row>
    <row r="194" spans="7:31">
      <c r="G194"/>
      <c r="U194" s="50">
        <f t="shared" si="24"/>
        <v>6</v>
      </c>
      <c r="V194" s="50">
        <f t="shared" si="19"/>
        <v>2030</v>
      </c>
      <c r="W194" s="82">
        <v>47635</v>
      </c>
      <c r="X194" s="83">
        <v>4475.4926690000002</v>
      </c>
      <c r="Y194" s="83">
        <v>0</v>
      </c>
      <c r="Z194" s="83">
        <v>5057.4925949999997</v>
      </c>
      <c r="AA194" s="83">
        <v>0</v>
      </c>
      <c r="AB194" s="51">
        <f t="shared" si="20"/>
        <v>581.9999259999995</v>
      </c>
      <c r="AC194" s="51">
        <f t="shared" si="21"/>
        <v>0</v>
      </c>
      <c r="AD194" s="52">
        <f t="shared" si="22"/>
        <v>0.80833323055555484</v>
      </c>
      <c r="AE194" s="52">
        <f t="shared" si="23"/>
        <v>0</v>
      </c>
    </row>
    <row r="195" spans="7:31">
      <c r="G195"/>
      <c r="U195" s="50">
        <f t="shared" si="24"/>
        <v>7</v>
      </c>
      <c r="V195" s="50">
        <f t="shared" si="19"/>
        <v>2030</v>
      </c>
      <c r="W195" s="82">
        <v>47665</v>
      </c>
      <c r="X195" s="83">
        <v>0</v>
      </c>
      <c r="Y195" s="83">
        <v>0</v>
      </c>
      <c r="Z195" s="83">
        <v>0</v>
      </c>
      <c r="AA195" s="83">
        <v>0</v>
      </c>
      <c r="AB195" s="51">
        <f t="shared" si="20"/>
        <v>0</v>
      </c>
      <c r="AC195" s="51">
        <f t="shared" si="21"/>
        <v>0</v>
      </c>
      <c r="AD195" s="52">
        <f t="shared" si="22"/>
        <v>0</v>
      </c>
      <c r="AE195" s="52">
        <f t="shared" si="23"/>
        <v>0</v>
      </c>
    </row>
    <row r="196" spans="7:31">
      <c r="G196"/>
      <c r="U196" s="50">
        <f t="shared" si="24"/>
        <v>8</v>
      </c>
      <c r="V196" s="50">
        <f t="shared" si="19"/>
        <v>2030</v>
      </c>
      <c r="W196" s="82">
        <v>47696</v>
      </c>
      <c r="X196" s="83">
        <v>0</v>
      </c>
      <c r="Y196" s="83">
        <v>0</v>
      </c>
      <c r="Z196" s="83">
        <v>0</v>
      </c>
      <c r="AA196" s="83">
        <v>0</v>
      </c>
      <c r="AB196" s="51">
        <f t="shared" si="20"/>
        <v>0</v>
      </c>
      <c r="AC196" s="51">
        <f t="shared" si="21"/>
        <v>0</v>
      </c>
      <c r="AD196" s="52">
        <f t="shared" si="22"/>
        <v>0</v>
      </c>
      <c r="AE196" s="52">
        <f t="shared" si="23"/>
        <v>0</v>
      </c>
    </row>
    <row r="197" spans="7:31">
      <c r="G197"/>
      <c r="U197" s="50">
        <f t="shared" si="24"/>
        <v>9</v>
      </c>
      <c r="V197" s="50">
        <f t="shared" si="19"/>
        <v>2030</v>
      </c>
      <c r="W197" s="82">
        <v>47727</v>
      </c>
      <c r="X197" s="83">
        <v>0</v>
      </c>
      <c r="Y197" s="83">
        <v>0</v>
      </c>
      <c r="Z197" s="83">
        <v>0</v>
      </c>
      <c r="AA197" s="83">
        <v>0</v>
      </c>
      <c r="AB197" s="51">
        <f t="shared" si="20"/>
        <v>0</v>
      </c>
      <c r="AC197" s="51">
        <f t="shared" si="21"/>
        <v>0</v>
      </c>
      <c r="AD197" s="52">
        <f t="shared" si="22"/>
        <v>0</v>
      </c>
      <c r="AE197" s="52">
        <f t="shared" si="23"/>
        <v>0</v>
      </c>
    </row>
    <row r="198" spans="7:31">
      <c r="G198"/>
      <c r="U198" s="50">
        <f t="shared" si="24"/>
        <v>10</v>
      </c>
      <c r="V198" s="50">
        <f t="shared" si="19"/>
        <v>2030</v>
      </c>
      <c r="W198" s="82">
        <v>47757</v>
      </c>
      <c r="X198" s="83">
        <v>0</v>
      </c>
      <c r="Y198" s="83">
        <v>0</v>
      </c>
      <c r="Z198" s="83">
        <v>0</v>
      </c>
      <c r="AA198" s="83">
        <v>0</v>
      </c>
      <c r="AB198" s="51">
        <f t="shared" si="20"/>
        <v>0</v>
      </c>
      <c r="AC198" s="51">
        <f t="shared" si="21"/>
        <v>0</v>
      </c>
      <c r="AD198" s="52">
        <f t="shared" si="22"/>
        <v>0</v>
      </c>
      <c r="AE198" s="52">
        <f t="shared" si="23"/>
        <v>0</v>
      </c>
    </row>
    <row r="199" spans="7:31">
      <c r="G199"/>
      <c r="U199" s="50">
        <f t="shared" si="24"/>
        <v>11</v>
      </c>
      <c r="V199" s="50">
        <f t="shared" si="19"/>
        <v>2030</v>
      </c>
      <c r="W199" s="82">
        <v>47788</v>
      </c>
      <c r="X199" s="83">
        <v>0</v>
      </c>
      <c r="Y199" s="83">
        <v>3.4529990000000002</v>
      </c>
      <c r="Z199" s="83">
        <v>0</v>
      </c>
      <c r="AA199" s="83">
        <v>3.4529990000000002</v>
      </c>
      <c r="AB199" s="51">
        <f t="shared" si="20"/>
        <v>0</v>
      </c>
      <c r="AC199" s="51">
        <f t="shared" si="21"/>
        <v>0</v>
      </c>
      <c r="AD199" s="52">
        <f t="shared" si="22"/>
        <v>0</v>
      </c>
      <c r="AE199" s="52">
        <f t="shared" si="23"/>
        <v>0</v>
      </c>
    </row>
    <row r="200" spans="7:31">
      <c r="G200"/>
      <c r="U200" s="50">
        <f t="shared" si="24"/>
        <v>12</v>
      </c>
      <c r="V200" s="50">
        <f t="shared" si="19"/>
        <v>2030</v>
      </c>
      <c r="W200" s="82">
        <v>47818</v>
      </c>
      <c r="X200" s="83">
        <v>0</v>
      </c>
      <c r="Y200" s="83">
        <v>402.21050903999998</v>
      </c>
      <c r="Z200" s="83">
        <v>0</v>
      </c>
      <c r="AA200" s="83">
        <v>402.21050903999998</v>
      </c>
      <c r="AB200" s="51">
        <f t="shared" si="20"/>
        <v>0</v>
      </c>
      <c r="AC200" s="51">
        <f t="shared" si="21"/>
        <v>0</v>
      </c>
      <c r="AD200" s="52">
        <f t="shared" si="22"/>
        <v>0</v>
      </c>
      <c r="AE200" s="52">
        <f t="shared" si="23"/>
        <v>0</v>
      </c>
    </row>
    <row r="201" spans="7:31">
      <c r="G201"/>
      <c r="U201" s="50">
        <f t="shared" si="24"/>
        <v>1</v>
      </c>
      <c r="V201" s="50">
        <f t="shared" ref="V201:V248" si="25">YEAR(W201)</f>
        <v>2031</v>
      </c>
      <c r="W201" s="82">
        <v>47849</v>
      </c>
      <c r="X201" s="83">
        <v>0</v>
      </c>
      <c r="Y201" s="83">
        <v>0</v>
      </c>
      <c r="Z201" s="83">
        <v>0</v>
      </c>
      <c r="AA201" s="83">
        <v>0</v>
      </c>
      <c r="AB201" s="51">
        <f t="shared" ref="AB201:AB248" si="26">Z201-X201</f>
        <v>0</v>
      </c>
      <c r="AC201" s="51">
        <f t="shared" ref="AC201:AC248" si="27">AA201-Y201</f>
        <v>0</v>
      </c>
      <c r="AD201" s="52">
        <f t="shared" ref="AD201:AD248" si="28">AB201/24/(EDATE($W201,1)-$W201)</f>
        <v>0</v>
      </c>
      <c r="AE201" s="52">
        <f t="shared" ref="AE201:AE248" si="29">AC201/24/(EDATE($W201,1)-$W201)</f>
        <v>0</v>
      </c>
    </row>
    <row r="202" spans="7:31">
      <c r="G202"/>
      <c r="U202" s="50">
        <f t="shared" ref="U202:U248" si="30">MONTH(W202)</f>
        <v>2</v>
      </c>
      <c r="V202" s="50">
        <f t="shared" si="25"/>
        <v>2031</v>
      </c>
      <c r="W202" s="82">
        <v>47880</v>
      </c>
      <c r="X202" s="83">
        <v>0</v>
      </c>
      <c r="Y202" s="83">
        <v>0</v>
      </c>
      <c r="Z202" s="83">
        <v>0</v>
      </c>
      <c r="AA202" s="83">
        <v>0</v>
      </c>
      <c r="AB202" s="51">
        <f t="shared" si="26"/>
        <v>0</v>
      </c>
      <c r="AC202" s="51">
        <f t="shared" si="27"/>
        <v>0</v>
      </c>
      <c r="AD202" s="52">
        <f t="shared" si="28"/>
        <v>0</v>
      </c>
      <c r="AE202" s="52">
        <f t="shared" si="29"/>
        <v>0</v>
      </c>
    </row>
    <row r="203" spans="7:31">
      <c r="G203"/>
      <c r="U203" s="50">
        <f t="shared" si="30"/>
        <v>3</v>
      </c>
      <c r="V203" s="50">
        <f t="shared" si="25"/>
        <v>2031</v>
      </c>
      <c r="W203" s="82">
        <v>47908</v>
      </c>
      <c r="X203" s="83">
        <v>0</v>
      </c>
      <c r="Y203" s="83">
        <v>0</v>
      </c>
      <c r="Z203" s="83">
        <v>0</v>
      </c>
      <c r="AA203" s="83">
        <v>0</v>
      </c>
      <c r="AB203" s="51">
        <f t="shared" si="26"/>
        <v>0</v>
      </c>
      <c r="AC203" s="51">
        <f t="shared" si="27"/>
        <v>0</v>
      </c>
      <c r="AD203" s="52">
        <f t="shared" si="28"/>
        <v>0</v>
      </c>
      <c r="AE203" s="52">
        <f t="shared" si="29"/>
        <v>0</v>
      </c>
    </row>
    <row r="204" spans="7:31">
      <c r="G204"/>
      <c r="U204" s="50">
        <f t="shared" si="30"/>
        <v>4</v>
      </c>
      <c r="V204" s="50">
        <f t="shared" si="25"/>
        <v>2031</v>
      </c>
      <c r="W204" s="82">
        <v>47939</v>
      </c>
      <c r="X204" s="83">
        <v>10056.303005399999</v>
      </c>
      <c r="Y204" s="83">
        <v>428.74875800000001</v>
      </c>
      <c r="Z204" s="83">
        <v>12257.19850013</v>
      </c>
      <c r="AA204" s="83">
        <v>428.74875800000001</v>
      </c>
      <c r="AB204" s="51">
        <f t="shared" si="26"/>
        <v>2200.8954947300008</v>
      </c>
      <c r="AC204" s="51">
        <f t="shared" si="27"/>
        <v>0</v>
      </c>
      <c r="AD204" s="52">
        <f t="shared" si="28"/>
        <v>3.0567992982361125</v>
      </c>
      <c r="AE204" s="52">
        <f t="shared" si="29"/>
        <v>0</v>
      </c>
    </row>
    <row r="205" spans="7:31">
      <c r="G205"/>
      <c r="U205" s="50">
        <f t="shared" si="30"/>
        <v>5</v>
      </c>
      <c r="V205" s="50">
        <f t="shared" si="25"/>
        <v>2031</v>
      </c>
      <c r="W205" s="82">
        <v>47969</v>
      </c>
      <c r="X205" s="83">
        <v>0</v>
      </c>
      <c r="Y205" s="83">
        <v>1370.82587534</v>
      </c>
      <c r="Z205" s="83">
        <v>22.44117</v>
      </c>
      <c r="AA205" s="83">
        <v>1370.82587534</v>
      </c>
      <c r="AB205" s="51">
        <f t="shared" si="26"/>
        <v>22.44117</v>
      </c>
      <c r="AC205" s="51">
        <f t="shared" si="27"/>
        <v>0</v>
      </c>
      <c r="AD205" s="52">
        <f t="shared" si="28"/>
        <v>3.0162862903225805E-2</v>
      </c>
      <c r="AE205" s="52">
        <f t="shared" si="29"/>
        <v>0</v>
      </c>
    </row>
    <row r="206" spans="7:31">
      <c r="G206"/>
      <c r="U206" s="50">
        <f t="shared" si="30"/>
        <v>6</v>
      </c>
      <c r="V206" s="50">
        <f t="shared" si="25"/>
        <v>2031</v>
      </c>
      <c r="W206" s="82">
        <v>48000</v>
      </c>
      <c r="X206" s="83">
        <v>3913.5208990000001</v>
      </c>
      <c r="Y206" s="83">
        <v>20.917155999999999</v>
      </c>
      <c r="Z206" s="83">
        <v>4379.1208559999995</v>
      </c>
      <c r="AA206" s="83">
        <v>20.917155999999999</v>
      </c>
      <c r="AB206" s="51">
        <f t="shared" si="26"/>
        <v>465.59995699999945</v>
      </c>
      <c r="AC206" s="51">
        <f t="shared" si="27"/>
        <v>0</v>
      </c>
      <c r="AD206" s="52">
        <f t="shared" si="28"/>
        <v>0.64666660694444367</v>
      </c>
      <c r="AE206" s="52">
        <f t="shared" si="29"/>
        <v>0</v>
      </c>
    </row>
    <row r="207" spans="7:31">
      <c r="G207"/>
      <c r="U207" s="50">
        <f t="shared" si="30"/>
        <v>7</v>
      </c>
      <c r="V207" s="50">
        <f t="shared" si="25"/>
        <v>2031</v>
      </c>
      <c r="W207" s="82">
        <v>48030</v>
      </c>
      <c r="X207" s="83">
        <v>0</v>
      </c>
      <c r="Y207" s="83">
        <v>0</v>
      </c>
      <c r="Z207" s="83">
        <v>0</v>
      </c>
      <c r="AA207" s="83">
        <v>0</v>
      </c>
      <c r="AB207" s="51">
        <f t="shared" si="26"/>
        <v>0</v>
      </c>
      <c r="AC207" s="51">
        <f t="shared" si="27"/>
        <v>0</v>
      </c>
      <c r="AD207" s="52">
        <f t="shared" si="28"/>
        <v>0</v>
      </c>
      <c r="AE207" s="52">
        <f t="shared" si="29"/>
        <v>0</v>
      </c>
    </row>
    <row r="208" spans="7:31">
      <c r="G208"/>
      <c r="U208" s="50">
        <f t="shared" si="30"/>
        <v>8</v>
      </c>
      <c r="V208" s="50">
        <f t="shared" si="25"/>
        <v>2031</v>
      </c>
      <c r="W208" s="82">
        <v>48061</v>
      </c>
      <c r="X208" s="83">
        <v>0</v>
      </c>
      <c r="Y208" s="83">
        <v>0</v>
      </c>
      <c r="Z208" s="83">
        <v>0</v>
      </c>
      <c r="AA208" s="83">
        <v>0</v>
      </c>
      <c r="AB208" s="51">
        <f t="shared" si="26"/>
        <v>0</v>
      </c>
      <c r="AC208" s="51">
        <f t="shared" si="27"/>
        <v>0</v>
      </c>
      <c r="AD208" s="52">
        <f t="shared" si="28"/>
        <v>0</v>
      </c>
      <c r="AE208" s="52">
        <f t="shared" si="29"/>
        <v>0</v>
      </c>
    </row>
    <row r="209" spans="7:31">
      <c r="G209"/>
      <c r="U209" s="50">
        <f t="shared" si="30"/>
        <v>9</v>
      </c>
      <c r="V209" s="50">
        <f t="shared" si="25"/>
        <v>2031</v>
      </c>
      <c r="W209" s="82">
        <v>48092</v>
      </c>
      <c r="X209" s="83">
        <v>0</v>
      </c>
      <c r="Y209" s="83">
        <v>0</v>
      </c>
      <c r="Z209" s="83">
        <v>0</v>
      </c>
      <c r="AA209" s="83">
        <v>0</v>
      </c>
      <c r="AB209" s="51">
        <f t="shared" si="26"/>
        <v>0</v>
      </c>
      <c r="AC209" s="51">
        <f t="shared" si="27"/>
        <v>0</v>
      </c>
      <c r="AD209" s="52">
        <f t="shared" si="28"/>
        <v>0</v>
      </c>
      <c r="AE209" s="52">
        <f t="shared" si="29"/>
        <v>0</v>
      </c>
    </row>
    <row r="210" spans="7:31">
      <c r="G210"/>
      <c r="U210" s="50">
        <f t="shared" si="30"/>
        <v>10</v>
      </c>
      <c r="V210" s="50">
        <f t="shared" si="25"/>
        <v>2031</v>
      </c>
      <c r="W210" s="82">
        <v>48122</v>
      </c>
      <c r="X210" s="83">
        <v>0</v>
      </c>
      <c r="Y210" s="83">
        <v>0</v>
      </c>
      <c r="Z210" s="83">
        <v>0</v>
      </c>
      <c r="AA210" s="83">
        <v>0</v>
      </c>
      <c r="AB210" s="51">
        <f t="shared" si="26"/>
        <v>0</v>
      </c>
      <c r="AC210" s="51">
        <f t="shared" si="27"/>
        <v>0</v>
      </c>
      <c r="AD210" s="52">
        <f t="shared" si="28"/>
        <v>0</v>
      </c>
      <c r="AE210" s="52">
        <f t="shared" si="29"/>
        <v>0</v>
      </c>
    </row>
    <row r="211" spans="7:31">
      <c r="G211"/>
      <c r="U211" s="50">
        <f t="shared" si="30"/>
        <v>11</v>
      </c>
      <c r="V211" s="50">
        <f t="shared" si="25"/>
        <v>2031</v>
      </c>
      <c r="W211" s="82">
        <v>48153</v>
      </c>
      <c r="X211" s="83">
        <v>0</v>
      </c>
      <c r="Y211" s="83">
        <v>0</v>
      </c>
      <c r="Z211" s="83">
        <v>0</v>
      </c>
      <c r="AA211" s="83">
        <v>0</v>
      </c>
      <c r="AB211" s="51">
        <f t="shared" si="26"/>
        <v>0</v>
      </c>
      <c r="AC211" s="51">
        <f t="shared" si="27"/>
        <v>0</v>
      </c>
      <c r="AD211" s="52">
        <f t="shared" si="28"/>
        <v>0</v>
      </c>
      <c r="AE211" s="52">
        <f t="shared" si="29"/>
        <v>0</v>
      </c>
    </row>
    <row r="212" spans="7:31">
      <c r="G212"/>
      <c r="U212" s="50">
        <f t="shared" si="30"/>
        <v>12</v>
      </c>
      <c r="V212" s="50">
        <f t="shared" si="25"/>
        <v>2031</v>
      </c>
      <c r="W212" s="82">
        <v>48183</v>
      </c>
      <c r="X212" s="83">
        <v>0</v>
      </c>
      <c r="Y212" s="83">
        <v>0</v>
      </c>
      <c r="Z212" s="83">
        <v>0</v>
      </c>
      <c r="AA212" s="83">
        <v>0</v>
      </c>
      <c r="AB212" s="51">
        <f t="shared" si="26"/>
        <v>0</v>
      </c>
      <c r="AC212" s="51">
        <f t="shared" si="27"/>
        <v>0</v>
      </c>
      <c r="AD212" s="52">
        <f t="shared" si="28"/>
        <v>0</v>
      </c>
      <c r="AE212" s="52">
        <f t="shared" si="29"/>
        <v>0</v>
      </c>
    </row>
    <row r="213" spans="7:31">
      <c r="G213"/>
      <c r="U213" s="50">
        <f t="shared" si="30"/>
        <v>1</v>
      </c>
      <c r="V213" s="50">
        <f t="shared" si="25"/>
        <v>2032</v>
      </c>
      <c r="W213" s="82">
        <v>48214</v>
      </c>
      <c r="X213" s="83">
        <v>0</v>
      </c>
      <c r="Y213" s="83">
        <v>0</v>
      </c>
      <c r="Z213" s="83">
        <v>0</v>
      </c>
      <c r="AA213" s="83">
        <v>0</v>
      </c>
      <c r="AB213" s="51">
        <f t="shared" si="26"/>
        <v>0</v>
      </c>
      <c r="AC213" s="51">
        <f t="shared" si="27"/>
        <v>0</v>
      </c>
      <c r="AD213" s="52">
        <f t="shared" si="28"/>
        <v>0</v>
      </c>
      <c r="AE213" s="52">
        <f t="shared" si="29"/>
        <v>0</v>
      </c>
    </row>
    <row r="214" spans="7:31">
      <c r="G214"/>
      <c r="U214" s="50">
        <f t="shared" si="30"/>
        <v>2</v>
      </c>
      <c r="V214" s="50">
        <f t="shared" si="25"/>
        <v>2032</v>
      </c>
      <c r="W214" s="82">
        <v>48245</v>
      </c>
      <c r="X214" s="83">
        <v>0</v>
      </c>
      <c r="Y214" s="83">
        <v>0</v>
      </c>
      <c r="Z214" s="83">
        <v>0</v>
      </c>
      <c r="AA214" s="83">
        <v>0</v>
      </c>
      <c r="AB214" s="51">
        <f t="shared" si="26"/>
        <v>0</v>
      </c>
      <c r="AC214" s="51">
        <f t="shared" si="27"/>
        <v>0</v>
      </c>
      <c r="AD214" s="52">
        <f t="shared" si="28"/>
        <v>0</v>
      </c>
      <c r="AE214" s="52">
        <f t="shared" si="29"/>
        <v>0</v>
      </c>
    </row>
    <row r="215" spans="7:31">
      <c r="G215"/>
      <c r="U215" s="50">
        <f t="shared" si="30"/>
        <v>3</v>
      </c>
      <c r="V215" s="50">
        <f t="shared" si="25"/>
        <v>2032</v>
      </c>
      <c r="W215" s="82">
        <v>48274</v>
      </c>
      <c r="X215" s="83">
        <v>0</v>
      </c>
      <c r="Y215" s="83">
        <v>0</v>
      </c>
      <c r="Z215" s="83">
        <v>7.0786360000000004</v>
      </c>
      <c r="AA215" s="83">
        <v>0</v>
      </c>
      <c r="AB215" s="51">
        <f t="shared" si="26"/>
        <v>7.0786360000000004</v>
      </c>
      <c r="AC215" s="51">
        <f t="shared" si="27"/>
        <v>0</v>
      </c>
      <c r="AD215" s="52">
        <f t="shared" si="28"/>
        <v>9.5142956989247331E-3</v>
      </c>
      <c r="AE215" s="52">
        <f t="shared" si="29"/>
        <v>0</v>
      </c>
    </row>
    <row r="216" spans="7:31">
      <c r="G216"/>
      <c r="U216" s="50">
        <f t="shared" si="30"/>
        <v>4</v>
      </c>
      <c r="V216" s="50">
        <f t="shared" si="25"/>
        <v>2032</v>
      </c>
      <c r="W216" s="82">
        <v>48305</v>
      </c>
      <c r="X216" s="83">
        <v>14264.171956579999</v>
      </c>
      <c r="Y216" s="83">
        <v>446.2910286</v>
      </c>
      <c r="Z216" s="83">
        <v>17711.174210699999</v>
      </c>
      <c r="AA216" s="83">
        <v>446.2910286</v>
      </c>
      <c r="AB216" s="51">
        <f t="shared" si="26"/>
        <v>3447.0022541199996</v>
      </c>
      <c r="AC216" s="51">
        <f t="shared" si="27"/>
        <v>0</v>
      </c>
      <c r="AD216" s="52">
        <f t="shared" si="28"/>
        <v>4.7875031307222224</v>
      </c>
      <c r="AE216" s="52">
        <f t="shared" si="29"/>
        <v>0</v>
      </c>
    </row>
    <row r="217" spans="7:31">
      <c r="G217"/>
      <c r="U217" s="50">
        <f t="shared" si="30"/>
        <v>5</v>
      </c>
      <c r="V217" s="50">
        <f t="shared" si="25"/>
        <v>2032</v>
      </c>
      <c r="W217" s="82">
        <v>48335</v>
      </c>
      <c r="X217" s="83">
        <v>0</v>
      </c>
      <c r="Y217" s="83">
        <v>1677.8664654700001</v>
      </c>
      <c r="Z217" s="83">
        <v>32.507231900000001</v>
      </c>
      <c r="AA217" s="83">
        <v>1677.8664654700001</v>
      </c>
      <c r="AB217" s="51">
        <f t="shared" si="26"/>
        <v>32.507231900000001</v>
      </c>
      <c r="AC217" s="51">
        <f t="shared" si="27"/>
        <v>0</v>
      </c>
      <c r="AD217" s="52">
        <f t="shared" si="28"/>
        <v>4.3692515994623662E-2</v>
      </c>
      <c r="AE217" s="52">
        <f t="shared" si="29"/>
        <v>0</v>
      </c>
    </row>
    <row r="218" spans="7:31">
      <c r="G218"/>
      <c r="U218" s="50">
        <f t="shared" si="30"/>
        <v>6</v>
      </c>
      <c r="V218" s="50">
        <f t="shared" si="25"/>
        <v>2032</v>
      </c>
      <c r="W218" s="82">
        <v>48366</v>
      </c>
      <c r="X218" s="83">
        <v>117.60674299999999</v>
      </c>
      <c r="Y218" s="83">
        <v>0</v>
      </c>
      <c r="Z218" s="83">
        <v>214.60686699999999</v>
      </c>
      <c r="AA218" s="83">
        <v>0</v>
      </c>
      <c r="AB218" s="51">
        <f t="shared" si="26"/>
        <v>97.000124</v>
      </c>
      <c r="AC218" s="51">
        <f t="shared" si="27"/>
        <v>0</v>
      </c>
      <c r="AD218" s="52">
        <f t="shared" si="28"/>
        <v>0.13472239444444442</v>
      </c>
      <c r="AE218" s="52">
        <f t="shared" si="29"/>
        <v>0</v>
      </c>
    </row>
    <row r="219" spans="7:31">
      <c r="G219"/>
      <c r="U219" s="50">
        <f t="shared" si="30"/>
        <v>7</v>
      </c>
      <c r="V219" s="50">
        <f t="shared" si="25"/>
        <v>2032</v>
      </c>
      <c r="W219" s="82">
        <v>48396</v>
      </c>
      <c r="X219" s="83">
        <v>0</v>
      </c>
      <c r="Y219" s="83">
        <v>0</v>
      </c>
      <c r="Z219" s="83">
        <v>0</v>
      </c>
      <c r="AA219" s="83">
        <v>0</v>
      </c>
      <c r="AB219" s="51">
        <f t="shared" si="26"/>
        <v>0</v>
      </c>
      <c r="AC219" s="51">
        <f t="shared" si="27"/>
        <v>0</v>
      </c>
      <c r="AD219" s="52">
        <f t="shared" si="28"/>
        <v>0</v>
      </c>
      <c r="AE219" s="52">
        <f t="shared" si="29"/>
        <v>0</v>
      </c>
    </row>
    <row r="220" spans="7:31">
      <c r="G220"/>
      <c r="U220" s="50">
        <f t="shared" si="30"/>
        <v>8</v>
      </c>
      <c r="V220" s="50">
        <f t="shared" si="25"/>
        <v>2032</v>
      </c>
      <c r="W220" s="82">
        <v>48427</v>
      </c>
      <c r="X220" s="83">
        <v>0</v>
      </c>
      <c r="Y220" s="83">
        <v>0</v>
      </c>
      <c r="Z220" s="83">
        <v>0</v>
      </c>
      <c r="AA220" s="83">
        <v>0</v>
      </c>
      <c r="AB220" s="51">
        <f t="shared" si="26"/>
        <v>0</v>
      </c>
      <c r="AC220" s="51">
        <f t="shared" si="27"/>
        <v>0</v>
      </c>
      <c r="AD220" s="52">
        <f t="shared" si="28"/>
        <v>0</v>
      </c>
      <c r="AE220" s="52">
        <f t="shared" si="29"/>
        <v>0</v>
      </c>
    </row>
    <row r="221" spans="7:31">
      <c r="G221"/>
      <c r="U221" s="50">
        <f t="shared" si="30"/>
        <v>9</v>
      </c>
      <c r="V221" s="50">
        <f t="shared" si="25"/>
        <v>2032</v>
      </c>
      <c r="W221" s="82">
        <v>48458</v>
      </c>
      <c r="X221" s="83">
        <v>0</v>
      </c>
      <c r="Y221" s="83">
        <v>0</v>
      </c>
      <c r="Z221" s="83">
        <v>0</v>
      </c>
      <c r="AA221" s="83">
        <v>0</v>
      </c>
      <c r="AB221" s="51">
        <f t="shared" si="26"/>
        <v>0</v>
      </c>
      <c r="AC221" s="51">
        <f t="shared" si="27"/>
        <v>0</v>
      </c>
      <c r="AD221" s="52">
        <f t="shared" si="28"/>
        <v>0</v>
      </c>
      <c r="AE221" s="52">
        <f t="shared" si="29"/>
        <v>0</v>
      </c>
    </row>
    <row r="222" spans="7:31">
      <c r="G222"/>
      <c r="U222" s="50">
        <f t="shared" si="30"/>
        <v>10</v>
      </c>
      <c r="V222" s="50">
        <f t="shared" si="25"/>
        <v>2032</v>
      </c>
      <c r="W222" s="82">
        <v>48488</v>
      </c>
      <c r="X222" s="83">
        <v>0</v>
      </c>
      <c r="Y222" s="83">
        <v>0</v>
      </c>
      <c r="Z222" s="83">
        <v>0</v>
      </c>
      <c r="AA222" s="83">
        <v>0</v>
      </c>
      <c r="AB222" s="51">
        <f t="shared" si="26"/>
        <v>0</v>
      </c>
      <c r="AC222" s="51">
        <f t="shared" si="27"/>
        <v>0</v>
      </c>
      <c r="AD222" s="52">
        <f t="shared" si="28"/>
        <v>0</v>
      </c>
      <c r="AE222" s="52">
        <f t="shared" si="29"/>
        <v>0</v>
      </c>
    </row>
    <row r="223" spans="7:31">
      <c r="G223"/>
      <c r="U223" s="50">
        <f t="shared" si="30"/>
        <v>11</v>
      </c>
      <c r="V223" s="50">
        <f t="shared" si="25"/>
        <v>2032</v>
      </c>
      <c r="W223" s="82">
        <v>48519</v>
      </c>
      <c r="X223" s="83">
        <v>0</v>
      </c>
      <c r="Y223" s="83">
        <v>0</v>
      </c>
      <c r="Z223" s="83">
        <v>0</v>
      </c>
      <c r="AA223" s="83">
        <v>0</v>
      </c>
      <c r="AB223" s="51">
        <f t="shared" si="26"/>
        <v>0</v>
      </c>
      <c r="AC223" s="51">
        <f t="shared" si="27"/>
        <v>0</v>
      </c>
      <c r="AD223" s="52">
        <f t="shared" si="28"/>
        <v>0</v>
      </c>
      <c r="AE223" s="52">
        <f t="shared" si="29"/>
        <v>0</v>
      </c>
    </row>
    <row r="224" spans="7:31">
      <c r="G224"/>
      <c r="U224" s="50">
        <f t="shared" si="30"/>
        <v>12</v>
      </c>
      <c r="V224" s="50">
        <f t="shared" si="25"/>
        <v>2032</v>
      </c>
      <c r="W224" s="82">
        <v>48549</v>
      </c>
      <c r="X224" s="83">
        <v>0</v>
      </c>
      <c r="Y224" s="83">
        <v>0</v>
      </c>
      <c r="Z224" s="83">
        <v>0</v>
      </c>
      <c r="AA224" s="83">
        <v>0</v>
      </c>
      <c r="AB224" s="51">
        <f t="shared" si="26"/>
        <v>0</v>
      </c>
      <c r="AC224" s="51">
        <f t="shared" si="27"/>
        <v>0</v>
      </c>
      <c r="AD224" s="52">
        <f t="shared" si="28"/>
        <v>0</v>
      </c>
      <c r="AE224" s="52">
        <f t="shared" si="29"/>
        <v>0</v>
      </c>
    </row>
    <row r="225" spans="7:31">
      <c r="G225"/>
      <c r="U225" s="50">
        <f t="shared" si="30"/>
        <v>1</v>
      </c>
      <c r="V225" s="50">
        <f t="shared" si="25"/>
        <v>2033</v>
      </c>
      <c r="W225" s="82">
        <v>48580</v>
      </c>
      <c r="X225" s="83">
        <v>0</v>
      </c>
      <c r="Y225" s="83">
        <v>0</v>
      </c>
      <c r="Z225" s="83">
        <v>0</v>
      </c>
      <c r="AA225" s="83">
        <v>0</v>
      </c>
      <c r="AB225" s="51">
        <f t="shared" si="26"/>
        <v>0</v>
      </c>
      <c r="AC225" s="51">
        <f t="shared" si="27"/>
        <v>0</v>
      </c>
      <c r="AD225" s="52">
        <f t="shared" si="28"/>
        <v>0</v>
      </c>
      <c r="AE225" s="52">
        <f t="shared" si="29"/>
        <v>0</v>
      </c>
    </row>
    <row r="226" spans="7:31">
      <c r="G226"/>
      <c r="U226" s="50">
        <f t="shared" si="30"/>
        <v>2</v>
      </c>
      <c r="V226" s="50">
        <f t="shared" si="25"/>
        <v>2033</v>
      </c>
      <c r="W226" s="82">
        <v>48611</v>
      </c>
      <c r="X226" s="83">
        <v>0</v>
      </c>
      <c r="Y226" s="83">
        <v>0</v>
      </c>
      <c r="Z226" s="83">
        <v>0</v>
      </c>
      <c r="AA226" s="83">
        <v>0</v>
      </c>
      <c r="AB226" s="51">
        <f t="shared" si="26"/>
        <v>0</v>
      </c>
      <c r="AC226" s="51">
        <f t="shared" si="27"/>
        <v>0</v>
      </c>
      <c r="AD226" s="52">
        <f t="shared" si="28"/>
        <v>0</v>
      </c>
      <c r="AE226" s="52">
        <f t="shared" si="29"/>
        <v>0</v>
      </c>
    </row>
    <row r="227" spans="7:31">
      <c r="G227"/>
      <c r="U227" s="50">
        <f t="shared" si="30"/>
        <v>3</v>
      </c>
      <c r="V227" s="50">
        <f t="shared" si="25"/>
        <v>2033</v>
      </c>
      <c r="W227" s="82">
        <v>48639</v>
      </c>
      <c r="X227" s="83">
        <v>0.42397308</v>
      </c>
      <c r="Y227" s="83">
        <v>0</v>
      </c>
      <c r="Z227" s="83">
        <v>0.56447599999999998</v>
      </c>
      <c r="AA227" s="83">
        <v>0</v>
      </c>
      <c r="AB227" s="51">
        <f t="shared" si="26"/>
        <v>0.14050291999999998</v>
      </c>
      <c r="AC227" s="51">
        <f t="shared" si="27"/>
        <v>0</v>
      </c>
      <c r="AD227" s="52">
        <f t="shared" si="28"/>
        <v>1.8884801075268813E-4</v>
      </c>
      <c r="AE227" s="52">
        <f t="shared" si="29"/>
        <v>0</v>
      </c>
    </row>
    <row r="228" spans="7:31">
      <c r="G228"/>
      <c r="U228" s="50">
        <f t="shared" si="30"/>
        <v>4</v>
      </c>
      <c r="V228" s="50">
        <f t="shared" si="25"/>
        <v>2033</v>
      </c>
      <c r="W228" s="82">
        <v>48670</v>
      </c>
      <c r="X228" s="83">
        <v>12559.209812139999</v>
      </c>
      <c r="Y228" s="83">
        <v>426.00841200000002</v>
      </c>
      <c r="Z228" s="83">
        <v>15653.3043413</v>
      </c>
      <c r="AA228" s="83">
        <v>426.00841200000002</v>
      </c>
      <c r="AB228" s="51">
        <f t="shared" si="26"/>
        <v>3094.0945291600001</v>
      </c>
      <c r="AC228" s="51">
        <f t="shared" si="27"/>
        <v>0</v>
      </c>
      <c r="AD228" s="52">
        <f t="shared" si="28"/>
        <v>4.2973535127222222</v>
      </c>
      <c r="AE228" s="52">
        <f t="shared" si="29"/>
        <v>0</v>
      </c>
    </row>
    <row r="229" spans="7:31">
      <c r="G229"/>
      <c r="U229" s="50">
        <f t="shared" si="30"/>
        <v>5</v>
      </c>
      <c r="V229" s="50">
        <f t="shared" si="25"/>
        <v>2033</v>
      </c>
      <c r="W229" s="82">
        <v>48700</v>
      </c>
      <c r="X229" s="83">
        <v>0</v>
      </c>
      <c r="Y229" s="83">
        <v>1816.46616432</v>
      </c>
      <c r="Z229" s="83">
        <v>31.6062701</v>
      </c>
      <c r="AA229" s="83">
        <v>1816.46616432</v>
      </c>
      <c r="AB229" s="51">
        <f t="shared" si="26"/>
        <v>31.6062701</v>
      </c>
      <c r="AC229" s="51">
        <f t="shared" si="27"/>
        <v>0</v>
      </c>
      <c r="AD229" s="52">
        <f t="shared" si="28"/>
        <v>4.2481545833333335E-2</v>
      </c>
      <c r="AE229" s="52">
        <f t="shared" si="29"/>
        <v>0</v>
      </c>
    </row>
    <row r="230" spans="7:31">
      <c r="G230"/>
      <c r="U230" s="50">
        <f t="shared" si="30"/>
        <v>6</v>
      </c>
      <c r="V230" s="50">
        <f t="shared" si="25"/>
        <v>2033</v>
      </c>
      <c r="W230" s="82">
        <v>48731</v>
      </c>
      <c r="X230" s="83">
        <v>87.388030000000001</v>
      </c>
      <c r="Y230" s="83">
        <v>7.1301079999999999</v>
      </c>
      <c r="Z230" s="83">
        <v>164.98812899999999</v>
      </c>
      <c r="AA230" s="83">
        <v>7.1301079999999999</v>
      </c>
      <c r="AB230" s="51">
        <f t="shared" si="26"/>
        <v>77.600098999999986</v>
      </c>
      <c r="AC230" s="51">
        <f t="shared" si="27"/>
        <v>0</v>
      </c>
      <c r="AD230" s="52">
        <f t="shared" si="28"/>
        <v>0.10777791527777776</v>
      </c>
      <c r="AE230" s="52">
        <f t="shared" si="29"/>
        <v>0</v>
      </c>
    </row>
    <row r="231" spans="7:31">
      <c r="G231"/>
      <c r="U231" s="50">
        <f t="shared" si="30"/>
        <v>7</v>
      </c>
      <c r="V231" s="50">
        <f t="shared" si="25"/>
        <v>2033</v>
      </c>
      <c r="W231" s="82">
        <v>48761</v>
      </c>
      <c r="X231" s="83">
        <v>0</v>
      </c>
      <c r="Y231" s="83">
        <v>0</v>
      </c>
      <c r="Z231" s="83">
        <v>0</v>
      </c>
      <c r="AA231" s="83">
        <v>0</v>
      </c>
      <c r="AB231" s="51">
        <f t="shared" si="26"/>
        <v>0</v>
      </c>
      <c r="AC231" s="51">
        <f t="shared" si="27"/>
        <v>0</v>
      </c>
      <c r="AD231" s="52">
        <f t="shared" si="28"/>
        <v>0</v>
      </c>
      <c r="AE231" s="52">
        <f t="shared" si="29"/>
        <v>0</v>
      </c>
    </row>
    <row r="232" spans="7:31">
      <c r="G232"/>
      <c r="U232" s="50">
        <f t="shared" si="30"/>
        <v>8</v>
      </c>
      <c r="V232" s="50">
        <f t="shared" si="25"/>
        <v>2033</v>
      </c>
      <c r="W232" s="82">
        <v>48792</v>
      </c>
      <c r="X232" s="83">
        <v>0</v>
      </c>
      <c r="Y232" s="83">
        <v>0</v>
      </c>
      <c r="Z232" s="83">
        <v>0</v>
      </c>
      <c r="AA232" s="83">
        <v>0</v>
      </c>
      <c r="AB232" s="51">
        <f t="shared" si="26"/>
        <v>0</v>
      </c>
      <c r="AC232" s="51">
        <f t="shared" si="27"/>
        <v>0</v>
      </c>
      <c r="AD232" s="52">
        <f t="shared" si="28"/>
        <v>0</v>
      </c>
      <c r="AE232" s="52">
        <f t="shared" si="29"/>
        <v>0</v>
      </c>
    </row>
    <row r="233" spans="7:31">
      <c r="G233"/>
      <c r="U233" s="50">
        <f t="shared" si="30"/>
        <v>9</v>
      </c>
      <c r="V233" s="50">
        <f t="shared" si="25"/>
        <v>2033</v>
      </c>
      <c r="W233" s="82">
        <v>48823</v>
      </c>
      <c r="X233" s="83">
        <v>0</v>
      </c>
      <c r="Y233" s="83">
        <v>0</v>
      </c>
      <c r="Z233" s="83">
        <v>0</v>
      </c>
      <c r="AA233" s="83">
        <v>0</v>
      </c>
      <c r="AB233" s="51">
        <f t="shared" si="26"/>
        <v>0</v>
      </c>
      <c r="AC233" s="51">
        <f t="shared" si="27"/>
        <v>0</v>
      </c>
      <c r="AD233" s="52">
        <f t="shared" si="28"/>
        <v>0</v>
      </c>
      <c r="AE233" s="52">
        <f t="shared" si="29"/>
        <v>0</v>
      </c>
    </row>
    <row r="234" spans="7:31">
      <c r="G234"/>
      <c r="U234" s="50">
        <f t="shared" si="30"/>
        <v>10</v>
      </c>
      <c r="V234" s="50">
        <f t="shared" si="25"/>
        <v>2033</v>
      </c>
      <c r="W234" s="82">
        <v>48853</v>
      </c>
      <c r="X234" s="83">
        <v>0</v>
      </c>
      <c r="Y234" s="83">
        <v>0</v>
      </c>
      <c r="Z234" s="83">
        <v>0</v>
      </c>
      <c r="AA234" s="83">
        <v>0</v>
      </c>
      <c r="AB234" s="51">
        <f t="shared" si="26"/>
        <v>0</v>
      </c>
      <c r="AC234" s="51">
        <f t="shared" si="27"/>
        <v>0</v>
      </c>
      <c r="AD234" s="52">
        <f t="shared" si="28"/>
        <v>0</v>
      </c>
      <c r="AE234" s="52">
        <f t="shared" si="29"/>
        <v>0</v>
      </c>
    </row>
    <row r="235" spans="7:31">
      <c r="G235"/>
      <c r="U235" s="50">
        <f t="shared" si="30"/>
        <v>11</v>
      </c>
      <c r="V235" s="50">
        <f t="shared" si="25"/>
        <v>2033</v>
      </c>
      <c r="W235" s="82">
        <v>48884</v>
      </c>
      <c r="X235" s="83">
        <v>0</v>
      </c>
      <c r="Y235" s="83">
        <v>0</v>
      </c>
      <c r="Z235" s="83">
        <v>0</v>
      </c>
      <c r="AA235" s="83">
        <v>0</v>
      </c>
      <c r="AB235" s="51">
        <f t="shared" si="26"/>
        <v>0</v>
      </c>
      <c r="AC235" s="51">
        <f t="shared" si="27"/>
        <v>0</v>
      </c>
      <c r="AD235" s="52">
        <f t="shared" si="28"/>
        <v>0</v>
      </c>
      <c r="AE235" s="52">
        <f t="shared" si="29"/>
        <v>0</v>
      </c>
    </row>
    <row r="236" spans="7:31">
      <c r="G236"/>
      <c r="U236" s="50">
        <f t="shared" si="30"/>
        <v>12</v>
      </c>
      <c r="V236" s="50">
        <f t="shared" si="25"/>
        <v>2033</v>
      </c>
      <c r="W236" s="82">
        <v>48914</v>
      </c>
      <c r="X236" s="83">
        <v>0</v>
      </c>
      <c r="Y236" s="83">
        <v>0</v>
      </c>
      <c r="Z236" s="83">
        <v>0</v>
      </c>
      <c r="AA236" s="83">
        <v>0</v>
      </c>
      <c r="AB236" s="51">
        <f t="shared" si="26"/>
        <v>0</v>
      </c>
      <c r="AC236" s="51">
        <f t="shared" si="27"/>
        <v>0</v>
      </c>
      <c r="AD236" s="52">
        <f t="shared" si="28"/>
        <v>0</v>
      </c>
      <c r="AE236" s="52">
        <f t="shared" si="29"/>
        <v>0</v>
      </c>
    </row>
    <row r="237" spans="7:31">
      <c r="G237"/>
      <c r="U237" s="50">
        <f t="shared" si="30"/>
        <v>1</v>
      </c>
      <c r="V237" s="50">
        <f t="shared" si="25"/>
        <v>2034</v>
      </c>
      <c r="W237" s="82">
        <v>48945</v>
      </c>
      <c r="X237" s="83">
        <v>0</v>
      </c>
      <c r="Y237" s="83">
        <v>0</v>
      </c>
      <c r="Z237" s="83">
        <v>0</v>
      </c>
      <c r="AA237" s="83">
        <v>0</v>
      </c>
      <c r="AB237" s="51">
        <f t="shared" si="26"/>
        <v>0</v>
      </c>
      <c r="AC237" s="51">
        <f t="shared" si="27"/>
        <v>0</v>
      </c>
      <c r="AD237" s="52">
        <f t="shared" si="28"/>
        <v>0</v>
      </c>
      <c r="AE237" s="52">
        <f t="shared" si="29"/>
        <v>0</v>
      </c>
    </row>
    <row r="238" spans="7:31">
      <c r="G238"/>
      <c r="U238" s="50">
        <f t="shared" si="30"/>
        <v>2</v>
      </c>
      <c r="V238" s="50">
        <f t="shared" si="25"/>
        <v>2034</v>
      </c>
      <c r="W238" s="82">
        <v>48976</v>
      </c>
      <c r="X238" s="83">
        <v>0</v>
      </c>
      <c r="Y238" s="83">
        <v>0</v>
      </c>
      <c r="Z238" s="83">
        <v>0</v>
      </c>
      <c r="AA238" s="83">
        <v>0</v>
      </c>
      <c r="AB238" s="51">
        <f t="shared" si="26"/>
        <v>0</v>
      </c>
      <c r="AC238" s="51">
        <f t="shared" si="27"/>
        <v>0</v>
      </c>
      <c r="AD238" s="52">
        <f t="shared" si="28"/>
        <v>0</v>
      </c>
      <c r="AE238" s="52">
        <f t="shared" si="29"/>
        <v>0</v>
      </c>
    </row>
    <row r="239" spans="7:31">
      <c r="G239"/>
      <c r="U239" s="50">
        <f t="shared" si="30"/>
        <v>3</v>
      </c>
      <c r="V239" s="50">
        <f t="shared" si="25"/>
        <v>2034</v>
      </c>
      <c r="W239" s="82">
        <v>49004</v>
      </c>
      <c r="X239" s="83">
        <v>0</v>
      </c>
      <c r="Y239" s="83">
        <v>0</v>
      </c>
      <c r="Z239" s="83">
        <v>0</v>
      </c>
      <c r="AA239" s="83">
        <v>0</v>
      </c>
      <c r="AB239" s="51">
        <f t="shared" si="26"/>
        <v>0</v>
      </c>
      <c r="AC239" s="51">
        <f t="shared" si="27"/>
        <v>0</v>
      </c>
      <c r="AD239" s="52">
        <f t="shared" si="28"/>
        <v>0</v>
      </c>
      <c r="AE239" s="52">
        <f t="shared" si="29"/>
        <v>0</v>
      </c>
    </row>
    <row r="240" spans="7:31">
      <c r="G240"/>
      <c r="U240" s="50">
        <f t="shared" si="30"/>
        <v>4</v>
      </c>
      <c r="V240" s="50">
        <f t="shared" si="25"/>
        <v>2034</v>
      </c>
      <c r="W240" s="82">
        <v>49035</v>
      </c>
      <c r="X240" s="83">
        <v>11590.41149024</v>
      </c>
      <c r="Y240" s="83">
        <v>621.77045950000002</v>
      </c>
      <c r="Z240" s="83">
        <v>14477.3964142</v>
      </c>
      <c r="AA240" s="83">
        <v>621.77045950000002</v>
      </c>
      <c r="AB240" s="51">
        <f t="shared" si="26"/>
        <v>2886.9849239600007</v>
      </c>
      <c r="AC240" s="51">
        <f t="shared" si="27"/>
        <v>0</v>
      </c>
      <c r="AD240" s="52">
        <f t="shared" si="28"/>
        <v>4.0097012832777787</v>
      </c>
      <c r="AE240" s="52">
        <f t="shared" si="29"/>
        <v>0</v>
      </c>
    </row>
    <row r="241" spans="7:31">
      <c r="G241"/>
      <c r="U241" s="50">
        <f t="shared" si="30"/>
        <v>5</v>
      </c>
      <c r="V241" s="50">
        <f t="shared" si="25"/>
        <v>2034</v>
      </c>
      <c r="W241" s="82">
        <v>49065</v>
      </c>
      <c r="X241" s="83">
        <v>0</v>
      </c>
      <c r="Y241" s="83">
        <v>2002.82120958</v>
      </c>
      <c r="Z241" s="83">
        <v>34.470649360000003</v>
      </c>
      <c r="AA241" s="83">
        <v>2002.82120958</v>
      </c>
      <c r="AB241" s="51">
        <f t="shared" si="26"/>
        <v>34.470649360000003</v>
      </c>
      <c r="AC241" s="51">
        <f t="shared" si="27"/>
        <v>0</v>
      </c>
      <c r="AD241" s="52">
        <f t="shared" si="28"/>
        <v>4.6331517956989247E-2</v>
      </c>
      <c r="AE241" s="52">
        <f t="shared" si="29"/>
        <v>0</v>
      </c>
    </row>
    <row r="242" spans="7:31">
      <c r="G242"/>
      <c r="U242" s="50">
        <f t="shared" si="30"/>
        <v>6</v>
      </c>
      <c r="V242" s="50">
        <f t="shared" si="25"/>
        <v>2034</v>
      </c>
      <c r="W242" s="82">
        <v>49096</v>
      </c>
      <c r="X242" s="83">
        <v>159.08216999999999</v>
      </c>
      <c r="Y242" s="83">
        <v>3.3797416999999998</v>
      </c>
      <c r="Z242" s="83">
        <v>275.48231600000003</v>
      </c>
      <c r="AA242" s="83">
        <v>3.3797416999999998</v>
      </c>
      <c r="AB242" s="51">
        <f t="shared" si="26"/>
        <v>116.40014600000003</v>
      </c>
      <c r="AC242" s="51">
        <f t="shared" si="27"/>
        <v>0</v>
      </c>
      <c r="AD242" s="52">
        <f t="shared" si="28"/>
        <v>0.16166686944444447</v>
      </c>
      <c r="AE242" s="52">
        <f t="shared" si="29"/>
        <v>0</v>
      </c>
    </row>
    <row r="243" spans="7:31">
      <c r="G243"/>
      <c r="U243" s="50">
        <f t="shared" si="30"/>
        <v>7</v>
      </c>
      <c r="V243" s="50">
        <f t="shared" si="25"/>
        <v>2034</v>
      </c>
      <c r="W243" s="82">
        <v>49126</v>
      </c>
      <c r="X243" s="83">
        <v>0</v>
      </c>
      <c r="Y243" s="83">
        <v>0</v>
      </c>
      <c r="Z243" s="83">
        <v>0</v>
      </c>
      <c r="AA243" s="83">
        <v>0</v>
      </c>
      <c r="AB243" s="51">
        <f t="shared" si="26"/>
        <v>0</v>
      </c>
      <c r="AC243" s="51">
        <f t="shared" si="27"/>
        <v>0</v>
      </c>
      <c r="AD243" s="52">
        <f t="shared" si="28"/>
        <v>0</v>
      </c>
      <c r="AE243" s="52">
        <f t="shared" si="29"/>
        <v>0</v>
      </c>
    </row>
    <row r="244" spans="7:31">
      <c r="G244"/>
      <c r="U244" s="50">
        <f t="shared" si="30"/>
        <v>8</v>
      </c>
      <c r="V244" s="50">
        <f t="shared" si="25"/>
        <v>2034</v>
      </c>
      <c r="W244" s="82">
        <v>49157</v>
      </c>
      <c r="X244" s="83">
        <v>0</v>
      </c>
      <c r="Y244" s="83">
        <v>0</v>
      </c>
      <c r="Z244" s="83">
        <v>0</v>
      </c>
      <c r="AA244" s="83">
        <v>0</v>
      </c>
      <c r="AB244" s="51">
        <f t="shared" si="26"/>
        <v>0</v>
      </c>
      <c r="AC244" s="51">
        <f t="shared" si="27"/>
        <v>0</v>
      </c>
      <c r="AD244" s="52">
        <f t="shared" si="28"/>
        <v>0</v>
      </c>
      <c r="AE244" s="52">
        <f t="shared" si="29"/>
        <v>0</v>
      </c>
    </row>
    <row r="245" spans="7:31">
      <c r="G245"/>
      <c r="U245" s="50">
        <f t="shared" si="30"/>
        <v>9</v>
      </c>
      <c r="V245" s="50">
        <f t="shared" si="25"/>
        <v>2034</v>
      </c>
      <c r="W245" s="82">
        <v>49188</v>
      </c>
      <c r="X245" s="83">
        <v>0</v>
      </c>
      <c r="Y245" s="83">
        <v>0</v>
      </c>
      <c r="Z245" s="83">
        <v>0</v>
      </c>
      <c r="AA245" s="83">
        <v>0</v>
      </c>
      <c r="AB245" s="51">
        <f t="shared" si="26"/>
        <v>0</v>
      </c>
      <c r="AC245" s="51">
        <f t="shared" si="27"/>
        <v>0</v>
      </c>
      <c r="AD245" s="52">
        <f t="shared" si="28"/>
        <v>0</v>
      </c>
      <c r="AE245" s="52">
        <f t="shared" si="29"/>
        <v>0</v>
      </c>
    </row>
    <row r="246" spans="7:31">
      <c r="G246"/>
      <c r="U246" s="50">
        <f t="shared" si="30"/>
        <v>10</v>
      </c>
      <c r="V246" s="50">
        <f t="shared" si="25"/>
        <v>2034</v>
      </c>
      <c r="W246" s="82">
        <v>49218</v>
      </c>
      <c r="X246" s="83">
        <v>0</v>
      </c>
      <c r="Y246" s="83">
        <v>0</v>
      </c>
      <c r="Z246" s="83">
        <v>0</v>
      </c>
      <c r="AA246" s="83">
        <v>0</v>
      </c>
      <c r="AB246" s="51">
        <f t="shared" si="26"/>
        <v>0</v>
      </c>
      <c r="AC246" s="51">
        <f t="shared" si="27"/>
        <v>0</v>
      </c>
      <c r="AD246" s="52">
        <f t="shared" si="28"/>
        <v>0</v>
      </c>
      <c r="AE246" s="52">
        <f t="shared" si="29"/>
        <v>0</v>
      </c>
    </row>
    <row r="247" spans="7:31">
      <c r="G247"/>
      <c r="U247" s="50">
        <f t="shared" si="30"/>
        <v>11</v>
      </c>
      <c r="V247" s="50">
        <f t="shared" si="25"/>
        <v>2034</v>
      </c>
      <c r="W247" s="82">
        <v>49249</v>
      </c>
      <c r="X247" s="83">
        <v>0</v>
      </c>
      <c r="Y247" s="83">
        <v>0</v>
      </c>
      <c r="Z247" s="83">
        <v>0</v>
      </c>
      <c r="AA247" s="83">
        <v>0</v>
      </c>
      <c r="AB247" s="51">
        <f t="shared" si="26"/>
        <v>0</v>
      </c>
      <c r="AC247" s="51">
        <f t="shared" si="27"/>
        <v>0</v>
      </c>
      <c r="AD247" s="52">
        <f t="shared" si="28"/>
        <v>0</v>
      </c>
      <c r="AE247" s="52">
        <f t="shared" si="29"/>
        <v>0</v>
      </c>
    </row>
    <row r="248" spans="7:31">
      <c r="G248"/>
      <c r="U248" s="50">
        <f t="shared" si="30"/>
        <v>12</v>
      </c>
      <c r="V248" s="50">
        <f t="shared" si="25"/>
        <v>2034</v>
      </c>
      <c r="W248" s="82">
        <v>49279</v>
      </c>
      <c r="X248" s="83">
        <v>0</v>
      </c>
      <c r="Y248" s="83">
        <v>0</v>
      </c>
      <c r="Z248" s="83">
        <v>0</v>
      </c>
      <c r="AA248" s="83">
        <v>0</v>
      </c>
      <c r="AB248" s="51">
        <f t="shared" si="26"/>
        <v>0</v>
      </c>
      <c r="AC248" s="51">
        <f t="shared" si="27"/>
        <v>0</v>
      </c>
      <c r="AD248" s="52">
        <f t="shared" si="28"/>
        <v>0</v>
      </c>
      <c r="AE248" s="52">
        <f t="shared" si="29"/>
        <v>0</v>
      </c>
    </row>
    <row r="249" spans="7:31">
      <c r="G249"/>
      <c r="U249" s="50">
        <f t="shared" ref="U249:U296" si="31">MONTH(W249)</f>
        <v>1</v>
      </c>
      <c r="V249" s="50">
        <f t="shared" ref="V249:V296" si="32">YEAR(W249)</f>
        <v>2035</v>
      </c>
      <c r="W249" s="82">
        <v>49310</v>
      </c>
      <c r="X249" s="83">
        <v>0</v>
      </c>
      <c r="Y249" s="83">
        <v>0</v>
      </c>
      <c r="Z249" s="83">
        <v>0</v>
      </c>
      <c r="AA249" s="83">
        <v>0</v>
      </c>
      <c r="AB249" s="51">
        <f t="shared" ref="AB249:AB297" si="33">Z249-X249</f>
        <v>0</v>
      </c>
      <c r="AC249" s="51">
        <f t="shared" ref="AC249:AC297" si="34">AA249-Y249</f>
        <v>0</v>
      </c>
      <c r="AD249" s="52">
        <f t="shared" ref="AD249:AD296" si="35">AB249/24/(EDATE($W249,1)-$W249)</f>
        <v>0</v>
      </c>
      <c r="AE249" s="52">
        <f t="shared" ref="AE249:AE296" si="36">AC249/24/(EDATE($W249,1)-$W249)</f>
        <v>0</v>
      </c>
    </row>
    <row r="250" spans="7:31">
      <c r="G250"/>
      <c r="U250" s="50">
        <f t="shared" si="31"/>
        <v>2</v>
      </c>
      <c r="V250" s="50">
        <f t="shared" si="32"/>
        <v>2035</v>
      </c>
      <c r="W250" s="82">
        <v>49341</v>
      </c>
      <c r="X250" s="83">
        <v>0</v>
      </c>
      <c r="Y250" s="83">
        <v>0</v>
      </c>
      <c r="Z250" s="83">
        <v>0</v>
      </c>
      <c r="AA250" s="83">
        <v>0</v>
      </c>
      <c r="AB250" s="51">
        <f t="shared" si="33"/>
        <v>0</v>
      </c>
      <c r="AC250" s="51">
        <f t="shared" si="34"/>
        <v>0</v>
      </c>
      <c r="AD250" s="52">
        <f t="shared" si="35"/>
        <v>0</v>
      </c>
      <c r="AE250" s="52">
        <f t="shared" si="36"/>
        <v>0</v>
      </c>
    </row>
    <row r="251" spans="7:31">
      <c r="G251"/>
      <c r="U251" s="50">
        <f t="shared" si="31"/>
        <v>3</v>
      </c>
      <c r="V251" s="50">
        <f t="shared" si="32"/>
        <v>2035</v>
      </c>
      <c r="W251" s="82">
        <v>49369</v>
      </c>
      <c r="X251" s="83">
        <v>0</v>
      </c>
      <c r="Y251" s="83">
        <v>0</v>
      </c>
      <c r="Z251" s="83">
        <v>0</v>
      </c>
      <c r="AA251" s="83">
        <v>0</v>
      </c>
      <c r="AB251" s="51">
        <f t="shared" si="33"/>
        <v>0</v>
      </c>
      <c r="AC251" s="51">
        <f t="shared" si="34"/>
        <v>0</v>
      </c>
      <c r="AD251" s="52">
        <f t="shared" si="35"/>
        <v>0</v>
      </c>
      <c r="AE251" s="52">
        <f t="shared" si="36"/>
        <v>0</v>
      </c>
    </row>
    <row r="252" spans="7:31">
      <c r="G252"/>
      <c r="U252" s="50">
        <f t="shared" si="31"/>
        <v>4</v>
      </c>
      <c r="V252" s="50">
        <f t="shared" si="32"/>
        <v>2035</v>
      </c>
      <c r="W252" s="82">
        <v>49400</v>
      </c>
      <c r="X252" s="83">
        <v>12998.144328980001</v>
      </c>
      <c r="Y252" s="83">
        <v>637.55699500000003</v>
      </c>
      <c r="Z252" s="83">
        <v>15592.223741156</v>
      </c>
      <c r="AA252" s="83">
        <v>637.55699500000003</v>
      </c>
      <c r="AB252" s="51">
        <f t="shared" si="33"/>
        <v>2594.0794121759991</v>
      </c>
      <c r="AC252" s="51">
        <f t="shared" si="34"/>
        <v>0</v>
      </c>
      <c r="AD252" s="52">
        <f t="shared" si="35"/>
        <v>3.6028880724666652</v>
      </c>
      <c r="AE252" s="52">
        <f t="shared" si="36"/>
        <v>0</v>
      </c>
    </row>
    <row r="253" spans="7:31">
      <c r="G253"/>
      <c r="U253" s="50">
        <f t="shared" si="31"/>
        <v>5</v>
      </c>
      <c r="V253" s="50">
        <f t="shared" si="32"/>
        <v>2035</v>
      </c>
      <c r="W253" s="82">
        <v>49430</v>
      </c>
      <c r="X253" s="83">
        <v>0</v>
      </c>
      <c r="Y253" s="83">
        <v>2261.0501524000001</v>
      </c>
      <c r="Z253" s="83">
        <v>18.065521400000002</v>
      </c>
      <c r="AA253" s="83">
        <v>2261.0501524000001</v>
      </c>
      <c r="AB253" s="51">
        <f t="shared" si="33"/>
        <v>18.065521400000002</v>
      </c>
      <c r="AC253" s="51">
        <f t="shared" si="34"/>
        <v>0</v>
      </c>
      <c r="AD253" s="52">
        <f t="shared" si="35"/>
        <v>2.428161478494624E-2</v>
      </c>
      <c r="AE253" s="52">
        <f t="shared" si="36"/>
        <v>0</v>
      </c>
    </row>
    <row r="254" spans="7:31">
      <c r="G254"/>
      <c r="U254" s="50">
        <f t="shared" si="31"/>
        <v>6</v>
      </c>
      <c r="V254" s="50">
        <f t="shared" si="32"/>
        <v>2035</v>
      </c>
      <c r="W254" s="82">
        <v>49461</v>
      </c>
      <c r="X254" s="83">
        <v>193.30902080000001</v>
      </c>
      <c r="Y254" s="83">
        <v>0</v>
      </c>
      <c r="Z254" s="83">
        <v>348.509094</v>
      </c>
      <c r="AA254" s="83">
        <v>0</v>
      </c>
      <c r="AB254" s="51">
        <f t="shared" si="33"/>
        <v>155.20007319999999</v>
      </c>
      <c r="AC254" s="51">
        <f t="shared" si="34"/>
        <v>0</v>
      </c>
      <c r="AD254" s="52">
        <f t="shared" si="35"/>
        <v>0.2155556572222222</v>
      </c>
      <c r="AE254" s="52">
        <f t="shared" si="36"/>
        <v>0</v>
      </c>
    </row>
    <row r="255" spans="7:31">
      <c r="G255"/>
      <c r="U255" s="50">
        <f t="shared" si="31"/>
        <v>7</v>
      </c>
      <c r="V255" s="50">
        <f t="shared" si="32"/>
        <v>2035</v>
      </c>
      <c r="W255" s="82">
        <v>49491</v>
      </c>
      <c r="X255" s="83">
        <v>0</v>
      </c>
      <c r="Y255" s="83">
        <v>0</v>
      </c>
      <c r="Z255" s="83">
        <v>0</v>
      </c>
      <c r="AA255" s="83">
        <v>0</v>
      </c>
      <c r="AB255" s="51">
        <f t="shared" si="33"/>
        <v>0</v>
      </c>
      <c r="AC255" s="51">
        <f t="shared" si="34"/>
        <v>0</v>
      </c>
      <c r="AD255" s="52">
        <f t="shared" si="35"/>
        <v>0</v>
      </c>
      <c r="AE255" s="52">
        <f t="shared" si="36"/>
        <v>0</v>
      </c>
    </row>
    <row r="256" spans="7:31">
      <c r="G256"/>
      <c r="U256" s="50">
        <f t="shared" si="31"/>
        <v>8</v>
      </c>
      <c r="V256" s="50">
        <f t="shared" si="32"/>
        <v>2035</v>
      </c>
      <c r="W256" s="82">
        <v>49522</v>
      </c>
      <c r="X256" s="83">
        <v>0</v>
      </c>
      <c r="Y256" s="83">
        <v>0</v>
      </c>
      <c r="Z256" s="83">
        <v>0</v>
      </c>
      <c r="AA256" s="83">
        <v>0</v>
      </c>
      <c r="AB256" s="51">
        <f t="shared" si="33"/>
        <v>0</v>
      </c>
      <c r="AC256" s="51">
        <f t="shared" si="34"/>
        <v>0</v>
      </c>
      <c r="AD256" s="52">
        <f t="shared" si="35"/>
        <v>0</v>
      </c>
      <c r="AE256" s="52">
        <f t="shared" si="36"/>
        <v>0</v>
      </c>
    </row>
    <row r="257" spans="7:31">
      <c r="G257"/>
      <c r="U257" s="50">
        <f t="shared" si="31"/>
        <v>9</v>
      </c>
      <c r="V257" s="50">
        <f t="shared" si="32"/>
        <v>2035</v>
      </c>
      <c r="W257" s="82">
        <v>49553</v>
      </c>
      <c r="X257" s="83">
        <v>0</v>
      </c>
      <c r="Y257" s="83">
        <v>0</v>
      </c>
      <c r="Z257" s="83">
        <v>0</v>
      </c>
      <c r="AA257" s="83">
        <v>0</v>
      </c>
      <c r="AB257" s="51">
        <f t="shared" si="33"/>
        <v>0</v>
      </c>
      <c r="AC257" s="51">
        <f t="shared" si="34"/>
        <v>0</v>
      </c>
      <c r="AD257" s="52">
        <f t="shared" si="35"/>
        <v>0</v>
      </c>
      <c r="AE257" s="52">
        <f t="shared" si="36"/>
        <v>0</v>
      </c>
    </row>
    <row r="258" spans="7:31">
      <c r="G258"/>
      <c r="U258" s="50">
        <f t="shared" si="31"/>
        <v>10</v>
      </c>
      <c r="V258" s="50">
        <f t="shared" si="32"/>
        <v>2035</v>
      </c>
      <c r="W258" s="82">
        <v>49583</v>
      </c>
      <c r="X258" s="83">
        <v>0</v>
      </c>
      <c r="Y258" s="83">
        <v>0</v>
      </c>
      <c r="Z258" s="83">
        <v>0</v>
      </c>
      <c r="AA258" s="83">
        <v>0</v>
      </c>
      <c r="AB258" s="51">
        <f t="shared" si="33"/>
        <v>0</v>
      </c>
      <c r="AC258" s="51">
        <f t="shared" si="34"/>
        <v>0</v>
      </c>
      <c r="AD258" s="52">
        <f t="shared" si="35"/>
        <v>0</v>
      </c>
      <c r="AE258" s="52">
        <f t="shared" si="36"/>
        <v>0</v>
      </c>
    </row>
    <row r="259" spans="7:31">
      <c r="G259"/>
      <c r="U259" s="50">
        <f t="shared" si="31"/>
        <v>11</v>
      </c>
      <c r="V259" s="50">
        <f t="shared" si="32"/>
        <v>2035</v>
      </c>
      <c r="W259" s="82">
        <v>49614</v>
      </c>
      <c r="X259" s="83">
        <v>0</v>
      </c>
      <c r="Y259" s="83">
        <v>0</v>
      </c>
      <c r="Z259" s="83">
        <v>0</v>
      </c>
      <c r="AA259" s="83">
        <v>0</v>
      </c>
      <c r="AB259" s="51">
        <f t="shared" si="33"/>
        <v>0</v>
      </c>
      <c r="AC259" s="51">
        <f t="shared" si="34"/>
        <v>0</v>
      </c>
      <c r="AD259" s="52">
        <f t="shared" si="35"/>
        <v>0</v>
      </c>
      <c r="AE259" s="52">
        <f t="shared" si="36"/>
        <v>0</v>
      </c>
    </row>
    <row r="260" spans="7:31">
      <c r="G260"/>
      <c r="U260" s="50">
        <f t="shared" si="31"/>
        <v>12</v>
      </c>
      <c r="V260" s="50">
        <f t="shared" si="32"/>
        <v>2035</v>
      </c>
      <c r="W260" s="82">
        <v>49644</v>
      </c>
      <c r="X260" s="83">
        <v>0</v>
      </c>
      <c r="Y260" s="83">
        <v>0</v>
      </c>
      <c r="Z260" s="83">
        <v>0</v>
      </c>
      <c r="AA260" s="83">
        <v>0</v>
      </c>
      <c r="AB260" s="51">
        <f t="shared" si="33"/>
        <v>0</v>
      </c>
      <c r="AC260" s="51">
        <f t="shared" si="34"/>
        <v>0</v>
      </c>
      <c r="AD260" s="52">
        <f t="shared" si="35"/>
        <v>0</v>
      </c>
      <c r="AE260" s="52">
        <f t="shared" si="36"/>
        <v>0</v>
      </c>
    </row>
    <row r="261" spans="7:31">
      <c r="U261" s="50">
        <f t="shared" si="31"/>
        <v>1</v>
      </c>
      <c r="V261" s="50">
        <f t="shared" si="32"/>
        <v>2036</v>
      </c>
      <c r="W261" s="82">
        <v>49675</v>
      </c>
      <c r="X261" s="83">
        <v>0</v>
      </c>
      <c r="Y261" s="83">
        <v>0</v>
      </c>
      <c r="Z261" s="83">
        <v>0</v>
      </c>
      <c r="AA261" s="83">
        <v>0</v>
      </c>
      <c r="AB261" s="51">
        <f t="shared" si="33"/>
        <v>0</v>
      </c>
      <c r="AC261" s="51">
        <f t="shared" si="34"/>
        <v>0</v>
      </c>
      <c r="AD261" s="52">
        <f t="shared" si="35"/>
        <v>0</v>
      </c>
      <c r="AE261" s="52">
        <f t="shared" si="36"/>
        <v>0</v>
      </c>
    </row>
    <row r="262" spans="7:31">
      <c r="U262" s="50">
        <f t="shared" si="31"/>
        <v>2</v>
      </c>
      <c r="V262" s="50">
        <f t="shared" si="32"/>
        <v>2036</v>
      </c>
      <c r="W262" s="82">
        <v>49706</v>
      </c>
      <c r="X262" s="83">
        <v>0</v>
      </c>
      <c r="Y262" s="83">
        <v>0</v>
      </c>
      <c r="Z262" s="83">
        <v>0</v>
      </c>
      <c r="AA262" s="83">
        <v>0</v>
      </c>
      <c r="AB262" s="51">
        <f t="shared" si="33"/>
        <v>0</v>
      </c>
      <c r="AC262" s="51">
        <f t="shared" si="34"/>
        <v>0</v>
      </c>
      <c r="AD262" s="52">
        <f t="shared" si="35"/>
        <v>0</v>
      </c>
      <c r="AE262" s="52">
        <f t="shared" si="36"/>
        <v>0</v>
      </c>
    </row>
    <row r="263" spans="7:31">
      <c r="U263" s="50">
        <f t="shared" si="31"/>
        <v>3</v>
      </c>
      <c r="V263" s="50">
        <f t="shared" si="32"/>
        <v>2036</v>
      </c>
      <c r="W263" s="82">
        <v>49735</v>
      </c>
      <c r="X263" s="83">
        <v>0</v>
      </c>
      <c r="Y263" s="83">
        <v>0</v>
      </c>
      <c r="Z263" s="83">
        <v>0</v>
      </c>
      <c r="AA263" s="83">
        <v>0</v>
      </c>
      <c r="AB263" s="51">
        <f t="shared" si="33"/>
        <v>0</v>
      </c>
      <c r="AC263" s="51">
        <f t="shared" si="34"/>
        <v>0</v>
      </c>
      <c r="AD263" s="52">
        <f t="shared" si="35"/>
        <v>0</v>
      </c>
      <c r="AE263" s="52">
        <f t="shared" si="36"/>
        <v>0</v>
      </c>
    </row>
    <row r="264" spans="7:31">
      <c r="U264" s="50">
        <f t="shared" si="31"/>
        <v>4</v>
      </c>
      <c r="V264" s="50">
        <f t="shared" si="32"/>
        <v>2036</v>
      </c>
      <c r="W264" s="82">
        <v>49766</v>
      </c>
      <c r="X264" s="83">
        <v>9088.4423717000009</v>
      </c>
      <c r="Y264" s="83">
        <v>369.06967520000001</v>
      </c>
      <c r="Z264" s="83">
        <v>11169.7566695</v>
      </c>
      <c r="AA264" s="83">
        <v>369.06967520000001</v>
      </c>
      <c r="AB264" s="51">
        <f t="shared" si="33"/>
        <v>2081.3142977999996</v>
      </c>
      <c r="AC264" s="51">
        <f t="shared" si="34"/>
        <v>0</v>
      </c>
      <c r="AD264" s="52">
        <f t="shared" si="35"/>
        <v>2.8907143024999997</v>
      </c>
      <c r="AE264" s="52">
        <f t="shared" si="36"/>
        <v>0</v>
      </c>
    </row>
    <row r="265" spans="7:31">
      <c r="U265" s="50">
        <f t="shared" si="31"/>
        <v>5</v>
      </c>
      <c r="V265" s="50">
        <f t="shared" si="32"/>
        <v>2036</v>
      </c>
      <c r="W265" s="82">
        <v>49796</v>
      </c>
      <c r="X265" s="83">
        <v>0</v>
      </c>
      <c r="Y265" s="83">
        <v>2106.0176523</v>
      </c>
      <c r="Z265" s="83">
        <v>36.375091599999998</v>
      </c>
      <c r="AA265" s="83">
        <v>2106.0176523</v>
      </c>
      <c r="AB265" s="51">
        <f t="shared" si="33"/>
        <v>36.375091599999998</v>
      </c>
      <c r="AC265" s="51">
        <f t="shared" si="34"/>
        <v>0</v>
      </c>
      <c r="AD265" s="52">
        <f t="shared" si="35"/>
        <v>4.8891252150537627E-2</v>
      </c>
      <c r="AE265" s="52">
        <f t="shared" si="36"/>
        <v>0</v>
      </c>
    </row>
    <row r="266" spans="7:31">
      <c r="U266" s="50">
        <f t="shared" si="31"/>
        <v>6</v>
      </c>
      <c r="V266" s="50">
        <f t="shared" si="32"/>
        <v>2036</v>
      </c>
      <c r="W266" s="82">
        <v>49827</v>
      </c>
      <c r="X266" s="83">
        <v>199.24818300000001</v>
      </c>
      <c r="Y266" s="83">
        <v>0</v>
      </c>
      <c r="Z266" s="83">
        <v>315.64820099999997</v>
      </c>
      <c r="AA266" s="83">
        <v>0</v>
      </c>
      <c r="AB266" s="51">
        <f t="shared" si="33"/>
        <v>116.40001799999996</v>
      </c>
      <c r="AC266" s="51">
        <f t="shared" si="34"/>
        <v>0</v>
      </c>
      <c r="AD266" s="52">
        <f t="shared" si="35"/>
        <v>0.16166669166666661</v>
      </c>
      <c r="AE266" s="52">
        <f t="shared" si="36"/>
        <v>0</v>
      </c>
    </row>
    <row r="267" spans="7:31">
      <c r="U267" s="50">
        <f t="shared" si="31"/>
        <v>7</v>
      </c>
      <c r="V267" s="50">
        <f t="shared" si="32"/>
        <v>2036</v>
      </c>
      <c r="W267" s="82">
        <v>49857</v>
      </c>
      <c r="X267" s="83">
        <v>0</v>
      </c>
      <c r="Y267" s="83">
        <v>0</v>
      </c>
      <c r="Z267" s="83">
        <v>0</v>
      </c>
      <c r="AA267" s="83">
        <v>0</v>
      </c>
      <c r="AB267" s="51">
        <f t="shared" si="33"/>
        <v>0</v>
      </c>
      <c r="AC267" s="51">
        <f t="shared" si="34"/>
        <v>0</v>
      </c>
      <c r="AD267" s="52">
        <f t="shared" si="35"/>
        <v>0</v>
      </c>
      <c r="AE267" s="52">
        <f t="shared" si="36"/>
        <v>0</v>
      </c>
    </row>
    <row r="268" spans="7:31">
      <c r="U268" s="50">
        <f t="shared" si="31"/>
        <v>8</v>
      </c>
      <c r="V268" s="50">
        <f t="shared" si="32"/>
        <v>2036</v>
      </c>
      <c r="W268" s="82">
        <v>49888</v>
      </c>
      <c r="X268" s="83">
        <v>0</v>
      </c>
      <c r="Y268" s="83">
        <v>0</v>
      </c>
      <c r="Z268" s="83">
        <v>0</v>
      </c>
      <c r="AA268" s="83">
        <v>0</v>
      </c>
      <c r="AB268" s="51">
        <f t="shared" si="33"/>
        <v>0</v>
      </c>
      <c r="AC268" s="51">
        <f t="shared" si="34"/>
        <v>0</v>
      </c>
      <c r="AD268" s="52">
        <f t="shared" si="35"/>
        <v>0</v>
      </c>
      <c r="AE268" s="52">
        <f t="shared" si="36"/>
        <v>0</v>
      </c>
    </row>
    <row r="269" spans="7:31">
      <c r="U269" s="50">
        <f t="shared" si="31"/>
        <v>9</v>
      </c>
      <c r="V269" s="50">
        <f t="shared" si="32"/>
        <v>2036</v>
      </c>
      <c r="W269" s="82">
        <v>49919</v>
      </c>
      <c r="X269" s="83">
        <v>0</v>
      </c>
      <c r="Y269" s="83">
        <v>0</v>
      </c>
      <c r="Z269" s="83">
        <v>0</v>
      </c>
      <c r="AA269" s="83">
        <v>0</v>
      </c>
      <c r="AB269" s="51">
        <f t="shared" si="33"/>
        <v>0</v>
      </c>
      <c r="AC269" s="51">
        <f t="shared" si="34"/>
        <v>0</v>
      </c>
      <c r="AD269" s="52">
        <f t="shared" si="35"/>
        <v>0</v>
      </c>
      <c r="AE269" s="52">
        <f t="shared" si="36"/>
        <v>0</v>
      </c>
    </row>
    <row r="270" spans="7:31">
      <c r="U270" s="50">
        <f t="shared" si="31"/>
        <v>10</v>
      </c>
      <c r="V270" s="50">
        <f t="shared" si="32"/>
        <v>2036</v>
      </c>
      <c r="W270" s="82">
        <v>49949</v>
      </c>
      <c r="X270" s="83">
        <v>0</v>
      </c>
      <c r="Y270" s="83">
        <v>0</v>
      </c>
      <c r="Z270" s="83">
        <v>0</v>
      </c>
      <c r="AA270" s="83">
        <v>0</v>
      </c>
      <c r="AB270" s="51">
        <f t="shared" si="33"/>
        <v>0</v>
      </c>
      <c r="AC270" s="51">
        <f t="shared" si="34"/>
        <v>0</v>
      </c>
      <c r="AD270" s="52">
        <f t="shared" si="35"/>
        <v>0</v>
      </c>
      <c r="AE270" s="52">
        <f t="shared" si="36"/>
        <v>0</v>
      </c>
    </row>
    <row r="271" spans="7:31">
      <c r="U271" s="50">
        <f t="shared" si="31"/>
        <v>11</v>
      </c>
      <c r="V271" s="50">
        <f t="shared" si="32"/>
        <v>2036</v>
      </c>
      <c r="W271" s="82">
        <v>49980</v>
      </c>
      <c r="X271" s="83">
        <v>0</v>
      </c>
      <c r="Y271" s="83">
        <v>0</v>
      </c>
      <c r="Z271" s="83">
        <v>0</v>
      </c>
      <c r="AA271" s="83">
        <v>0</v>
      </c>
      <c r="AB271" s="51">
        <f t="shared" si="33"/>
        <v>0</v>
      </c>
      <c r="AC271" s="51">
        <f t="shared" si="34"/>
        <v>0</v>
      </c>
      <c r="AD271" s="52">
        <f t="shared" si="35"/>
        <v>0</v>
      </c>
      <c r="AE271" s="52">
        <f t="shared" si="36"/>
        <v>0</v>
      </c>
    </row>
    <row r="272" spans="7:31">
      <c r="U272" s="50">
        <f t="shared" si="31"/>
        <v>12</v>
      </c>
      <c r="V272" s="50">
        <f t="shared" si="32"/>
        <v>2036</v>
      </c>
      <c r="W272" s="82">
        <v>50010</v>
      </c>
      <c r="X272" s="83">
        <v>0</v>
      </c>
      <c r="Y272" s="83">
        <v>0</v>
      </c>
      <c r="Z272" s="83">
        <v>0</v>
      </c>
      <c r="AA272" s="83">
        <v>0</v>
      </c>
      <c r="AB272" s="51">
        <f t="shared" si="33"/>
        <v>0</v>
      </c>
      <c r="AC272" s="51">
        <f t="shared" si="34"/>
        <v>0</v>
      </c>
      <c r="AD272" s="52">
        <f t="shared" si="35"/>
        <v>0</v>
      </c>
      <c r="AE272" s="52">
        <f t="shared" si="36"/>
        <v>0</v>
      </c>
    </row>
    <row r="273" spans="21:31">
      <c r="U273" s="50">
        <f t="shared" si="31"/>
        <v>1</v>
      </c>
      <c r="V273" s="50">
        <f t="shared" si="32"/>
        <v>2037</v>
      </c>
      <c r="W273" s="82">
        <v>50041</v>
      </c>
      <c r="X273" s="83">
        <v>0</v>
      </c>
      <c r="Y273" s="83">
        <v>0</v>
      </c>
      <c r="Z273" s="83">
        <v>0</v>
      </c>
      <c r="AA273" s="83">
        <v>0</v>
      </c>
      <c r="AB273" s="51">
        <f t="shared" si="33"/>
        <v>0</v>
      </c>
      <c r="AC273" s="51">
        <f t="shared" si="34"/>
        <v>0</v>
      </c>
      <c r="AD273" s="52">
        <f t="shared" si="35"/>
        <v>0</v>
      </c>
      <c r="AE273" s="52">
        <f t="shared" si="36"/>
        <v>0</v>
      </c>
    </row>
    <row r="274" spans="21:31">
      <c r="U274" s="50">
        <f t="shared" si="31"/>
        <v>2</v>
      </c>
      <c r="V274" s="50">
        <f t="shared" si="32"/>
        <v>2037</v>
      </c>
      <c r="W274" s="82">
        <v>50072</v>
      </c>
      <c r="X274" s="83">
        <v>0</v>
      </c>
      <c r="Y274" s="83">
        <v>0</v>
      </c>
      <c r="Z274" s="83">
        <v>0</v>
      </c>
      <c r="AA274" s="83">
        <v>0</v>
      </c>
      <c r="AB274" s="51">
        <f t="shared" si="33"/>
        <v>0</v>
      </c>
      <c r="AC274" s="51">
        <f t="shared" si="34"/>
        <v>0</v>
      </c>
      <c r="AD274" s="52">
        <f t="shared" si="35"/>
        <v>0</v>
      </c>
      <c r="AE274" s="52">
        <f t="shared" si="36"/>
        <v>0</v>
      </c>
    </row>
    <row r="275" spans="21:31">
      <c r="U275" s="50">
        <f t="shared" si="31"/>
        <v>3</v>
      </c>
      <c r="V275" s="50">
        <f t="shared" si="32"/>
        <v>2037</v>
      </c>
      <c r="W275" s="82">
        <v>50100</v>
      </c>
      <c r="X275" s="83">
        <v>0</v>
      </c>
      <c r="Y275" s="83">
        <v>0</v>
      </c>
      <c r="Z275" s="83">
        <v>29.427147000000001</v>
      </c>
      <c r="AA275" s="83">
        <v>0</v>
      </c>
      <c r="AB275" s="51">
        <f t="shared" si="33"/>
        <v>29.427147000000001</v>
      </c>
      <c r="AC275" s="51">
        <f t="shared" si="34"/>
        <v>0</v>
      </c>
      <c r="AD275" s="52">
        <f t="shared" si="35"/>
        <v>3.955261693548387E-2</v>
      </c>
      <c r="AE275" s="52">
        <f t="shared" si="36"/>
        <v>0</v>
      </c>
    </row>
    <row r="276" spans="21:31">
      <c r="U276" s="50">
        <f t="shared" si="31"/>
        <v>4</v>
      </c>
      <c r="V276" s="50">
        <f t="shared" si="32"/>
        <v>2037</v>
      </c>
      <c r="W276" s="82">
        <v>50131</v>
      </c>
      <c r="X276" s="83">
        <v>17681.309918999999</v>
      </c>
      <c r="Y276" s="83">
        <v>541.05709090000005</v>
      </c>
      <c r="Z276" s="83">
        <v>22183.426090720001</v>
      </c>
      <c r="AA276" s="83">
        <v>541.05709090000005</v>
      </c>
      <c r="AB276" s="51">
        <f t="shared" si="33"/>
        <v>4502.1161717200011</v>
      </c>
      <c r="AC276" s="51">
        <f t="shared" si="34"/>
        <v>0</v>
      </c>
      <c r="AD276" s="52">
        <f t="shared" si="35"/>
        <v>6.2529391273888901</v>
      </c>
      <c r="AE276" s="52">
        <f t="shared" si="36"/>
        <v>0</v>
      </c>
    </row>
    <row r="277" spans="21:31">
      <c r="U277" s="50">
        <f t="shared" si="31"/>
        <v>5</v>
      </c>
      <c r="V277" s="50">
        <f t="shared" si="32"/>
        <v>2037</v>
      </c>
      <c r="W277" s="82">
        <v>50161</v>
      </c>
      <c r="X277" s="83">
        <v>0</v>
      </c>
      <c r="Y277" s="83">
        <v>1945.99148483</v>
      </c>
      <c r="Z277" s="83">
        <v>59.593246399999998</v>
      </c>
      <c r="AA277" s="83">
        <v>1945.99148483</v>
      </c>
      <c r="AB277" s="51">
        <f t="shared" si="33"/>
        <v>59.593246399999998</v>
      </c>
      <c r="AC277" s="51">
        <f t="shared" si="34"/>
        <v>0</v>
      </c>
      <c r="AD277" s="52">
        <f t="shared" si="35"/>
        <v>8.0098449462365592E-2</v>
      </c>
      <c r="AE277" s="52">
        <f t="shared" si="36"/>
        <v>0</v>
      </c>
    </row>
    <row r="278" spans="21:31">
      <c r="U278" s="50">
        <f t="shared" si="31"/>
        <v>6</v>
      </c>
      <c r="V278" s="50">
        <f t="shared" si="32"/>
        <v>2037</v>
      </c>
      <c r="W278" s="82">
        <v>50192</v>
      </c>
      <c r="X278" s="83">
        <v>201.244891</v>
      </c>
      <c r="Y278" s="83">
        <v>0</v>
      </c>
      <c r="Z278" s="83">
        <v>317.64502700000003</v>
      </c>
      <c r="AA278" s="83">
        <v>0</v>
      </c>
      <c r="AB278" s="51">
        <f t="shared" si="33"/>
        <v>116.40013600000003</v>
      </c>
      <c r="AC278" s="51">
        <f t="shared" si="34"/>
        <v>0</v>
      </c>
      <c r="AD278" s="52">
        <f t="shared" si="35"/>
        <v>0.1616668555555556</v>
      </c>
      <c r="AE278" s="52">
        <f t="shared" si="36"/>
        <v>0</v>
      </c>
    </row>
    <row r="279" spans="21:31">
      <c r="U279" s="50">
        <f t="shared" si="31"/>
        <v>7</v>
      </c>
      <c r="V279" s="50">
        <f t="shared" si="32"/>
        <v>2037</v>
      </c>
      <c r="W279" s="82">
        <v>50222</v>
      </c>
      <c r="X279" s="83">
        <v>0</v>
      </c>
      <c r="Y279" s="83">
        <v>0</v>
      </c>
      <c r="Z279" s="83">
        <v>0</v>
      </c>
      <c r="AA279" s="83">
        <v>0</v>
      </c>
      <c r="AB279" s="51">
        <f t="shared" si="33"/>
        <v>0</v>
      </c>
      <c r="AC279" s="51">
        <f t="shared" si="34"/>
        <v>0</v>
      </c>
      <c r="AD279" s="52">
        <f t="shared" si="35"/>
        <v>0</v>
      </c>
      <c r="AE279" s="52">
        <f t="shared" si="36"/>
        <v>0</v>
      </c>
    </row>
    <row r="280" spans="21:31">
      <c r="U280" s="50">
        <f t="shared" si="31"/>
        <v>8</v>
      </c>
      <c r="V280" s="50">
        <f t="shared" si="32"/>
        <v>2037</v>
      </c>
      <c r="W280" s="82">
        <v>50253</v>
      </c>
      <c r="X280" s="83">
        <v>0</v>
      </c>
      <c r="Y280" s="83">
        <v>0</v>
      </c>
      <c r="Z280" s="83">
        <v>0</v>
      </c>
      <c r="AA280" s="83">
        <v>0</v>
      </c>
      <c r="AB280" s="51">
        <f t="shared" si="33"/>
        <v>0</v>
      </c>
      <c r="AC280" s="51">
        <f t="shared" si="34"/>
        <v>0</v>
      </c>
      <c r="AD280" s="52">
        <f t="shared" si="35"/>
        <v>0</v>
      </c>
      <c r="AE280" s="52">
        <f t="shared" si="36"/>
        <v>0</v>
      </c>
    </row>
    <row r="281" spans="21:31">
      <c r="U281" s="50">
        <f t="shared" si="31"/>
        <v>9</v>
      </c>
      <c r="V281" s="50">
        <f t="shared" si="32"/>
        <v>2037</v>
      </c>
      <c r="W281" s="82">
        <v>50284</v>
      </c>
      <c r="X281" s="83">
        <v>0</v>
      </c>
      <c r="Y281" s="83">
        <v>0</v>
      </c>
      <c r="Z281" s="83">
        <v>0</v>
      </c>
      <c r="AA281" s="83">
        <v>0</v>
      </c>
      <c r="AB281" s="51">
        <f t="shared" si="33"/>
        <v>0</v>
      </c>
      <c r="AC281" s="51">
        <f t="shared" si="34"/>
        <v>0</v>
      </c>
      <c r="AD281" s="52">
        <f t="shared" si="35"/>
        <v>0</v>
      </c>
      <c r="AE281" s="52">
        <f t="shared" si="36"/>
        <v>0</v>
      </c>
    </row>
    <row r="282" spans="21:31">
      <c r="U282" s="50">
        <f t="shared" si="31"/>
        <v>10</v>
      </c>
      <c r="V282" s="50">
        <f t="shared" si="32"/>
        <v>2037</v>
      </c>
      <c r="W282" s="82">
        <v>50314</v>
      </c>
      <c r="X282" s="83">
        <v>0</v>
      </c>
      <c r="Y282" s="83">
        <v>0</v>
      </c>
      <c r="Z282" s="83">
        <v>0</v>
      </c>
      <c r="AA282" s="83">
        <v>0</v>
      </c>
      <c r="AB282" s="51">
        <f t="shared" si="33"/>
        <v>0</v>
      </c>
      <c r="AC282" s="51">
        <f t="shared" si="34"/>
        <v>0</v>
      </c>
      <c r="AD282" s="52">
        <f t="shared" si="35"/>
        <v>0</v>
      </c>
      <c r="AE282" s="52">
        <f t="shared" si="36"/>
        <v>0</v>
      </c>
    </row>
    <row r="283" spans="21:31">
      <c r="U283" s="50">
        <f t="shared" si="31"/>
        <v>11</v>
      </c>
      <c r="V283" s="50">
        <f t="shared" si="32"/>
        <v>2037</v>
      </c>
      <c r="W283" s="82">
        <v>50345</v>
      </c>
      <c r="X283" s="83">
        <v>0</v>
      </c>
      <c r="Y283" s="83">
        <v>0</v>
      </c>
      <c r="Z283" s="83">
        <v>0</v>
      </c>
      <c r="AA283" s="83">
        <v>0</v>
      </c>
      <c r="AB283" s="51">
        <f t="shared" si="33"/>
        <v>0</v>
      </c>
      <c r="AC283" s="51">
        <f t="shared" si="34"/>
        <v>0</v>
      </c>
      <c r="AD283" s="52">
        <f t="shared" si="35"/>
        <v>0</v>
      </c>
      <c r="AE283" s="52">
        <f t="shared" si="36"/>
        <v>0</v>
      </c>
    </row>
    <row r="284" spans="21:31">
      <c r="U284" s="50">
        <f t="shared" si="31"/>
        <v>12</v>
      </c>
      <c r="V284" s="50">
        <f t="shared" si="32"/>
        <v>2037</v>
      </c>
      <c r="W284" s="82">
        <v>50375</v>
      </c>
      <c r="X284" s="83">
        <v>0</v>
      </c>
      <c r="Y284" s="83">
        <v>0</v>
      </c>
      <c r="Z284" s="83">
        <v>0</v>
      </c>
      <c r="AA284" s="83">
        <v>0</v>
      </c>
      <c r="AB284" s="51">
        <f t="shared" si="33"/>
        <v>0</v>
      </c>
      <c r="AC284" s="51">
        <f t="shared" si="34"/>
        <v>0</v>
      </c>
      <c r="AD284" s="52">
        <f t="shared" si="35"/>
        <v>0</v>
      </c>
      <c r="AE284" s="52">
        <f t="shared" si="36"/>
        <v>0</v>
      </c>
    </row>
    <row r="285" spans="21:31">
      <c r="U285" s="50">
        <f t="shared" si="31"/>
        <v>1</v>
      </c>
      <c r="V285" s="50">
        <f t="shared" si="32"/>
        <v>2038</v>
      </c>
      <c r="W285" s="82">
        <v>50406</v>
      </c>
      <c r="X285" s="83">
        <v>0</v>
      </c>
      <c r="Y285" s="83">
        <v>0</v>
      </c>
      <c r="Z285" s="83">
        <v>0</v>
      </c>
      <c r="AA285" s="83">
        <v>0</v>
      </c>
      <c r="AB285" s="51">
        <f t="shared" si="33"/>
        <v>0</v>
      </c>
      <c r="AC285" s="51">
        <f t="shared" si="34"/>
        <v>0</v>
      </c>
      <c r="AD285" s="52">
        <f t="shared" si="35"/>
        <v>0</v>
      </c>
      <c r="AE285" s="52">
        <f t="shared" si="36"/>
        <v>0</v>
      </c>
    </row>
    <row r="286" spans="21:31">
      <c r="U286" s="50">
        <f t="shared" si="31"/>
        <v>2</v>
      </c>
      <c r="V286" s="50">
        <f t="shared" si="32"/>
        <v>2038</v>
      </c>
      <c r="W286" s="82">
        <v>50437</v>
      </c>
      <c r="X286" s="83">
        <v>0</v>
      </c>
      <c r="Y286" s="83">
        <v>0</v>
      </c>
      <c r="Z286" s="83">
        <v>0</v>
      </c>
      <c r="AA286" s="83">
        <v>0</v>
      </c>
      <c r="AB286" s="51">
        <f t="shared" si="33"/>
        <v>0</v>
      </c>
      <c r="AC286" s="51">
        <f t="shared" si="34"/>
        <v>0</v>
      </c>
      <c r="AD286" s="52">
        <f t="shared" si="35"/>
        <v>0</v>
      </c>
      <c r="AE286" s="52">
        <f t="shared" si="36"/>
        <v>0</v>
      </c>
    </row>
    <row r="287" spans="21:31">
      <c r="U287" s="50">
        <f t="shared" si="31"/>
        <v>3</v>
      </c>
      <c r="V287" s="50">
        <f t="shared" si="32"/>
        <v>2038</v>
      </c>
      <c r="W287" s="82">
        <v>50465</v>
      </c>
      <c r="X287" s="83">
        <v>0</v>
      </c>
      <c r="Y287" s="83">
        <v>0</v>
      </c>
      <c r="Z287" s="83">
        <v>64.043257999999994</v>
      </c>
      <c r="AA287" s="83">
        <v>0</v>
      </c>
      <c r="AB287" s="51">
        <f t="shared" si="33"/>
        <v>64.043257999999994</v>
      </c>
      <c r="AC287" s="51">
        <f t="shared" si="34"/>
        <v>0</v>
      </c>
      <c r="AD287" s="52">
        <f t="shared" si="35"/>
        <v>8.6079647849462357E-2</v>
      </c>
      <c r="AE287" s="52">
        <f t="shared" si="36"/>
        <v>0</v>
      </c>
    </row>
    <row r="288" spans="21:31">
      <c r="U288" s="50">
        <f t="shared" si="31"/>
        <v>4</v>
      </c>
      <c r="V288" s="50">
        <f t="shared" si="32"/>
        <v>2038</v>
      </c>
      <c r="W288" s="82">
        <v>50496</v>
      </c>
      <c r="X288" s="83">
        <v>14379.676938860001</v>
      </c>
      <c r="Y288" s="83">
        <v>481.05856940000001</v>
      </c>
      <c r="Z288" s="83">
        <v>18075.509015271</v>
      </c>
      <c r="AA288" s="83">
        <v>481.05856940000001</v>
      </c>
      <c r="AB288" s="51">
        <f t="shared" si="33"/>
        <v>3695.8320764109994</v>
      </c>
      <c r="AC288" s="51">
        <f t="shared" si="34"/>
        <v>0</v>
      </c>
      <c r="AD288" s="52">
        <f t="shared" si="35"/>
        <v>5.1331001061263883</v>
      </c>
      <c r="AE288" s="52">
        <f t="shared" si="36"/>
        <v>0</v>
      </c>
    </row>
    <row r="289" spans="21:31">
      <c r="U289" s="50">
        <f t="shared" si="31"/>
        <v>5</v>
      </c>
      <c r="V289" s="50">
        <f t="shared" si="32"/>
        <v>2038</v>
      </c>
      <c r="W289" s="82">
        <v>50526</v>
      </c>
      <c r="X289" s="83">
        <v>1.5368423</v>
      </c>
      <c r="Y289" s="83">
        <v>1882.0851954300001</v>
      </c>
      <c r="Z289" s="83">
        <v>51.5769503</v>
      </c>
      <c r="AA289" s="83">
        <v>1882.0851954300001</v>
      </c>
      <c r="AB289" s="51">
        <f t="shared" si="33"/>
        <v>50.040108000000004</v>
      </c>
      <c r="AC289" s="51">
        <f t="shared" si="34"/>
        <v>0</v>
      </c>
      <c r="AD289" s="52">
        <f t="shared" si="35"/>
        <v>6.7258209677419356E-2</v>
      </c>
      <c r="AE289" s="52">
        <f t="shared" si="36"/>
        <v>0</v>
      </c>
    </row>
    <row r="290" spans="21:31">
      <c r="U290" s="50">
        <f t="shared" si="31"/>
        <v>6</v>
      </c>
      <c r="V290" s="50">
        <f t="shared" si="32"/>
        <v>2038</v>
      </c>
      <c r="W290" s="82">
        <v>50557</v>
      </c>
      <c r="X290" s="83">
        <v>148.06731500000001</v>
      </c>
      <c r="Y290" s="83">
        <v>3.3978043000000002</v>
      </c>
      <c r="Z290" s="83">
        <v>245.06731500000001</v>
      </c>
      <c r="AA290" s="83">
        <v>3.3978043000000002</v>
      </c>
      <c r="AB290" s="51">
        <f t="shared" si="33"/>
        <v>97</v>
      </c>
      <c r="AC290" s="51">
        <f t="shared" si="34"/>
        <v>0</v>
      </c>
      <c r="AD290" s="52">
        <f t="shared" si="35"/>
        <v>0.13472222222222224</v>
      </c>
      <c r="AE290" s="52">
        <f t="shared" si="36"/>
        <v>0</v>
      </c>
    </row>
    <row r="291" spans="21:31">
      <c r="U291" s="50">
        <f t="shared" si="31"/>
        <v>7</v>
      </c>
      <c r="V291" s="50">
        <f t="shared" si="32"/>
        <v>2038</v>
      </c>
      <c r="W291" s="82">
        <v>50587</v>
      </c>
      <c r="X291" s="83">
        <v>0</v>
      </c>
      <c r="Y291" s="83">
        <v>0</v>
      </c>
      <c r="Z291" s="83">
        <v>0</v>
      </c>
      <c r="AA291" s="83">
        <v>0</v>
      </c>
      <c r="AB291" s="51">
        <f t="shared" si="33"/>
        <v>0</v>
      </c>
      <c r="AC291" s="51">
        <f t="shared" si="34"/>
        <v>0</v>
      </c>
      <c r="AD291" s="52">
        <f t="shared" si="35"/>
        <v>0</v>
      </c>
      <c r="AE291" s="52">
        <f t="shared" si="36"/>
        <v>0</v>
      </c>
    </row>
    <row r="292" spans="21:31">
      <c r="U292" s="50">
        <f t="shared" si="31"/>
        <v>8</v>
      </c>
      <c r="V292" s="50">
        <f t="shared" si="32"/>
        <v>2038</v>
      </c>
      <c r="W292" s="82">
        <v>50618</v>
      </c>
      <c r="X292" s="83">
        <v>0</v>
      </c>
      <c r="Y292" s="83">
        <v>0</v>
      </c>
      <c r="Z292" s="83">
        <v>0</v>
      </c>
      <c r="AA292" s="83">
        <v>0</v>
      </c>
      <c r="AB292" s="51">
        <f t="shared" si="33"/>
        <v>0</v>
      </c>
      <c r="AC292" s="51">
        <f t="shared" si="34"/>
        <v>0</v>
      </c>
      <c r="AD292" s="52">
        <f t="shared" si="35"/>
        <v>0</v>
      </c>
      <c r="AE292" s="52">
        <f t="shared" si="36"/>
        <v>0</v>
      </c>
    </row>
    <row r="293" spans="21:31">
      <c r="U293" s="50">
        <f t="shared" si="31"/>
        <v>9</v>
      </c>
      <c r="V293" s="50">
        <f t="shared" si="32"/>
        <v>2038</v>
      </c>
      <c r="W293" s="82">
        <v>50649</v>
      </c>
      <c r="X293" s="83">
        <v>0</v>
      </c>
      <c r="Y293" s="83">
        <v>0</v>
      </c>
      <c r="Z293" s="83">
        <v>0</v>
      </c>
      <c r="AA293" s="83">
        <v>0</v>
      </c>
      <c r="AB293" s="51">
        <f t="shared" si="33"/>
        <v>0</v>
      </c>
      <c r="AC293" s="51">
        <f t="shared" si="34"/>
        <v>0</v>
      </c>
      <c r="AD293" s="52">
        <f t="shared" si="35"/>
        <v>0</v>
      </c>
      <c r="AE293" s="52">
        <f t="shared" si="36"/>
        <v>0</v>
      </c>
    </row>
    <row r="294" spans="21:31">
      <c r="U294" s="50">
        <f t="shared" si="31"/>
        <v>10</v>
      </c>
      <c r="V294" s="50">
        <f t="shared" si="32"/>
        <v>2038</v>
      </c>
      <c r="W294" s="82">
        <v>50679</v>
      </c>
      <c r="X294" s="83">
        <v>0</v>
      </c>
      <c r="Y294" s="83">
        <v>0</v>
      </c>
      <c r="Z294" s="83">
        <v>0</v>
      </c>
      <c r="AA294" s="83">
        <v>0</v>
      </c>
      <c r="AB294" s="51">
        <f t="shared" si="33"/>
        <v>0</v>
      </c>
      <c r="AC294" s="51">
        <f t="shared" si="34"/>
        <v>0</v>
      </c>
      <c r="AD294" s="52">
        <f t="shared" si="35"/>
        <v>0</v>
      </c>
      <c r="AE294" s="52">
        <f t="shared" si="36"/>
        <v>0</v>
      </c>
    </row>
    <row r="295" spans="21:31">
      <c r="U295" s="50">
        <f t="shared" si="31"/>
        <v>11</v>
      </c>
      <c r="V295" s="50">
        <f t="shared" si="32"/>
        <v>2038</v>
      </c>
      <c r="W295" s="82">
        <v>50710</v>
      </c>
      <c r="X295" s="83">
        <v>0</v>
      </c>
      <c r="Y295" s="83">
        <v>0</v>
      </c>
      <c r="Z295" s="83">
        <v>0</v>
      </c>
      <c r="AA295" s="83">
        <v>0</v>
      </c>
      <c r="AB295" s="51">
        <f t="shared" si="33"/>
        <v>0</v>
      </c>
      <c r="AC295" s="51">
        <f t="shared" si="34"/>
        <v>0</v>
      </c>
      <c r="AD295" s="52">
        <f t="shared" si="35"/>
        <v>0</v>
      </c>
      <c r="AE295" s="52">
        <f t="shared" si="36"/>
        <v>0</v>
      </c>
    </row>
    <row r="296" spans="21:31">
      <c r="U296" s="50">
        <f t="shared" si="31"/>
        <v>12</v>
      </c>
      <c r="V296" s="50">
        <f t="shared" si="32"/>
        <v>2038</v>
      </c>
      <c r="W296" s="82">
        <v>50740</v>
      </c>
      <c r="X296" s="83">
        <v>0</v>
      </c>
      <c r="Y296" s="83">
        <v>0</v>
      </c>
      <c r="Z296" s="83">
        <v>0</v>
      </c>
      <c r="AA296" s="83">
        <v>0</v>
      </c>
      <c r="AB296" s="51">
        <f t="shared" si="33"/>
        <v>0</v>
      </c>
      <c r="AC296" s="51">
        <f t="shared" si="34"/>
        <v>0</v>
      </c>
      <c r="AD296" s="52">
        <f t="shared" si="35"/>
        <v>0</v>
      </c>
      <c r="AE296" s="52">
        <f t="shared" si="36"/>
        <v>0</v>
      </c>
    </row>
    <row r="297" spans="21:31">
      <c r="W297" s="82" t="s">
        <v>19</v>
      </c>
      <c r="X297" s="83">
        <v>2061382.9789700012</v>
      </c>
      <c r="Y297" s="83">
        <v>207815.60172140814</v>
      </c>
      <c r="Z297" s="83">
        <v>2523180.0514860721</v>
      </c>
      <c r="AA297" s="83">
        <v>208002.84471680812</v>
      </c>
      <c r="AB297" s="51">
        <f t="shared" si="33"/>
        <v>461797.07251607091</v>
      </c>
      <c r="AC297" s="51">
        <f t="shared" si="34"/>
        <v>187.24299539998174</v>
      </c>
      <c r="AD297" s="52"/>
      <c r="AE297" s="52"/>
    </row>
  </sheetData>
  <conditionalFormatting pivot="1" sqref="H9:S3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153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RowHeight="15"/>
  <cols>
    <col min="1" max="1" width="3.5703125" style="50" customWidth="1"/>
    <col min="2" max="2" width="11.85546875" style="50" customWidth="1"/>
    <col min="3" max="3" width="9.140625" style="50"/>
    <col min="4" max="4" width="10.5703125" style="50" hidden="1" customWidth="1"/>
    <col min="5" max="7" width="9.28515625" style="50" hidden="1" customWidth="1"/>
    <col min="8" max="8" width="11.5703125" style="50" hidden="1" customWidth="1"/>
    <col min="9" max="11" width="9.5703125" style="50" hidden="1" customWidth="1"/>
    <col min="12" max="12" width="22.5703125" style="50" customWidth="1"/>
    <col min="13" max="15" width="9.28515625" style="50" hidden="1" customWidth="1"/>
    <col min="16" max="16" width="11.5703125" style="50" hidden="1" customWidth="1"/>
    <col min="17" max="19" width="9.28515625" style="50" hidden="1" customWidth="1"/>
    <col min="20" max="20" width="20" style="50" customWidth="1"/>
    <col min="21" max="21" width="12" style="50" customWidth="1"/>
    <col min="22" max="16384" width="9.140625" style="50"/>
  </cols>
  <sheetData>
    <row r="1" spans="2:21">
      <c r="B1" s="81" t="s">
        <v>33</v>
      </c>
      <c r="C1" s="81" t="s">
        <v>32</v>
      </c>
      <c r="D1" s="81" t="s">
        <v>50</v>
      </c>
      <c r="E1" s="81" t="s">
        <v>50</v>
      </c>
      <c r="F1" s="81" t="s">
        <v>50</v>
      </c>
      <c r="G1" s="81" t="s">
        <v>50</v>
      </c>
      <c r="H1" s="81" t="s">
        <v>50</v>
      </c>
      <c r="I1" s="81" t="s">
        <v>50</v>
      </c>
      <c r="J1" s="81" t="s">
        <v>50</v>
      </c>
      <c r="K1" s="81" t="s">
        <v>50</v>
      </c>
      <c r="L1" s="81" t="s">
        <v>31</v>
      </c>
      <c r="M1" s="81" t="s">
        <v>50</v>
      </c>
      <c r="N1" s="81" t="s">
        <v>50</v>
      </c>
      <c r="O1" s="81" t="s">
        <v>50</v>
      </c>
      <c r="P1" s="81" t="s">
        <v>50</v>
      </c>
      <c r="Q1" s="81" t="s">
        <v>50</v>
      </c>
      <c r="R1" s="81" t="s">
        <v>50</v>
      </c>
      <c r="S1" s="81" t="s">
        <v>50</v>
      </c>
      <c r="T1" s="81" t="s">
        <v>30</v>
      </c>
      <c r="U1" s="81" t="s">
        <v>43</v>
      </c>
    </row>
    <row r="2" spans="2:21">
      <c r="B2" s="56">
        <v>42005</v>
      </c>
      <c r="C2" s="50" t="s">
        <v>24</v>
      </c>
      <c r="D2" s="61">
        <v>0</v>
      </c>
      <c r="E2" s="61">
        <v>0</v>
      </c>
      <c r="F2" s="61">
        <v>0</v>
      </c>
      <c r="G2" s="61">
        <v>0</v>
      </c>
      <c r="H2" s="61">
        <v>801640.93562</v>
      </c>
      <c r="I2" s="61">
        <v>1077.47437583333</v>
      </c>
      <c r="J2" s="61">
        <v>1000.02124</v>
      </c>
      <c r="K2" s="61">
        <v>1150</v>
      </c>
      <c r="L2" s="61">
        <v>3541.4748299600001</v>
      </c>
      <c r="M2" s="61">
        <v>14.111398285053699</v>
      </c>
      <c r="N2" s="61">
        <v>0</v>
      </c>
      <c r="O2" s="61">
        <v>146.21152000000001</v>
      </c>
      <c r="P2" s="61">
        <v>121047.40135</v>
      </c>
      <c r="Q2" s="61">
        <v>162.69812009408599</v>
      </c>
      <c r="R2" s="61">
        <v>133.18744000000001</v>
      </c>
      <c r="S2" s="61">
        <v>205.68908999999999</v>
      </c>
      <c r="T2" s="84" t="s">
        <v>45</v>
      </c>
      <c r="U2" s="85"/>
    </row>
    <row r="3" spans="2:21">
      <c r="B3" s="56">
        <v>42005</v>
      </c>
      <c r="C3" s="50" t="s">
        <v>23</v>
      </c>
      <c r="D3" s="61">
        <v>57597.637639</v>
      </c>
      <c r="E3" s="61">
        <v>77.416179622311802</v>
      </c>
      <c r="F3" s="61">
        <v>51.392307000000002</v>
      </c>
      <c r="G3" s="61">
        <v>97.566990000000004</v>
      </c>
      <c r="H3" s="61">
        <v>786447.40261999995</v>
      </c>
      <c r="I3" s="61">
        <v>1057.0529605107499</v>
      </c>
      <c r="J3" s="61">
        <v>1000.60535</v>
      </c>
      <c r="K3" s="61">
        <v>1199.644</v>
      </c>
      <c r="L3" s="61">
        <v>95.73010223</v>
      </c>
      <c r="M3" s="61">
        <v>0.12866949224462301</v>
      </c>
      <c r="N3" s="61">
        <v>0</v>
      </c>
      <c r="O3" s="61">
        <v>39.876044999999998</v>
      </c>
      <c r="P3" s="61">
        <v>63361.142640999999</v>
      </c>
      <c r="Q3" s="61">
        <v>85.162826130376303</v>
      </c>
      <c r="R3" s="61">
        <v>63.298912000000001</v>
      </c>
      <c r="S3" s="61">
        <v>104.0626</v>
      </c>
      <c r="T3" s="84" t="s">
        <v>45</v>
      </c>
      <c r="U3" s="85"/>
    </row>
    <row r="4" spans="2:21">
      <c r="B4" s="56">
        <v>42036</v>
      </c>
      <c r="C4" s="50" t="s">
        <v>24</v>
      </c>
      <c r="D4" s="61">
        <v>0</v>
      </c>
      <c r="E4" s="61">
        <v>0</v>
      </c>
      <c r="F4" s="61">
        <v>0</v>
      </c>
      <c r="G4" s="61">
        <v>0</v>
      </c>
      <c r="H4" s="61">
        <v>721965.28090000001</v>
      </c>
      <c r="I4" s="61">
        <v>1074.35309657738</v>
      </c>
      <c r="J4" s="61">
        <v>1000.18823</v>
      </c>
      <c r="K4" s="61">
        <v>1150</v>
      </c>
      <c r="L4" s="61">
        <v>1582.2582987000001</v>
      </c>
      <c r="M4" s="61">
        <v>7.7430425432812502</v>
      </c>
      <c r="N4" s="61">
        <v>0</v>
      </c>
      <c r="O4" s="61">
        <v>122.27469000000001</v>
      </c>
      <c r="P4" s="61">
        <v>106919.70531999999</v>
      </c>
      <c r="Q4" s="61">
        <v>159.106704345238</v>
      </c>
      <c r="R4" s="61">
        <v>129.43245999999999</v>
      </c>
      <c r="S4" s="61">
        <v>188.36100999999999</v>
      </c>
      <c r="T4" s="84" t="s">
        <v>45</v>
      </c>
      <c r="U4" s="85"/>
    </row>
    <row r="5" spans="2:21">
      <c r="B5" s="56">
        <v>42036</v>
      </c>
      <c r="C5" s="50" t="s">
        <v>23</v>
      </c>
      <c r="D5" s="61">
        <v>46045.251184000001</v>
      </c>
      <c r="E5" s="61">
        <v>68.5197190238095</v>
      </c>
      <c r="F5" s="61">
        <v>47.805683000000002</v>
      </c>
      <c r="G5" s="61">
        <v>82.869119999999995</v>
      </c>
      <c r="H5" s="61">
        <v>706423.28766999999</v>
      </c>
      <c r="I5" s="61">
        <v>1051.2251304613001</v>
      </c>
      <c r="J5" s="61">
        <v>1000.8649</v>
      </c>
      <c r="K5" s="61">
        <v>1183.7072000000001</v>
      </c>
      <c r="L5" s="61">
        <v>287.41913894999999</v>
      </c>
      <c r="M5" s="61">
        <v>0.427707052008928</v>
      </c>
      <c r="N5" s="61">
        <v>0</v>
      </c>
      <c r="O5" s="61">
        <v>66.782790000000006</v>
      </c>
      <c r="P5" s="61">
        <v>52236.035795999996</v>
      </c>
      <c r="Q5" s="61">
        <v>77.732196125000002</v>
      </c>
      <c r="R5" s="61">
        <v>59.888756000000001</v>
      </c>
      <c r="S5" s="61">
        <v>92.778800000000004</v>
      </c>
      <c r="T5" s="84" t="s">
        <v>45</v>
      </c>
      <c r="U5" s="85"/>
    </row>
    <row r="6" spans="2:21">
      <c r="B6" s="56">
        <v>42064</v>
      </c>
      <c r="C6" s="50" t="s">
        <v>24</v>
      </c>
      <c r="D6" s="61">
        <v>0</v>
      </c>
      <c r="E6" s="61">
        <v>0</v>
      </c>
      <c r="F6" s="61">
        <v>0</v>
      </c>
      <c r="G6" s="61">
        <v>0</v>
      </c>
      <c r="H6" s="61">
        <v>797053.37104999996</v>
      </c>
      <c r="I6" s="61">
        <v>1071.30829442204</v>
      </c>
      <c r="J6" s="61">
        <v>1000.3943</v>
      </c>
      <c r="K6" s="61">
        <v>1150</v>
      </c>
      <c r="L6" s="61">
        <v>10686.993130000001</v>
      </c>
      <c r="M6" s="61">
        <v>28.621420476343999</v>
      </c>
      <c r="N6" s="61">
        <v>0</v>
      </c>
      <c r="O6" s="61">
        <v>259.94301999999999</v>
      </c>
      <c r="P6" s="61">
        <v>108637.487908</v>
      </c>
      <c r="Q6" s="61">
        <v>146.01812890860199</v>
      </c>
      <c r="R6" s="61">
        <v>112.7473</v>
      </c>
      <c r="S6" s="61">
        <v>178.73240000000001</v>
      </c>
      <c r="T6" s="84" t="s">
        <v>45</v>
      </c>
      <c r="U6" s="85"/>
    </row>
    <row r="7" spans="2:21">
      <c r="B7" s="56">
        <v>42064</v>
      </c>
      <c r="C7" s="50" t="s">
        <v>23</v>
      </c>
      <c r="D7" s="61">
        <v>47974.027171000002</v>
      </c>
      <c r="E7" s="61">
        <v>64.481219315860201</v>
      </c>
      <c r="F7" s="61">
        <v>40.940353000000002</v>
      </c>
      <c r="G7" s="61">
        <v>82.945089999999993</v>
      </c>
      <c r="H7" s="61">
        <v>782658.28807999997</v>
      </c>
      <c r="I7" s="61">
        <v>1051.9600646236499</v>
      </c>
      <c r="J7" s="61">
        <v>1000.48376</v>
      </c>
      <c r="K7" s="61">
        <v>1185.9951000000001</v>
      </c>
      <c r="L7" s="61">
        <v>3705.0708365199998</v>
      </c>
      <c r="M7" s="61">
        <v>4.9799339200537602</v>
      </c>
      <c r="N7" s="61">
        <v>0</v>
      </c>
      <c r="O7" s="61">
        <v>138.41060999999999</v>
      </c>
      <c r="P7" s="61">
        <v>54098.057853999999</v>
      </c>
      <c r="Q7" s="61">
        <v>72.712443352150501</v>
      </c>
      <c r="R7" s="61">
        <v>52.690666</v>
      </c>
      <c r="S7" s="61">
        <v>92.778859999999995</v>
      </c>
      <c r="T7" s="84" t="s">
        <v>45</v>
      </c>
      <c r="U7" s="85"/>
    </row>
    <row r="8" spans="2:21">
      <c r="B8" s="56">
        <v>42095</v>
      </c>
      <c r="C8" s="50" t="s">
        <v>24</v>
      </c>
      <c r="D8" s="61">
        <v>0</v>
      </c>
      <c r="E8" s="61">
        <v>0</v>
      </c>
      <c r="F8" s="61">
        <v>0</v>
      </c>
      <c r="G8" s="61">
        <v>0</v>
      </c>
      <c r="H8" s="61">
        <v>762039.62690000003</v>
      </c>
      <c r="I8" s="61">
        <v>1058.38837069444</v>
      </c>
      <c r="J8" s="61">
        <v>1000.2324</v>
      </c>
      <c r="K8" s="61">
        <v>1150</v>
      </c>
      <c r="L8" s="61">
        <v>19467.2670803</v>
      </c>
      <c r="M8" s="61">
        <v>37.7366444118055</v>
      </c>
      <c r="N8" s="61">
        <v>0</v>
      </c>
      <c r="O8" s="61">
        <v>310.76272999999998</v>
      </c>
      <c r="P8" s="61">
        <v>104887.062976</v>
      </c>
      <c r="Q8" s="61">
        <v>145.676476355555</v>
      </c>
      <c r="R8" s="61">
        <v>111.547264</v>
      </c>
      <c r="S8" s="61">
        <v>189.43746999999999</v>
      </c>
      <c r="T8" s="84" t="s">
        <v>45</v>
      </c>
      <c r="U8" s="85"/>
    </row>
    <row r="9" spans="2:21">
      <c r="B9" s="56">
        <v>42095</v>
      </c>
      <c r="C9" s="50" t="s">
        <v>23</v>
      </c>
      <c r="D9" s="61">
        <v>44330.658856000002</v>
      </c>
      <c r="E9" s="61">
        <v>61.570359522222198</v>
      </c>
      <c r="F9" s="61">
        <v>38.330620000000003</v>
      </c>
      <c r="G9" s="61">
        <v>86.129149999999996</v>
      </c>
      <c r="H9" s="61">
        <v>755607.76772999996</v>
      </c>
      <c r="I9" s="61">
        <v>1049.45523295833</v>
      </c>
      <c r="J9" s="61">
        <v>1000.1343000000001</v>
      </c>
      <c r="K9" s="61">
        <v>1223.5786000000001</v>
      </c>
      <c r="L9" s="61">
        <v>5435.1443623799996</v>
      </c>
      <c r="M9" s="61">
        <v>7.5488116144166604</v>
      </c>
      <c r="N9" s="61">
        <v>0</v>
      </c>
      <c r="O9" s="61">
        <v>167.96333000000001</v>
      </c>
      <c r="P9" s="61">
        <v>50500.963471000003</v>
      </c>
      <c r="Q9" s="61">
        <v>70.140227043055503</v>
      </c>
      <c r="R9" s="61">
        <v>48.649624000000003</v>
      </c>
      <c r="S9" s="61">
        <v>95.445430000000002</v>
      </c>
      <c r="T9" s="84" t="s">
        <v>45</v>
      </c>
      <c r="U9" s="85"/>
    </row>
    <row r="10" spans="2:21">
      <c r="B10" s="56">
        <v>42125</v>
      </c>
      <c r="C10" s="50" t="s">
        <v>24</v>
      </c>
      <c r="D10" s="61">
        <v>0</v>
      </c>
      <c r="E10" s="61">
        <v>0</v>
      </c>
      <c r="F10" s="61">
        <v>0</v>
      </c>
      <c r="G10" s="61">
        <v>0</v>
      </c>
      <c r="H10" s="61">
        <v>799657.64739000006</v>
      </c>
      <c r="I10" s="61">
        <v>1074.8086658467701</v>
      </c>
      <c r="J10" s="61">
        <v>1000.35815</v>
      </c>
      <c r="K10" s="61">
        <v>1150</v>
      </c>
      <c r="L10" s="61">
        <v>21585.0832673</v>
      </c>
      <c r="M10" s="61">
        <v>43.905300763709597</v>
      </c>
      <c r="N10" s="61">
        <v>0</v>
      </c>
      <c r="O10" s="61">
        <v>263.86594000000002</v>
      </c>
      <c r="P10" s="61">
        <v>108353.705185</v>
      </c>
      <c r="Q10" s="61">
        <v>145.636700517473</v>
      </c>
      <c r="R10" s="61">
        <v>109.93339</v>
      </c>
      <c r="S10" s="61">
        <v>184.81586999999999</v>
      </c>
      <c r="T10" s="84" t="s">
        <v>45</v>
      </c>
      <c r="U10" s="85"/>
    </row>
    <row r="11" spans="2:21">
      <c r="B11" s="56">
        <v>42125</v>
      </c>
      <c r="C11" s="50" t="s">
        <v>23</v>
      </c>
      <c r="D11" s="61">
        <v>41438.814496999999</v>
      </c>
      <c r="E11" s="61">
        <v>55.697331313172</v>
      </c>
      <c r="F11" s="61">
        <v>36.283320000000003</v>
      </c>
      <c r="G11" s="61">
        <v>77.122249999999994</v>
      </c>
      <c r="H11" s="61">
        <v>777588.16115000006</v>
      </c>
      <c r="I11" s="61">
        <v>1045.1453778897801</v>
      </c>
      <c r="J11" s="61">
        <v>1000.006</v>
      </c>
      <c r="K11" s="61">
        <v>1203.7783999999999</v>
      </c>
      <c r="L11" s="61">
        <v>732.36416707000001</v>
      </c>
      <c r="M11" s="61">
        <v>0.98436043961021502</v>
      </c>
      <c r="N11" s="61">
        <v>0</v>
      </c>
      <c r="O11" s="61">
        <v>68.335464000000002</v>
      </c>
      <c r="P11" s="61">
        <v>49004.431171999997</v>
      </c>
      <c r="Q11" s="61">
        <v>65.866170930107501</v>
      </c>
      <c r="R11" s="61">
        <v>48.658092000000003</v>
      </c>
      <c r="S11" s="61">
        <v>87.751390000000001</v>
      </c>
      <c r="T11" s="84" t="s">
        <v>45</v>
      </c>
      <c r="U11" s="85"/>
    </row>
    <row r="12" spans="2:21">
      <c r="B12" s="56">
        <v>42156</v>
      </c>
      <c r="C12" s="50" t="s">
        <v>24</v>
      </c>
      <c r="D12" s="61">
        <v>0</v>
      </c>
      <c r="E12" s="61">
        <v>0</v>
      </c>
      <c r="F12" s="61">
        <v>0</v>
      </c>
      <c r="G12" s="61">
        <v>0</v>
      </c>
      <c r="H12" s="61">
        <v>777755.03977000003</v>
      </c>
      <c r="I12" s="61">
        <v>1080.2153330138799</v>
      </c>
      <c r="J12" s="61">
        <v>1000.78</v>
      </c>
      <c r="K12" s="61">
        <v>1150</v>
      </c>
      <c r="L12" s="61">
        <v>17557.181768040002</v>
      </c>
      <c r="M12" s="61">
        <v>38.765640518194402</v>
      </c>
      <c r="N12" s="61">
        <v>0</v>
      </c>
      <c r="O12" s="61">
        <v>255.51876999999999</v>
      </c>
      <c r="P12" s="61">
        <v>112407.608423</v>
      </c>
      <c r="Q12" s="61">
        <v>156.12167836527701</v>
      </c>
      <c r="R12" s="61">
        <v>118.24722</v>
      </c>
      <c r="S12" s="61">
        <v>204.85672</v>
      </c>
      <c r="T12" s="84" t="s">
        <v>45</v>
      </c>
      <c r="U12" s="85"/>
    </row>
    <row r="13" spans="2:21">
      <c r="B13" s="56">
        <v>42156</v>
      </c>
      <c r="C13" s="50" t="s">
        <v>23</v>
      </c>
      <c r="D13" s="61">
        <v>41285.833981999996</v>
      </c>
      <c r="E13" s="61">
        <v>57.341436086111102</v>
      </c>
      <c r="F13" s="61">
        <v>37.247100000000003</v>
      </c>
      <c r="G13" s="61">
        <v>76.738309999999998</v>
      </c>
      <c r="H13" s="61">
        <v>752217.03391999996</v>
      </c>
      <c r="I13" s="61">
        <v>1044.74588044444</v>
      </c>
      <c r="J13" s="61">
        <v>1000.027</v>
      </c>
      <c r="K13" s="61">
        <v>1184.8795</v>
      </c>
      <c r="L13" s="61">
        <v>1.6324539</v>
      </c>
      <c r="M13" s="61">
        <v>2.26729708333333E-3</v>
      </c>
      <c r="N13" s="61">
        <v>0</v>
      </c>
      <c r="O13" s="61">
        <v>1.6324539</v>
      </c>
      <c r="P13" s="61">
        <v>49418.087359999998</v>
      </c>
      <c r="Q13" s="61">
        <v>68.636232444444403</v>
      </c>
      <c r="R13" s="61">
        <v>50.883629999999997</v>
      </c>
      <c r="S13" s="61">
        <v>88.736009999999993</v>
      </c>
      <c r="T13" s="84" t="s">
        <v>45</v>
      </c>
      <c r="U13" s="85"/>
    </row>
    <row r="14" spans="2:21">
      <c r="B14" s="56">
        <v>42186</v>
      </c>
      <c r="C14" s="50" t="s">
        <v>24</v>
      </c>
      <c r="D14" s="61">
        <v>0</v>
      </c>
      <c r="E14" s="61">
        <v>0</v>
      </c>
      <c r="F14" s="61">
        <v>0</v>
      </c>
      <c r="G14" s="61">
        <v>0</v>
      </c>
      <c r="H14" s="61">
        <v>812544.67568999995</v>
      </c>
      <c r="I14" s="61">
        <v>1092.1299404435399</v>
      </c>
      <c r="J14" s="61">
        <v>1000.62646</v>
      </c>
      <c r="K14" s="61">
        <v>1150</v>
      </c>
      <c r="L14" s="61">
        <v>27.979523</v>
      </c>
      <c r="M14" s="61">
        <v>1.17104430625</v>
      </c>
      <c r="N14" s="61">
        <v>0</v>
      </c>
      <c r="O14" s="61">
        <v>73.504059999999996</v>
      </c>
      <c r="P14" s="61">
        <v>131076.54394999999</v>
      </c>
      <c r="Q14" s="61">
        <v>176.17815047043001</v>
      </c>
      <c r="R14" s="61">
        <v>129.75125</v>
      </c>
      <c r="S14" s="61">
        <v>215.09022999999999</v>
      </c>
      <c r="T14" s="84" t="s">
        <v>45</v>
      </c>
      <c r="U14" s="85"/>
    </row>
    <row r="15" spans="2:21">
      <c r="B15" s="56">
        <v>42186</v>
      </c>
      <c r="C15" s="50" t="s">
        <v>23</v>
      </c>
      <c r="D15" s="61">
        <v>48844.131159999997</v>
      </c>
      <c r="E15" s="61">
        <v>65.650713924731093</v>
      </c>
      <c r="F15" s="61">
        <v>44.235171999999999</v>
      </c>
      <c r="G15" s="61">
        <v>87.42586</v>
      </c>
      <c r="H15" s="61">
        <v>790515.09950000001</v>
      </c>
      <c r="I15" s="61">
        <v>1062.5202950268799</v>
      </c>
      <c r="J15" s="61">
        <v>1000.08136</v>
      </c>
      <c r="K15" s="61">
        <v>1225</v>
      </c>
      <c r="L15" s="61">
        <v>0</v>
      </c>
      <c r="M15" s="61">
        <v>0</v>
      </c>
      <c r="N15" s="61">
        <v>0</v>
      </c>
      <c r="O15" s="61">
        <v>0</v>
      </c>
      <c r="P15" s="61">
        <v>57087.264971999997</v>
      </c>
      <c r="Q15" s="61">
        <v>76.7301948548387</v>
      </c>
      <c r="R15" s="61">
        <v>58.014232999999997</v>
      </c>
      <c r="S15" s="61">
        <v>97.42586</v>
      </c>
      <c r="T15" s="84" t="s">
        <v>45</v>
      </c>
      <c r="U15" s="85"/>
    </row>
    <row r="16" spans="2:21">
      <c r="B16" s="56">
        <v>42217</v>
      </c>
      <c r="C16" s="50" t="s">
        <v>24</v>
      </c>
      <c r="D16" s="61">
        <v>0</v>
      </c>
      <c r="E16" s="61">
        <v>0</v>
      </c>
      <c r="F16" s="61">
        <v>0</v>
      </c>
      <c r="G16" s="61">
        <v>0</v>
      </c>
      <c r="H16" s="61">
        <v>810592.52017999999</v>
      </c>
      <c r="I16" s="61">
        <v>1089.50607551075</v>
      </c>
      <c r="J16" s="61">
        <v>1001.10034</v>
      </c>
      <c r="K16" s="61">
        <v>1150</v>
      </c>
      <c r="L16" s="61">
        <v>1651.2183522800001</v>
      </c>
      <c r="M16" s="61">
        <v>6.3915523299327903</v>
      </c>
      <c r="N16" s="61">
        <v>0</v>
      </c>
      <c r="O16" s="61">
        <v>171.84732</v>
      </c>
      <c r="P16" s="61">
        <v>127725.19329</v>
      </c>
      <c r="Q16" s="61">
        <v>171.673646895161</v>
      </c>
      <c r="R16" s="61">
        <v>127.79702</v>
      </c>
      <c r="S16" s="61">
        <v>212.17063999999999</v>
      </c>
      <c r="T16" s="84" t="s">
        <v>45</v>
      </c>
      <c r="U16" s="85"/>
    </row>
    <row r="17" spans="2:21">
      <c r="B17" s="56">
        <v>42217</v>
      </c>
      <c r="C17" s="50" t="s">
        <v>23</v>
      </c>
      <c r="D17" s="61">
        <v>50918.484042999997</v>
      </c>
      <c r="E17" s="61">
        <v>68.438822638440797</v>
      </c>
      <c r="F17" s="61">
        <v>42.405549999999998</v>
      </c>
      <c r="G17" s="61">
        <v>85.524209999999997</v>
      </c>
      <c r="H17" s="61">
        <v>792685.21066999994</v>
      </c>
      <c r="I17" s="61">
        <v>1065.4371111155899</v>
      </c>
      <c r="J17" s="61">
        <v>1000.08484</v>
      </c>
      <c r="K17" s="61">
        <v>1225</v>
      </c>
      <c r="L17" s="61">
        <v>0</v>
      </c>
      <c r="M17" s="61">
        <v>0</v>
      </c>
      <c r="N17" s="61">
        <v>0</v>
      </c>
      <c r="O17" s="61">
        <v>0</v>
      </c>
      <c r="P17" s="61">
        <v>59174.832729000002</v>
      </c>
      <c r="Q17" s="61">
        <v>79.536065495967705</v>
      </c>
      <c r="R17" s="61">
        <v>56.519043000000003</v>
      </c>
      <c r="S17" s="61">
        <v>95.880424000000005</v>
      </c>
      <c r="T17" s="84" t="s">
        <v>45</v>
      </c>
      <c r="U17" s="85"/>
    </row>
    <row r="18" spans="2:21">
      <c r="B18" s="56">
        <v>42248</v>
      </c>
      <c r="C18" s="50" t="s">
        <v>24</v>
      </c>
      <c r="D18" s="61">
        <v>0</v>
      </c>
      <c r="E18" s="61">
        <v>0</v>
      </c>
      <c r="F18" s="61">
        <v>0</v>
      </c>
      <c r="G18" s="61">
        <v>0</v>
      </c>
      <c r="H18" s="61">
        <v>779040.04302999994</v>
      </c>
      <c r="I18" s="61">
        <v>1082.00005976388</v>
      </c>
      <c r="J18" s="61">
        <v>1000.74744</v>
      </c>
      <c r="K18" s="61">
        <v>1150</v>
      </c>
      <c r="L18" s="61">
        <v>6249.1501010700003</v>
      </c>
      <c r="M18" s="61">
        <v>14.0024087813888</v>
      </c>
      <c r="N18" s="61">
        <v>0</v>
      </c>
      <c r="O18" s="61">
        <v>253.2714</v>
      </c>
      <c r="P18" s="61">
        <v>113741.23197399999</v>
      </c>
      <c r="Q18" s="61">
        <v>157.973933297222</v>
      </c>
      <c r="R18" s="61">
        <v>113.16636</v>
      </c>
      <c r="S18" s="61">
        <v>206.81022999999999</v>
      </c>
      <c r="T18" s="84" t="s">
        <v>45</v>
      </c>
      <c r="U18" s="85"/>
    </row>
    <row r="19" spans="2:21">
      <c r="B19" s="56">
        <v>42248</v>
      </c>
      <c r="C19" s="50" t="s">
        <v>23</v>
      </c>
      <c r="D19" s="61">
        <v>47790.629432000002</v>
      </c>
      <c r="E19" s="61">
        <v>66.375874211111096</v>
      </c>
      <c r="F19" s="61">
        <v>39.762737000000001</v>
      </c>
      <c r="G19" s="61">
        <v>81.929770000000005</v>
      </c>
      <c r="H19" s="61">
        <v>764224.57634000003</v>
      </c>
      <c r="I19" s="61">
        <v>1061.4230226944401</v>
      </c>
      <c r="J19" s="61">
        <v>1000.1339</v>
      </c>
      <c r="K19" s="61">
        <v>1225</v>
      </c>
      <c r="L19" s="61">
        <v>0</v>
      </c>
      <c r="M19" s="61">
        <v>0</v>
      </c>
      <c r="N19" s="61">
        <v>0</v>
      </c>
      <c r="O19" s="61">
        <v>0</v>
      </c>
      <c r="P19" s="61">
        <v>55649.255451999998</v>
      </c>
      <c r="Q19" s="61">
        <v>77.290632572222194</v>
      </c>
      <c r="R19" s="61">
        <v>52.742530000000002</v>
      </c>
      <c r="S19" s="61">
        <v>92.550690000000003</v>
      </c>
      <c r="T19" s="84" t="s">
        <v>45</v>
      </c>
      <c r="U19" s="85"/>
    </row>
    <row r="20" spans="2:21">
      <c r="B20" s="56">
        <v>42278</v>
      </c>
      <c r="C20" s="50" t="s">
        <v>24</v>
      </c>
      <c r="D20" s="61">
        <v>0</v>
      </c>
      <c r="E20" s="61">
        <v>0</v>
      </c>
      <c r="F20" s="61">
        <v>0</v>
      </c>
      <c r="G20" s="61">
        <v>0</v>
      </c>
      <c r="H20" s="61">
        <v>806236.55081000004</v>
      </c>
      <c r="I20" s="61">
        <v>1083.6512779704301</v>
      </c>
      <c r="J20" s="61">
        <v>1000.1660000000001</v>
      </c>
      <c r="K20" s="61">
        <v>1150</v>
      </c>
      <c r="L20" s="61">
        <v>10950.2803461</v>
      </c>
      <c r="M20" s="61">
        <v>24.2951664415456</v>
      </c>
      <c r="N20" s="61">
        <v>0</v>
      </c>
      <c r="O20" s="61">
        <v>280.07119999999998</v>
      </c>
      <c r="P20" s="61">
        <v>109038.19209300001</v>
      </c>
      <c r="Q20" s="61">
        <v>146.55670980241899</v>
      </c>
      <c r="R20" s="61">
        <v>109.75834999999999</v>
      </c>
      <c r="S20" s="61">
        <v>181.36834999999999</v>
      </c>
      <c r="T20" s="84" t="s">
        <v>45</v>
      </c>
      <c r="U20" s="85"/>
    </row>
    <row r="21" spans="2:21">
      <c r="B21" s="56">
        <v>42278</v>
      </c>
      <c r="C21" s="50" t="s">
        <v>23</v>
      </c>
      <c r="D21" s="61">
        <v>49896.223422000003</v>
      </c>
      <c r="E21" s="61">
        <v>67.064816427419302</v>
      </c>
      <c r="F21" s="61">
        <v>53.238720000000001</v>
      </c>
      <c r="G21" s="61">
        <v>82.98142</v>
      </c>
      <c r="H21" s="61">
        <v>779934.24222999997</v>
      </c>
      <c r="I21" s="61">
        <v>1048.29871267473</v>
      </c>
      <c r="J21" s="61">
        <v>1000.057</v>
      </c>
      <c r="K21" s="61">
        <v>1211.7354</v>
      </c>
      <c r="L21" s="61">
        <v>0</v>
      </c>
      <c r="M21" s="61">
        <v>0</v>
      </c>
      <c r="N21" s="61">
        <v>0</v>
      </c>
      <c r="O21" s="61">
        <v>0</v>
      </c>
      <c r="P21" s="61">
        <v>57957.188464999999</v>
      </c>
      <c r="Q21" s="61">
        <v>77.899446861559099</v>
      </c>
      <c r="R21" s="61">
        <v>65.026499999999999</v>
      </c>
      <c r="S21" s="61">
        <v>93.422225999999995</v>
      </c>
      <c r="T21" s="84" t="s">
        <v>45</v>
      </c>
      <c r="U21" s="85"/>
    </row>
    <row r="22" spans="2:21">
      <c r="B22" s="56">
        <v>42309</v>
      </c>
      <c r="C22" s="50" t="s">
        <v>24</v>
      </c>
      <c r="D22" s="61">
        <v>0</v>
      </c>
      <c r="E22" s="61">
        <v>0</v>
      </c>
      <c r="F22" s="61">
        <v>0</v>
      </c>
      <c r="G22" s="61">
        <v>0</v>
      </c>
      <c r="H22" s="61">
        <v>780486.66674000002</v>
      </c>
      <c r="I22" s="61">
        <v>1084.00925936111</v>
      </c>
      <c r="J22" s="61">
        <v>1000.06006</v>
      </c>
      <c r="K22" s="61">
        <v>1150</v>
      </c>
      <c r="L22" s="61">
        <v>23265.346499103998</v>
      </c>
      <c r="M22" s="61">
        <v>48.636409363527697</v>
      </c>
      <c r="N22" s="61">
        <v>0</v>
      </c>
      <c r="O22" s="61">
        <v>287.60037</v>
      </c>
      <c r="P22" s="61">
        <v>111914.156663</v>
      </c>
      <c r="Q22" s="61">
        <v>155.43632869861099</v>
      </c>
      <c r="R22" s="61">
        <v>119.82016</v>
      </c>
      <c r="S22" s="61">
        <v>198.55504999999999</v>
      </c>
      <c r="T22" s="84" t="s">
        <v>45</v>
      </c>
      <c r="U22" s="85"/>
    </row>
    <row r="23" spans="2:21">
      <c r="B23" s="56">
        <v>42309</v>
      </c>
      <c r="C23" s="50" t="s">
        <v>23</v>
      </c>
      <c r="D23" s="61">
        <v>50570.476699999999</v>
      </c>
      <c r="E23" s="61">
        <v>70.236773194444396</v>
      </c>
      <c r="F23" s="61">
        <v>51.627464000000003</v>
      </c>
      <c r="G23" s="61">
        <v>85.372749999999996</v>
      </c>
      <c r="H23" s="61">
        <v>757556.94175</v>
      </c>
      <c r="I23" s="61">
        <v>1052.16241909722</v>
      </c>
      <c r="J23" s="61">
        <v>1000.07214</v>
      </c>
      <c r="K23" s="61">
        <v>1218.1794</v>
      </c>
      <c r="L23" s="61">
        <v>0</v>
      </c>
      <c r="M23" s="61">
        <v>0</v>
      </c>
      <c r="N23" s="61">
        <v>0</v>
      </c>
      <c r="O23" s="61">
        <v>0</v>
      </c>
      <c r="P23" s="61">
        <v>57315.417853999999</v>
      </c>
      <c r="Q23" s="61">
        <v>79.604747019444403</v>
      </c>
      <c r="R23" s="61">
        <v>62.569392999999998</v>
      </c>
      <c r="S23" s="61">
        <v>94.095529999999997</v>
      </c>
      <c r="T23" s="84" t="s">
        <v>45</v>
      </c>
      <c r="U23" s="85"/>
    </row>
    <row r="24" spans="2:21">
      <c r="B24" s="56">
        <v>42339</v>
      </c>
      <c r="C24" s="50" t="s">
        <v>24</v>
      </c>
      <c r="D24" s="61">
        <v>0</v>
      </c>
      <c r="E24" s="61">
        <v>0</v>
      </c>
      <c r="F24" s="61">
        <v>0</v>
      </c>
      <c r="G24" s="61">
        <v>0</v>
      </c>
      <c r="H24" s="61">
        <v>794620.76265000005</v>
      </c>
      <c r="I24" s="61">
        <v>1068.0386594757999</v>
      </c>
      <c r="J24" s="61">
        <v>1000.375</v>
      </c>
      <c r="K24" s="61">
        <v>1150</v>
      </c>
      <c r="L24" s="61">
        <v>12565.61008674</v>
      </c>
      <c r="M24" s="61">
        <v>27.421557488306401</v>
      </c>
      <c r="N24" s="61">
        <v>0</v>
      </c>
      <c r="O24" s="61">
        <v>225.00656000000001</v>
      </c>
      <c r="P24" s="61">
        <v>117987.428581</v>
      </c>
      <c r="Q24" s="61">
        <v>158.58525346908601</v>
      </c>
      <c r="R24" s="61">
        <v>124.45742</v>
      </c>
      <c r="S24" s="61">
        <v>189.08437000000001</v>
      </c>
      <c r="T24" s="84" t="s">
        <v>45</v>
      </c>
      <c r="U24" s="85"/>
    </row>
    <row r="25" spans="2:21">
      <c r="B25" s="56">
        <v>42339</v>
      </c>
      <c r="C25" s="50" t="s">
        <v>23</v>
      </c>
      <c r="D25" s="61">
        <v>57574.880577000004</v>
      </c>
      <c r="E25" s="61">
        <v>77.385592173386996</v>
      </c>
      <c r="F25" s="61">
        <v>59.775449999999999</v>
      </c>
      <c r="G25" s="61">
        <v>94.64434</v>
      </c>
      <c r="H25" s="61">
        <v>783016.25792999996</v>
      </c>
      <c r="I25" s="61">
        <v>1052.4412068951599</v>
      </c>
      <c r="J25" s="61">
        <v>1000.2069</v>
      </c>
      <c r="K25" s="61">
        <v>1191.6251</v>
      </c>
      <c r="L25" s="61">
        <v>0</v>
      </c>
      <c r="M25" s="61">
        <v>0</v>
      </c>
      <c r="N25" s="61">
        <v>0</v>
      </c>
      <c r="O25" s="61">
        <v>0</v>
      </c>
      <c r="P25" s="61">
        <v>63771.722612999998</v>
      </c>
      <c r="Q25" s="61">
        <v>85.714680931451596</v>
      </c>
      <c r="R25" s="61">
        <v>71.271820000000005</v>
      </c>
      <c r="S25" s="61">
        <v>102.739334</v>
      </c>
      <c r="T25" s="84" t="s">
        <v>45</v>
      </c>
      <c r="U25" s="85"/>
    </row>
    <row r="26" spans="2:21">
      <c r="B26" s="56">
        <v>42370</v>
      </c>
      <c r="C26" s="50" t="s">
        <v>24</v>
      </c>
      <c r="D26" s="61">
        <v>0</v>
      </c>
      <c r="E26" s="61">
        <v>0</v>
      </c>
      <c r="F26" s="61">
        <v>0</v>
      </c>
      <c r="G26" s="61">
        <v>0</v>
      </c>
      <c r="H26" s="61">
        <v>799603.23719999997</v>
      </c>
      <c r="I26" s="61">
        <v>1074.7355338709599</v>
      </c>
      <c r="J26" s="61">
        <v>1000.14355</v>
      </c>
      <c r="K26" s="61">
        <v>1150</v>
      </c>
      <c r="L26" s="61">
        <v>5978.0516727100003</v>
      </c>
      <c r="M26" s="61">
        <v>18.112517815456901</v>
      </c>
      <c r="N26" s="61">
        <v>0</v>
      </c>
      <c r="O26" s="61">
        <v>193.42635999999999</v>
      </c>
      <c r="P26" s="61">
        <v>125073.84753</v>
      </c>
      <c r="Q26" s="61">
        <v>168.11001012096699</v>
      </c>
      <c r="R26" s="61">
        <v>134.922</v>
      </c>
      <c r="S26" s="61">
        <v>205.02795</v>
      </c>
      <c r="T26" s="84" t="s">
        <v>45</v>
      </c>
      <c r="U26" s="85"/>
    </row>
    <row r="27" spans="2:21">
      <c r="B27" s="56">
        <v>42370</v>
      </c>
      <c r="C27" s="50" t="s">
        <v>23</v>
      </c>
      <c r="D27" s="61">
        <v>57932.945277999999</v>
      </c>
      <c r="E27" s="61">
        <v>77.866861932795601</v>
      </c>
      <c r="F27" s="61">
        <v>57.171570000000003</v>
      </c>
      <c r="G27" s="61">
        <v>96.759950000000003</v>
      </c>
      <c r="H27" s="61">
        <v>790333.73395000002</v>
      </c>
      <c r="I27" s="61">
        <v>1062.2765241263401</v>
      </c>
      <c r="J27" s="61">
        <v>1000.2885</v>
      </c>
      <c r="K27" s="61">
        <v>1225</v>
      </c>
      <c r="L27" s="61">
        <v>0</v>
      </c>
      <c r="M27" s="61">
        <v>0</v>
      </c>
      <c r="N27" s="61">
        <v>0</v>
      </c>
      <c r="O27" s="61">
        <v>0</v>
      </c>
      <c r="P27" s="61">
        <v>63284.226832</v>
      </c>
      <c r="Q27" s="61">
        <v>85.059444666666593</v>
      </c>
      <c r="R27" s="61">
        <v>68.336010000000002</v>
      </c>
      <c r="S27" s="61">
        <v>103.14946999999999</v>
      </c>
      <c r="T27" s="84" t="s">
        <v>45</v>
      </c>
      <c r="U27" s="85"/>
    </row>
    <row r="28" spans="2:21">
      <c r="B28" s="56">
        <v>42401</v>
      </c>
      <c r="C28" s="50" t="s">
        <v>24</v>
      </c>
      <c r="D28" s="61">
        <v>0</v>
      </c>
      <c r="E28" s="61">
        <v>0</v>
      </c>
      <c r="F28" s="61">
        <v>0</v>
      </c>
      <c r="G28" s="61">
        <v>0</v>
      </c>
      <c r="H28" s="61">
        <v>750486.57288999995</v>
      </c>
      <c r="I28" s="61">
        <v>1078.2853058764299</v>
      </c>
      <c r="J28" s="61">
        <v>1000.39136</v>
      </c>
      <c r="K28" s="61">
        <v>1150</v>
      </c>
      <c r="L28" s="61">
        <v>6067.4931495999999</v>
      </c>
      <c r="M28" s="61">
        <v>21.141363540948198</v>
      </c>
      <c r="N28" s="61">
        <v>0</v>
      </c>
      <c r="O28" s="61">
        <v>229.94723999999999</v>
      </c>
      <c r="P28" s="61">
        <v>113238.14568</v>
      </c>
      <c r="Q28" s="61">
        <v>162.698485172413</v>
      </c>
      <c r="R28" s="61">
        <v>124.76846</v>
      </c>
      <c r="S28" s="61">
        <v>204.84259</v>
      </c>
      <c r="T28" s="84" t="s">
        <v>45</v>
      </c>
      <c r="U28" s="85"/>
    </row>
    <row r="29" spans="2:21">
      <c r="B29" s="56">
        <v>42401</v>
      </c>
      <c r="C29" s="50" t="s">
        <v>23</v>
      </c>
      <c r="D29" s="61">
        <v>51081.247175999997</v>
      </c>
      <c r="E29" s="61">
        <v>73.392596517241302</v>
      </c>
      <c r="F29" s="61">
        <v>52.044125000000001</v>
      </c>
      <c r="G29" s="61">
        <v>88.587260000000001</v>
      </c>
      <c r="H29" s="61">
        <v>735648.93188000005</v>
      </c>
      <c r="I29" s="61">
        <v>1056.96685614942</v>
      </c>
      <c r="J29" s="61">
        <v>1000.21924</v>
      </c>
      <c r="K29" s="61">
        <v>1225</v>
      </c>
      <c r="L29" s="61">
        <v>0</v>
      </c>
      <c r="M29" s="61">
        <v>0</v>
      </c>
      <c r="N29" s="61">
        <v>0</v>
      </c>
      <c r="O29" s="61">
        <v>0</v>
      </c>
      <c r="P29" s="61">
        <v>57099.136598999998</v>
      </c>
      <c r="Q29" s="61">
        <v>82.038989366379298</v>
      </c>
      <c r="R29" s="61">
        <v>63.486362</v>
      </c>
      <c r="S29" s="61">
        <v>97.263310000000004</v>
      </c>
      <c r="T29" s="84" t="s">
        <v>45</v>
      </c>
      <c r="U29" s="85"/>
    </row>
    <row r="30" spans="2:21">
      <c r="B30" s="56">
        <v>42430</v>
      </c>
      <c r="C30" s="50" t="s">
        <v>24</v>
      </c>
      <c r="D30" s="61">
        <v>0</v>
      </c>
      <c r="E30" s="61">
        <v>0</v>
      </c>
      <c r="F30" s="61">
        <v>0</v>
      </c>
      <c r="G30" s="61">
        <v>0</v>
      </c>
      <c r="H30" s="61">
        <v>803639.98155999999</v>
      </c>
      <c r="I30" s="61">
        <v>1080.16126553763</v>
      </c>
      <c r="J30" s="61">
        <v>1000.16003</v>
      </c>
      <c r="K30" s="61">
        <v>1150</v>
      </c>
      <c r="L30" s="61">
        <v>24735.973886880001</v>
      </c>
      <c r="M30" s="61">
        <v>53.222078182258002</v>
      </c>
      <c r="N30" s="61">
        <v>0</v>
      </c>
      <c r="O30" s="61">
        <v>293.01492000000002</v>
      </c>
      <c r="P30" s="61">
        <v>110293.67774699999</v>
      </c>
      <c r="Q30" s="61">
        <v>148.244190520161</v>
      </c>
      <c r="R30" s="61">
        <v>112.87524999999999</v>
      </c>
      <c r="S30" s="61">
        <v>181.20806999999999</v>
      </c>
      <c r="T30" s="84" t="s">
        <v>45</v>
      </c>
      <c r="U30" s="85"/>
    </row>
    <row r="31" spans="2:21">
      <c r="B31" s="56">
        <v>42430</v>
      </c>
      <c r="C31" s="50" t="s">
        <v>23</v>
      </c>
      <c r="D31" s="61">
        <v>48921.199584000002</v>
      </c>
      <c r="E31" s="61">
        <v>65.754300516129007</v>
      </c>
      <c r="F31" s="61">
        <v>46.759182000000003</v>
      </c>
      <c r="G31" s="61">
        <v>87.997405999999998</v>
      </c>
      <c r="H31" s="61">
        <v>784562.82617999997</v>
      </c>
      <c r="I31" s="61">
        <v>1054.51992766129</v>
      </c>
      <c r="J31" s="61">
        <v>1000.23816</v>
      </c>
      <c r="K31" s="61">
        <v>1225</v>
      </c>
      <c r="L31" s="61">
        <v>2315.4183189999999</v>
      </c>
      <c r="M31" s="61">
        <v>3.11212139650537</v>
      </c>
      <c r="N31" s="61">
        <v>0</v>
      </c>
      <c r="O31" s="61">
        <v>148.61466999999999</v>
      </c>
      <c r="P31" s="61">
        <v>54805.941357999996</v>
      </c>
      <c r="Q31" s="61">
        <v>73.663899674731098</v>
      </c>
      <c r="R31" s="61">
        <v>57.005608000000002</v>
      </c>
      <c r="S31" s="61">
        <v>97.533990000000003</v>
      </c>
      <c r="T31" s="84" t="s">
        <v>45</v>
      </c>
      <c r="U31" s="85"/>
    </row>
    <row r="32" spans="2:21">
      <c r="B32" s="56">
        <v>42461</v>
      </c>
      <c r="C32" s="50" t="s">
        <v>24</v>
      </c>
      <c r="D32" s="61">
        <v>0</v>
      </c>
      <c r="E32" s="61">
        <v>0</v>
      </c>
      <c r="F32" s="61">
        <v>0</v>
      </c>
      <c r="G32" s="61">
        <v>0</v>
      </c>
      <c r="H32" s="61">
        <v>766346.97750000004</v>
      </c>
      <c r="I32" s="61">
        <v>1064.3708020833301</v>
      </c>
      <c r="J32" s="61">
        <v>1000.2910000000001</v>
      </c>
      <c r="K32" s="61">
        <v>1150</v>
      </c>
      <c r="L32" s="61">
        <v>23245.98005577</v>
      </c>
      <c r="M32" s="61">
        <v>44.4889102304722</v>
      </c>
      <c r="N32" s="61">
        <v>0</v>
      </c>
      <c r="O32" s="61">
        <v>321.85415999999998</v>
      </c>
      <c r="P32" s="61">
        <v>108054.274774</v>
      </c>
      <c r="Q32" s="61">
        <v>150.075381630555</v>
      </c>
      <c r="R32" s="61">
        <v>113.57407000000001</v>
      </c>
      <c r="S32" s="61">
        <v>197.45438999999999</v>
      </c>
      <c r="T32" s="84" t="s">
        <v>45</v>
      </c>
      <c r="U32" s="85"/>
    </row>
    <row r="33" spans="2:21">
      <c r="B33" s="56">
        <v>42461</v>
      </c>
      <c r="C33" s="50" t="s">
        <v>23</v>
      </c>
      <c r="D33" s="61">
        <v>43703.602265000001</v>
      </c>
      <c r="E33" s="61">
        <v>60.6994475902777</v>
      </c>
      <c r="F33" s="61">
        <v>37.776924000000001</v>
      </c>
      <c r="G33" s="61">
        <v>85.545235000000005</v>
      </c>
      <c r="H33" s="61">
        <v>755568.25081</v>
      </c>
      <c r="I33" s="61">
        <v>1049.40034834722</v>
      </c>
      <c r="J33" s="61">
        <v>1000.0776</v>
      </c>
      <c r="K33" s="61">
        <v>1225</v>
      </c>
      <c r="L33" s="61">
        <v>4869.4556994699997</v>
      </c>
      <c r="M33" s="61">
        <v>6.7631329159305498</v>
      </c>
      <c r="N33" s="61">
        <v>0</v>
      </c>
      <c r="O33" s="61">
        <v>167.39449999999999</v>
      </c>
      <c r="P33" s="61">
        <v>49857.656362000002</v>
      </c>
      <c r="Q33" s="61">
        <v>69.246744947222197</v>
      </c>
      <c r="R33" s="61">
        <v>49.173991999999998</v>
      </c>
      <c r="S33" s="61">
        <v>95.178759999999997</v>
      </c>
      <c r="T33" s="84" t="s">
        <v>45</v>
      </c>
      <c r="U33" s="85"/>
    </row>
    <row r="34" spans="2:21">
      <c r="B34" s="56">
        <v>42491</v>
      </c>
      <c r="C34" s="50" t="s">
        <v>24</v>
      </c>
      <c r="D34" s="61">
        <v>0</v>
      </c>
      <c r="E34" s="61">
        <v>0</v>
      </c>
      <c r="F34" s="61">
        <v>0</v>
      </c>
      <c r="G34" s="61">
        <v>0</v>
      </c>
      <c r="H34" s="61">
        <v>799257.19666999998</v>
      </c>
      <c r="I34" s="61">
        <v>1074.2704256317199</v>
      </c>
      <c r="J34" s="61">
        <v>1000.037</v>
      </c>
      <c r="K34" s="61">
        <v>1150</v>
      </c>
      <c r="L34" s="61">
        <v>22094.334605740001</v>
      </c>
      <c r="M34" s="61">
        <v>44.379114875403197</v>
      </c>
      <c r="N34" s="61">
        <v>0</v>
      </c>
      <c r="O34" s="61">
        <v>273.17532</v>
      </c>
      <c r="P34" s="61">
        <v>112471.05048799999</v>
      </c>
      <c r="Q34" s="61">
        <v>151.17076678494601</v>
      </c>
      <c r="R34" s="61">
        <v>116.82635500000001</v>
      </c>
      <c r="S34" s="61">
        <v>190.20267000000001</v>
      </c>
      <c r="T34" s="84" t="s">
        <v>45</v>
      </c>
      <c r="U34" s="85"/>
    </row>
    <row r="35" spans="2:21">
      <c r="B35" s="56">
        <v>42491</v>
      </c>
      <c r="C35" s="50" t="s">
        <v>23</v>
      </c>
      <c r="D35" s="61">
        <v>37796.445095000003</v>
      </c>
      <c r="E35" s="61">
        <v>50.801673514784902</v>
      </c>
      <c r="F35" s="61">
        <v>34.370370000000001</v>
      </c>
      <c r="G35" s="61">
        <v>68.162149999999997</v>
      </c>
      <c r="H35" s="61">
        <v>778649.26699000003</v>
      </c>
      <c r="I35" s="61">
        <v>1046.5715954166601</v>
      </c>
      <c r="J35" s="61">
        <v>1000.1127</v>
      </c>
      <c r="K35" s="61">
        <v>1213.2426</v>
      </c>
      <c r="L35" s="61">
        <v>1169.9603654529999</v>
      </c>
      <c r="M35" s="61">
        <v>1.5725273729206899</v>
      </c>
      <c r="N35" s="61">
        <v>0</v>
      </c>
      <c r="O35" s="61">
        <v>83.992469999999997</v>
      </c>
      <c r="P35" s="61">
        <v>45399.535179999999</v>
      </c>
      <c r="Q35" s="61">
        <v>61.020880618279499</v>
      </c>
      <c r="R35" s="61">
        <v>47.441130000000001</v>
      </c>
      <c r="S35" s="61">
        <v>78.500190000000003</v>
      </c>
      <c r="T35" s="84" t="s">
        <v>45</v>
      </c>
      <c r="U35" s="85"/>
    </row>
    <row r="36" spans="2:21">
      <c r="B36" s="56">
        <v>42522</v>
      </c>
      <c r="C36" s="50" t="s">
        <v>24</v>
      </c>
      <c r="D36" s="61">
        <v>0</v>
      </c>
      <c r="E36" s="61">
        <v>0</v>
      </c>
      <c r="F36" s="61">
        <v>0</v>
      </c>
      <c r="G36" s="61">
        <v>0</v>
      </c>
      <c r="H36" s="61">
        <v>771784.06889</v>
      </c>
      <c r="I36" s="61">
        <v>1071.9223179027699</v>
      </c>
      <c r="J36" s="61">
        <v>1000.6034</v>
      </c>
      <c r="K36" s="61">
        <v>1150</v>
      </c>
      <c r="L36" s="61">
        <v>13650.290939892</v>
      </c>
      <c r="M36" s="61">
        <v>31.5316745855555</v>
      </c>
      <c r="N36" s="61">
        <v>0</v>
      </c>
      <c r="O36" s="61">
        <v>253.8956</v>
      </c>
      <c r="P36" s="61">
        <v>117754.6026</v>
      </c>
      <c r="Q36" s="61">
        <v>163.54805916666601</v>
      </c>
      <c r="R36" s="61">
        <v>121.28137</v>
      </c>
      <c r="S36" s="61">
        <v>208.42350999999999</v>
      </c>
      <c r="T36" s="84" t="s">
        <v>45</v>
      </c>
      <c r="U36" s="85"/>
    </row>
    <row r="37" spans="2:21">
      <c r="B37" s="56">
        <v>42522</v>
      </c>
      <c r="C37" s="50" t="s">
        <v>23</v>
      </c>
      <c r="D37" s="61">
        <v>39636.754266000004</v>
      </c>
      <c r="E37" s="61">
        <v>55.051047591666602</v>
      </c>
      <c r="F37" s="61">
        <v>36.364303999999997</v>
      </c>
      <c r="G37" s="61">
        <v>71.24194</v>
      </c>
      <c r="H37" s="61">
        <v>753114.45033000002</v>
      </c>
      <c r="I37" s="61">
        <v>1045.9922921249999</v>
      </c>
      <c r="J37" s="61">
        <v>1000.03174</v>
      </c>
      <c r="K37" s="61">
        <v>1199.7902999999999</v>
      </c>
      <c r="L37" s="61">
        <v>13.114990000000001</v>
      </c>
      <c r="M37" s="61">
        <v>1.8215263888888798E-2</v>
      </c>
      <c r="N37" s="61">
        <v>0</v>
      </c>
      <c r="O37" s="61">
        <v>13.114990000000001</v>
      </c>
      <c r="P37" s="61">
        <v>47661.666357000002</v>
      </c>
      <c r="Q37" s="61">
        <v>66.196758829166598</v>
      </c>
      <c r="R37" s="61">
        <v>50.204410000000003</v>
      </c>
      <c r="S37" s="61">
        <v>83.343249999999998</v>
      </c>
      <c r="T37" s="84" t="s">
        <v>45</v>
      </c>
      <c r="U37" s="85"/>
    </row>
    <row r="38" spans="2:21">
      <c r="B38" s="56">
        <v>42552</v>
      </c>
      <c r="C38" s="50" t="s">
        <v>24</v>
      </c>
      <c r="D38" s="61">
        <v>0</v>
      </c>
      <c r="E38" s="61">
        <v>0</v>
      </c>
      <c r="F38" s="61">
        <v>0</v>
      </c>
      <c r="G38" s="61">
        <v>0</v>
      </c>
      <c r="H38" s="61">
        <v>804123.92078000004</v>
      </c>
      <c r="I38" s="61">
        <v>1080.81172147849</v>
      </c>
      <c r="J38" s="61">
        <v>1000.8840300000001</v>
      </c>
      <c r="K38" s="61">
        <v>1150</v>
      </c>
      <c r="L38" s="61">
        <v>0</v>
      </c>
      <c r="M38" s="61">
        <v>0.36107021774193498</v>
      </c>
      <c r="N38" s="61">
        <v>0</v>
      </c>
      <c r="O38" s="61">
        <v>61.986862000000002</v>
      </c>
      <c r="P38" s="61">
        <v>136218.50341999999</v>
      </c>
      <c r="Q38" s="61">
        <v>183.089386317204</v>
      </c>
      <c r="R38" s="61">
        <v>130.35929999999999</v>
      </c>
      <c r="S38" s="61">
        <v>225.70750000000001</v>
      </c>
      <c r="T38" s="84" t="s">
        <v>45</v>
      </c>
      <c r="U38" s="85"/>
    </row>
    <row r="39" spans="2:21">
      <c r="B39" s="56">
        <v>42552</v>
      </c>
      <c r="C39" s="50" t="s">
        <v>23</v>
      </c>
      <c r="D39" s="61">
        <v>48867.799496</v>
      </c>
      <c r="E39" s="61">
        <v>65.682526204300999</v>
      </c>
      <c r="F39" s="61">
        <v>44.068123</v>
      </c>
      <c r="G39" s="61">
        <v>89.603250000000003</v>
      </c>
      <c r="H39" s="61">
        <v>778953.63468000002</v>
      </c>
      <c r="I39" s="61">
        <v>1046.9806917741901</v>
      </c>
      <c r="J39" s="61">
        <v>1000.03235</v>
      </c>
      <c r="K39" s="61">
        <v>1171.0663999999999</v>
      </c>
      <c r="L39" s="61">
        <v>0</v>
      </c>
      <c r="M39" s="61">
        <v>0</v>
      </c>
      <c r="N39" s="61">
        <v>0</v>
      </c>
      <c r="O39" s="61">
        <v>0</v>
      </c>
      <c r="P39" s="61">
        <v>57107.863657000002</v>
      </c>
      <c r="Q39" s="61">
        <v>76.757881259408606</v>
      </c>
      <c r="R39" s="61">
        <v>57.08222</v>
      </c>
      <c r="S39" s="61">
        <v>99.949770000000001</v>
      </c>
      <c r="T39" s="84" t="s">
        <v>45</v>
      </c>
      <c r="U39" s="85"/>
    </row>
    <row r="40" spans="2:21">
      <c r="B40" s="56">
        <v>42583</v>
      </c>
      <c r="C40" s="50" t="s">
        <v>24</v>
      </c>
      <c r="D40" s="61">
        <v>0</v>
      </c>
      <c r="E40" s="61">
        <v>0</v>
      </c>
      <c r="F40" s="61">
        <v>0</v>
      </c>
      <c r="G40" s="61">
        <v>0</v>
      </c>
      <c r="H40" s="61">
        <v>806791.36340000003</v>
      </c>
      <c r="I40" s="61">
        <v>1084.3969938171999</v>
      </c>
      <c r="J40" s="61">
        <v>1000.5863000000001</v>
      </c>
      <c r="K40" s="61">
        <v>1150</v>
      </c>
      <c r="L40" s="61">
        <v>6.7990265000000001</v>
      </c>
      <c r="M40" s="61">
        <v>0.22313407141128999</v>
      </c>
      <c r="N40" s="61">
        <v>0</v>
      </c>
      <c r="O40" s="61">
        <v>52.323563</v>
      </c>
      <c r="P40" s="61">
        <v>134774.31664</v>
      </c>
      <c r="Q40" s="61">
        <v>181.148275053763</v>
      </c>
      <c r="R40" s="61">
        <v>131.82482999999999</v>
      </c>
      <c r="S40" s="61">
        <v>224.24643</v>
      </c>
      <c r="T40" s="84" t="s">
        <v>45</v>
      </c>
      <c r="U40" s="85"/>
    </row>
    <row r="41" spans="2:21">
      <c r="B41" s="56">
        <v>42583</v>
      </c>
      <c r="C41" s="50" t="s">
        <v>23</v>
      </c>
      <c r="D41" s="61">
        <v>51043.092127999997</v>
      </c>
      <c r="E41" s="61">
        <v>68.606306623655897</v>
      </c>
      <c r="F41" s="61">
        <v>40.652000000000001</v>
      </c>
      <c r="G41" s="61">
        <v>86.753050000000002</v>
      </c>
      <c r="H41" s="61">
        <v>783557.05868000002</v>
      </c>
      <c r="I41" s="61">
        <v>1053.1680896236501</v>
      </c>
      <c r="J41" s="61">
        <v>1000.8390000000001</v>
      </c>
      <c r="K41" s="61">
        <v>1187.9721999999999</v>
      </c>
      <c r="L41" s="61">
        <v>0</v>
      </c>
      <c r="M41" s="61">
        <v>0</v>
      </c>
      <c r="N41" s="61">
        <v>0</v>
      </c>
      <c r="O41" s="61">
        <v>0</v>
      </c>
      <c r="P41" s="61">
        <v>59246.080059</v>
      </c>
      <c r="Q41" s="61">
        <v>79.631828036290301</v>
      </c>
      <c r="R41" s="61">
        <v>54.330469999999998</v>
      </c>
      <c r="S41" s="61">
        <v>98.288970000000006</v>
      </c>
      <c r="T41" s="84" t="s">
        <v>45</v>
      </c>
      <c r="U41" s="85"/>
    </row>
    <row r="42" spans="2:21">
      <c r="B42" s="56">
        <v>42614</v>
      </c>
      <c r="C42" s="50" t="s">
        <v>24</v>
      </c>
      <c r="D42" s="61">
        <v>0</v>
      </c>
      <c r="E42" s="61">
        <v>0</v>
      </c>
      <c r="F42" s="61">
        <v>0</v>
      </c>
      <c r="G42" s="61">
        <v>0</v>
      </c>
      <c r="H42" s="61">
        <v>778283.52102999995</v>
      </c>
      <c r="I42" s="61">
        <v>1080.94933476388</v>
      </c>
      <c r="J42" s="61">
        <v>1000.49414</v>
      </c>
      <c r="K42" s="61">
        <v>1150</v>
      </c>
      <c r="L42" s="61">
        <v>6275.4143826</v>
      </c>
      <c r="M42" s="61">
        <v>13.8030815801805</v>
      </c>
      <c r="N42" s="61">
        <v>0</v>
      </c>
      <c r="O42" s="61">
        <v>243.26755</v>
      </c>
      <c r="P42" s="61">
        <v>119656.83325700001</v>
      </c>
      <c r="Q42" s="61">
        <v>166.190046190277</v>
      </c>
      <c r="R42" s="61">
        <v>118.98692</v>
      </c>
      <c r="S42" s="61">
        <v>209.87445</v>
      </c>
      <c r="T42" s="84" t="s">
        <v>45</v>
      </c>
      <c r="U42" s="85"/>
    </row>
    <row r="43" spans="2:21">
      <c r="B43" s="56">
        <v>42614</v>
      </c>
      <c r="C43" s="50" t="s">
        <v>23</v>
      </c>
      <c r="D43" s="61">
        <v>47734.608415000002</v>
      </c>
      <c r="E43" s="61">
        <v>66.298067243055499</v>
      </c>
      <c r="F43" s="61">
        <v>45.437686999999997</v>
      </c>
      <c r="G43" s="61">
        <v>80.644580000000005</v>
      </c>
      <c r="H43" s="61">
        <v>755055.41572000005</v>
      </c>
      <c r="I43" s="61">
        <v>1048.6880773888799</v>
      </c>
      <c r="J43" s="61">
        <v>1000.0949000000001</v>
      </c>
      <c r="K43" s="61">
        <v>1225</v>
      </c>
      <c r="L43" s="61">
        <v>0</v>
      </c>
      <c r="M43" s="61">
        <v>0</v>
      </c>
      <c r="N43" s="61">
        <v>0</v>
      </c>
      <c r="O43" s="61">
        <v>0</v>
      </c>
      <c r="P43" s="61">
        <v>55530.250625000001</v>
      </c>
      <c r="Q43" s="61">
        <v>77.125348090277697</v>
      </c>
      <c r="R43" s="61">
        <v>57.442210000000003</v>
      </c>
      <c r="S43" s="61">
        <v>92.713486000000003</v>
      </c>
      <c r="T43" s="84" t="s">
        <v>45</v>
      </c>
      <c r="U43" s="85"/>
    </row>
    <row r="44" spans="2:21">
      <c r="B44" s="56">
        <v>42644</v>
      </c>
      <c r="C44" s="50" t="s">
        <v>24</v>
      </c>
      <c r="D44" s="61">
        <v>0</v>
      </c>
      <c r="E44" s="61">
        <v>0</v>
      </c>
      <c r="F44" s="61">
        <v>0</v>
      </c>
      <c r="G44" s="61">
        <v>0</v>
      </c>
      <c r="H44" s="61">
        <v>809202.67451000004</v>
      </c>
      <c r="I44" s="61">
        <v>1087.63800337365</v>
      </c>
      <c r="J44" s="61">
        <v>1000.0912</v>
      </c>
      <c r="K44" s="61">
        <v>1150</v>
      </c>
      <c r="L44" s="61">
        <v>8660.9584461499999</v>
      </c>
      <c r="M44" s="61">
        <v>19.231596869086001</v>
      </c>
      <c r="N44" s="61">
        <v>0</v>
      </c>
      <c r="O44" s="61">
        <v>294.67532</v>
      </c>
      <c r="P44" s="61">
        <v>114721.338431</v>
      </c>
      <c r="Q44" s="61">
        <v>154.19534735349399</v>
      </c>
      <c r="R44" s="61">
        <v>111.41895</v>
      </c>
      <c r="S44" s="61">
        <v>199.75980999999999</v>
      </c>
      <c r="T44" s="84" t="s">
        <v>45</v>
      </c>
      <c r="U44" s="85"/>
    </row>
    <row r="45" spans="2:21">
      <c r="B45" s="56">
        <v>42644</v>
      </c>
      <c r="C45" s="50" t="s">
        <v>23</v>
      </c>
      <c r="D45" s="61">
        <v>49347.808731999998</v>
      </c>
      <c r="E45" s="61">
        <v>66.327699908602099</v>
      </c>
      <c r="F45" s="61">
        <v>52.347766999999997</v>
      </c>
      <c r="G45" s="61">
        <v>86.331779999999995</v>
      </c>
      <c r="H45" s="61">
        <v>782498.38959000004</v>
      </c>
      <c r="I45" s="61">
        <v>1051.7451472983801</v>
      </c>
      <c r="J45" s="61">
        <v>1000.07544</v>
      </c>
      <c r="K45" s="61">
        <v>1225</v>
      </c>
      <c r="L45" s="61">
        <v>0</v>
      </c>
      <c r="M45" s="61">
        <v>0</v>
      </c>
      <c r="N45" s="61">
        <v>0</v>
      </c>
      <c r="O45" s="61">
        <v>0</v>
      </c>
      <c r="P45" s="61">
        <v>57342.582494000002</v>
      </c>
      <c r="Q45" s="61">
        <v>77.073363567204296</v>
      </c>
      <c r="R45" s="61">
        <v>64.196365</v>
      </c>
      <c r="S45" s="61">
        <v>96.621634999999998</v>
      </c>
      <c r="T45" s="84" t="s">
        <v>45</v>
      </c>
      <c r="U45" s="85"/>
    </row>
    <row r="46" spans="2:21">
      <c r="B46" s="56">
        <v>42675</v>
      </c>
      <c r="C46" s="50" t="s">
        <v>24</v>
      </c>
      <c r="D46" s="61">
        <v>0</v>
      </c>
      <c r="E46" s="61">
        <v>0</v>
      </c>
      <c r="F46" s="61">
        <v>0</v>
      </c>
      <c r="G46" s="61">
        <v>0</v>
      </c>
      <c r="H46" s="61">
        <v>781394.03934999998</v>
      </c>
      <c r="I46" s="61">
        <v>1085.26949909722</v>
      </c>
      <c r="J46" s="61">
        <v>1000.0154</v>
      </c>
      <c r="K46" s="61">
        <v>1150</v>
      </c>
      <c r="L46" s="61">
        <v>13578.440635950001</v>
      </c>
      <c r="M46" s="61">
        <v>29.4781307952777</v>
      </c>
      <c r="N46" s="61">
        <v>0</v>
      </c>
      <c r="O46" s="61">
        <v>268.68680000000001</v>
      </c>
      <c r="P46" s="61">
        <v>116691.41084900001</v>
      </c>
      <c r="Q46" s="61">
        <v>162.07140395694401</v>
      </c>
      <c r="R46" s="61">
        <v>120.52589399999999</v>
      </c>
      <c r="S46" s="61">
        <v>203.91471999999999</v>
      </c>
      <c r="T46" s="84" t="s">
        <v>45</v>
      </c>
      <c r="U46" s="85"/>
    </row>
    <row r="47" spans="2:21">
      <c r="B47" s="56">
        <v>42675</v>
      </c>
      <c r="C47" s="50" t="s">
        <v>23</v>
      </c>
      <c r="D47" s="61">
        <v>50538.594974</v>
      </c>
      <c r="E47" s="61">
        <v>70.192493019444399</v>
      </c>
      <c r="F47" s="61">
        <v>48.443489999999997</v>
      </c>
      <c r="G47" s="61">
        <v>86.741550000000004</v>
      </c>
      <c r="H47" s="61">
        <v>761685.37485000002</v>
      </c>
      <c r="I47" s="61">
        <v>1057.8963539583301</v>
      </c>
      <c r="J47" s="61">
        <v>1000.2217000000001</v>
      </c>
      <c r="K47" s="61">
        <v>1224.9976999999999</v>
      </c>
      <c r="L47" s="61">
        <v>0</v>
      </c>
      <c r="M47" s="61">
        <v>0</v>
      </c>
      <c r="N47" s="61">
        <v>0</v>
      </c>
      <c r="O47" s="61">
        <v>0</v>
      </c>
      <c r="P47" s="61">
        <v>57126.703698999998</v>
      </c>
      <c r="Q47" s="61">
        <v>79.342644026388797</v>
      </c>
      <c r="R47" s="61">
        <v>59.3752</v>
      </c>
      <c r="S47" s="61">
        <v>96.337419999999995</v>
      </c>
      <c r="T47" s="84" t="s">
        <v>45</v>
      </c>
      <c r="U47" s="85"/>
    </row>
    <row r="48" spans="2:21">
      <c r="B48" s="56">
        <v>42705</v>
      </c>
      <c r="C48" s="50" t="s">
        <v>24</v>
      </c>
      <c r="D48" s="61">
        <v>0</v>
      </c>
      <c r="E48" s="61">
        <v>0</v>
      </c>
      <c r="F48" s="61">
        <v>0</v>
      </c>
      <c r="G48" s="61">
        <v>0</v>
      </c>
      <c r="H48" s="61">
        <v>800439.05454000004</v>
      </c>
      <c r="I48" s="61">
        <v>1075.85894427419</v>
      </c>
      <c r="J48" s="61">
        <v>1000.37305</v>
      </c>
      <c r="K48" s="61">
        <v>1150</v>
      </c>
      <c r="L48" s="61">
        <v>13476.6450152</v>
      </c>
      <c r="M48" s="61">
        <v>30.401200416129001</v>
      </c>
      <c r="N48" s="61">
        <v>0</v>
      </c>
      <c r="O48" s="61">
        <v>234.08072000000001</v>
      </c>
      <c r="P48" s="61">
        <v>120836.76272</v>
      </c>
      <c r="Q48" s="61">
        <v>162.41500365591301</v>
      </c>
      <c r="R48" s="61">
        <v>131.16891000000001</v>
      </c>
      <c r="S48" s="61">
        <v>190.86116000000001</v>
      </c>
      <c r="T48" s="84" t="s">
        <v>45</v>
      </c>
      <c r="U48" s="85"/>
    </row>
    <row r="49" spans="2:21">
      <c r="B49" s="56">
        <v>42705</v>
      </c>
      <c r="C49" s="50" t="s">
        <v>23</v>
      </c>
      <c r="D49" s="61">
        <v>57081.404161999999</v>
      </c>
      <c r="E49" s="61">
        <v>76.722317422043005</v>
      </c>
      <c r="F49" s="61">
        <v>59.878433000000001</v>
      </c>
      <c r="G49" s="61">
        <v>94.494810000000001</v>
      </c>
      <c r="H49" s="61">
        <v>784771.66442000004</v>
      </c>
      <c r="I49" s="61">
        <v>1054.8006242204301</v>
      </c>
      <c r="J49" s="61">
        <v>1000.35864</v>
      </c>
      <c r="K49" s="61">
        <v>1205.2997</v>
      </c>
      <c r="L49" s="61">
        <v>0</v>
      </c>
      <c r="M49" s="61">
        <v>0</v>
      </c>
      <c r="N49" s="61">
        <v>0</v>
      </c>
      <c r="O49" s="61">
        <v>0</v>
      </c>
      <c r="P49" s="61">
        <v>63196.843822000003</v>
      </c>
      <c r="Q49" s="61">
        <v>84.941994384408602</v>
      </c>
      <c r="R49" s="61">
        <v>71.194564999999997</v>
      </c>
      <c r="S49" s="61">
        <v>101.533745</v>
      </c>
      <c r="T49" s="84" t="s">
        <v>45</v>
      </c>
      <c r="U49" s="85"/>
    </row>
    <row r="50" spans="2:21">
      <c r="B50" s="56">
        <v>42736</v>
      </c>
      <c r="C50" s="50" t="s">
        <v>24</v>
      </c>
      <c r="D50" s="61">
        <v>0</v>
      </c>
      <c r="E50" s="61">
        <v>0</v>
      </c>
      <c r="F50" s="61">
        <v>0</v>
      </c>
      <c r="G50" s="61">
        <v>0</v>
      </c>
      <c r="H50" s="61">
        <v>806985.60106000002</v>
      </c>
      <c r="I50" s="61">
        <v>1084.6580659408601</v>
      </c>
      <c r="J50" s="61">
        <v>1000.10474</v>
      </c>
      <c r="K50" s="61">
        <v>1150</v>
      </c>
      <c r="L50" s="61">
        <v>8209.3732114760005</v>
      </c>
      <c r="M50" s="61">
        <v>21.252783679032198</v>
      </c>
      <c r="N50" s="61">
        <v>0</v>
      </c>
      <c r="O50" s="61">
        <v>201.57570999999999</v>
      </c>
      <c r="P50" s="61">
        <v>128554.87239</v>
      </c>
      <c r="Q50" s="61">
        <v>172.78880697580601</v>
      </c>
      <c r="R50" s="61">
        <v>135.89507</v>
      </c>
      <c r="S50" s="61">
        <v>215.61427</v>
      </c>
      <c r="T50" s="84" t="s">
        <v>45</v>
      </c>
      <c r="U50" s="85"/>
    </row>
    <row r="51" spans="2:21">
      <c r="B51" s="56">
        <v>42736</v>
      </c>
      <c r="C51" s="50" t="s">
        <v>23</v>
      </c>
      <c r="D51" s="61">
        <v>58097.079216999999</v>
      </c>
      <c r="E51" s="61">
        <v>78.087472065860197</v>
      </c>
      <c r="F51" s="61">
        <v>59.462209999999999</v>
      </c>
      <c r="G51" s="61">
        <v>92.485564999999994</v>
      </c>
      <c r="H51" s="61">
        <v>796374.34975000005</v>
      </c>
      <c r="I51" s="61">
        <v>1070.3956313844001</v>
      </c>
      <c r="J51" s="61">
        <v>1000.1888</v>
      </c>
      <c r="K51" s="61">
        <v>1225</v>
      </c>
      <c r="L51" s="61">
        <v>0</v>
      </c>
      <c r="M51" s="61">
        <v>0</v>
      </c>
      <c r="N51" s="61">
        <v>0</v>
      </c>
      <c r="O51" s="61">
        <v>0</v>
      </c>
      <c r="P51" s="61">
        <v>63304.425460999999</v>
      </c>
      <c r="Q51" s="61">
        <v>85.086593361559096</v>
      </c>
      <c r="R51" s="61">
        <v>70.703490000000002</v>
      </c>
      <c r="S51" s="61">
        <v>102.011185</v>
      </c>
      <c r="T51" s="84" t="s">
        <v>45</v>
      </c>
      <c r="U51" s="85"/>
    </row>
    <row r="52" spans="2:21">
      <c r="B52" s="56">
        <v>42767</v>
      </c>
      <c r="C52" s="50" t="s">
        <v>24</v>
      </c>
      <c r="D52" s="61">
        <v>0</v>
      </c>
      <c r="E52" s="61">
        <v>0</v>
      </c>
      <c r="F52" s="61">
        <v>0</v>
      </c>
      <c r="G52" s="61">
        <v>0</v>
      </c>
      <c r="H52" s="61">
        <v>728217.56295000005</v>
      </c>
      <c r="I52" s="61">
        <v>1083.65708772321</v>
      </c>
      <c r="J52" s="61">
        <v>1000.5143</v>
      </c>
      <c r="K52" s="61">
        <v>1150</v>
      </c>
      <c r="L52" s="61">
        <v>3650.4961792899999</v>
      </c>
      <c r="M52" s="61">
        <v>12.6320929537202</v>
      </c>
      <c r="N52" s="61">
        <v>0</v>
      </c>
      <c r="O52" s="61">
        <v>184.87082000000001</v>
      </c>
      <c r="P52" s="61">
        <v>114363.54899</v>
      </c>
      <c r="Q52" s="61">
        <v>170.18385266369</v>
      </c>
      <c r="R52" s="61">
        <v>132.19368</v>
      </c>
      <c r="S52" s="61">
        <v>215.84084999999999</v>
      </c>
      <c r="T52" s="84" t="s">
        <v>45</v>
      </c>
      <c r="U52" s="85"/>
    </row>
    <row r="53" spans="2:21">
      <c r="B53" s="56">
        <v>42767</v>
      </c>
      <c r="C53" s="50" t="s">
        <v>23</v>
      </c>
      <c r="D53" s="61">
        <v>49027.991433000003</v>
      </c>
      <c r="E53" s="61">
        <v>72.958320584821394</v>
      </c>
      <c r="F53" s="61">
        <v>54.030346000000002</v>
      </c>
      <c r="G53" s="61">
        <v>89.322000000000003</v>
      </c>
      <c r="H53" s="61">
        <v>712219.63626000006</v>
      </c>
      <c r="I53" s="61">
        <v>1059.8506491964199</v>
      </c>
      <c r="J53" s="61">
        <v>1000.0053</v>
      </c>
      <c r="K53" s="61">
        <v>1225</v>
      </c>
      <c r="L53" s="61">
        <v>72.173439000000002</v>
      </c>
      <c r="M53" s="61">
        <v>0.10740095089285701</v>
      </c>
      <c r="N53" s="61">
        <v>0</v>
      </c>
      <c r="O53" s="61">
        <v>38.558982999999998</v>
      </c>
      <c r="P53" s="61">
        <v>54734.625057999998</v>
      </c>
      <c r="Q53" s="61">
        <v>81.450334907737997</v>
      </c>
      <c r="R53" s="61">
        <v>65.353189999999998</v>
      </c>
      <c r="S53" s="61">
        <v>97.598550000000003</v>
      </c>
      <c r="T53" s="84" t="s">
        <v>45</v>
      </c>
      <c r="U53" s="85"/>
    </row>
    <row r="54" spans="2:21">
      <c r="B54" s="56">
        <v>42795</v>
      </c>
      <c r="C54" s="50" t="s">
        <v>24</v>
      </c>
      <c r="D54" s="61">
        <v>0</v>
      </c>
      <c r="E54" s="61">
        <v>0</v>
      </c>
      <c r="F54" s="61">
        <v>0</v>
      </c>
      <c r="G54" s="61">
        <v>0</v>
      </c>
      <c r="H54" s="61">
        <v>807823.13710000005</v>
      </c>
      <c r="I54" s="61">
        <v>1085.7837864247299</v>
      </c>
      <c r="J54" s="61">
        <v>1000.03503</v>
      </c>
      <c r="K54" s="61">
        <v>1150</v>
      </c>
      <c r="L54" s="61">
        <v>23305.9242208</v>
      </c>
      <c r="M54" s="61">
        <v>44.7543607053763</v>
      </c>
      <c r="N54" s="61">
        <v>0</v>
      </c>
      <c r="O54" s="61">
        <v>295.24444999999997</v>
      </c>
      <c r="P54" s="61">
        <v>116097.850297</v>
      </c>
      <c r="Q54" s="61">
        <v>156.045497711021</v>
      </c>
      <c r="R54" s="61">
        <v>114.73594</v>
      </c>
      <c r="S54" s="61">
        <v>207.30095</v>
      </c>
      <c r="T54" s="84" t="s">
        <v>45</v>
      </c>
      <c r="U54" s="85"/>
    </row>
    <row r="55" spans="2:21">
      <c r="B55" s="56">
        <v>42795</v>
      </c>
      <c r="C55" s="50" t="s">
        <v>23</v>
      </c>
      <c r="D55" s="61">
        <v>49397.739419999998</v>
      </c>
      <c r="E55" s="61">
        <v>66.394811048386998</v>
      </c>
      <c r="F55" s="61">
        <v>47.190745999999997</v>
      </c>
      <c r="G55" s="61">
        <v>86.699005</v>
      </c>
      <c r="H55" s="61">
        <v>787629.17044999998</v>
      </c>
      <c r="I55" s="61">
        <v>1058.6413581317199</v>
      </c>
      <c r="J55" s="61">
        <v>1000.4802</v>
      </c>
      <c r="K55" s="61">
        <v>1225</v>
      </c>
      <c r="L55" s="61">
        <v>2833.3809290999998</v>
      </c>
      <c r="M55" s="61">
        <v>3.80830770040322</v>
      </c>
      <c r="N55" s="61">
        <v>0</v>
      </c>
      <c r="O55" s="61">
        <v>147.07811000000001</v>
      </c>
      <c r="P55" s="61">
        <v>55242.810131999999</v>
      </c>
      <c r="Q55" s="61">
        <v>74.251088887096699</v>
      </c>
      <c r="R55" s="61">
        <v>58.277923999999999</v>
      </c>
      <c r="S55" s="61">
        <v>96.915589999999995</v>
      </c>
      <c r="T55" s="84" t="s">
        <v>45</v>
      </c>
      <c r="U55" s="85"/>
    </row>
    <row r="56" spans="2:21">
      <c r="B56" s="56">
        <v>42826</v>
      </c>
      <c r="C56" s="50" t="s">
        <v>24</v>
      </c>
      <c r="D56" s="61">
        <v>0</v>
      </c>
      <c r="E56" s="61">
        <v>0</v>
      </c>
      <c r="F56" s="61">
        <v>0</v>
      </c>
      <c r="G56" s="61">
        <v>0</v>
      </c>
      <c r="H56" s="61">
        <v>777384.61320999998</v>
      </c>
      <c r="I56" s="61">
        <v>1079.7008516805499</v>
      </c>
      <c r="J56" s="61">
        <v>1000.0454</v>
      </c>
      <c r="K56" s="61">
        <v>1150</v>
      </c>
      <c r="L56" s="61">
        <v>27246.253761870001</v>
      </c>
      <c r="M56" s="61">
        <v>50.447047015108303</v>
      </c>
      <c r="N56" s="61">
        <v>0</v>
      </c>
      <c r="O56" s="61">
        <v>328.96895999999998</v>
      </c>
      <c r="P56" s="61">
        <v>112826.254963</v>
      </c>
      <c r="Q56" s="61">
        <v>156.703131893055</v>
      </c>
      <c r="R56" s="61">
        <v>113.47417</v>
      </c>
      <c r="S56" s="61">
        <v>212.66749999999999</v>
      </c>
      <c r="T56" s="84" t="s">
        <v>45</v>
      </c>
      <c r="U56" s="85"/>
    </row>
    <row r="57" spans="2:21">
      <c r="B57" s="56">
        <v>42826</v>
      </c>
      <c r="C57" s="50" t="s">
        <v>23</v>
      </c>
      <c r="D57" s="61">
        <v>43855.686518000002</v>
      </c>
      <c r="E57" s="61">
        <v>60.910675719444399</v>
      </c>
      <c r="F57" s="61">
        <v>37.582115000000002</v>
      </c>
      <c r="G57" s="61">
        <v>83.304374999999993</v>
      </c>
      <c r="H57" s="61">
        <v>757262.63740000001</v>
      </c>
      <c r="I57" s="61">
        <v>1051.7536630555501</v>
      </c>
      <c r="J57" s="61">
        <v>1000.0158</v>
      </c>
      <c r="K57" s="61">
        <v>1225</v>
      </c>
      <c r="L57" s="61">
        <v>4911.2904852199999</v>
      </c>
      <c r="M57" s="61">
        <v>7.3432850125277698</v>
      </c>
      <c r="N57" s="61">
        <v>0</v>
      </c>
      <c r="O57" s="61">
        <v>180.39113</v>
      </c>
      <c r="P57" s="61">
        <v>49948.607597000002</v>
      </c>
      <c r="Q57" s="61">
        <v>69.373066106944407</v>
      </c>
      <c r="R57" s="61">
        <v>48.933120000000002</v>
      </c>
      <c r="S57" s="61">
        <v>92.056659999999994</v>
      </c>
      <c r="T57" s="84" t="s">
        <v>45</v>
      </c>
      <c r="U57" s="85"/>
    </row>
    <row r="58" spans="2:21">
      <c r="B58" s="56">
        <v>42856</v>
      </c>
      <c r="C58" s="50" t="s">
        <v>24</v>
      </c>
      <c r="D58" s="61">
        <v>0</v>
      </c>
      <c r="E58" s="61">
        <v>0</v>
      </c>
      <c r="F58" s="61">
        <v>0</v>
      </c>
      <c r="G58" s="61">
        <v>0</v>
      </c>
      <c r="H58" s="61">
        <v>809689.56374999997</v>
      </c>
      <c r="I58" s="61">
        <v>1088.29242439516</v>
      </c>
      <c r="J58" s="61">
        <v>1000.06714</v>
      </c>
      <c r="K58" s="61">
        <v>1150</v>
      </c>
      <c r="L58" s="61">
        <v>17423.551807700002</v>
      </c>
      <c r="M58" s="61">
        <v>35.8791228777553</v>
      </c>
      <c r="N58" s="61">
        <v>0</v>
      </c>
      <c r="O58" s="61">
        <v>275.2894</v>
      </c>
      <c r="P58" s="61">
        <v>119475.803502</v>
      </c>
      <c r="Q58" s="61">
        <v>160.58575739516101</v>
      </c>
      <c r="R58" s="61">
        <v>118.200165</v>
      </c>
      <c r="S58" s="61">
        <v>212.55556999999999</v>
      </c>
      <c r="T58" s="84" t="s">
        <v>45</v>
      </c>
      <c r="U58" s="85"/>
    </row>
    <row r="59" spans="2:21">
      <c r="B59" s="56">
        <v>42856</v>
      </c>
      <c r="C59" s="50" t="s">
        <v>23</v>
      </c>
      <c r="D59" s="61">
        <v>39558.995206</v>
      </c>
      <c r="E59" s="61">
        <v>53.170692481182698</v>
      </c>
      <c r="F59" s="61">
        <v>34.178330000000003</v>
      </c>
      <c r="G59" s="61">
        <v>69.822209999999998</v>
      </c>
      <c r="H59" s="61">
        <v>780652.66588999995</v>
      </c>
      <c r="I59" s="61">
        <v>1049.26433587365</v>
      </c>
      <c r="J59" s="61">
        <v>1000.10736</v>
      </c>
      <c r="K59" s="61">
        <v>1225</v>
      </c>
      <c r="L59" s="61">
        <v>1292.0877401400001</v>
      </c>
      <c r="M59" s="61">
        <v>1.73667707008064</v>
      </c>
      <c r="N59" s="61">
        <v>0</v>
      </c>
      <c r="O59" s="61">
        <v>99.288505999999998</v>
      </c>
      <c r="P59" s="61">
        <v>47113.038828999997</v>
      </c>
      <c r="Q59" s="61">
        <v>63.323976920698897</v>
      </c>
      <c r="R59" s="61">
        <v>46.849240000000002</v>
      </c>
      <c r="S59" s="61">
        <v>80.629069999999999</v>
      </c>
      <c r="T59" s="84" t="s">
        <v>45</v>
      </c>
      <c r="U59" s="85"/>
    </row>
    <row r="60" spans="2:21">
      <c r="B60" s="56">
        <v>42887</v>
      </c>
      <c r="C60" s="50" t="s">
        <v>24</v>
      </c>
      <c r="D60" s="61">
        <v>0</v>
      </c>
      <c r="E60" s="61">
        <v>0</v>
      </c>
      <c r="F60" s="61">
        <v>0</v>
      </c>
      <c r="G60" s="61">
        <v>0</v>
      </c>
      <c r="H60" s="61">
        <v>781220.30371000001</v>
      </c>
      <c r="I60" s="61">
        <v>1085.02819959722</v>
      </c>
      <c r="J60" s="61">
        <v>1000.0237</v>
      </c>
      <c r="K60" s="61">
        <v>1150</v>
      </c>
      <c r="L60" s="61">
        <v>18913.378510980001</v>
      </c>
      <c r="M60" s="61">
        <v>40.32271474625</v>
      </c>
      <c r="N60" s="61">
        <v>0</v>
      </c>
      <c r="O60" s="61">
        <v>272.97269999999997</v>
      </c>
      <c r="P60" s="61">
        <v>123737.266105</v>
      </c>
      <c r="Q60" s="61">
        <v>171.85731403472201</v>
      </c>
      <c r="R60" s="61">
        <v>122.53743</v>
      </c>
      <c r="S60" s="61">
        <v>224.22452000000001</v>
      </c>
      <c r="T60" s="84" t="s">
        <v>45</v>
      </c>
      <c r="U60" s="85"/>
    </row>
    <row r="61" spans="2:21">
      <c r="B61" s="56">
        <v>42887</v>
      </c>
      <c r="C61" s="50" t="s">
        <v>23</v>
      </c>
      <c r="D61" s="61">
        <v>40989.931024999998</v>
      </c>
      <c r="E61" s="61">
        <v>56.930459756944401</v>
      </c>
      <c r="F61" s="61">
        <v>36.720725999999999</v>
      </c>
      <c r="G61" s="61">
        <v>74.28828</v>
      </c>
      <c r="H61" s="61">
        <v>751913.24314000004</v>
      </c>
      <c r="I61" s="61">
        <v>1044.3239488055499</v>
      </c>
      <c r="J61" s="61">
        <v>1000.07446</v>
      </c>
      <c r="K61" s="61">
        <v>1205.3308999999999</v>
      </c>
      <c r="L61" s="61">
        <v>18.637363000000001</v>
      </c>
      <c r="M61" s="61">
        <v>2.58852263888888E-2</v>
      </c>
      <c r="N61" s="61">
        <v>0</v>
      </c>
      <c r="O61" s="61">
        <v>18.637363000000001</v>
      </c>
      <c r="P61" s="61">
        <v>49031.050138999999</v>
      </c>
      <c r="Q61" s="61">
        <v>68.098680748611102</v>
      </c>
      <c r="R61" s="61">
        <v>50.045684999999999</v>
      </c>
      <c r="S61" s="61">
        <v>86.391234999999995</v>
      </c>
      <c r="T61" s="84" t="s">
        <v>45</v>
      </c>
      <c r="U61" s="85"/>
    </row>
    <row r="62" spans="2:21">
      <c r="B62" s="56">
        <v>42917</v>
      </c>
      <c r="C62" s="50" t="s">
        <v>24</v>
      </c>
      <c r="D62" s="61">
        <v>0</v>
      </c>
      <c r="E62" s="61">
        <v>0</v>
      </c>
      <c r="F62" s="61">
        <v>0</v>
      </c>
      <c r="G62" s="61">
        <v>0</v>
      </c>
      <c r="H62" s="61">
        <v>808887.54616999999</v>
      </c>
      <c r="I62" s="61">
        <v>1087.21444377688</v>
      </c>
      <c r="J62" s="61">
        <v>1000.11487</v>
      </c>
      <c r="K62" s="61">
        <v>1150</v>
      </c>
      <c r="L62" s="61">
        <v>0</v>
      </c>
      <c r="M62" s="61">
        <v>0.280177866129032</v>
      </c>
      <c r="N62" s="61">
        <v>0</v>
      </c>
      <c r="O62" s="61">
        <v>25.892014</v>
      </c>
      <c r="P62" s="61">
        <v>141881.35363999999</v>
      </c>
      <c r="Q62" s="61">
        <v>190.70074413978401</v>
      </c>
      <c r="R62" s="61">
        <v>136.22833</v>
      </c>
      <c r="S62" s="61">
        <v>236.41309999999999</v>
      </c>
      <c r="T62" s="84" t="s">
        <v>45</v>
      </c>
      <c r="U62" s="85"/>
    </row>
    <row r="63" spans="2:21">
      <c r="B63" s="56">
        <v>42917</v>
      </c>
      <c r="C63" s="50" t="s">
        <v>23</v>
      </c>
      <c r="D63" s="61">
        <v>49204.346715</v>
      </c>
      <c r="E63" s="61">
        <v>66.134874616935406</v>
      </c>
      <c r="F63" s="61">
        <v>43.538822000000003</v>
      </c>
      <c r="G63" s="61">
        <v>86.790859999999995</v>
      </c>
      <c r="H63" s="61">
        <v>781061.82140999998</v>
      </c>
      <c r="I63" s="61">
        <v>1049.8142760886999</v>
      </c>
      <c r="J63" s="61">
        <v>1000.23315</v>
      </c>
      <c r="K63" s="61">
        <v>1200.6747</v>
      </c>
      <c r="L63" s="61">
        <v>0</v>
      </c>
      <c r="M63" s="61">
        <v>0</v>
      </c>
      <c r="N63" s="61">
        <v>0</v>
      </c>
      <c r="O63" s="61">
        <v>0</v>
      </c>
      <c r="P63" s="61">
        <v>57452.260760999998</v>
      </c>
      <c r="Q63" s="61">
        <v>77.220780592741903</v>
      </c>
      <c r="R63" s="61">
        <v>57.36018</v>
      </c>
      <c r="S63" s="61">
        <v>97.146355</v>
      </c>
      <c r="T63" s="84" t="s">
        <v>45</v>
      </c>
      <c r="U63" s="85"/>
    </row>
    <row r="64" spans="2:21">
      <c r="B64" s="56">
        <v>42948</v>
      </c>
      <c r="C64" s="50" t="s">
        <v>24</v>
      </c>
      <c r="D64" s="61">
        <v>0</v>
      </c>
      <c r="E64" s="61">
        <v>0</v>
      </c>
      <c r="F64" s="61">
        <v>0</v>
      </c>
      <c r="G64" s="61">
        <v>0</v>
      </c>
      <c r="H64" s="61">
        <v>812845.44830000005</v>
      </c>
      <c r="I64" s="61">
        <v>1092.5342047043</v>
      </c>
      <c r="J64" s="61">
        <v>1000.2375500000001</v>
      </c>
      <c r="K64" s="61">
        <v>1150</v>
      </c>
      <c r="L64" s="61">
        <v>183.13497820000001</v>
      </c>
      <c r="M64" s="61">
        <v>1.05642830430107</v>
      </c>
      <c r="N64" s="61">
        <v>0</v>
      </c>
      <c r="O64" s="61">
        <v>98.108029999999999</v>
      </c>
      <c r="P64" s="61">
        <v>139437.59229</v>
      </c>
      <c r="Q64" s="61">
        <v>187.41611866935401</v>
      </c>
      <c r="R64" s="61">
        <v>132.28100000000001</v>
      </c>
      <c r="S64" s="61">
        <v>237.78333000000001</v>
      </c>
      <c r="T64" s="84" t="s">
        <v>45</v>
      </c>
      <c r="U64" s="85"/>
    </row>
    <row r="65" spans="2:21">
      <c r="B65" s="56">
        <v>42948</v>
      </c>
      <c r="C65" s="50" t="s">
        <v>23</v>
      </c>
      <c r="D65" s="61">
        <v>51781.043345999999</v>
      </c>
      <c r="E65" s="61">
        <v>69.598176540322498</v>
      </c>
      <c r="F65" s="61">
        <v>48.933143999999999</v>
      </c>
      <c r="G65" s="61">
        <v>85.341930000000005</v>
      </c>
      <c r="H65" s="61">
        <v>784104.85834999999</v>
      </c>
      <c r="I65" s="61">
        <v>1053.9043795026801</v>
      </c>
      <c r="J65" s="61">
        <v>1000.12756</v>
      </c>
      <c r="K65" s="61">
        <v>1212.3928000000001</v>
      </c>
      <c r="L65" s="61">
        <v>0</v>
      </c>
      <c r="M65" s="61">
        <v>0</v>
      </c>
      <c r="N65" s="61">
        <v>0</v>
      </c>
      <c r="O65" s="61">
        <v>0</v>
      </c>
      <c r="P65" s="61">
        <v>60004.276872000002</v>
      </c>
      <c r="Q65" s="61">
        <v>80.650909774193494</v>
      </c>
      <c r="R65" s="61">
        <v>62.512659999999997</v>
      </c>
      <c r="S65" s="61">
        <v>95.341930000000005</v>
      </c>
      <c r="T65" s="84" t="s">
        <v>45</v>
      </c>
      <c r="U65" s="85"/>
    </row>
    <row r="66" spans="2:21">
      <c r="B66" s="56">
        <v>42979</v>
      </c>
      <c r="C66" s="50" t="s">
        <v>24</v>
      </c>
      <c r="D66" s="61">
        <v>0</v>
      </c>
      <c r="E66" s="61">
        <v>0</v>
      </c>
      <c r="F66" s="61">
        <v>0</v>
      </c>
      <c r="G66" s="61">
        <v>0</v>
      </c>
      <c r="H66" s="61">
        <v>787311.98768000002</v>
      </c>
      <c r="I66" s="61">
        <v>1093.4888717777701</v>
      </c>
      <c r="J66" s="61">
        <v>1000.27</v>
      </c>
      <c r="K66" s="61">
        <v>1150</v>
      </c>
      <c r="L66" s="61">
        <v>5463.3466578999996</v>
      </c>
      <c r="M66" s="61">
        <v>13.315498506944399</v>
      </c>
      <c r="N66" s="61">
        <v>0</v>
      </c>
      <c r="O66" s="61">
        <v>236.137</v>
      </c>
      <c r="P66" s="61">
        <v>123327.512111</v>
      </c>
      <c r="Q66" s="61">
        <v>171.288211265277</v>
      </c>
      <c r="R66" s="61">
        <v>119.25685</v>
      </c>
      <c r="S66" s="61">
        <v>220.90393</v>
      </c>
      <c r="T66" s="84" t="s">
        <v>45</v>
      </c>
      <c r="U66" s="85"/>
    </row>
    <row r="67" spans="2:21">
      <c r="B67" s="56">
        <v>42979</v>
      </c>
      <c r="C67" s="50" t="s">
        <v>23</v>
      </c>
      <c r="D67" s="61">
        <v>47805.474646000002</v>
      </c>
      <c r="E67" s="61">
        <v>66.396492563888799</v>
      </c>
      <c r="F67" s="61">
        <v>45.627679999999998</v>
      </c>
      <c r="G67" s="61">
        <v>82.303730000000002</v>
      </c>
      <c r="H67" s="61">
        <v>757119.61549</v>
      </c>
      <c r="I67" s="61">
        <v>1051.5550215138801</v>
      </c>
      <c r="J67" s="61">
        <v>1000.0925</v>
      </c>
      <c r="K67" s="61">
        <v>1225</v>
      </c>
      <c r="L67" s="61">
        <v>0</v>
      </c>
      <c r="M67" s="61">
        <v>0</v>
      </c>
      <c r="N67" s="61">
        <v>0</v>
      </c>
      <c r="O67" s="61">
        <v>0</v>
      </c>
      <c r="P67" s="61">
        <v>55622.448364000003</v>
      </c>
      <c r="Q67" s="61">
        <v>77.253400505555504</v>
      </c>
      <c r="R67" s="61">
        <v>57.961979999999997</v>
      </c>
      <c r="S67" s="61">
        <v>94.604125999999994</v>
      </c>
      <c r="T67" s="84" t="s">
        <v>45</v>
      </c>
      <c r="U67" s="85"/>
    </row>
    <row r="68" spans="2:21">
      <c r="B68" s="56">
        <v>43009</v>
      </c>
      <c r="C68" s="50" t="s">
        <v>24</v>
      </c>
      <c r="D68" s="61">
        <v>0</v>
      </c>
      <c r="E68" s="61">
        <v>0</v>
      </c>
      <c r="F68" s="61">
        <v>0</v>
      </c>
      <c r="G68" s="61">
        <v>0</v>
      </c>
      <c r="H68" s="61">
        <v>813799.15497999999</v>
      </c>
      <c r="I68" s="61">
        <v>1093.8160685215</v>
      </c>
      <c r="J68" s="61">
        <v>1000.0314</v>
      </c>
      <c r="K68" s="61">
        <v>1150</v>
      </c>
      <c r="L68" s="61">
        <v>8551.6844940699993</v>
      </c>
      <c r="M68" s="61">
        <v>19.033077748655899</v>
      </c>
      <c r="N68" s="61">
        <v>0</v>
      </c>
      <c r="O68" s="61">
        <v>292.98856000000001</v>
      </c>
      <c r="P68" s="61">
        <v>117622.353821</v>
      </c>
      <c r="Q68" s="61">
        <v>158.09456158736501</v>
      </c>
      <c r="R68" s="61">
        <v>112.25436000000001</v>
      </c>
      <c r="S68" s="61">
        <v>204.22318000000001</v>
      </c>
      <c r="T68" s="84" t="s">
        <v>45</v>
      </c>
      <c r="U68" s="85"/>
    </row>
    <row r="69" spans="2:21">
      <c r="B69" s="56">
        <v>43009</v>
      </c>
      <c r="C69" s="50" t="s">
        <v>23</v>
      </c>
      <c r="D69" s="61">
        <v>49620.655360999997</v>
      </c>
      <c r="E69" s="61">
        <v>66.694429248655894</v>
      </c>
      <c r="F69" s="61">
        <v>53.267696000000001</v>
      </c>
      <c r="G69" s="61">
        <v>81.533469999999994</v>
      </c>
      <c r="H69" s="61">
        <v>783383.83253000001</v>
      </c>
      <c r="I69" s="61">
        <v>1052.9352587768799</v>
      </c>
      <c r="J69" s="61">
        <v>1000.0973</v>
      </c>
      <c r="K69" s="61">
        <v>1225</v>
      </c>
      <c r="L69" s="61">
        <v>0</v>
      </c>
      <c r="M69" s="61">
        <v>0</v>
      </c>
      <c r="N69" s="61">
        <v>0</v>
      </c>
      <c r="O69" s="61">
        <v>0</v>
      </c>
      <c r="P69" s="61">
        <v>57596.905816999999</v>
      </c>
      <c r="Q69" s="61">
        <v>77.4151959905913</v>
      </c>
      <c r="R69" s="61">
        <v>65.074684000000005</v>
      </c>
      <c r="S69" s="61">
        <v>92.165220000000005</v>
      </c>
      <c r="T69" s="84" t="s">
        <v>45</v>
      </c>
      <c r="U69" s="85"/>
    </row>
    <row r="70" spans="2:21">
      <c r="B70" s="56">
        <v>43040</v>
      </c>
      <c r="C70" s="50" t="s">
        <v>24</v>
      </c>
      <c r="D70" s="61">
        <v>0</v>
      </c>
      <c r="E70" s="61">
        <v>0</v>
      </c>
      <c r="F70" s="61">
        <v>0</v>
      </c>
      <c r="G70" s="61">
        <v>0</v>
      </c>
      <c r="H70" s="61">
        <v>783593.94324000005</v>
      </c>
      <c r="I70" s="61">
        <v>1088.32492116666</v>
      </c>
      <c r="J70" s="61">
        <v>1000.9845</v>
      </c>
      <c r="K70" s="61">
        <v>1150</v>
      </c>
      <c r="L70" s="61">
        <v>14063.632334</v>
      </c>
      <c r="M70" s="61">
        <v>31.138790608333299</v>
      </c>
      <c r="N70" s="61">
        <v>0</v>
      </c>
      <c r="O70" s="61">
        <v>269.96987999999999</v>
      </c>
      <c r="P70" s="61">
        <v>119196.27798899999</v>
      </c>
      <c r="Q70" s="61">
        <v>165.55038609583301</v>
      </c>
      <c r="R70" s="61">
        <v>121.1264</v>
      </c>
      <c r="S70" s="61">
        <v>212.61762999999999</v>
      </c>
      <c r="T70" s="84" t="s">
        <v>45</v>
      </c>
      <c r="U70" s="85"/>
    </row>
    <row r="71" spans="2:21">
      <c r="B71" s="56">
        <v>43040</v>
      </c>
      <c r="C71" s="50" t="s">
        <v>23</v>
      </c>
      <c r="D71" s="61">
        <v>50772.404662000001</v>
      </c>
      <c r="E71" s="61">
        <v>70.517228697222194</v>
      </c>
      <c r="F71" s="61">
        <v>50.487990000000003</v>
      </c>
      <c r="G71" s="61">
        <v>86.626379999999997</v>
      </c>
      <c r="H71" s="61">
        <v>761844.67134999996</v>
      </c>
      <c r="I71" s="61">
        <v>1058.1175990972199</v>
      </c>
      <c r="J71" s="61">
        <v>1000.6051</v>
      </c>
      <c r="K71" s="61">
        <v>1225</v>
      </c>
      <c r="L71" s="61">
        <v>0</v>
      </c>
      <c r="M71" s="61">
        <v>0</v>
      </c>
      <c r="N71" s="61">
        <v>0</v>
      </c>
      <c r="O71" s="61">
        <v>0</v>
      </c>
      <c r="P71" s="61">
        <v>57372.817440999999</v>
      </c>
      <c r="Q71" s="61">
        <v>79.684468668055501</v>
      </c>
      <c r="R71" s="61">
        <v>61.311962000000001</v>
      </c>
      <c r="S71" s="61">
        <v>96.495925999999997</v>
      </c>
      <c r="T71" s="84" t="s">
        <v>45</v>
      </c>
      <c r="U71" s="85"/>
    </row>
    <row r="72" spans="2:21">
      <c r="B72" s="56">
        <v>43070</v>
      </c>
      <c r="C72" s="50" t="s">
        <v>24</v>
      </c>
      <c r="D72" s="61">
        <v>0</v>
      </c>
      <c r="E72" s="61">
        <v>0</v>
      </c>
      <c r="F72" s="61">
        <v>0</v>
      </c>
      <c r="G72" s="61">
        <v>0</v>
      </c>
      <c r="H72" s="61">
        <v>802089.30434999999</v>
      </c>
      <c r="I72" s="61">
        <v>1078.0770219758001</v>
      </c>
      <c r="J72" s="61">
        <v>1000.23193</v>
      </c>
      <c r="K72" s="61">
        <v>1150</v>
      </c>
      <c r="L72" s="61">
        <v>12764.37707984</v>
      </c>
      <c r="M72" s="61">
        <v>28.510929474792999</v>
      </c>
      <c r="N72" s="61">
        <v>0</v>
      </c>
      <c r="O72" s="61">
        <v>228.37227999999999</v>
      </c>
      <c r="P72" s="61">
        <v>122138.61115</v>
      </c>
      <c r="Q72" s="61">
        <v>164.16479993279501</v>
      </c>
      <c r="R72" s="61">
        <v>134.08271999999999</v>
      </c>
      <c r="S72" s="61">
        <v>189.55117999999999</v>
      </c>
      <c r="T72" s="84" t="s">
        <v>45</v>
      </c>
      <c r="U72" s="85"/>
    </row>
    <row r="73" spans="2:21">
      <c r="B73" s="56">
        <v>43070</v>
      </c>
      <c r="C73" s="50" t="s">
        <v>23</v>
      </c>
      <c r="D73" s="61">
        <v>57064.595607000003</v>
      </c>
      <c r="E73" s="61">
        <v>76.699725278225799</v>
      </c>
      <c r="F73" s="61">
        <v>62.872031999999997</v>
      </c>
      <c r="G73" s="61">
        <v>91.159589999999994</v>
      </c>
      <c r="H73" s="61">
        <v>784317.86647999997</v>
      </c>
      <c r="I73" s="61">
        <v>1054.19068075268</v>
      </c>
      <c r="J73" s="61">
        <v>1000.0218</v>
      </c>
      <c r="K73" s="61">
        <v>1200.0376000000001</v>
      </c>
      <c r="L73" s="61">
        <v>0</v>
      </c>
      <c r="M73" s="61">
        <v>0</v>
      </c>
      <c r="N73" s="61">
        <v>0</v>
      </c>
      <c r="O73" s="61">
        <v>0</v>
      </c>
      <c r="P73" s="61">
        <v>63277.693958000003</v>
      </c>
      <c r="Q73" s="61">
        <v>85.050663922043</v>
      </c>
      <c r="R73" s="61">
        <v>72.872029999999995</v>
      </c>
      <c r="S73" s="61">
        <v>100.37866</v>
      </c>
      <c r="T73" s="84" t="s">
        <v>45</v>
      </c>
      <c r="U73" s="85"/>
    </row>
    <row r="74" spans="2:21">
      <c r="B74" s="56">
        <v>43101</v>
      </c>
      <c r="C74" s="50" t="s">
        <v>24</v>
      </c>
      <c r="D74" s="61">
        <v>0</v>
      </c>
      <c r="E74" s="61">
        <v>0</v>
      </c>
      <c r="F74" s="61">
        <v>0</v>
      </c>
      <c r="G74" s="61">
        <v>0</v>
      </c>
      <c r="H74" s="61">
        <v>807312.97618999996</v>
      </c>
      <c r="I74" s="61">
        <v>1085.0980862768799</v>
      </c>
      <c r="J74" s="61">
        <v>1000.01514</v>
      </c>
      <c r="K74" s="61">
        <v>1150</v>
      </c>
      <c r="L74" s="61">
        <v>7425.2534009999999</v>
      </c>
      <c r="M74" s="61">
        <v>9.9801793024193497</v>
      </c>
      <c r="N74" s="61">
        <v>0</v>
      </c>
      <c r="O74" s="61">
        <v>139.46829</v>
      </c>
      <c r="P74" s="61">
        <v>128953.69825</v>
      </c>
      <c r="Q74" s="61">
        <v>173.32486323924701</v>
      </c>
      <c r="R74" s="61">
        <v>131.31838999999999</v>
      </c>
      <c r="S74" s="61">
        <v>210.39170999999999</v>
      </c>
      <c r="T74" s="84" t="s">
        <v>45</v>
      </c>
      <c r="U74" s="85"/>
    </row>
    <row r="75" spans="2:21">
      <c r="B75" s="56">
        <v>43101</v>
      </c>
      <c r="C75" s="50" t="s">
        <v>23</v>
      </c>
      <c r="D75" s="61">
        <v>58162.977762000002</v>
      </c>
      <c r="E75" s="61">
        <v>78.176045379032203</v>
      </c>
      <c r="F75" s="61">
        <v>60.777824000000003</v>
      </c>
      <c r="G75" s="61">
        <v>94.695670000000007</v>
      </c>
      <c r="H75" s="61">
        <v>797201.68512000004</v>
      </c>
      <c r="I75" s="61">
        <v>1071.50764129032</v>
      </c>
      <c r="J75" s="61">
        <v>1000.0583</v>
      </c>
      <c r="K75" s="61">
        <v>1225</v>
      </c>
      <c r="L75" s="61">
        <v>0</v>
      </c>
      <c r="M75" s="61">
        <v>0</v>
      </c>
      <c r="N75" s="61">
        <v>0</v>
      </c>
      <c r="O75" s="61">
        <v>0</v>
      </c>
      <c r="P75" s="61">
        <v>63323.692767</v>
      </c>
      <c r="Q75" s="61">
        <v>85.112490278225806</v>
      </c>
      <c r="R75" s="61">
        <v>71.237219999999994</v>
      </c>
      <c r="S75" s="61">
        <v>102.447174</v>
      </c>
      <c r="T75" s="84" t="s">
        <v>45</v>
      </c>
      <c r="U75" s="85"/>
    </row>
    <row r="76" spans="2:21">
      <c r="B76" s="56">
        <v>43132</v>
      </c>
      <c r="C76" s="50" t="s">
        <v>24</v>
      </c>
      <c r="D76" s="61">
        <v>0</v>
      </c>
      <c r="E76" s="61">
        <v>0</v>
      </c>
      <c r="F76" s="61">
        <v>0</v>
      </c>
      <c r="G76" s="61">
        <v>0</v>
      </c>
      <c r="H76" s="61">
        <v>728439.61100000003</v>
      </c>
      <c r="I76" s="61">
        <v>1083.9875163690399</v>
      </c>
      <c r="J76" s="61">
        <v>1000.2295</v>
      </c>
      <c r="K76" s="61">
        <v>1150</v>
      </c>
      <c r="L76" s="61">
        <v>2130.2509101199998</v>
      </c>
      <c r="M76" s="61">
        <v>3.1700162352976098</v>
      </c>
      <c r="N76" s="61">
        <v>0</v>
      </c>
      <c r="O76" s="61">
        <v>120.00314</v>
      </c>
      <c r="P76" s="61">
        <v>115581.18144</v>
      </c>
      <c r="Q76" s="61">
        <v>171.99580571428501</v>
      </c>
      <c r="R76" s="61">
        <v>131.59057999999999</v>
      </c>
      <c r="S76" s="61">
        <v>212.82964000000001</v>
      </c>
      <c r="T76" s="84" t="s">
        <v>45</v>
      </c>
      <c r="U76" s="85"/>
    </row>
    <row r="77" spans="2:21">
      <c r="B77" s="56">
        <v>43132</v>
      </c>
      <c r="C77" s="50" t="s">
        <v>23</v>
      </c>
      <c r="D77" s="61">
        <v>49370.688280000002</v>
      </c>
      <c r="E77" s="61">
        <v>73.468286130952293</v>
      </c>
      <c r="F77" s="61">
        <v>54.212240000000001</v>
      </c>
      <c r="G77" s="61">
        <v>88.22287</v>
      </c>
      <c r="H77" s="61">
        <v>711754.15162999998</v>
      </c>
      <c r="I77" s="61">
        <v>1059.1579637351099</v>
      </c>
      <c r="J77" s="61">
        <v>1000.0584</v>
      </c>
      <c r="K77" s="61">
        <v>1225</v>
      </c>
      <c r="L77" s="61">
        <v>59.475005000000003</v>
      </c>
      <c r="M77" s="61">
        <v>8.8504471726190401E-2</v>
      </c>
      <c r="N77" s="61">
        <v>0</v>
      </c>
      <c r="O77" s="61">
        <v>34.700316999999998</v>
      </c>
      <c r="P77" s="61">
        <v>55086.807591999997</v>
      </c>
      <c r="Q77" s="61">
        <v>81.974416059523804</v>
      </c>
      <c r="R77" s="61">
        <v>65.833029999999994</v>
      </c>
      <c r="S77" s="61">
        <v>97.564909999999998</v>
      </c>
      <c r="T77" s="84" t="s">
        <v>45</v>
      </c>
      <c r="U77" s="85"/>
    </row>
    <row r="78" spans="2:21">
      <c r="B78" s="56">
        <v>43160</v>
      </c>
      <c r="C78" s="50" t="s">
        <v>24</v>
      </c>
      <c r="D78" s="61">
        <v>0</v>
      </c>
      <c r="E78" s="61">
        <v>0</v>
      </c>
      <c r="F78" s="61">
        <v>0</v>
      </c>
      <c r="G78" s="61">
        <v>0</v>
      </c>
      <c r="H78" s="61">
        <v>807387.94845999999</v>
      </c>
      <c r="I78" s="61">
        <v>1085.19885545698</v>
      </c>
      <c r="J78" s="61">
        <v>1000.1304</v>
      </c>
      <c r="K78" s="61">
        <v>1150</v>
      </c>
      <c r="L78" s="61">
        <v>27951.066648249998</v>
      </c>
      <c r="M78" s="61">
        <v>37.568637968077901</v>
      </c>
      <c r="N78" s="61">
        <v>0</v>
      </c>
      <c r="O78" s="61">
        <v>298.01373000000001</v>
      </c>
      <c r="P78" s="61">
        <v>117488.409997</v>
      </c>
      <c r="Q78" s="61">
        <v>157.91452956585999</v>
      </c>
      <c r="R78" s="61">
        <v>115.83616000000001</v>
      </c>
      <c r="S78" s="61">
        <v>205.91135</v>
      </c>
      <c r="T78" s="84" t="s">
        <v>45</v>
      </c>
      <c r="U78" s="85"/>
    </row>
    <row r="79" spans="2:21">
      <c r="B79" s="56">
        <v>43160</v>
      </c>
      <c r="C79" s="50" t="s">
        <v>23</v>
      </c>
      <c r="D79" s="61">
        <v>53657.007292000002</v>
      </c>
      <c r="E79" s="61">
        <v>72.119633456989206</v>
      </c>
      <c r="F79" s="61">
        <v>52.426074999999997</v>
      </c>
      <c r="G79" s="61">
        <v>88.053473999999994</v>
      </c>
      <c r="H79" s="61">
        <v>786578.61022999999</v>
      </c>
      <c r="I79" s="61">
        <v>1057.22931482526</v>
      </c>
      <c r="J79" s="61">
        <v>1000.0373499999999</v>
      </c>
      <c r="K79" s="61">
        <v>1224.8903</v>
      </c>
      <c r="L79" s="61">
        <v>4.6591262999999996</v>
      </c>
      <c r="M79" s="61">
        <v>6.2622665322580604E-3</v>
      </c>
      <c r="N79" s="61">
        <v>0</v>
      </c>
      <c r="O79" s="61">
        <v>4.6591262999999996</v>
      </c>
      <c r="P79" s="61">
        <v>59294.629611999997</v>
      </c>
      <c r="Q79" s="61">
        <v>79.697082811827897</v>
      </c>
      <c r="R79" s="61">
        <v>59.735729999999997</v>
      </c>
      <c r="S79" s="61">
        <v>97.390339999999995</v>
      </c>
      <c r="T79" s="84" t="s">
        <v>45</v>
      </c>
      <c r="U79" s="85"/>
    </row>
    <row r="80" spans="2:21">
      <c r="B80" s="56">
        <v>43191</v>
      </c>
      <c r="C80" s="50" t="s">
        <v>24</v>
      </c>
      <c r="D80" s="61">
        <v>0</v>
      </c>
      <c r="E80" s="61">
        <v>0</v>
      </c>
      <c r="F80" s="61">
        <v>0</v>
      </c>
      <c r="G80" s="61">
        <v>0</v>
      </c>
      <c r="H80" s="61">
        <v>779421.46089999995</v>
      </c>
      <c r="I80" s="61">
        <v>1082.5298068055499</v>
      </c>
      <c r="J80" s="61">
        <v>1000.10986</v>
      </c>
      <c r="K80" s="61">
        <v>1150</v>
      </c>
      <c r="L80" s="61">
        <v>38303.667513599998</v>
      </c>
      <c r="M80" s="61">
        <v>53.199538213333298</v>
      </c>
      <c r="N80" s="61">
        <v>0</v>
      </c>
      <c r="O80" s="61">
        <v>333.10507000000001</v>
      </c>
      <c r="P80" s="61">
        <v>112675.391303</v>
      </c>
      <c r="Q80" s="61">
        <v>156.493599031944</v>
      </c>
      <c r="R80" s="61">
        <v>114.29697</v>
      </c>
      <c r="S80" s="61">
        <v>212.43711999999999</v>
      </c>
      <c r="T80" s="84" t="s">
        <v>45</v>
      </c>
      <c r="U80" s="85"/>
    </row>
    <row r="81" spans="2:21">
      <c r="B81" s="56">
        <v>43191</v>
      </c>
      <c r="C81" s="50" t="s">
        <v>23</v>
      </c>
      <c r="D81" s="61">
        <v>43502.641793000003</v>
      </c>
      <c r="E81" s="61">
        <v>60.420335823611097</v>
      </c>
      <c r="F81" s="61">
        <v>37.333559999999999</v>
      </c>
      <c r="G81" s="61">
        <v>83.747559999999993</v>
      </c>
      <c r="H81" s="61">
        <v>757461.79590999999</v>
      </c>
      <c r="I81" s="61">
        <v>1052.0302720972199</v>
      </c>
      <c r="J81" s="61">
        <v>1000.2284</v>
      </c>
      <c r="K81" s="61">
        <v>1225</v>
      </c>
      <c r="L81" s="61">
        <v>5860.5621412680002</v>
      </c>
      <c r="M81" s="61">
        <v>8.1396696406500002</v>
      </c>
      <c r="N81" s="61">
        <v>0</v>
      </c>
      <c r="O81" s="61">
        <v>156.63482999999999</v>
      </c>
      <c r="P81" s="61">
        <v>49537.521008000003</v>
      </c>
      <c r="Q81" s="61">
        <v>68.802112511111105</v>
      </c>
      <c r="R81" s="61">
        <v>47.567549999999997</v>
      </c>
      <c r="S81" s="61">
        <v>92.493709999999993</v>
      </c>
      <c r="T81" s="84" t="s">
        <v>45</v>
      </c>
      <c r="U81" s="85"/>
    </row>
    <row r="82" spans="2:21">
      <c r="B82" s="56">
        <v>43221</v>
      </c>
      <c r="C82" s="50" t="s">
        <v>24</v>
      </c>
      <c r="D82" s="61">
        <v>0</v>
      </c>
      <c r="E82" s="61">
        <v>0</v>
      </c>
      <c r="F82" s="61">
        <v>0</v>
      </c>
      <c r="G82" s="61">
        <v>0</v>
      </c>
      <c r="H82" s="61">
        <v>810988.27060000005</v>
      </c>
      <c r="I82" s="61">
        <v>1090.03799811827</v>
      </c>
      <c r="J82" s="61">
        <v>1000.44836</v>
      </c>
      <c r="K82" s="61">
        <v>1150</v>
      </c>
      <c r="L82" s="61">
        <v>27800.857611399999</v>
      </c>
      <c r="M82" s="61">
        <v>37.366744101343997</v>
      </c>
      <c r="N82" s="61">
        <v>0</v>
      </c>
      <c r="O82" s="61">
        <v>275.25394</v>
      </c>
      <c r="P82" s="61">
        <v>120942.683019</v>
      </c>
      <c r="Q82" s="61">
        <v>162.55736964919299</v>
      </c>
      <c r="R82" s="61">
        <v>115.09386000000001</v>
      </c>
      <c r="S82" s="61">
        <v>215.08011999999999</v>
      </c>
      <c r="T82" s="84" t="s">
        <v>45</v>
      </c>
      <c r="U82" s="85"/>
    </row>
    <row r="83" spans="2:21">
      <c r="B83" s="56">
        <v>43221</v>
      </c>
      <c r="C83" s="50" t="s">
        <v>23</v>
      </c>
      <c r="D83" s="61">
        <v>41793.559793</v>
      </c>
      <c r="E83" s="61">
        <v>56.174139506720401</v>
      </c>
      <c r="F83" s="61">
        <v>35.817962999999999</v>
      </c>
      <c r="G83" s="61">
        <v>72.586105000000003</v>
      </c>
      <c r="H83" s="61">
        <v>780356.83470999997</v>
      </c>
      <c r="I83" s="61">
        <v>1048.8667133198901</v>
      </c>
      <c r="J83" s="61">
        <v>1000.0856</v>
      </c>
      <c r="K83" s="61">
        <v>1225</v>
      </c>
      <c r="L83" s="61">
        <v>1549.0216789999999</v>
      </c>
      <c r="M83" s="61">
        <v>2.0820183857526802</v>
      </c>
      <c r="N83" s="61">
        <v>0</v>
      </c>
      <c r="O83" s="61">
        <v>98.330579999999998</v>
      </c>
      <c r="P83" s="61">
        <v>49265.286805999996</v>
      </c>
      <c r="Q83" s="61">
        <v>66.2167833413978</v>
      </c>
      <c r="R83" s="61">
        <v>47.864060000000002</v>
      </c>
      <c r="S83" s="61">
        <v>83.393119999999996</v>
      </c>
      <c r="T83" s="84" t="s">
        <v>45</v>
      </c>
      <c r="U83" s="85"/>
    </row>
    <row r="84" spans="2:21">
      <c r="B84" s="56">
        <v>43252</v>
      </c>
      <c r="C84" s="50" t="s">
        <v>24</v>
      </c>
      <c r="D84" s="61">
        <v>0</v>
      </c>
      <c r="E84" s="61">
        <v>0</v>
      </c>
      <c r="F84" s="61">
        <v>0</v>
      </c>
      <c r="G84" s="61">
        <v>0</v>
      </c>
      <c r="H84" s="61">
        <v>787396.62051000004</v>
      </c>
      <c r="I84" s="61">
        <v>1093.6064173750001</v>
      </c>
      <c r="J84" s="61">
        <v>1000.1726</v>
      </c>
      <c r="K84" s="61">
        <v>1150</v>
      </c>
      <c r="L84" s="61">
        <v>28389.639919699999</v>
      </c>
      <c r="M84" s="61">
        <v>39.430055444027701</v>
      </c>
      <c r="N84" s="61">
        <v>0</v>
      </c>
      <c r="O84" s="61">
        <v>278.41098</v>
      </c>
      <c r="P84" s="61">
        <v>124043.750625</v>
      </c>
      <c r="Q84" s="61">
        <v>172.282986979166</v>
      </c>
      <c r="R84" s="61">
        <v>123.79974</v>
      </c>
      <c r="S84" s="61">
        <v>226.44707</v>
      </c>
      <c r="T84" s="84" t="s">
        <v>45</v>
      </c>
      <c r="U84" s="85"/>
    </row>
    <row r="85" spans="2:21">
      <c r="B85" s="56">
        <v>43252</v>
      </c>
      <c r="C85" s="50" t="s">
        <v>23</v>
      </c>
      <c r="D85" s="61">
        <v>41509.273857</v>
      </c>
      <c r="E85" s="61">
        <v>57.6517692458333</v>
      </c>
      <c r="F85" s="61">
        <v>37.091293</v>
      </c>
      <c r="G85" s="61">
        <v>78.235380000000006</v>
      </c>
      <c r="H85" s="61">
        <v>751722.53903999995</v>
      </c>
      <c r="I85" s="61">
        <v>1044.059082</v>
      </c>
      <c r="J85" s="61">
        <v>1000.0175</v>
      </c>
      <c r="K85" s="61">
        <v>1194.249</v>
      </c>
      <c r="L85" s="61">
        <v>12.473007300000001</v>
      </c>
      <c r="M85" s="61">
        <v>1.7323621250000001E-2</v>
      </c>
      <c r="N85" s="61">
        <v>0</v>
      </c>
      <c r="O85" s="61">
        <v>6.7335130000000003</v>
      </c>
      <c r="P85" s="61">
        <v>49667.205615999999</v>
      </c>
      <c r="Q85" s="61">
        <v>68.982230022222197</v>
      </c>
      <c r="R85" s="61">
        <v>50.147568</v>
      </c>
      <c r="S85" s="61">
        <v>90.048370000000006</v>
      </c>
      <c r="T85" s="84" t="s">
        <v>45</v>
      </c>
      <c r="U85" s="85"/>
    </row>
    <row r="86" spans="2:21">
      <c r="B86" s="56">
        <v>43282</v>
      </c>
      <c r="C86" s="50" t="s">
        <v>24</v>
      </c>
      <c r="D86" s="61">
        <v>0</v>
      </c>
      <c r="E86" s="61">
        <v>0</v>
      </c>
      <c r="F86" s="61">
        <v>0</v>
      </c>
      <c r="G86" s="61">
        <v>0</v>
      </c>
      <c r="H86" s="61">
        <v>812468.97834999999</v>
      </c>
      <c r="I86" s="61">
        <v>1092.02819670698</v>
      </c>
      <c r="J86" s="61">
        <v>1000.7988</v>
      </c>
      <c r="K86" s="61">
        <v>1150</v>
      </c>
      <c r="L86" s="61">
        <v>1887.1062267</v>
      </c>
      <c r="M86" s="61">
        <v>2.5364331004032201</v>
      </c>
      <c r="N86" s="61">
        <v>0</v>
      </c>
      <c r="O86" s="61">
        <v>152.76822000000001</v>
      </c>
      <c r="P86" s="61">
        <v>141947.21843000001</v>
      </c>
      <c r="Q86" s="61">
        <v>190.789272083333</v>
      </c>
      <c r="R86" s="61">
        <v>129.54155</v>
      </c>
      <c r="S86" s="61">
        <v>243.18977000000001</v>
      </c>
      <c r="T86" s="84" t="s">
        <v>45</v>
      </c>
      <c r="U86" s="85"/>
    </row>
    <row r="87" spans="2:21">
      <c r="B87" s="56">
        <v>43282</v>
      </c>
      <c r="C87" s="50" t="s">
        <v>23</v>
      </c>
      <c r="D87" s="61">
        <v>49445.905187999997</v>
      </c>
      <c r="E87" s="61">
        <v>66.4595499838709</v>
      </c>
      <c r="F87" s="61">
        <v>43.634697000000003</v>
      </c>
      <c r="G87" s="61">
        <v>86.378844999999998</v>
      </c>
      <c r="H87" s="61">
        <v>781669.30275000003</v>
      </c>
      <c r="I87" s="61">
        <v>1050.63078326612</v>
      </c>
      <c r="J87" s="61">
        <v>1000.0865</v>
      </c>
      <c r="K87" s="61">
        <v>1185.9684999999999</v>
      </c>
      <c r="L87" s="61">
        <v>0</v>
      </c>
      <c r="M87" s="61">
        <v>0</v>
      </c>
      <c r="N87" s="61">
        <v>0</v>
      </c>
      <c r="O87" s="61">
        <v>0</v>
      </c>
      <c r="P87" s="61">
        <v>57702.004636999998</v>
      </c>
      <c r="Q87" s="61">
        <v>77.556457845430103</v>
      </c>
      <c r="R87" s="61">
        <v>57.322913999999997</v>
      </c>
      <c r="S87" s="61">
        <v>96.439864999999998</v>
      </c>
      <c r="T87" s="84" t="s">
        <v>45</v>
      </c>
      <c r="U87" s="85"/>
    </row>
    <row r="88" spans="2:21">
      <c r="B88" s="56">
        <v>43313</v>
      </c>
      <c r="C88" s="50" t="s">
        <v>24</v>
      </c>
      <c r="D88" s="61">
        <v>0</v>
      </c>
      <c r="E88" s="61">
        <v>0</v>
      </c>
      <c r="F88" s="61">
        <v>0</v>
      </c>
      <c r="G88" s="61">
        <v>0</v>
      </c>
      <c r="H88" s="61">
        <v>812710.16987999994</v>
      </c>
      <c r="I88" s="61">
        <v>1092.3523788709599</v>
      </c>
      <c r="J88" s="61">
        <v>1000.1831</v>
      </c>
      <c r="K88" s="61">
        <v>1150</v>
      </c>
      <c r="L88" s="61">
        <v>1451.0159874999999</v>
      </c>
      <c r="M88" s="61">
        <v>1.95029030577956</v>
      </c>
      <c r="N88" s="61">
        <v>0</v>
      </c>
      <c r="O88" s="61">
        <v>111.39377</v>
      </c>
      <c r="P88" s="61">
        <v>139543.97826</v>
      </c>
      <c r="Q88" s="61">
        <v>187.559110564516</v>
      </c>
      <c r="R88" s="61">
        <v>130.55119999999999</v>
      </c>
      <c r="S88" s="61">
        <v>236.98996</v>
      </c>
      <c r="T88" s="84" t="s">
        <v>45</v>
      </c>
      <c r="U88" s="85"/>
    </row>
    <row r="89" spans="2:21">
      <c r="B89" s="56">
        <v>43313</v>
      </c>
      <c r="C89" s="50" t="s">
        <v>23</v>
      </c>
      <c r="D89" s="61">
        <v>51755.667722999999</v>
      </c>
      <c r="E89" s="61">
        <v>69.564069520161198</v>
      </c>
      <c r="F89" s="61">
        <v>48.364944000000001</v>
      </c>
      <c r="G89" s="61">
        <v>86.477164999999999</v>
      </c>
      <c r="H89" s="61">
        <v>783529.86773000006</v>
      </c>
      <c r="I89" s="61">
        <v>1053.13154264784</v>
      </c>
      <c r="J89" s="61">
        <v>1000.7765000000001</v>
      </c>
      <c r="K89" s="61">
        <v>1205.5603000000001</v>
      </c>
      <c r="L89" s="61">
        <v>0</v>
      </c>
      <c r="M89" s="61">
        <v>0</v>
      </c>
      <c r="N89" s="61">
        <v>0</v>
      </c>
      <c r="O89" s="61">
        <v>0</v>
      </c>
      <c r="P89" s="61">
        <v>59934.447288000003</v>
      </c>
      <c r="Q89" s="61">
        <v>80.557052806451594</v>
      </c>
      <c r="R89" s="61">
        <v>62.033670000000001</v>
      </c>
      <c r="S89" s="61">
        <v>96.766819999999996</v>
      </c>
      <c r="T89" s="84" t="s">
        <v>45</v>
      </c>
      <c r="U89" s="85"/>
    </row>
    <row r="90" spans="2:21">
      <c r="B90" s="56">
        <v>43344</v>
      </c>
      <c r="C90" s="50" t="s">
        <v>24</v>
      </c>
      <c r="D90" s="61">
        <v>0</v>
      </c>
      <c r="E90" s="61">
        <v>0</v>
      </c>
      <c r="F90" s="61">
        <v>0</v>
      </c>
      <c r="G90" s="61">
        <v>0</v>
      </c>
      <c r="H90" s="61">
        <v>787920.79151999997</v>
      </c>
      <c r="I90" s="61">
        <v>1094.3344326666599</v>
      </c>
      <c r="J90" s="61">
        <v>1000.1543</v>
      </c>
      <c r="K90" s="61">
        <v>1150</v>
      </c>
      <c r="L90" s="61">
        <v>9131.9339097499997</v>
      </c>
      <c r="M90" s="61">
        <v>12.683241541319401</v>
      </c>
      <c r="N90" s="61">
        <v>0</v>
      </c>
      <c r="O90" s="61">
        <v>212.41489000000001</v>
      </c>
      <c r="P90" s="61">
        <v>124659.208019</v>
      </c>
      <c r="Q90" s="61">
        <v>173.13778891527701</v>
      </c>
      <c r="R90" s="61">
        <v>125.64634</v>
      </c>
      <c r="S90" s="61">
        <v>225.99762000000001</v>
      </c>
      <c r="T90" s="84" t="s">
        <v>45</v>
      </c>
      <c r="U90" s="85"/>
    </row>
    <row r="91" spans="2:21">
      <c r="B91" s="56">
        <v>43344</v>
      </c>
      <c r="C91" s="50" t="s">
        <v>23</v>
      </c>
      <c r="D91" s="61">
        <v>47349.791141000002</v>
      </c>
      <c r="E91" s="61">
        <v>65.763598806944401</v>
      </c>
      <c r="F91" s="61">
        <v>47.644590000000001</v>
      </c>
      <c r="G91" s="61">
        <v>80.275360000000006</v>
      </c>
      <c r="H91" s="61">
        <v>756238.10796000005</v>
      </c>
      <c r="I91" s="61">
        <v>1050.3307055</v>
      </c>
      <c r="J91" s="61">
        <v>1000.63965</v>
      </c>
      <c r="K91" s="61">
        <v>1222.6882000000001</v>
      </c>
      <c r="L91" s="61">
        <v>0</v>
      </c>
      <c r="M91" s="61">
        <v>0</v>
      </c>
      <c r="N91" s="61">
        <v>0</v>
      </c>
      <c r="O91" s="61">
        <v>0</v>
      </c>
      <c r="P91" s="61">
        <v>55144.509983999997</v>
      </c>
      <c r="Q91" s="61">
        <v>76.5895972</v>
      </c>
      <c r="R91" s="61">
        <v>58.765934000000001</v>
      </c>
      <c r="S91" s="61">
        <v>91.196380000000005</v>
      </c>
      <c r="T91" s="84" t="s">
        <v>45</v>
      </c>
      <c r="U91" s="85"/>
    </row>
    <row r="92" spans="2:21">
      <c r="B92" s="56">
        <v>43374</v>
      </c>
      <c r="C92" s="50" t="s">
        <v>24</v>
      </c>
      <c r="D92" s="61">
        <v>0</v>
      </c>
      <c r="E92" s="61">
        <v>0</v>
      </c>
      <c r="F92" s="61">
        <v>0</v>
      </c>
      <c r="G92" s="61">
        <v>0</v>
      </c>
      <c r="H92" s="61">
        <v>815894.10834000004</v>
      </c>
      <c r="I92" s="61">
        <v>1096.6318660483801</v>
      </c>
      <c r="J92" s="61">
        <v>1000.1737000000001</v>
      </c>
      <c r="K92" s="61">
        <v>1150</v>
      </c>
      <c r="L92" s="61">
        <v>15571.053118</v>
      </c>
      <c r="M92" s="61">
        <v>20.928834836021501</v>
      </c>
      <c r="N92" s="61">
        <v>0</v>
      </c>
      <c r="O92" s="61">
        <v>285.68142999999998</v>
      </c>
      <c r="P92" s="61">
        <v>117268.03567899999</v>
      </c>
      <c r="Q92" s="61">
        <v>157.61832752553701</v>
      </c>
      <c r="R92" s="61">
        <v>111.50166</v>
      </c>
      <c r="S92" s="61">
        <v>215.66367</v>
      </c>
      <c r="T92" s="84" t="s">
        <v>45</v>
      </c>
      <c r="U92" s="85"/>
    </row>
    <row r="93" spans="2:21">
      <c r="B93" s="56">
        <v>43374</v>
      </c>
      <c r="C93" s="50" t="s">
        <v>23</v>
      </c>
      <c r="D93" s="61">
        <v>49279.683860999998</v>
      </c>
      <c r="E93" s="61">
        <v>66.236134221774094</v>
      </c>
      <c r="F93" s="61">
        <v>53.75938</v>
      </c>
      <c r="G93" s="61">
        <v>80.96951</v>
      </c>
      <c r="H93" s="61">
        <v>779670.90127999999</v>
      </c>
      <c r="I93" s="61">
        <v>1047.9447597849401</v>
      </c>
      <c r="J93" s="61">
        <v>1000.1545</v>
      </c>
      <c r="K93" s="61">
        <v>1222.9548</v>
      </c>
      <c r="L93" s="61">
        <v>0</v>
      </c>
      <c r="M93" s="61">
        <v>0</v>
      </c>
      <c r="N93" s="61">
        <v>0</v>
      </c>
      <c r="O93" s="61">
        <v>0</v>
      </c>
      <c r="P93" s="61">
        <v>57390.804654</v>
      </c>
      <c r="Q93" s="61">
        <v>77.138178298387004</v>
      </c>
      <c r="R93" s="61">
        <v>65.075829999999996</v>
      </c>
      <c r="S93" s="61">
        <v>92.814920000000001</v>
      </c>
      <c r="T93" s="84" t="s">
        <v>45</v>
      </c>
      <c r="U93" s="85"/>
    </row>
    <row r="94" spans="2:21">
      <c r="B94" s="56">
        <v>43405</v>
      </c>
      <c r="C94" s="50" t="s">
        <v>24</v>
      </c>
      <c r="D94" s="61">
        <v>0</v>
      </c>
      <c r="E94" s="61">
        <v>0</v>
      </c>
      <c r="F94" s="61">
        <v>0</v>
      </c>
      <c r="G94" s="61">
        <v>0</v>
      </c>
      <c r="H94" s="61">
        <v>784301.70658</v>
      </c>
      <c r="I94" s="61">
        <v>1089.30792580555</v>
      </c>
      <c r="J94" s="61">
        <v>1000.2997</v>
      </c>
      <c r="K94" s="61">
        <v>1150</v>
      </c>
      <c r="L94" s="61">
        <v>19042.2052611</v>
      </c>
      <c r="M94" s="61">
        <v>26.447507307083299</v>
      </c>
      <c r="N94" s="61">
        <v>0</v>
      </c>
      <c r="O94" s="61">
        <v>267.05502000000001</v>
      </c>
      <c r="P94" s="61">
        <v>116936.618991</v>
      </c>
      <c r="Q94" s="61">
        <v>162.41197082083301</v>
      </c>
      <c r="R94" s="61">
        <v>119.558716</v>
      </c>
      <c r="S94" s="61">
        <v>212.51845</v>
      </c>
      <c r="T94" s="84" t="s">
        <v>45</v>
      </c>
      <c r="U94" s="85"/>
    </row>
    <row r="95" spans="2:21">
      <c r="B95" s="56">
        <v>43405</v>
      </c>
      <c r="C95" s="50" t="s">
        <v>23</v>
      </c>
      <c r="D95" s="61">
        <v>49973.793428999998</v>
      </c>
      <c r="E95" s="61">
        <v>69.408046429166603</v>
      </c>
      <c r="F95" s="61">
        <v>50.142800000000001</v>
      </c>
      <c r="G95" s="61">
        <v>84.894419999999997</v>
      </c>
      <c r="H95" s="61">
        <v>761747.90214999998</v>
      </c>
      <c r="I95" s="61">
        <v>1057.98319743055</v>
      </c>
      <c r="J95" s="61">
        <v>1000.0857999999999</v>
      </c>
      <c r="K95" s="61">
        <v>1225</v>
      </c>
      <c r="L95" s="61">
        <v>0</v>
      </c>
      <c r="M95" s="61">
        <v>0</v>
      </c>
      <c r="N95" s="61">
        <v>0</v>
      </c>
      <c r="O95" s="61">
        <v>0</v>
      </c>
      <c r="P95" s="61">
        <v>56460.669588999997</v>
      </c>
      <c r="Q95" s="61">
        <v>78.417596651388806</v>
      </c>
      <c r="R95" s="61">
        <v>60.492496000000003</v>
      </c>
      <c r="S95" s="61">
        <v>94.517623999999998</v>
      </c>
      <c r="T95" s="84" t="s">
        <v>45</v>
      </c>
      <c r="U95" s="85"/>
    </row>
    <row r="96" spans="2:21">
      <c r="B96" s="56">
        <v>43435</v>
      </c>
      <c r="C96" s="50" t="s">
        <v>24</v>
      </c>
      <c r="D96" s="61">
        <v>0</v>
      </c>
      <c r="E96" s="61">
        <v>0</v>
      </c>
      <c r="F96" s="61">
        <v>0</v>
      </c>
      <c r="G96" s="61">
        <v>0</v>
      </c>
      <c r="H96" s="61">
        <v>803672.45456999994</v>
      </c>
      <c r="I96" s="61">
        <v>1080.20491205645</v>
      </c>
      <c r="J96" s="61">
        <v>1000.3169</v>
      </c>
      <c r="K96" s="61">
        <v>1150</v>
      </c>
      <c r="L96" s="61">
        <v>21557.504425030002</v>
      </c>
      <c r="M96" s="61">
        <v>28.9751403562231</v>
      </c>
      <c r="N96" s="61">
        <v>0</v>
      </c>
      <c r="O96" s="61">
        <v>226.67690999999999</v>
      </c>
      <c r="P96" s="61">
        <v>125283.66527</v>
      </c>
      <c r="Q96" s="61">
        <v>168.39202321236499</v>
      </c>
      <c r="R96" s="61">
        <v>129.20227</v>
      </c>
      <c r="S96" s="61">
        <v>211.7261</v>
      </c>
      <c r="T96" s="84" t="s">
        <v>45</v>
      </c>
      <c r="U96" s="85"/>
    </row>
    <row r="97" spans="2:21">
      <c r="B97" s="56">
        <v>43435</v>
      </c>
      <c r="C97" s="50" t="s">
        <v>23</v>
      </c>
      <c r="D97" s="61">
        <v>56800.344355000001</v>
      </c>
      <c r="E97" s="61">
        <v>76.344548864247301</v>
      </c>
      <c r="F97" s="61">
        <v>62.612000000000002</v>
      </c>
      <c r="G97" s="61">
        <v>88.536090000000002</v>
      </c>
      <c r="H97" s="61">
        <v>784787.72831999999</v>
      </c>
      <c r="I97" s="61">
        <v>1054.82221548387</v>
      </c>
      <c r="J97" s="61">
        <v>1000.0390599999999</v>
      </c>
      <c r="K97" s="61">
        <v>1193.0275999999999</v>
      </c>
      <c r="L97" s="61">
        <v>0</v>
      </c>
      <c r="M97" s="61">
        <v>0</v>
      </c>
      <c r="N97" s="61">
        <v>0</v>
      </c>
      <c r="O97" s="61">
        <v>0</v>
      </c>
      <c r="P97" s="61">
        <v>62717.940831</v>
      </c>
      <c r="Q97" s="61">
        <v>84.298307568548296</v>
      </c>
      <c r="R97" s="61">
        <v>73.388465999999994</v>
      </c>
      <c r="S97" s="61">
        <v>95.874886000000004</v>
      </c>
      <c r="T97" s="84" t="s">
        <v>45</v>
      </c>
      <c r="U97" s="85"/>
    </row>
    <row r="98" spans="2:21">
      <c r="B98" s="56">
        <v>43466</v>
      </c>
      <c r="C98" s="50" t="s">
        <v>24</v>
      </c>
      <c r="D98" s="61">
        <v>0</v>
      </c>
      <c r="E98" s="61">
        <v>0</v>
      </c>
      <c r="F98" s="61">
        <v>0</v>
      </c>
      <c r="G98" s="61">
        <v>0</v>
      </c>
      <c r="H98" s="61">
        <v>806069.86237999995</v>
      </c>
      <c r="I98" s="61">
        <v>1083.4272343817199</v>
      </c>
      <c r="J98" s="61">
        <v>1000.073</v>
      </c>
      <c r="K98" s="61">
        <v>1150</v>
      </c>
      <c r="L98" s="61">
        <v>5320.0743288000003</v>
      </c>
      <c r="M98" s="61">
        <v>7.1506375387096703</v>
      </c>
      <c r="N98" s="61">
        <v>0</v>
      </c>
      <c r="O98" s="61">
        <v>145.84676999999999</v>
      </c>
      <c r="P98" s="61">
        <v>130655.24892</v>
      </c>
      <c r="Q98" s="61">
        <v>175.61189370967699</v>
      </c>
      <c r="R98" s="61">
        <v>130.78734</v>
      </c>
      <c r="S98" s="61">
        <v>210.28614999999999</v>
      </c>
      <c r="T98" s="84" t="s">
        <v>45</v>
      </c>
      <c r="U98" s="85"/>
    </row>
    <row r="99" spans="2:21">
      <c r="B99" s="56">
        <v>43466</v>
      </c>
      <c r="C99" s="50" t="s">
        <v>23</v>
      </c>
      <c r="D99" s="61">
        <v>57859.722632999998</v>
      </c>
      <c r="E99" s="61">
        <v>77.768444399193498</v>
      </c>
      <c r="F99" s="61">
        <v>59.543439999999997</v>
      </c>
      <c r="G99" s="61">
        <v>93.33663</v>
      </c>
      <c r="H99" s="61">
        <v>797403.66611999995</v>
      </c>
      <c r="I99" s="61">
        <v>1071.77912112903</v>
      </c>
      <c r="J99" s="61">
        <v>1000.2032</v>
      </c>
      <c r="K99" s="61">
        <v>1225</v>
      </c>
      <c r="L99" s="61">
        <v>0</v>
      </c>
      <c r="M99" s="61">
        <v>0</v>
      </c>
      <c r="N99" s="61">
        <v>0</v>
      </c>
      <c r="O99" s="61">
        <v>0</v>
      </c>
      <c r="P99" s="61">
        <v>62868.857809000001</v>
      </c>
      <c r="Q99" s="61">
        <v>84.501152969085993</v>
      </c>
      <c r="R99" s="61">
        <v>70.523859999999999</v>
      </c>
      <c r="S99" s="61">
        <v>100.985985</v>
      </c>
      <c r="T99" s="84" t="s">
        <v>45</v>
      </c>
      <c r="U99" s="85"/>
    </row>
    <row r="100" spans="2:21">
      <c r="B100" s="56">
        <v>43497</v>
      </c>
      <c r="C100" s="50" t="s">
        <v>24</v>
      </c>
      <c r="D100" s="61">
        <v>0</v>
      </c>
      <c r="E100" s="61">
        <v>0</v>
      </c>
      <c r="F100" s="61">
        <v>0</v>
      </c>
      <c r="G100" s="61">
        <v>0</v>
      </c>
      <c r="H100" s="61">
        <v>728941.08441999997</v>
      </c>
      <c r="I100" s="61">
        <v>1084.7337565773801</v>
      </c>
      <c r="J100" s="61">
        <v>1000.6195</v>
      </c>
      <c r="K100" s="61">
        <v>1150</v>
      </c>
      <c r="L100" s="61">
        <v>1953.8126514</v>
      </c>
      <c r="M100" s="61">
        <v>2.90745930267857</v>
      </c>
      <c r="N100" s="61">
        <v>0</v>
      </c>
      <c r="O100" s="61">
        <v>133.76034999999999</v>
      </c>
      <c r="P100" s="61">
        <v>116171.25408</v>
      </c>
      <c r="Q100" s="61">
        <v>172.87388999999999</v>
      </c>
      <c r="R100" s="61">
        <v>131.31764000000001</v>
      </c>
      <c r="S100" s="61">
        <v>211.6104</v>
      </c>
      <c r="T100" s="84" t="s">
        <v>45</v>
      </c>
      <c r="U100" s="85"/>
    </row>
    <row r="101" spans="2:21">
      <c r="B101" s="56">
        <v>43497</v>
      </c>
      <c r="C101" s="50" t="s">
        <v>23</v>
      </c>
      <c r="D101" s="61">
        <v>50063.520649999999</v>
      </c>
      <c r="E101" s="61">
        <v>74.499286681547602</v>
      </c>
      <c r="F101" s="61">
        <v>60.996326000000003</v>
      </c>
      <c r="G101" s="61">
        <v>88.985870000000006</v>
      </c>
      <c r="H101" s="61">
        <v>710899.56088</v>
      </c>
      <c r="I101" s="61">
        <v>1057.88625130952</v>
      </c>
      <c r="J101" s="61">
        <v>1000.9412</v>
      </c>
      <c r="K101" s="61">
        <v>1225</v>
      </c>
      <c r="L101" s="61">
        <v>0</v>
      </c>
      <c r="M101" s="61">
        <v>0</v>
      </c>
      <c r="N101" s="61">
        <v>0</v>
      </c>
      <c r="O101" s="61">
        <v>0</v>
      </c>
      <c r="P101" s="61">
        <v>55547.645358000002</v>
      </c>
      <c r="Q101" s="61">
        <v>82.660186544642798</v>
      </c>
      <c r="R101" s="61">
        <v>71.352810000000005</v>
      </c>
      <c r="S101" s="61">
        <v>95.846270000000004</v>
      </c>
      <c r="T101" s="84" t="s">
        <v>45</v>
      </c>
      <c r="U101" s="85"/>
    </row>
    <row r="102" spans="2:21">
      <c r="B102" s="56">
        <v>43525</v>
      </c>
      <c r="C102" s="50" t="s">
        <v>24</v>
      </c>
      <c r="D102" s="61">
        <v>0</v>
      </c>
      <c r="E102" s="61">
        <v>0</v>
      </c>
      <c r="F102" s="61">
        <v>0</v>
      </c>
      <c r="G102" s="61">
        <v>0</v>
      </c>
      <c r="H102" s="61">
        <v>806971.15437999996</v>
      </c>
      <c r="I102" s="61">
        <v>1084.63864836021</v>
      </c>
      <c r="J102" s="61">
        <v>1000.0802</v>
      </c>
      <c r="K102" s="61">
        <v>1150</v>
      </c>
      <c r="L102" s="61">
        <v>30734.523502700002</v>
      </c>
      <c r="M102" s="61">
        <v>41.309843417607503</v>
      </c>
      <c r="N102" s="61">
        <v>0</v>
      </c>
      <c r="O102" s="61">
        <v>303.85516000000001</v>
      </c>
      <c r="P102" s="61">
        <v>118193.654253</v>
      </c>
      <c r="Q102" s="61">
        <v>158.86243851209599</v>
      </c>
      <c r="R102" s="61">
        <v>115.51205400000001</v>
      </c>
      <c r="S102" s="61">
        <v>211.64859999999999</v>
      </c>
      <c r="T102" s="84" t="s">
        <v>45</v>
      </c>
      <c r="U102" s="85"/>
    </row>
    <row r="103" spans="2:21">
      <c r="B103" s="56">
        <v>43525</v>
      </c>
      <c r="C103" s="50" t="s">
        <v>23</v>
      </c>
      <c r="D103" s="61">
        <v>52539.673067000003</v>
      </c>
      <c r="E103" s="61">
        <v>70.617840143817205</v>
      </c>
      <c r="F103" s="61">
        <v>46.862850000000002</v>
      </c>
      <c r="G103" s="61">
        <v>88.250230000000002</v>
      </c>
      <c r="H103" s="61">
        <v>785108.26281999995</v>
      </c>
      <c r="I103" s="61">
        <v>1055.2530414247301</v>
      </c>
      <c r="J103" s="61">
        <v>1000.3262999999999</v>
      </c>
      <c r="K103" s="61">
        <v>1225</v>
      </c>
      <c r="L103" s="61">
        <v>408.62278259999999</v>
      </c>
      <c r="M103" s="61">
        <v>0.54922417016128999</v>
      </c>
      <c r="N103" s="61">
        <v>0</v>
      </c>
      <c r="O103" s="61">
        <v>91.769239999999996</v>
      </c>
      <c r="P103" s="61">
        <v>57858.481053000003</v>
      </c>
      <c r="Q103" s="61">
        <v>77.766775608870901</v>
      </c>
      <c r="R103" s="61">
        <v>57.404254999999999</v>
      </c>
      <c r="S103" s="61">
        <v>96.294960000000003</v>
      </c>
      <c r="T103" s="84" t="s">
        <v>45</v>
      </c>
      <c r="U103" s="85"/>
    </row>
    <row r="104" spans="2:21">
      <c r="B104" s="56">
        <v>43556</v>
      </c>
      <c r="C104" s="50" t="s">
        <v>24</v>
      </c>
      <c r="D104" s="61">
        <v>0</v>
      </c>
      <c r="E104" s="61">
        <v>0</v>
      </c>
      <c r="F104" s="61">
        <v>0</v>
      </c>
      <c r="G104" s="61">
        <v>0</v>
      </c>
      <c r="H104" s="61">
        <v>778555.79481999995</v>
      </c>
      <c r="I104" s="61">
        <v>1081.32749280555</v>
      </c>
      <c r="J104" s="61">
        <v>1000.70715</v>
      </c>
      <c r="K104" s="61">
        <v>1150</v>
      </c>
      <c r="L104" s="61">
        <v>35768.096389999999</v>
      </c>
      <c r="M104" s="61">
        <v>49.677911652777702</v>
      </c>
      <c r="N104" s="61">
        <v>0</v>
      </c>
      <c r="O104" s="61">
        <v>330.84537</v>
      </c>
      <c r="P104" s="61">
        <v>114060.875212</v>
      </c>
      <c r="Q104" s="61">
        <v>158.41788223888801</v>
      </c>
      <c r="R104" s="61">
        <v>114.56169</v>
      </c>
      <c r="S104" s="61">
        <v>206.77017000000001</v>
      </c>
      <c r="T104" s="84" t="s">
        <v>45</v>
      </c>
      <c r="U104" s="85"/>
    </row>
    <row r="105" spans="2:21">
      <c r="B105" s="56">
        <v>43556</v>
      </c>
      <c r="C105" s="50" t="s">
        <v>23</v>
      </c>
      <c r="D105" s="61">
        <v>43256.740321999998</v>
      </c>
      <c r="E105" s="61">
        <v>60.078806002777696</v>
      </c>
      <c r="F105" s="61">
        <v>36.413933</v>
      </c>
      <c r="G105" s="61">
        <v>82.860420000000005</v>
      </c>
      <c r="H105" s="61">
        <v>758073.44923000003</v>
      </c>
      <c r="I105" s="61">
        <v>1052.8797905972201</v>
      </c>
      <c r="J105" s="61">
        <v>1000.0550500000001</v>
      </c>
      <c r="K105" s="61">
        <v>1225</v>
      </c>
      <c r="L105" s="61">
        <v>6631.0289884800004</v>
      </c>
      <c r="M105" s="61">
        <v>9.2097624840000005</v>
      </c>
      <c r="N105" s="61">
        <v>0</v>
      </c>
      <c r="O105" s="61">
        <v>138.84195</v>
      </c>
      <c r="P105" s="61">
        <v>49205.403725999997</v>
      </c>
      <c r="Q105" s="61">
        <v>68.340838508333306</v>
      </c>
      <c r="R105" s="61">
        <v>47.900055000000002</v>
      </c>
      <c r="S105" s="61">
        <v>91.753913999999995</v>
      </c>
      <c r="T105" s="84" t="s">
        <v>45</v>
      </c>
      <c r="U105" s="85"/>
    </row>
    <row r="106" spans="2:21">
      <c r="B106" s="56">
        <v>43586</v>
      </c>
      <c r="C106" s="50" t="s">
        <v>24</v>
      </c>
      <c r="D106" s="61">
        <v>0</v>
      </c>
      <c r="E106" s="61">
        <v>0</v>
      </c>
      <c r="F106" s="61">
        <v>0</v>
      </c>
      <c r="G106" s="61">
        <v>0</v>
      </c>
      <c r="H106" s="61">
        <v>810388.02069000003</v>
      </c>
      <c r="I106" s="61">
        <v>1089.23121060483</v>
      </c>
      <c r="J106" s="61">
        <v>1000.131</v>
      </c>
      <c r="K106" s="61">
        <v>1150</v>
      </c>
      <c r="L106" s="61">
        <v>23440.652820200001</v>
      </c>
      <c r="M106" s="61">
        <v>31.506253790591298</v>
      </c>
      <c r="N106" s="61">
        <v>0</v>
      </c>
      <c r="O106" s="61">
        <v>279.12295999999998</v>
      </c>
      <c r="P106" s="61">
        <v>121905.200339</v>
      </c>
      <c r="Q106" s="61">
        <v>163.85107572446199</v>
      </c>
      <c r="R106" s="61">
        <v>115.05721</v>
      </c>
      <c r="S106" s="61">
        <v>217.99449999999999</v>
      </c>
      <c r="T106" s="84" t="s">
        <v>45</v>
      </c>
      <c r="U106" s="85"/>
    </row>
    <row r="107" spans="2:21">
      <c r="B107" s="56">
        <v>43586</v>
      </c>
      <c r="C107" s="50" t="s">
        <v>23</v>
      </c>
      <c r="D107" s="61">
        <v>41451.475753999999</v>
      </c>
      <c r="E107" s="61">
        <v>55.714349131720397</v>
      </c>
      <c r="F107" s="61">
        <v>34.398887999999999</v>
      </c>
      <c r="G107" s="61">
        <v>72.301079999999999</v>
      </c>
      <c r="H107" s="61">
        <v>779434.61667999998</v>
      </c>
      <c r="I107" s="61">
        <v>1047.6271729569801</v>
      </c>
      <c r="J107" s="61">
        <v>1000.2314</v>
      </c>
      <c r="K107" s="61">
        <v>1225</v>
      </c>
      <c r="L107" s="61">
        <v>1749.5285664999999</v>
      </c>
      <c r="M107" s="61">
        <v>2.3515168904569799</v>
      </c>
      <c r="N107" s="61">
        <v>0</v>
      </c>
      <c r="O107" s="61">
        <v>102.07796</v>
      </c>
      <c r="P107" s="61">
        <v>48885.128832000002</v>
      </c>
      <c r="Q107" s="61">
        <v>65.705818322580598</v>
      </c>
      <c r="R107" s="61">
        <v>47.371609999999997</v>
      </c>
      <c r="S107" s="61">
        <v>82.803534999999997</v>
      </c>
      <c r="T107" s="84" t="s">
        <v>45</v>
      </c>
      <c r="U107" s="85"/>
    </row>
    <row r="108" spans="2:21">
      <c r="B108" s="56">
        <v>43617</v>
      </c>
      <c r="C108" s="50" t="s">
        <v>24</v>
      </c>
      <c r="D108" s="61">
        <v>0</v>
      </c>
      <c r="E108" s="61">
        <v>0</v>
      </c>
      <c r="F108" s="61">
        <v>0</v>
      </c>
      <c r="G108" s="61">
        <v>0</v>
      </c>
      <c r="H108" s="61">
        <v>786085.49879999994</v>
      </c>
      <c r="I108" s="61">
        <v>1091.7854150000001</v>
      </c>
      <c r="J108" s="61">
        <v>1000.39136</v>
      </c>
      <c r="K108" s="61">
        <v>1150</v>
      </c>
      <c r="L108" s="61">
        <v>25761.1000494</v>
      </c>
      <c r="M108" s="61">
        <v>35.779305624166597</v>
      </c>
      <c r="N108" s="61">
        <v>0</v>
      </c>
      <c r="O108" s="61">
        <v>280.50765999999999</v>
      </c>
      <c r="P108" s="61">
        <v>125132.154131</v>
      </c>
      <c r="Q108" s="61">
        <v>173.79465851527701</v>
      </c>
      <c r="R108" s="61">
        <v>122.90483</v>
      </c>
      <c r="S108" s="61">
        <v>230.00364999999999</v>
      </c>
      <c r="T108" s="84" t="s">
        <v>45</v>
      </c>
      <c r="U108" s="85"/>
    </row>
    <row r="109" spans="2:21">
      <c r="B109" s="56">
        <v>43617</v>
      </c>
      <c r="C109" s="50" t="s">
        <v>23</v>
      </c>
      <c r="D109" s="61">
        <v>41586.281052999999</v>
      </c>
      <c r="E109" s="61">
        <v>57.758723684722199</v>
      </c>
      <c r="F109" s="61">
        <v>37.903976</v>
      </c>
      <c r="G109" s="61">
        <v>83.799903999999998</v>
      </c>
      <c r="H109" s="61">
        <v>750927.62549000001</v>
      </c>
      <c r="I109" s="61">
        <v>1042.9550354027699</v>
      </c>
      <c r="J109" s="61">
        <v>1000.0826</v>
      </c>
      <c r="K109" s="61">
        <v>1198.9493</v>
      </c>
      <c r="L109" s="61">
        <v>0</v>
      </c>
      <c r="M109" s="61">
        <v>0</v>
      </c>
      <c r="N109" s="61">
        <v>0</v>
      </c>
      <c r="O109" s="61">
        <v>0</v>
      </c>
      <c r="P109" s="61">
        <v>49737.678104999999</v>
      </c>
      <c r="Q109" s="61">
        <v>69.080108479166597</v>
      </c>
      <c r="R109" s="61">
        <v>49.626026000000003</v>
      </c>
      <c r="S109" s="61">
        <v>95.708510000000004</v>
      </c>
      <c r="T109" s="84" t="s">
        <v>45</v>
      </c>
      <c r="U109" s="85"/>
    </row>
    <row r="110" spans="2:21">
      <c r="B110" s="56">
        <v>43647</v>
      </c>
      <c r="C110" s="50" t="s">
        <v>24</v>
      </c>
      <c r="D110" s="61">
        <v>0</v>
      </c>
      <c r="E110" s="61">
        <v>0</v>
      </c>
      <c r="F110" s="61">
        <v>0</v>
      </c>
      <c r="G110" s="61">
        <v>0</v>
      </c>
      <c r="H110" s="61">
        <v>812495.49471</v>
      </c>
      <c r="I110" s="61">
        <v>1092.0638369758001</v>
      </c>
      <c r="J110" s="61">
        <v>1001.5978</v>
      </c>
      <c r="K110" s="61">
        <v>1150</v>
      </c>
      <c r="L110" s="61">
        <v>259.29170099999999</v>
      </c>
      <c r="M110" s="61">
        <v>0.34851035080645099</v>
      </c>
      <c r="N110" s="61">
        <v>0</v>
      </c>
      <c r="O110" s="61">
        <v>26.565871999999999</v>
      </c>
      <c r="P110" s="61">
        <v>142783.65018999999</v>
      </c>
      <c r="Q110" s="61">
        <v>191.913508319892</v>
      </c>
      <c r="R110" s="61">
        <v>135.74506</v>
      </c>
      <c r="S110" s="61">
        <v>241.50524999999999</v>
      </c>
      <c r="T110" s="84" t="s">
        <v>45</v>
      </c>
      <c r="U110" s="85"/>
    </row>
    <row r="111" spans="2:21">
      <c r="B111" s="56">
        <v>43647</v>
      </c>
      <c r="C111" s="50" t="s">
        <v>23</v>
      </c>
      <c r="D111" s="61">
        <v>49264.718871999998</v>
      </c>
      <c r="E111" s="61">
        <v>66.2160199892473</v>
      </c>
      <c r="F111" s="61">
        <v>42.683715999999997</v>
      </c>
      <c r="G111" s="61">
        <v>85.222824000000003</v>
      </c>
      <c r="H111" s="61">
        <v>781637.00670999999</v>
      </c>
      <c r="I111" s="61">
        <v>1050.58737461021</v>
      </c>
      <c r="J111" s="61">
        <v>1000.0117</v>
      </c>
      <c r="K111" s="61">
        <v>1188.2003</v>
      </c>
      <c r="L111" s="61">
        <v>0</v>
      </c>
      <c r="M111" s="61">
        <v>0</v>
      </c>
      <c r="N111" s="61">
        <v>0</v>
      </c>
      <c r="O111" s="61">
        <v>0</v>
      </c>
      <c r="P111" s="61">
        <v>57501.778514999998</v>
      </c>
      <c r="Q111" s="61">
        <v>77.287336713709607</v>
      </c>
      <c r="R111" s="61">
        <v>56.618549999999999</v>
      </c>
      <c r="S111" s="61">
        <v>95.59796</v>
      </c>
      <c r="T111" s="84" t="s">
        <v>45</v>
      </c>
      <c r="U111" s="85"/>
    </row>
    <row r="112" spans="2:21">
      <c r="B112" s="56">
        <v>43678</v>
      </c>
      <c r="C112" s="50" t="s">
        <v>24</v>
      </c>
      <c r="D112" s="61">
        <v>0</v>
      </c>
      <c r="E112" s="61">
        <v>0</v>
      </c>
      <c r="F112" s="61">
        <v>0</v>
      </c>
      <c r="G112" s="61">
        <v>0</v>
      </c>
      <c r="H112" s="61">
        <v>811891.89688999997</v>
      </c>
      <c r="I112" s="61">
        <v>1091.2525495833299</v>
      </c>
      <c r="J112" s="61">
        <v>1000.5642</v>
      </c>
      <c r="K112" s="61">
        <v>1150</v>
      </c>
      <c r="L112" s="61">
        <v>942.67075320000004</v>
      </c>
      <c r="M112" s="61">
        <v>1.2670305822580601</v>
      </c>
      <c r="N112" s="61">
        <v>0</v>
      </c>
      <c r="O112" s="61">
        <v>121.077545</v>
      </c>
      <c r="P112" s="61">
        <v>140073.40776</v>
      </c>
      <c r="Q112" s="61">
        <v>188.270709354838</v>
      </c>
      <c r="R112" s="61">
        <v>132.93565000000001</v>
      </c>
      <c r="S112" s="61">
        <v>240.44313</v>
      </c>
      <c r="T112" s="84" t="s">
        <v>45</v>
      </c>
      <c r="U112" s="85"/>
    </row>
    <row r="113" spans="2:21">
      <c r="B113" s="56">
        <v>43678</v>
      </c>
      <c r="C113" s="50" t="s">
        <v>23</v>
      </c>
      <c r="D113" s="61">
        <v>51656.385146000001</v>
      </c>
      <c r="E113" s="61">
        <v>69.430625196236505</v>
      </c>
      <c r="F113" s="61">
        <v>54.390681999999998</v>
      </c>
      <c r="G113" s="61">
        <v>85.523889999999994</v>
      </c>
      <c r="H113" s="61">
        <v>782307.48308000003</v>
      </c>
      <c r="I113" s="61">
        <v>1051.4885525268801</v>
      </c>
      <c r="J113" s="61">
        <v>1001.1165</v>
      </c>
      <c r="K113" s="61">
        <v>1195.6790000000001</v>
      </c>
      <c r="L113" s="61">
        <v>0</v>
      </c>
      <c r="M113" s="61">
        <v>0</v>
      </c>
      <c r="N113" s="61">
        <v>0</v>
      </c>
      <c r="O113" s="61">
        <v>0</v>
      </c>
      <c r="P113" s="61">
        <v>59856.720282000002</v>
      </c>
      <c r="Q113" s="61">
        <v>80.452581024193506</v>
      </c>
      <c r="R113" s="61">
        <v>67.213300000000004</v>
      </c>
      <c r="S113" s="61">
        <v>95.996260000000007</v>
      </c>
      <c r="T113" s="84" t="s">
        <v>45</v>
      </c>
      <c r="U113" s="85"/>
    </row>
    <row r="114" spans="2:21">
      <c r="B114" s="56">
        <v>43709</v>
      </c>
      <c r="C114" s="50" t="s">
        <v>24</v>
      </c>
      <c r="D114" s="61">
        <v>0</v>
      </c>
      <c r="E114" s="61">
        <v>0</v>
      </c>
      <c r="F114" s="61">
        <v>0</v>
      </c>
      <c r="G114" s="61">
        <v>0</v>
      </c>
      <c r="H114" s="61">
        <v>787519.66159000003</v>
      </c>
      <c r="I114" s="61">
        <v>1093.7773077638799</v>
      </c>
      <c r="J114" s="61">
        <v>1000.2409699999999</v>
      </c>
      <c r="K114" s="61">
        <v>1150</v>
      </c>
      <c r="L114" s="61">
        <v>9741.3608314899993</v>
      </c>
      <c r="M114" s="61">
        <v>13.529667821513801</v>
      </c>
      <c r="N114" s="61">
        <v>0</v>
      </c>
      <c r="O114" s="61">
        <v>279.88815</v>
      </c>
      <c r="P114" s="61">
        <v>124368.85881400001</v>
      </c>
      <c r="Q114" s="61">
        <v>172.734526130555</v>
      </c>
      <c r="R114" s="61">
        <v>124.24056</v>
      </c>
      <c r="S114" s="61">
        <v>223.67859000000001</v>
      </c>
      <c r="T114" s="84" t="s">
        <v>45</v>
      </c>
      <c r="U114" s="85"/>
    </row>
    <row r="115" spans="2:21">
      <c r="B115" s="56">
        <v>43709</v>
      </c>
      <c r="C115" s="50" t="s">
        <v>23</v>
      </c>
      <c r="D115" s="61">
        <v>48102.744323999999</v>
      </c>
      <c r="E115" s="61">
        <v>66.809367116666607</v>
      </c>
      <c r="F115" s="61">
        <v>51.569256000000003</v>
      </c>
      <c r="G115" s="61">
        <v>79.323975000000004</v>
      </c>
      <c r="H115" s="61">
        <v>756962.82327000005</v>
      </c>
      <c r="I115" s="61">
        <v>1051.3372545416601</v>
      </c>
      <c r="J115" s="61">
        <v>1000.0277</v>
      </c>
      <c r="K115" s="61">
        <v>1208.3952999999999</v>
      </c>
      <c r="L115" s="61">
        <v>0</v>
      </c>
      <c r="M115" s="61">
        <v>0</v>
      </c>
      <c r="N115" s="61">
        <v>0</v>
      </c>
      <c r="O115" s="61">
        <v>0</v>
      </c>
      <c r="P115" s="61">
        <v>55916.550296000001</v>
      </c>
      <c r="Q115" s="61">
        <v>77.661875411111097</v>
      </c>
      <c r="R115" s="61">
        <v>63.672939999999997</v>
      </c>
      <c r="S115" s="61">
        <v>91.378640000000004</v>
      </c>
      <c r="T115" s="84" t="s">
        <v>45</v>
      </c>
      <c r="U115" s="85"/>
    </row>
    <row r="116" spans="2:21">
      <c r="B116" s="56">
        <v>43739</v>
      </c>
      <c r="C116" s="50" t="s">
        <v>24</v>
      </c>
      <c r="D116" s="61">
        <v>0</v>
      </c>
      <c r="E116" s="61">
        <v>0</v>
      </c>
      <c r="F116" s="61">
        <v>0</v>
      </c>
      <c r="G116" s="61">
        <v>0</v>
      </c>
      <c r="H116" s="61">
        <v>815095.89306999999</v>
      </c>
      <c r="I116" s="61">
        <v>1095.5589960618199</v>
      </c>
      <c r="J116" s="61">
        <v>1000.70825</v>
      </c>
      <c r="K116" s="61">
        <v>1150</v>
      </c>
      <c r="L116" s="61">
        <v>14258.830368139999</v>
      </c>
      <c r="M116" s="61">
        <v>19.165094580833301</v>
      </c>
      <c r="N116" s="61">
        <v>0</v>
      </c>
      <c r="O116" s="61">
        <v>283.23403999999999</v>
      </c>
      <c r="P116" s="61">
        <v>117717.11133099999</v>
      </c>
      <c r="Q116" s="61">
        <v>158.22192383198899</v>
      </c>
      <c r="R116" s="61">
        <v>109.69118</v>
      </c>
      <c r="S116" s="61">
        <v>211.83177000000001</v>
      </c>
      <c r="T116" s="84" t="s">
        <v>45</v>
      </c>
      <c r="U116" s="85"/>
    </row>
    <row r="117" spans="2:21">
      <c r="B117" s="56">
        <v>43739</v>
      </c>
      <c r="C117" s="50" t="s">
        <v>23</v>
      </c>
      <c r="D117" s="61">
        <v>49357.468806999997</v>
      </c>
      <c r="E117" s="61">
        <v>66.340683880376304</v>
      </c>
      <c r="F117" s="61">
        <v>54.557720000000003</v>
      </c>
      <c r="G117" s="61">
        <v>80.532060000000001</v>
      </c>
      <c r="H117" s="61">
        <v>776915.56637000002</v>
      </c>
      <c r="I117" s="61">
        <v>1044.2413526478399</v>
      </c>
      <c r="J117" s="61">
        <v>1000.03973</v>
      </c>
      <c r="K117" s="61">
        <v>1206.1785</v>
      </c>
      <c r="L117" s="61">
        <v>0</v>
      </c>
      <c r="M117" s="61">
        <v>0</v>
      </c>
      <c r="N117" s="61">
        <v>0</v>
      </c>
      <c r="O117" s="61">
        <v>0</v>
      </c>
      <c r="P117" s="61">
        <v>57468.386581999999</v>
      </c>
      <c r="Q117" s="61">
        <v>77.242455083333297</v>
      </c>
      <c r="R117" s="61">
        <v>65.754429999999999</v>
      </c>
      <c r="S117" s="61">
        <v>92.818929999999995</v>
      </c>
      <c r="T117" s="84" t="s">
        <v>45</v>
      </c>
      <c r="U117" s="85"/>
    </row>
    <row r="118" spans="2:21">
      <c r="B118" s="56">
        <v>43770</v>
      </c>
      <c r="C118" s="50" t="s">
        <v>24</v>
      </c>
      <c r="D118" s="61">
        <v>0</v>
      </c>
      <c r="E118" s="61">
        <v>0</v>
      </c>
      <c r="F118" s="61">
        <v>0</v>
      </c>
      <c r="G118" s="61">
        <v>0</v>
      </c>
      <c r="H118" s="61">
        <v>783726.97742999997</v>
      </c>
      <c r="I118" s="61">
        <v>1088.5096908749999</v>
      </c>
      <c r="J118" s="61">
        <v>1000.324</v>
      </c>
      <c r="K118" s="61">
        <v>1150</v>
      </c>
      <c r="L118" s="61">
        <v>11713.967952249999</v>
      </c>
      <c r="M118" s="61">
        <v>16.2693999336805</v>
      </c>
      <c r="N118" s="61">
        <v>0</v>
      </c>
      <c r="O118" s="61">
        <v>230.31699</v>
      </c>
      <c r="P118" s="61">
        <v>119230.175785</v>
      </c>
      <c r="Q118" s="61">
        <v>165.597466368055</v>
      </c>
      <c r="R118" s="61">
        <v>120.91638</v>
      </c>
      <c r="S118" s="61">
        <v>214.66069999999999</v>
      </c>
      <c r="T118" s="84" t="s">
        <v>45</v>
      </c>
      <c r="U118" s="85"/>
    </row>
    <row r="119" spans="2:21">
      <c r="B119" s="56">
        <v>43770</v>
      </c>
      <c r="C119" s="50" t="s">
        <v>23</v>
      </c>
      <c r="D119" s="61">
        <v>51146.385948000003</v>
      </c>
      <c r="E119" s="61">
        <v>71.036647149999993</v>
      </c>
      <c r="F119" s="61">
        <v>56.976990000000001</v>
      </c>
      <c r="G119" s="61">
        <v>85.206400000000002</v>
      </c>
      <c r="H119" s="61">
        <v>760871.29342</v>
      </c>
      <c r="I119" s="61">
        <v>1056.7656853055501</v>
      </c>
      <c r="J119" s="61">
        <v>1000.56885</v>
      </c>
      <c r="K119" s="61">
        <v>1225</v>
      </c>
      <c r="L119" s="61">
        <v>0</v>
      </c>
      <c r="M119" s="61">
        <v>0</v>
      </c>
      <c r="N119" s="61">
        <v>0</v>
      </c>
      <c r="O119" s="61">
        <v>0</v>
      </c>
      <c r="P119" s="61">
        <v>57574.361370999999</v>
      </c>
      <c r="Q119" s="61">
        <v>79.9643907930555</v>
      </c>
      <c r="R119" s="61">
        <v>67.220460000000003</v>
      </c>
      <c r="S119" s="61">
        <v>93.895319999999998</v>
      </c>
      <c r="T119" s="84" t="s">
        <v>45</v>
      </c>
      <c r="U119" s="85"/>
    </row>
    <row r="120" spans="2:21">
      <c r="B120" s="56">
        <v>43800</v>
      </c>
      <c r="C120" s="50" t="s">
        <v>24</v>
      </c>
      <c r="D120" s="61">
        <v>0</v>
      </c>
      <c r="E120" s="61">
        <v>0</v>
      </c>
      <c r="F120" s="61">
        <v>0</v>
      </c>
      <c r="G120" s="61">
        <v>0</v>
      </c>
      <c r="H120" s="61">
        <v>803155.44111999997</v>
      </c>
      <c r="I120" s="61">
        <v>1079.5100015053699</v>
      </c>
      <c r="J120" s="61">
        <v>1000.33484</v>
      </c>
      <c r="K120" s="61">
        <v>1150</v>
      </c>
      <c r="L120" s="61">
        <v>16081.9992432</v>
      </c>
      <c r="M120" s="61">
        <v>21.615590380645099</v>
      </c>
      <c r="N120" s="61">
        <v>0</v>
      </c>
      <c r="O120" s="61">
        <v>216.96439000000001</v>
      </c>
      <c r="P120" s="61">
        <v>127493.14792</v>
      </c>
      <c r="Q120" s="61">
        <v>171.36175795698901</v>
      </c>
      <c r="R120" s="61">
        <v>129.69884999999999</v>
      </c>
      <c r="S120" s="61">
        <v>214.2097</v>
      </c>
      <c r="T120" s="84" t="s">
        <v>45</v>
      </c>
      <c r="U120" s="85"/>
    </row>
    <row r="121" spans="2:21">
      <c r="B121" s="56">
        <v>43800</v>
      </c>
      <c r="C121" s="50" t="s">
        <v>23</v>
      </c>
      <c r="D121" s="61">
        <v>56942.304973999999</v>
      </c>
      <c r="E121" s="61">
        <v>76.535356147849399</v>
      </c>
      <c r="F121" s="61">
        <v>62.359253000000002</v>
      </c>
      <c r="G121" s="61">
        <v>89.746740000000003</v>
      </c>
      <c r="H121" s="61">
        <v>785200.97785000002</v>
      </c>
      <c r="I121" s="61">
        <v>1055.37765840053</v>
      </c>
      <c r="J121" s="61">
        <v>1000.26965</v>
      </c>
      <c r="K121" s="61">
        <v>1207.4579000000001</v>
      </c>
      <c r="L121" s="61">
        <v>0</v>
      </c>
      <c r="M121" s="61">
        <v>0</v>
      </c>
      <c r="N121" s="61">
        <v>0</v>
      </c>
      <c r="O121" s="61">
        <v>0</v>
      </c>
      <c r="P121" s="61">
        <v>62828.606177000001</v>
      </c>
      <c r="Q121" s="61">
        <v>84.447051313171997</v>
      </c>
      <c r="R121" s="61">
        <v>73.196815000000001</v>
      </c>
      <c r="S121" s="61">
        <v>98.102819999999994</v>
      </c>
      <c r="T121" s="84" t="s">
        <v>45</v>
      </c>
      <c r="U121" s="85"/>
    </row>
    <row r="122" spans="2:21">
      <c r="B122" s="56">
        <v>43831</v>
      </c>
      <c r="C122" s="50" t="s">
        <v>24</v>
      </c>
      <c r="D122" s="61">
        <v>0</v>
      </c>
      <c r="E122" s="61">
        <v>0</v>
      </c>
      <c r="F122" s="61">
        <v>0</v>
      </c>
      <c r="G122" s="61">
        <v>0</v>
      </c>
      <c r="H122" s="61">
        <v>806115.63642</v>
      </c>
      <c r="I122" s="61">
        <v>1083.4887586290299</v>
      </c>
      <c r="J122" s="61">
        <v>1000.2688000000001</v>
      </c>
      <c r="K122" s="61">
        <v>1150</v>
      </c>
      <c r="L122" s="61">
        <v>4664.8397476</v>
      </c>
      <c r="M122" s="61">
        <v>6.2699458973118203</v>
      </c>
      <c r="N122" s="61">
        <v>0</v>
      </c>
      <c r="O122" s="61">
        <v>143.74954</v>
      </c>
      <c r="P122" s="61">
        <v>131322.96786</v>
      </c>
      <c r="Q122" s="61">
        <v>176.50936540322499</v>
      </c>
      <c r="R122" s="61">
        <v>131.88596000000001</v>
      </c>
      <c r="S122" s="61">
        <v>211.94305</v>
      </c>
      <c r="T122" s="84" t="s">
        <v>45</v>
      </c>
      <c r="U122" s="85"/>
    </row>
    <row r="123" spans="2:21">
      <c r="B123" s="56">
        <v>43831</v>
      </c>
      <c r="C123" s="50" t="s">
        <v>23</v>
      </c>
      <c r="D123" s="61">
        <v>57846.334867999998</v>
      </c>
      <c r="E123" s="61">
        <v>77.750450091397795</v>
      </c>
      <c r="F123" s="61">
        <v>59.293906999999997</v>
      </c>
      <c r="G123" s="61">
        <v>93.20926</v>
      </c>
      <c r="H123" s="61">
        <v>795309.11499000003</v>
      </c>
      <c r="I123" s="61">
        <v>1068.96386423387</v>
      </c>
      <c r="J123" s="61">
        <v>1000.2572</v>
      </c>
      <c r="K123" s="61">
        <v>1225</v>
      </c>
      <c r="L123" s="61">
        <v>0</v>
      </c>
      <c r="M123" s="61">
        <v>0</v>
      </c>
      <c r="N123" s="61">
        <v>0</v>
      </c>
      <c r="O123" s="61">
        <v>0</v>
      </c>
      <c r="P123" s="61">
        <v>62898.703201999997</v>
      </c>
      <c r="Q123" s="61">
        <v>84.541267744623596</v>
      </c>
      <c r="R123" s="61">
        <v>70.379249999999999</v>
      </c>
      <c r="S123" s="61">
        <v>100.802155</v>
      </c>
      <c r="T123" s="84" t="s">
        <v>45</v>
      </c>
      <c r="U123" s="85"/>
    </row>
    <row r="124" spans="2:21">
      <c r="B124" s="56">
        <v>43862</v>
      </c>
      <c r="C124" s="50" t="s">
        <v>24</v>
      </c>
      <c r="D124" s="61">
        <v>0</v>
      </c>
      <c r="E124" s="61">
        <v>0</v>
      </c>
      <c r="F124" s="61">
        <v>0</v>
      </c>
      <c r="G124" s="61">
        <v>0</v>
      </c>
      <c r="H124" s="61">
        <v>754876.73066</v>
      </c>
      <c r="I124" s="61">
        <v>1084.5930038218301</v>
      </c>
      <c r="J124" s="61">
        <v>1000.1023</v>
      </c>
      <c r="K124" s="61">
        <v>1150</v>
      </c>
      <c r="L124" s="61">
        <v>8190.6611624999996</v>
      </c>
      <c r="M124" s="61">
        <v>11.768191325430999</v>
      </c>
      <c r="N124" s="61">
        <v>0</v>
      </c>
      <c r="O124" s="61">
        <v>168.00546</v>
      </c>
      <c r="P124" s="61">
        <v>118874.73355999999</v>
      </c>
      <c r="Q124" s="61">
        <v>170.79703097701099</v>
      </c>
      <c r="R124" s="61">
        <v>130.19023000000001</v>
      </c>
      <c r="S124" s="61">
        <v>213.68781999999999</v>
      </c>
      <c r="T124" s="84" t="s">
        <v>45</v>
      </c>
      <c r="U124" s="85"/>
    </row>
    <row r="125" spans="2:21">
      <c r="B125" s="56">
        <v>43862</v>
      </c>
      <c r="C125" s="50" t="s">
        <v>23</v>
      </c>
      <c r="D125" s="61">
        <v>51752.354745999997</v>
      </c>
      <c r="E125" s="61">
        <v>74.356831531609103</v>
      </c>
      <c r="F125" s="61">
        <v>60.237521999999998</v>
      </c>
      <c r="G125" s="61">
        <v>89.072159999999997</v>
      </c>
      <c r="H125" s="61">
        <v>739039.42564000003</v>
      </c>
      <c r="I125" s="61">
        <v>1061.8382552298799</v>
      </c>
      <c r="J125" s="61">
        <v>1000.1952</v>
      </c>
      <c r="K125" s="61">
        <v>1225</v>
      </c>
      <c r="L125" s="61">
        <v>0</v>
      </c>
      <c r="M125" s="61">
        <v>0</v>
      </c>
      <c r="N125" s="61">
        <v>0</v>
      </c>
      <c r="O125" s="61">
        <v>0</v>
      </c>
      <c r="P125" s="61">
        <v>57355.934160999997</v>
      </c>
      <c r="Q125" s="61">
        <v>82.407951380747093</v>
      </c>
      <c r="R125" s="61">
        <v>70.835520000000002</v>
      </c>
      <c r="S125" s="61">
        <v>96.984170000000006</v>
      </c>
      <c r="T125" s="84" t="s">
        <v>45</v>
      </c>
      <c r="U125" s="85"/>
    </row>
    <row r="126" spans="2:21">
      <c r="B126" s="56">
        <v>43891</v>
      </c>
      <c r="C126" s="50" t="s">
        <v>24</v>
      </c>
      <c r="D126" s="61">
        <v>0</v>
      </c>
      <c r="E126" s="61">
        <v>0</v>
      </c>
      <c r="F126" s="61">
        <v>0</v>
      </c>
      <c r="G126" s="61">
        <v>0</v>
      </c>
      <c r="H126" s="61">
        <v>806687.27049999998</v>
      </c>
      <c r="I126" s="61">
        <v>1084.25708400537</v>
      </c>
      <c r="J126" s="61">
        <v>1000.3938000000001</v>
      </c>
      <c r="K126" s="61">
        <v>1150</v>
      </c>
      <c r="L126" s="61">
        <v>33486.3613453</v>
      </c>
      <c r="M126" s="61">
        <v>45.008550195295598</v>
      </c>
      <c r="N126" s="61">
        <v>0</v>
      </c>
      <c r="O126" s="61">
        <v>308.48579999999998</v>
      </c>
      <c r="P126" s="61">
        <v>117304.21494799999</v>
      </c>
      <c r="Q126" s="61">
        <v>157.66695557526799</v>
      </c>
      <c r="R126" s="61">
        <v>114.0124</v>
      </c>
      <c r="S126" s="61">
        <v>214.82245</v>
      </c>
      <c r="T126" s="84" t="s">
        <v>45</v>
      </c>
      <c r="U126" s="85"/>
    </row>
    <row r="127" spans="2:21">
      <c r="B127" s="56">
        <v>43891</v>
      </c>
      <c r="C127" s="50" t="s">
        <v>23</v>
      </c>
      <c r="D127" s="61">
        <v>53966.455097999999</v>
      </c>
      <c r="E127" s="61">
        <v>72.535557927419305</v>
      </c>
      <c r="F127" s="61">
        <v>53.140884</v>
      </c>
      <c r="G127" s="61">
        <v>87.072779999999995</v>
      </c>
      <c r="H127" s="61">
        <v>788325.06770000001</v>
      </c>
      <c r="I127" s="61">
        <v>1059.5767038978399</v>
      </c>
      <c r="J127" s="61">
        <v>1000.2058</v>
      </c>
      <c r="K127" s="61">
        <v>1225</v>
      </c>
      <c r="L127" s="61">
        <v>32.608455999999997</v>
      </c>
      <c r="M127" s="61">
        <v>4.38285698924731E-2</v>
      </c>
      <c r="N127" s="61">
        <v>0</v>
      </c>
      <c r="O127" s="61">
        <v>16.684002</v>
      </c>
      <c r="P127" s="61">
        <v>59320.492788000003</v>
      </c>
      <c r="Q127" s="61">
        <v>79.731845145161202</v>
      </c>
      <c r="R127" s="61">
        <v>63.426000000000002</v>
      </c>
      <c r="S127" s="61">
        <v>96.644660000000002</v>
      </c>
      <c r="T127" s="84" t="s">
        <v>45</v>
      </c>
      <c r="U127" s="85"/>
    </row>
    <row r="128" spans="2:21">
      <c r="B128" s="56">
        <v>43922</v>
      </c>
      <c r="C128" s="50" t="s">
        <v>24</v>
      </c>
      <c r="D128" s="61">
        <v>0</v>
      </c>
      <c r="E128" s="61">
        <v>0</v>
      </c>
      <c r="F128" s="61">
        <v>0</v>
      </c>
      <c r="G128" s="61">
        <v>0</v>
      </c>
      <c r="H128" s="61">
        <v>779696.14769999997</v>
      </c>
      <c r="I128" s="61">
        <v>1082.91131625</v>
      </c>
      <c r="J128" s="61">
        <v>1000.2311</v>
      </c>
      <c r="K128" s="61">
        <v>1150</v>
      </c>
      <c r="L128" s="61">
        <v>24421.682257709999</v>
      </c>
      <c r="M128" s="61">
        <v>33.919003135708301</v>
      </c>
      <c r="N128" s="61">
        <v>0</v>
      </c>
      <c r="O128" s="61">
        <v>319.99020000000002</v>
      </c>
      <c r="P128" s="61">
        <v>114883.505588</v>
      </c>
      <c r="Q128" s="61">
        <v>159.56042442777701</v>
      </c>
      <c r="R128" s="61">
        <v>113.31635</v>
      </c>
      <c r="S128" s="61">
        <v>208.68030999999999</v>
      </c>
      <c r="T128" s="84" t="s">
        <v>45</v>
      </c>
      <c r="U128" s="85"/>
    </row>
    <row r="129" spans="2:21">
      <c r="B129" s="56">
        <v>43922</v>
      </c>
      <c r="C129" s="50" t="s">
        <v>23</v>
      </c>
      <c r="D129" s="61">
        <v>44528.022146000003</v>
      </c>
      <c r="E129" s="61">
        <v>61.844475202777701</v>
      </c>
      <c r="F129" s="61">
        <v>38.429855000000003</v>
      </c>
      <c r="G129" s="61">
        <v>83.680130000000005</v>
      </c>
      <c r="H129" s="61">
        <v>757335.41896000004</v>
      </c>
      <c r="I129" s="61">
        <v>1051.85474855555</v>
      </c>
      <c r="J129" s="61">
        <v>1000.41956</v>
      </c>
      <c r="K129" s="61">
        <v>1225</v>
      </c>
      <c r="L129" s="61">
        <v>6453.5762912999999</v>
      </c>
      <c r="M129" s="61">
        <v>8.9633004045833307</v>
      </c>
      <c r="N129" s="61">
        <v>0</v>
      </c>
      <c r="O129" s="61">
        <v>177.49384000000001</v>
      </c>
      <c r="P129" s="61">
        <v>50482.455383</v>
      </c>
      <c r="Q129" s="61">
        <v>70.114521365277696</v>
      </c>
      <c r="R129" s="61">
        <v>48.429855000000003</v>
      </c>
      <c r="S129" s="61">
        <v>92.764169999999993</v>
      </c>
      <c r="T129" s="84" t="s">
        <v>45</v>
      </c>
      <c r="U129" s="85"/>
    </row>
    <row r="130" spans="2:21">
      <c r="B130" s="56">
        <v>43952</v>
      </c>
      <c r="C130" s="50" t="s">
        <v>24</v>
      </c>
      <c r="D130" s="61">
        <v>0</v>
      </c>
      <c r="E130" s="61">
        <v>0</v>
      </c>
      <c r="F130" s="61">
        <v>0</v>
      </c>
      <c r="G130" s="61">
        <v>0</v>
      </c>
      <c r="H130" s="61">
        <v>811274.18273</v>
      </c>
      <c r="I130" s="61">
        <v>1090.4222886155901</v>
      </c>
      <c r="J130" s="61">
        <v>1001.07715</v>
      </c>
      <c r="K130" s="61">
        <v>1150</v>
      </c>
      <c r="L130" s="61">
        <v>21439.399696730001</v>
      </c>
      <c r="M130" s="61">
        <v>28.8163974418413</v>
      </c>
      <c r="N130" s="61">
        <v>0</v>
      </c>
      <c r="O130" s="61">
        <v>286.22127999999998</v>
      </c>
      <c r="P130" s="61">
        <v>122449.42060899999</v>
      </c>
      <c r="Q130" s="61">
        <v>164.582554581989</v>
      </c>
      <c r="R130" s="61">
        <v>118.60406500000001</v>
      </c>
      <c r="S130" s="61">
        <v>210.23946000000001</v>
      </c>
      <c r="T130" s="84" t="s">
        <v>45</v>
      </c>
      <c r="U130" s="85"/>
    </row>
    <row r="131" spans="2:21">
      <c r="B131" s="56">
        <v>43952</v>
      </c>
      <c r="C131" s="50" t="s">
        <v>23</v>
      </c>
      <c r="D131" s="61">
        <v>41872.299160000002</v>
      </c>
      <c r="E131" s="61">
        <v>56.279971989247301</v>
      </c>
      <c r="F131" s="61">
        <v>35.659224999999999</v>
      </c>
      <c r="G131" s="61">
        <v>79.464250000000007</v>
      </c>
      <c r="H131" s="61">
        <v>778613.53755999997</v>
      </c>
      <c r="I131" s="61">
        <v>1046.5235719892401</v>
      </c>
      <c r="J131" s="61">
        <v>1000.0141599999999</v>
      </c>
      <c r="K131" s="61">
        <v>1222.8398</v>
      </c>
      <c r="L131" s="61">
        <v>1466.5116899</v>
      </c>
      <c r="M131" s="61">
        <v>1.97111786276881</v>
      </c>
      <c r="N131" s="61">
        <v>0</v>
      </c>
      <c r="O131" s="61">
        <v>90.969986000000006</v>
      </c>
      <c r="P131" s="61">
        <v>49326.108107</v>
      </c>
      <c r="Q131" s="61">
        <v>66.298532401881701</v>
      </c>
      <c r="R131" s="61">
        <v>47.557850000000002</v>
      </c>
      <c r="S131" s="61">
        <v>90.139114000000006</v>
      </c>
      <c r="T131" s="84" t="s">
        <v>45</v>
      </c>
      <c r="U131" s="85"/>
    </row>
    <row r="132" spans="2:21">
      <c r="B132" s="56">
        <v>43983</v>
      </c>
      <c r="C132" s="50" t="s">
        <v>24</v>
      </c>
      <c r="D132" s="61">
        <v>0</v>
      </c>
      <c r="E132" s="61">
        <v>0</v>
      </c>
      <c r="F132" s="61">
        <v>0</v>
      </c>
      <c r="G132" s="61">
        <v>0</v>
      </c>
      <c r="H132" s="61">
        <v>786765.54654000001</v>
      </c>
      <c r="I132" s="61">
        <v>1092.7299257499999</v>
      </c>
      <c r="J132" s="61">
        <v>1000.0242</v>
      </c>
      <c r="K132" s="61">
        <v>1150</v>
      </c>
      <c r="L132" s="61">
        <v>25128.151219899999</v>
      </c>
      <c r="M132" s="61">
        <v>34.900210027638799</v>
      </c>
      <c r="N132" s="61">
        <v>0</v>
      </c>
      <c r="O132" s="61">
        <v>281.19278000000003</v>
      </c>
      <c r="P132" s="61">
        <v>126472.327682</v>
      </c>
      <c r="Q132" s="61">
        <v>175.65601066944399</v>
      </c>
      <c r="R132" s="61">
        <v>124.26072000000001</v>
      </c>
      <c r="S132" s="61">
        <v>230.96788000000001</v>
      </c>
      <c r="T132" s="84" t="s">
        <v>45</v>
      </c>
      <c r="U132" s="85"/>
    </row>
    <row r="133" spans="2:21">
      <c r="B133" s="56">
        <v>43983</v>
      </c>
      <c r="C133" s="50" t="s">
        <v>23</v>
      </c>
      <c r="D133" s="61">
        <v>43040.542384</v>
      </c>
      <c r="E133" s="61">
        <v>59.778531088888798</v>
      </c>
      <c r="F133" s="61">
        <v>36.595795000000003</v>
      </c>
      <c r="G133" s="61">
        <v>81.62697</v>
      </c>
      <c r="H133" s="61">
        <v>751320.73866000003</v>
      </c>
      <c r="I133" s="61">
        <v>1043.50102591666</v>
      </c>
      <c r="J133" s="61">
        <v>1000.2883</v>
      </c>
      <c r="K133" s="61">
        <v>1191.5093999999999</v>
      </c>
      <c r="L133" s="61">
        <v>5.9978942999999996</v>
      </c>
      <c r="M133" s="61">
        <v>8.3304087500000006E-3</v>
      </c>
      <c r="N133" s="61">
        <v>0</v>
      </c>
      <c r="O133" s="61">
        <v>5.9978942999999996</v>
      </c>
      <c r="P133" s="61">
        <v>51202.631013999999</v>
      </c>
      <c r="Q133" s="61">
        <v>71.114765297222206</v>
      </c>
      <c r="R133" s="61">
        <v>49.941989999999997</v>
      </c>
      <c r="S133" s="61">
        <v>94.040319999999994</v>
      </c>
      <c r="T133" s="84" t="s">
        <v>45</v>
      </c>
      <c r="U133" s="85"/>
    </row>
    <row r="134" spans="2:21">
      <c r="B134" s="56">
        <v>44013</v>
      </c>
      <c r="C134" s="50" t="s">
        <v>24</v>
      </c>
      <c r="D134" s="61">
        <v>0</v>
      </c>
      <c r="E134" s="61">
        <v>0</v>
      </c>
      <c r="F134" s="61">
        <v>0</v>
      </c>
      <c r="G134" s="61">
        <v>0</v>
      </c>
      <c r="H134" s="61">
        <v>811653.53728000005</v>
      </c>
      <c r="I134" s="61">
        <v>1090.93217376344</v>
      </c>
      <c r="J134" s="61">
        <v>1000.22363</v>
      </c>
      <c r="K134" s="61">
        <v>1150</v>
      </c>
      <c r="L134" s="61">
        <v>73.215591000000003</v>
      </c>
      <c r="M134" s="61">
        <v>9.8408052419354797E-2</v>
      </c>
      <c r="N134" s="61">
        <v>0</v>
      </c>
      <c r="O134" s="61">
        <v>26.506668000000001</v>
      </c>
      <c r="P134" s="61">
        <v>142844.90372</v>
      </c>
      <c r="Q134" s="61">
        <v>191.99583833333301</v>
      </c>
      <c r="R134" s="61">
        <v>138.41890000000001</v>
      </c>
      <c r="S134" s="61">
        <v>241.18109000000001</v>
      </c>
      <c r="T134" s="84" t="s">
        <v>45</v>
      </c>
      <c r="U134" s="85"/>
    </row>
    <row r="135" spans="2:21">
      <c r="B135" s="56">
        <v>44013</v>
      </c>
      <c r="C135" s="50" t="s">
        <v>23</v>
      </c>
      <c r="D135" s="61">
        <v>49346.026459000001</v>
      </c>
      <c r="E135" s="61">
        <v>66.325304380376295</v>
      </c>
      <c r="F135" s="61">
        <v>44.088768000000002</v>
      </c>
      <c r="G135" s="61">
        <v>82.51294</v>
      </c>
      <c r="H135" s="61">
        <v>780431.50471000001</v>
      </c>
      <c r="I135" s="61">
        <v>1048.9670762231101</v>
      </c>
      <c r="J135" s="61">
        <v>1000.1439</v>
      </c>
      <c r="K135" s="61">
        <v>1191.4940999999999</v>
      </c>
      <c r="L135" s="61">
        <v>0</v>
      </c>
      <c r="M135" s="61">
        <v>0</v>
      </c>
      <c r="N135" s="61">
        <v>0</v>
      </c>
      <c r="O135" s="61">
        <v>0</v>
      </c>
      <c r="P135" s="61">
        <v>57539.429236000004</v>
      </c>
      <c r="Q135" s="61">
        <v>77.337942521505298</v>
      </c>
      <c r="R135" s="61">
        <v>57.504330000000003</v>
      </c>
      <c r="S135" s="61">
        <v>92.766300000000001</v>
      </c>
      <c r="T135" s="84" t="s">
        <v>45</v>
      </c>
      <c r="U135" s="85"/>
    </row>
    <row r="136" spans="2:21">
      <c r="B136" s="56">
        <v>44044</v>
      </c>
      <c r="C136" s="50" t="s">
        <v>24</v>
      </c>
      <c r="D136" s="61">
        <v>0</v>
      </c>
      <c r="E136" s="61">
        <v>0</v>
      </c>
      <c r="F136" s="61">
        <v>0</v>
      </c>
      <c r="G136" s="61">
        <v>0</v>
      </c>
      <c r="H136" s="61">
        <v>812960.92091999995</v>
      </c>
      <c r="I136" s="61">
        <v>1092.6894098386999</v>
      </c>
      <c r="J136" s="61">
        <v>1000.17725</v>
      </c>
      <c r="K136" s="61">
        <v>1150</v>
      </c>
      <c r="L136" s="61">
        <v>930.8539131</v>
      </c>
      <c r="M136" s="61">
        <v>1.2511477326612901</v>
      </c>
      <c r="N136" s="61">
        <v>0</v>
      </c>
      <c r="O136" s="61">
        <v>106.94989</v>
      </c>
      <c r="P136" s="61">
        <v>140458.94493999999</v>
      </c>
      <c r="Q136" s="61">
        <v>188.78890448924699</v>
      </c>
      <c r="R136" s="61">
        <v>131.25467</v>
      </c>
      <c r="S136" s="61">
        <v>240.1704</v>
      </c>
      <c r="T136" s="84" t="s">
        <v>45</v>
      </c>
      <c r="U136" s="85"/>
    </row>
    <row r="137" spans="2:21">
      <c r="B137" s="56">
        <v>44044</v>
      </c>
      <c r="C137" s="50" t="s">
        <v>23</v>
      </c>
      <c r="D137" s="61">
        <v>51573.336828</v>
      </c>
      <c r="E137" s="61">
        <v>69.319001112903194</v>
      </c>
      <c r="F137" s="61">
        <v>54.561577</v>
      </c>
      <c r="G137" s="61">
        <v>84.352844000000005</v>
      </c>
      <c r="H137" s="61">
        <v>785117.75329000002</v>
      </c>
      <c r="I137" s="61">
        <v>1055.2657974327899</v>
      </c>
      <c r="J137" s="61">
        <v>1000.1732</v>
      </c>
      <c r="K137" s="61">
        <v>1176.1794</v>
      </c>
      <c r="L137" s="61">
        <v>0</v>
      </c>
      <c r="M137" s="61">
        <v>0</v>
      </c>
      <c r="N137" s="61">
        <v>0</v>
      </c>
      <c r="O137" s="61">
        <v>0</v>
      </c>
      <c r="P137" s="61">
        <v>59813.629283000002</v>
      </c>
      <c r="Q137" s="61">
        <v>80.394663014784896</v>
      </c>
      <c r="R137" s="61">
        <v>66.22945</v>
      </c>
      <c r="S137" s="61">
        <v>95.143730000000005</v>
      </c>
      <c r="T137" s="84" t="s">
        <v>45</v>
      </c>
      <c r="U137" s="85"/>
    </row>
    <row r="138" spans="2:21">
      <c r="B138" s="56">
        <v>44075</v>
      </c>
      <c r="C138" s="50" t="s">
        <v>24</v>
      </c>
      <c r="D138" s="61">
        <v>0</v>
      </c>
      <c r="E138" s="61">
        <v>0</v>
      </c>
      <c r="F138" s="61">
        <v>0</v>
      </c>
      <c r="G138" s="61">
        <v>0</v>
      </c>
      <c r="H138" s="61">
        <v>788799.58427999995</v>
      </c>
      <c r="I138" s="61">
        <v>1095.55497816666</v>
      </c>
      <c r="J138" s="61">
        <v>1000.02295</v>
      </c>
      <c r="K138" s="61">
        <v>1150</v>
      </c>
      <c r="L138" s="61">
        <v>1723.22160506</v>
      </c>
      <c r="M138" s="61">
        <v>2.3933633403611099</v>
      </c>
      <c r="N138" s="61">
        <v>0</v>
      </c>
      <c r="O138" s="61">
        <v>131.57236</v>
      </c>
      <c r="P138" s="61">
        <v>125818.057365</v>
      </c>
      <c r="Q138" s="61">
        <v>174.747301895833</v>
      </c>
      <c r="R138" s="61">
        <v>119.5539</v>
      </c>
      <c r="S138" s="61">
        <v>226.07561999999999</v>
      </c>
      <c r="T138" s="84" t="s">
        <v>45</v>
      </c>
      <c r="U138" s="85"/>
    </row>
    <row r="139" spans="2:21">
      <c r="B139" s="56">
        <v>44075</v>
      </c>
      <c r="C139" s="50" t="s">
        <v>23</v>
      </c>
      <c r="D139" s="61">
        <v>48079.778466000003</v>
      </c>
      <c r="E139" s="61">
        <v>66.777470091666601</v>
      </c>
      <c r="F139" s="61">
        <v>52.209316000000001</v>
      </c>
      <c r="G139" s="61">
        <v>80.936189999999996</v>
      </c>
      <c r="H139" s="61">
        <v>757528.29316</v>
      </c>
      <c r="I139" s="61">
        <v>1052.1226293888799</v>
      </c>
      <c r="J139" s="61">
        <v>1000.0485</v>
      </c>
      <c r="K139" s="61">
        <v>1225</v>
      </c>
      <c r="L139" s="61">
        <v>0</v>
      </c>
      <c r="M139" s="61">
        <v>0</v>
      </c>
      <c r="N139" s="61">
        <v>0</v>
      </c>
      <c r="O139" s="61">
        <v>0</v>
      </c>
      <c r="P139" s="61">
        <v>55899.160441</v>
      </c>
      <c r="Q139" s="61">
        <v>77.637722834722197</v>
      </c>
      <c r="R139" s="61">
        <v>62.861106999999997</v>
      </c>
      <c r="S139" s="61">
        <v>93.120180000000005</v>
      </c>
      <c r="T139" s="84" t="s">
        <v>45</v>
      </c>
      <c r="U139" s="85"/>
    </row>
    <row r="140" spans="2:21">
      <c r="B140" s="56">
        <v>44105</v>
      </c>
      <c r="C140" s="50" t="s">
        <v>24</v>
      </c>
      <c r="D140" s="61">
        <v>0</v>
      </c>
      <c r="E140" s="61">
        <v>0</v>
      </c>
      <c r="F140" s="61">
        <v>0</v>
      </c>
      <c r="G140" s="61">
        <v>0</v>
      </c>
      <c r="H140" s="61">
        <v>816017.81889</v>
      </c>
      <c r="I140" s="61">
        <v>1096.7981436693501</v>
      </c>
      <c r="J140" s="61">
        <v>1000.0322</v>
      </c>
      <c r="K140" s="61">
        <v>1150</v>
      </c>
      <c r="L140" s="61">
        <v>13975.810038699999</v>
      </c>
      <c r="M140" s="61">
        <v>18.784690912231099</v>
      </c>
      <c r="N140" s="61">
        <v>0</v>
      </c>
      <c r="O140" s="61">
        <v>291.6431</v>
      </c>
      <c r="P140" s="61">
        <v>117796.18133000001</v>
      </c>
      <c r="Q140" s="61">
        <v>158.328200712365</v>
      </c>
      <c r="R140" s="61">
        <v>113.157196</v>
      </c>
      <c r="S140" s="61">
        <v>209.13951</v>
      </c>
      <c r="T140" s="84" t="s">
        <v>45</v>
      </c>
      <c r="U140" s="85"/>
    </row>
    <row r="141" spans="2:21">
      <c r="B141" s="56">
        <v>44105</v>
      </c>
      <c r="C141" s="50" t="s">
        <v>23</v>
      </c>
      <c r="D141" s="61">
        <v>49266.409559</v>
      </c>
      <c r="E141" s="61">
        <v>66.218292418010705</v>
      </c>
      <c r="F141" s="61">
        <v>52.693745</v>
      </c>
      <c r="G141" s="61">
        <v>80.828140000000005</v>
      </c>
      <c r="H141" s="61">
        <v>782622.93038999999</v>
      </c>
      <c r="I141" s="61">
        <v>1051.9125408467701</v>
      </c>
      <c r="J141" s="61">
        <v>1000.0402</v>
      </c>
      <c r="K141" s="61">
        <v>1225</v>
      </c>
      <c r="L141" s="61">
        <v>0</v>
      </c>
      <c r="M141" s="61">
        <v>0</v>
      </c>
      <c r="N141" s="61">
        <v>0</v>
      </c>
      <c r="O141" s="61">
        <v>0</v>
      </c>
      <c r="P141" s="61">
        <v>57368.636649</v>
      </c>
      <c r="Q141" s="61">
        <v>77.108382592741904</v>
      </c>
      <c r="R141" s="61">
        <v>63.913665999999999</v>
      </c>
      <c r="S141" s="61">
        <v>91.521280000000004</v>
      </c>
      <c r="T141" s="84" t="s">
        <v>45</v>
      </c>
      <c r="U141" s="85"/>
    </row>
    <row r="142" spans="2:21">
      <c r="B142" s="56">
        <v>44136</v>
      </c>
      <c r="C142" s="50" t="s">
        <v>24</v>
      </c>
      <c r="D142" s="61">
        <v>0</v>
      </c>
      <c r="E142" s="61">
        <v>0</v>
      </c>
      <c r="F142" s="61">
        <v>0</v>
      </c>
      <c r="G142" s="61">
        <v>0</v>
      </c>
      <c r="H142" s="61">
        <v>784291.75008000003</v>
      </c>
      <c r="I142" s="61">
        <v>1089.29409733333</v>
      </c>
      <c r="J142" s="61">
        <v>1000.1372</v>
      </c>
      <c r="K142" s="61">
        <v>1150</v>
      </c>
      <c r="L142" s="61">
        <v>17097.003716129999</v>
      </c>
      <c r="M142" s="61">
        <v>23.745838494625001</v>
      </c>
      <c r="N142" s="61">
        <v>0</v>
      </c>
      <c r="O142" s="61">
        <v>265.64729999999997</v>
      </c>
      <c r="P142" s="61">
        <v>118700.977631</v>
      </c>
      <c r="Q142" s="61">
        <v>164.86246893194399</v>
      </c>
      <c r="R142" s="61">
        <v>122.18438</v>
      </c>
      <c r="S142" s="61">
        <v>213.76508000000001</v>
      </c>
      <c r="T142" s="84" t="s">
        <v>45</v>
      </c>
      <c r="U142" s="85"/>
    </row>
    <row r="143" spans="2:21">
      <c r="B143" s="56">
        <v>44136</v>
      </c>
      <c r="C143" s="50" t="s">
        <v>23</v>
      </c>
      <c r="D143" s="61">
        <v>50170.654347999996</v>
      </c>
      <c r="E143" s="61">
        <v>69.681464372222194</v>
      </c>
      <c r="F143" s="61">
        <v>50.946599999999997</v>
      </c>
      <c r="G143" s="61">
        <v>85.000870000000006</v>
      </c>
      <c r="H143" s="61">
        <v>760397.38970000006</v>
      </c>
      <c r="I143" s="61">
        <v>1056.1074856944399</v>
      </c>
      <c r="J143" s="61">
        <v>1000.0969</v>
      </c>
      <c r="K143" s="61">
        <v>1225</v>
      </c>
      <c r="L143" s="61">
        <v>0</v>
      </c>
      <c r="M143" s="61">
        <v>0</v>
      </c>
      <c r="N143" s="61">
        <v>0</v>
      </c>
      <c r="O143" s="61">
        <v>0</v>
      </c>
      <c r="P143" s="61">
        <v>56504.245110000003</v>
      </c>
      <c r="Q143" s="61">
        <v>78.478118208333299</v>
      </c>
      <c r="R143" s="61">
        <v>61.654670000000003</v>
      </c>
      <c r="S143" s="61">
        <v>94.465614000000002</v>
      </c>
      <c r="T143" s="84" t="s">
        <v>45</v>
      </c>
      <c r="U143" s="85"/>
    </row>
    <row r="144" spans="2:21">
      <c r="B144" s="56">
        <v>44166</v>
      </c>
      <c r="C144" s="50" t="s">
        <v>24</v>
      </c>
      <c r="D144" s="61">
        <v>0</v>
      </c>
      <c r="E144" s="61">
        <v>0</v>
      </c>
      <c r="F144" s="61">
        <v>0</v>
      </c>
      <c r="G144" s="61">
        <v>0</v>
      </c>
      <c r="H144" s="61">
        <v>807829.89141000004</v>
      </c>
      <c r="I144" s="61">
        <v>1085.7928647983799</v>
      </c>
      <c r="J144" s="61">
        <v>1000.3040999999999</v>
      </c>
      <c r="K144" s="61">
        <v>1150</v>
      </c>
      <c r="L144" s="61">
        <v>17724.516534670001</v>
      </c>
      <c r="M144" s="61">
        <v>23.823274912190801</v>
      </c>
      <c r="N144" s="61">
        <v>0</v>
      </c>
      <c r="O144" s="61">
        <v>219.70107999999999</v>
      </c>
      <c r="P144" s="61">
        <v>128852.10236999999</v>
      </c>
      <c r="Q144" s="61">
        <v>173.18830963709601</v>
      </c>
      <c r="R144" s="61">
        <v>129.82121000000001</v>
      </c>
      <c r="S144" s="61">
        <v>211.58769000000001</v>
      </c>
      <c r="T144" s="84" t="s">
        <v>45</v>
      </c>
      <c r="U144" s="85"/>
    </row>
    <row r="145" spans="2:21">
      <c r="B145" s="56">
        <v>44166</v>
      </c>
      <c r="C145" s="50" t="s">
        <v>23</v>
      </c>
      <c r="D145" s="61">
        <v>57041.088664000003</v>
      </c>
      <c r="E145" s="61">
        <v>76.668129924731105</v>
      </c>
      <c r="F145" s="61">
        <v>62.161284999999999</v>
      </c>
      <c r="G145" s="61">
        <v>90.126840000000001</v>
      </c>
      <c r="H145" s="61">
        <v>786262.36647999997</v>
      </c>
      <c r="I145" s="61">
        <v>1056.8042560214999</v>
      </c>
      <c r="J145" s="61">
        <v>1000.134</v>
      </c>
      <c r="K145" s="61">
        <v>1207.982</v>
      </c>
      <c r="L145" s="61">
        <v>0</v>
      </c>
      <c r="M145" s="61">
        <v>0</v>
      </c>
      <c r="N145" s="61">
        <v>0</v>
      </c>
      <c r="O145" s="61">
        <v>0</v>
      </c>
      <c r="P145" s="61">
        <v>62797.884432999999</v>
      </c>
      <c r="Q145" s="61">
        <v>84.405758646505305</v>
      </c>
      <c r="R145" s="61">
        <v>72.424449999999993</v>
      </c>
      <c r="S145" s="61">
        <v>98.017240000000001</v>
      </c>
      <c r="T145" s="84" t="s">
        <v>45</v>
      </c>
      <c r="U145" s="85"/>
    </row>
    <row r="146" spans="2:21">
      <c r="B146" s="56">
        <v>44197</v>
      </c>
      <c r="C146" s="50" t="s">
        <v>24</v>
      </c>
      <c r="D146" s="61">
        <v>0</v>
      </c>
      <c r="E146" s="61">
        <v>0</v>
      </c>
      <c r="F146" s="61">
        <v>0</v>
      </c>
      <c r="G146" s="61">
        <v>0</v>
      </c>
      <c r="H146" s="61">
        <v>805686.57926000003</v>
      </c>
      <c r="I146" s="61">
        <v>1082.9120688978401</v>
      </c>
      <c r="J146" s="61">
        <v>1000.1052</v>
      </c>
      <c r="K146" s="61">
        <v>1150</v>
      </c>
      <c r="L146" s="61">
        <v>4390.1390581960004</v>
      </c>
      <c r="M146" s="61">
        <v>5.9007245405860198</v>
      </c>
      <c r="N146" s="61">
        <v>0</v>
      </c>
      <c r="O146" s="61">
        <v>127.556366</v>
      </c>
      <c r="P146" s="61">
        <v>131569.87343000001</v>
      </c>
      <c r="Q146" s="61">
        <v>176.841227728494</v>
      </c>
      <c r="R146" s="61">
        <v>137.31086999999999</v>
      </c>
      <c r="S146" s="61">
        <v>207.71003999999999</v>
      </c>
      <c r="T146" s="84" t="s">
        <v>45</v>
      </c>
      <c r="U146" s="85"/>
    </row>
    <row r="147" spans="2:21">
      <c r="B147" s="56">
        <v>44197</v>
      </c>
      <c r="C147" s="50" t="s">
        <v>23</v>
      </c>
      <c r="D147" s="61">
        <v>57118.905394000001</v>
      </c>
      <c r="E147" s="61">
        <v>76.772722303763402</v>
      </c>
      <c r="F147" s="61">
        <v>59.515754999999999</v>
      </c>
      <c r="G147" s="61">
        <v>91.691574000000003</v>
      </c>
      <c r="H147" s="61">
        <v>795521.06068</v>
      </c>
      <c r="I147" s="61">
        <v>1069.2487374731099</v>
      </c>
      <c r="J147" s="61">
        <v>1000.02637</v>
      </c>
      <c r="K147" s="61">
        <v>1225</v>
      </c>
      <c r="L147" s="61">
        <v>0</v>
      </c>
      <c r="M147" s="61">
        <v>0</v>
      </c>
      <c r="N147" s="61">
        <v>0</v>
      </c>
      <c r="O147" s="61">
        <v>0</v>
      </c>
      <c r="P147" s="61">
        <v>61545.036133000001</v>
      </c>
      <c r="Q147" s="61">
        <v>82.721822759408596</v>
      </c>
      <c r="R147" s="61">
        <v>69.515754999999999</v>
      </c>
      <c r="S147" s="61">
        <v>98.19605</v>
      </c>
      <c r="T147" s="84" t="s">
        <v>45</v>
      </c>
      <c r="U147" s="85"/>
    </row>
    <row r="148" spans="2:21">
      <c r="B148" s="56">
        <v>44228</v>
      </c>
      <c r="C148" s="50" t="s">
        <v>24</v>
      </c>
      <c r="D148" s="61">
        <v>0</v>
      </c>
      <c r="E148" s="61">
        <v>0</v>
      </c>
      <c r="F148" s="61">
        <v>0</v>
      </c>
      <c r="G148" s="61">
        <v>0</v>
      </c>
      <c r="H148" s="61">
        <v>729605.14002000005</v>
      </c>
      <c r="I148" s="61">
        <v>1085.72193455357</v>
      </c>
      <c r="J148" s="61">
        <v>1000.1244</v>
      </c>
      <c r="K148" s="61">
        <v>1150</v>
      </c>
      <c r="L148" s="61">
        <v>75.099106000000006</v>
      </c>
      <c r="M148" s="61">
        <v>0.11175462202380899</v>
      </c>
      <c r="N148" s="61">
        <v>0</v>
      </c>
      <c r="O148" s="61">
        <v>27.826430999999999</v>
      </c>
      <c r="P148" s="61">
        <v>117581.22205</v>
      </c>
      <c r="Q148" s="61">
        <v>174.97205662202299</v>
      </c>
      <c r="R148" s="61">
        <v>138.17431999999999</v>
      </c>
      <c r="S148" s="61">
        <v>218.85597000000001</v>
      </c>
      <c r="T148" s="84" t="s">
        <v>45</v>
      </c>
      <c r="U148" s="85"/>
    </row>
    <row r="149" spans="2:21">
      <c r="B149" s="56">
        <v>44228</v>
      </c>
      <c r="C149" s="50" t="s">
        <v>23</v>
      </c>
      <c r="D149" s="61">
        <v>48650.912536000003</v>
      </c>
      <c r="E149" s="61">
        <v>72.397191273809497</v>
      </c>
      <c r="F149" s="61">
        <v>53.736545999999997</v>
      </c>
      <c r="G149" s="61">
        <v>87.243769999999998</v>
      </c>
      <c r="H149" s="61">
        <v>713056.79211000004</v>
      </c>
      <c r="I149" s="61">
        <v>1061.0964168303501</v>
      </c>
      <c r="J149" s="61">
        <v>1001.1409</v>
      </c>
      <c r="K149" s="61">
        <v>1225</v>
      </c>
      <c r="L149" s="61">
        <v>48.935963200000003</v>
      </c>
      <c r="M149" s="61">
        <v>7.2821373809523804E-2</v>
      </c>
      <c r="N149" s="61">
        <v>0</v>
      </c>
      <c r="O149" s="61">
        <v>24.741322</v>
      </c>
      <c r="P149" s="61">
        <v>53669.601088000003</v>
      </c>
      <c r="Q149" s="61">
        <v>79.865477809523796</v>
      </c>
      <c r="R149" s="61">
        <v>63.736545999999997</v>
      </c>
      <c r="S149" s="61">
        <v>93.966224999999994</v>
      </c>
      <c r="T149" s="84" t="s">
        <v>45</v>
      </c>
      <c r="U149" s="85"/>
    </row>
    <row r="150" spans="2:21">
      <c r="B150" s="56">
        <v>44256</v>
      </c>
      <c r="C150" s="50" t="s">
        <v>24</v>
      </c>
      <c r="D150" s="61">
        <v>0</v>
      </c>
      <c r="E150" s="61">
        <v>0</v>
      </c>
      <c r="F150" s="61">
        <v>0</v>
      </c>
      <c r="G150" s="61">
        <v>0</v>
      </c>
      <c r="H150" s="61">
        <v>809501.20744999999</v>
      </c>
      <c r="I150" s="61">
        <v>1088.03925732526</v>
      </c>
      <c r="J150" s="61">
        <v>1000.3423</v>
      </c>
      <c r="K150" s="61">
        <v>1150</v>
      </c>
      <c r="L150" s="61">
        <v>7042.2313350000004</v>
      </c>
      <c r="M150" s="61">
        <v>9.4653646975806396</v>
      </c>
      <c r="N150" s="61">
        <v>0</v>
      </c>
      <c r="O150" s="61">
        <v>173.75857999999999</v>
      </c>
      <c r="P150" s="61">
        <v>121303.292881</v>
      </c>
      <c r="Q150" s="61">
        <v>163.04206032392401</v>
      </c>
      <c r="R150" s="61">
        <v>121.18107999999999</v>
      </c>
      <c r="S150" s="61">
        <v>213.38741999999999</v>
      </c>
      <c r="T150" s="84" t="s">
        <v>45</v>
      </c>
      <c r="U150" s="85"/>
    </row>
    <row r="151" spans="2:21">
      <c r="B151" s="56">
        <v>44256</v>
      </c>
      <c r="C151" s="50" t="s">
        <v>23</v>
      </c>
      <c r="D151" s="61">
        <v>51849.567273000001</v>
      </c>
      <c r="E151" s="61">
        <v>69.690278592741905</v>
      </c>
      <c r="F151" s="61">
        <v>46.055973000000002</v>
      </c>
      <c r="G151" s="61">
        <v>86.001170000000002</v>
      </c>
      <c r="H151" s="61">
        <v>788225.13529999997</v>
      </c>
      <c r="I151" s="61">
        <v>1059.4423861559101</v>
      </c>
      <c r="J151" s="61">
        <v>1000.0865</v>
      </c>
      <c r="K151" s="61">
        <v>1225</v>
      </c>
      <c r="L151" s="61">
        <v>398.23165970000002</v>
      </c>
      <c r="M151" s="61">
        <v>0.535257607123655</v>
      </c>
      <c r="N151" s="61">
        <v>0</v>
      </c>
      <c r="O151" s="61">
        <v>97.600160000000002</v>
      </c>
      <c r="P151" s="61">
        <v>57138.487088000002</v>
      </c>
      <c r="Q151" s="61">
        <v>76.799041784946198</v>
      </c>
      <c r="R151" s="61">
        <v>56.055973000000002</v>
      </c>
      <c r="S151" s="61">
        <v>93.421250000000001</v>
      </c>
      <c r="T151" s="84" t="s">
        <v>45</v>
      </c>
      <c r="U151" s="85"/>
    </row>
    <row r="152" spans="2:21">
      <c r="B152" s="56">
        <v>44287</v>
      </c>
      <c r="C152" s="50" t="s">
        <v>24</v>
      </c>
      <c r="D152" s="61">
        <v>0</v>
      </c>
      <c r="E152" s="61">
        <v>0</v>
      </c>
      <c r="F152" s="61">
        <v>0</v>
      </c>
      <c r="G152" s="61">
        <v>0</v>
      </c>
      <c r="H152" s="61">
        <v>778716.94221000001</v>
      </c>
      <c r="I152" s="61">
        <v>1081.551308625</v>
      </c>
      <c r="J152" s="61">
        <v>1000.29175</v>
      </c>
      <c r="K152" s="61">
        <v>1150</v>
      </c>
      <c r="L152" s="61">
        <v>21305.116876799999</v>
      </c>
      <c r="M152" s="61">
        <v>29.590440106666598</v>
      </c>
      <c r="N152" s="61">
        <v>0</v>
      </c>
      <c r="O152" s="61">
        <v>323.31984999999997</v>
      </c>
      <c r="P152" s="61">
        <v>115798.85167</v>
      </c>
      <c r="Q152" s="61">
        <v>160.83173843055499</v>
      </c>
      <c r="R152" s="61">
        <v>117.191925</v>
      </c>
      <c r="S152" s="61">
        <v>214.34186</v>
      </c>
      <c r="T152" s="84" t="s">
        <v>45</v>
      </c>
      <c r="U152" s="85"/>
    </row>
    <row r="153" spans="2:21">
      <c r="B153" s="56">
        <v>44287</v>
      </c>
      <c r="C153" s="50" t="s">
        <v>23</v>
      </c>
      <c r="D153" s="61">
        <v>44853.039115</v>
      </c>
      <c r="E153" s="61">
        <v>62.295887659722197</v>
      </c>
      <c r="F153" s="61">
        <v>35.754714999999997</v>
      </c>
      <c r="G153" s="61">
        <v>82.328010000000006</v>
      </c>
      <c r="H153" s="61">
        <v>757040.08352999995</v>
      </c>
      <c r="I153" s="61">
        <v>1051.44456045833</v>
      </c>
      <c r="J153" s="61">
        <v>1000.37695</v>
      </c>
      <c r="K153" s="61">
        <v>1225</v>
      </c>
      <c r="L153" s="61">
        <v>2581.5988380700001</v>
      </c>
      <c r="M153" s="61">
        <v>3.5855539417638802</v>
      </c>
      <c r="N153" s="61">
        <v>0</v>
      </c>
      <c r="O153" s="61">
        <v>144.04885999999999</v>
      </c>
      <c r="P153" s="61">
        <v>50658.900676999998</v>
      </c>
      <c r="Q153" s="61">
        <v>70.359584273611105</v>
      </c>
      <c r="R153" s="61">
        <v>45.754714999999997</v>
      </c>
      <c r="S153" s="61">
        <v>90.996939999999995</v>
      </c>
      <c r="T153" s="84" t="s">
        <v>45</v>
      </c>
      <c r="U153" s="85"/>
    </row>
    <row r="154" spans="2:21">
      <c r="B154" s="56">
        <v>44317</v>
      </c>
      <c r="C154" s="50" t="s">
        <v>24</v>
      </c>
      <c r="D154" s="61">
        <v>0</v>
      </c>
      <c r="E154" s="61">
        <v>0</v>
      </c>
      <c r="F154" s="61">
        <v>0</v>
      </c>
      <c r="G154" s="61">
        <v>0</v>
      </c>
      <c r="H154" s="61">
        <v>804746.30149999994</v>
      </c>
      <c r="I154" s="61">
        <v>1081.6482547042999</v>
      </c>
      <c r="J154" s="61">
        <v>1000.50635</v>
      </c>
      <c r="K154" s="61">
        <v>1150</v>
      </c>
      <c r="L154" s="61">
        <v>17868.975203639999</v>
      </c>
      <c r="M154" s="61">
        <v>24.017439789838701</v>
      </c>
      <c r="N154" s="61">
        <v>0</v>
      </c>
      <c r="O154" s="61">
        <v>254.92416</v>
      </c>
      <c r="P154" s="61">
        <v>124040.87574600001</v>
      </c>
      <c r="Q154" s="61">
        <v>166.72160718548301</v>
      </c>
      <c r="R154" s="61">
        <v>119.31775</v>
      </c>
      <c r="S154" s="61">
        <v>215.21782999999999</v>
      </c>
      <c r="T154" s="84" t="s">
        <v>45</v>
      </c>
      <c r="U154" s="85"/>
    </row>
    <row r="155" spans="2:21">
      <c r="B155" s="56">
        <v>44317</v>
      </c>
      <c r="C155" s="50" t="s">
        <v>23</v>
      </c>
      <c r="D155" s="61">
        <v>38446.573858999996</v>
      </c>
      <c r="E155" s="61">
        <v>51.675502498655902</v>
      </c>
      <c r="F155" s="61">
        <v>34.292679999999997</v>
      </c>
      <c r="G155" s="61">
        <v>71.545090000000002</v>
      </c>
      <c r="H155" s="61">
        <v>778345.10091000004</v>
      </c>
      <c r="I155" s="61">
        <v>1046.1627700403201</v>
      </c>
      <c r="J155" s="61">
        <v>1000.3253999999999</v>
      </c>
      <c r="K155" s="61">
        <v>1225</v>
      </c>
      <c r="L155" s="61">
        <v>1790.1370704999999</v>
      </c>
      <c r="M155" s="61">
        <v>2.4060982130376298</v>
      </c>
      <c r="N155" s="61">
        <v>0</v>
      </c>
      <c r="O155" s="61">
        <v>106.073044</v>
      </c>
      <c r="P155" s="61">
        <v>45636.444027999998</v>
      </c>
      <c r="Q155" s="61">
        <v>61.339306489247299</v>
      </c>
      <c r="R155" s="61">
        <v>45.420757000000002</v>
      </c>
      <c r="S155" s="61">
        <v>81.878799999999998</v>
      </c>
      <c r="T155" s="84" t="s">
        <v>45</v>
      </c>
      <c r="U155" s="85"/>
    </row>
    <row r="156" spans="2:21">
      <c r="B156" s="56">
        <v>44348</v>
      </c>
      <c r="C156" s="50" t="s">
        <v>24</v>
      </c>
      <c r="D156" s="61">
        <v>0</v>
      </c>
      <c r="E156" s="61">
        <v>0</v>
      </c>
      <c r="F156" s="61">
        <v>0</v>
      </c>
      <c r="G156" s="61">
        <v>0</v>
      </c>
      <c r="H156" s="61">
        <v>777052.78795000003</v>
      </c>
      <c r="I156" s="61">
        <v>1079.23998326388</v>
      </c>
      <c r="J156" s="61">
        <v>1000.015</v>
      </c>
      <c r="K156" s="61">
        <v>1150</v>
      </c>
      <c r="L156" s="61">
        <v>21449.8599612</v>
      </c>
      <c r="M156" s="61">
        <v>29.7914721683333</v>
      </c>
      <c r="N156" s="61">
        <v>0</v>
      </c>
      <c r="O156" s="61">
        <v>276.38126</v>
      </c>
      <c r="P156" s="61">
        <v>127557.190305</v>
      </c>
      <c r="Q156" s="61">
        <v>177.1627643125</v>
      </c>
      <c r="R156" s="61">
        <v>124.699776</v>
      </c>
      <c r="S156" s="61">
        <v>229.81998999999999</v>
      </c>
      <c r="T156" s="84" t="s">
        <v>45</v>
      </c>
      <c r="U156" s="85"/>
    </row>
    <row r="157" spans="2:21">
      <c r="B157" s="56">
        <v>44348</v>
      </c>
      <c r="C157" s="50" t="s">
        <v>23</v>
      </c>
      <c r="D157" s="61">
        <v>42213.112737000003</v>
      </c>
      <c r="E157" s="61">
        <v>58.629323245833298</v>
      </c>
      <c r="F157" s="61">
        <v>36.629370000000002</v>
      </c>
      <c r="G157" s="61">
        <v>75.973280000000003</v>
      </c>
      <c r="H157" s="61">
        <v>751485.52752999996</v>
      </c>
      <c r="I157" s="61">
        <v>1043.72989934722</v>
      </c>
      <c r="J157" s="61">
        <v>1000.0045</v>
      </c>
      <c r="K157" s="61">
        <v>1169.6277</v>
      </c>
      <c r="L157" s="61">
        <v>14.791285999999999</v>
      </c>
      <c r="M157" s="61">
        <v>2.05434527777777E-2</v>
      </c>
      <c r="N157" s="61">
        <v>0</v>
      </c>
      <c r="O157" s="61">
        <v>14.791285999999999</v>
      </c>
      <c r="P157" s="61">
        <v>49916.703924000001</v>
      </c>
      <c r="Q157" s="61">
        <v>69.328755450000003</v>
      </c>
      <c r="R157" s="61">
        <v>48.480297</v>
      </c>
      <c r="S157" s="61">
        <v>87.665954999999997</v>
      </c>
      <c r="T157" s="84" t="s">
        <v>45</v>
      </c>
      <c r="U157" s="85"/>
    </row>
    <row r="158" spans="2:21">
      <c r="B158" s="56">
        <v>44378</v>
      </c>
      <c r="C158" s="50" t="s">
        <v>24</v>
      </c>
      <c r="D158" s="61">
        <v>0</v>
      </c>
      <c r="E158" s="61">
        <v>0</v>
      </c>
      <c r="F158" s="61">
        <v>0</v>
      </c>
      <c r="G158" s="61">
        <v>0</v>
      </c>
      <c r="H158" s="61">
        <v>803278.64775999996</v>
      </c>
      <c r="I158" s="61">
        <v>1079.67560182795</v>
      </c>
      <c r="J158" s="61">
        <v>1000.76086</v>
      </c>
      <c r="K158" s="61">
        <v>1150</v>
      </c>
      <c r="L158" s="61">
        <v>217.670838</v>
      </c>
      <c r="M158" s="61">
        <v>0.29256833064516102</v>
      </c>
      <c r="N158" s="61">
        <v>0</v>
      </c>
      <c r="O158" s="61">
        <v>47.792113999999998</v>
      </c>
      <c r="P158" s="61">
        <v>142742.76462999999</v>
      </c>
      <c r="Q158" s="61">
        <v>191.85855461021501</v>
      </c>
      <c r="R158" s="61">
        <v>140.13245000000001</v>
      </c>
      <c r="S158" s="61">
        <v>245.02997999999999</v>
      </c>
      <c r="T158" s="84" t="s">
        <v>45</v>
      </c>
      <c r="U158" s="85"/>
    </row>
    <row r="159" spans="2:21">
      <c r="B159" s="56">
        <v>44378</v>
      </c>
      <c r="C159" s="50" t="s">
        <v>23</v>
      </c>
      <c r="D159" s="61">
        <v>48593.444498999997</v>
      </c>
      <c r="E159" s="61">
        <v>65.313769487903201</v>
      </c>
      <c r="F159" s="61">
        <v>44.119399999999999</v>
      </c>
      <c r="G159" s="61">
        <v>81.599074999999999</v>
      </c>
      <c r="H159" s="61">
        <v>780476.37545000005</v>
      </c>
      <c r="I159" s="61">
        <v>1049.0273863575201</v>
      </c>
      <c r="J159" s="61">
        <v>1000.12006</v>
      </c>
      <c r="K159" s="61">
        <v>1171.5596</v>
      </c>
      <c r="L159" s="61">
        <v>0</v>
      </c>
      <c r="M159" s="61">
        <v>0</v>
      </c>
      <c r="N159" s="61">
        <v>0</v>
      </c>
      <c r="O159" s="61">
        <v>0</v>
      </c>
      <c r="P159" s="61">
        <v>56752.245841999997</v>
      </c>
      <c r="Q159" s="61">
        <v>76.279900325268798</v>
      </c>
      <c r="R159" s="61">
        <v>55.946846000000001</v>
      </c>
      <c r="S159" s="61">
        <v>92.44529</v>
      </c>
      <c r="T159" s="84" t="s">
        <v>45</v>
      </c>
      <c r="U159" s="85"/>
    </row>
    <row r="160" spans="2:21">
      <c r="B160" s="56">
        <v>44409</v>
      </c>
      <c r="C160" s="50" t="s">
        <v>24</v>
      </c>
      <c r="D160" s="61">
        <v>0</v>
      </c>
      <c r="E160" s="61">
        <v>0</v>
      </c>
      <c r="F160" s="61">
        <v>0</v>
      </c>
      <c r="G160" s="61">
        <v>0</v>
      </c>
      <c r="H160" s="61">
        <v>806376.76265000005</v>
      </c>
      <c r="I160" s="61">
        <v>1083.83973474462</v>
      </c>
      <c r="J160" s="61">
        <v>1000.3822</v>
      </c>
      <c r="K160" s="61">
        <v>1150</v>
      </c>
      <c r="L160" s="61">
        <v>0</v>
      </c>
      <c r="M160" s="61">
        <v>0</v>
      </c>
      <c r="N160" s="61">
        <v>0</v>
      </c>
      <c r="O160" s="61">
        <v>0</v>
      </c>
      <c r="P160" s="61">
        <v>141282.45168</v>
      </c>
      <c r="Q160" s="61">
        <v>189.89576838709601</v>
      </c>
      <c r="R160" s="61">
        <v>137.89840000000001</v>
      </c>
      <c r="S160" s="61">
        <v>243.12239</v>
      </c>
      <c r="T160" s="84" t="s">
        <v>45</v>
      </c>
      <c r="U160" s="85"/>
    </row>
    <row r="161" spans="2:21">
      <c r="B161" s="56">
        <v>44409</v>
      </c>
      <c r="C161" s="50" t="s">
        <v>23</v>
      </c>
      <c r="D161" s="61">
        <v>50545.739311999998</v>
      </c>
      <c r="E161" s="61">
        <v>67.937821655913893</v>
      </c>
      <c r="F161" s="61">
        <v>47.556206000000003</v>
      </c>
      <c r="G161" s="61">
        <v>83.633170000000007</v>
      </c>
      <c r="H161" s="61">
        <v>785377.49185999995</v>
      </c>
      <c r="I161" s="61">
        <v>1055.6149084139699</v>
      </c>
      <c r="J161" s="61">
        <v>1000.02124</v>
      </c>
      <c r="K161" s="61">
        <v>1187.4623999999999</v>
      </c>
      <c r="L161" s="61">
        <v>0</v>
      </c>
      <c r="M161" s="61">
        <v>0</v>
      </c>
      <c r="N161" s="61">
        <v>0</v>
      </c>
      <c r="O161" s="61">
        <v>0</v>
      </c>
      <c r="P161" s="61">
        <v>58790.799698000003</v>
      </c>
      <c r="Q161" s="61">
        <v>79.019892067204296</v>
      </c>
      <c r="R161" s="61">
        <v>59.341540000000002</v>
      </c>
      <c r="S161" s="61">
        <v>95.463875000000002</v>
      </c>
      <c r="T161" s="84" t="s">
        <v>45</v>
      </c>
      <c r="U161" s="85"/>
    </row>
    <row r="162" spans="2:21">
      <c r="B162" s="56">
        <v>44440</v>
      </c>
      <c r="C162" s="50" t="s">
        <v>24</v>
      </c>
      <c r="D162" s="61">
        <v>0</v>
      </c>
      <c r="E162" s="61">
        <v>0</v>
      </c>
      <c r="F162" s="61">
        <v>0</v>
      </c>
      <c r="G162" s="61">
        <v>0</v>
      </c>
      <c r="H162" s="61">
        <v>783840.91316</v>
      </c>
      <c r="I162" s="61">
        <v>1088.66793494444</v>
      </c>
      <c r="J162" s="61">
        <v>1000.0603</v>
      </c>
      <c r="K162" s="61">
        <v>1150</v>
      </c>
      <c r="L162" s="61">
        <v>843.192859</v>
      </c>
      <c r="M162" s="61">
        <v>1.1711011930555499</v>
      </c>
      <c r="N162" s="61">
        <v>0</v>
      </c>
      <c r="O162" s="61">
        <v>122.68881</v>
      </c>
      <c r="P162" s="61">
        <v>125034.24918</v>
      </c>
      <c r="Q162" s="61">
        <v>173.65867941666599</v>
      </c>
      <c r="R162" s="61">
        <v>124.28558</v>
      </c>
      <c r="S162" s="61">
        <v>225.87361000000001</v>
      </c>
      <c r="T162" s="84" t="s">
        <v>45</v>
      </c>
      <c r="U162" s="85"/>
    </row>
    <row r="163" spans="2:21">
      <c r="B163" s="56">
        <v>44440</v>
      </c>
      <c r="C163" s="50" t="s">
        <v>23</v>
      </c>
      <c r="D163" s="61">
        <v>46775.953200000004</v>
      </c>
      <c r="E163" s="61">
        <v>64.966601666666605</v>
      </c>
      <c r="F163" s="61">
        <v>38.529797000000002</v>
      </c>
      <c r="G163" s="61">
        <v>79.124350000000007</v>
      </c>
      <c r="H163" s="61">
        <v>756748.91529000003</v>
      </c>
      <c r="I163" s="61">
        <v>1051.0401601250001</v>
      </c>
      <c r="J163" s="61">
        <v>1000.06146</v>
      </c>
      <c r="K163" s="61">
        <v>1225</v>
      </c>
      <c r="L163" s="61">
        <v>0</v>
      </c>
      <c r="M163" s="61">
        <v>0</v>
      </c>
      <c r="N163" s="61">
        <v>0</v>
      </c>
      <c r="O163" s="61">
        <v>0</v>
      </c>
      <c r="P163" s="61">
        <v>54456.776991999999</v>
      </c>
      <c r="Q163" s="61">
        <v>75.634412488888799</v>
      </c>
      <c r="R163" s="61">
        <v>48.972732999999998</v>
      </c>
      <c r="S163" s="61">
        <v>90.648610000000005</v>
      </c>
      <c r="T163" s="84" t="s">
        <v>45</v>
      </c>
      <c r="U163" s="85"/>
    </row>
    <row r="164" spans="2:21">
      <c r="B164" s="56">
        <v>44470</v>
      </c>
      <c r="C164" s="50" t="s">
        <v>24</v>
      </c>
      <c r="D164" s="61">
        <v>0</v>
      </c>
      <c r="E164" s="61">
        <v>0</v>
      </c>
      <c r="F164" s="61">
        <v>0</v>
      </c>
      <c r="G164" s="61">
        <v>0</v>
      </c>
      <c r="H164" s="61">
        <v>812876.26641000004</v>
      </c>
      <c r="I164" s="61">
        <v>1092.57562689516</v>
      </c>
      <c r="J164" s="61">
        <v>1000.55054</v>
      </c>
      <c r="K164" s="61">
        <v>1150</v>
      </c>
      <c r="L164" s="61">
        <v>13250.0921819</v>
      </c>
      <c r="M164" s="61">
        <v>17.8092636853494</v>
      </c>
      <c r="N164" s="61">
        <v>0</v>
      </c>
      <c r="O164" s="61">
        <v>294.00992000000002</v>
      </c>
      <c r="P164" s="61">
        <v>118398.51481399999</v>
      </c>
      <c r="Q164" s="61">
        <v>159.137788728494</v>
      </c>
      <c r="R164" s="61">
        <v>111.82369</v>
      </c>
      <c r="S164" s="61">
        <v>211.60355000000001</v>
      </c>
      <c r="T164" s="84" t="s">
        <v>45</v>
      </c>
      <c r="U164" s="85"/>
    </row>
    <row r="165" spans="2:21">
      <c r="B165" s="56">
        <v>44470</v>
      </c>
      <c r="C165" s="50" t="s">
        <v>23</v>
      </c>
      <c r="D165" s="61">
        <v>48482.337727999999</v>
      </c>
      <c r="E165" s="61">
        <v>65.164432430107496</v>
      </c>
      <c r="F165" s="61">
        <v>53.181820000000002</v>
      </c>
      <c r="G165" s="61">
        <v>79.386679999999998</v>
      </c>
      <c r="H165" s="61">
        <v>782358.26260000002</v>
      </c>
      <c r="I165" s="61">
        <v>1051.5568045698899</v>
      </c>
      <c r="J165" s="61">
        <v>1000.0797</v>
      </c>
      <c r="K165" s="61">
        <v>1225</v>
      </c>
      <c r="L165" s="61">
        <v>0</v>
      </c>
      <c r="M165" s="61">
        <v>0</v>
      </c>
      <c r="N165" s="61">
        <v>0</v>
      </c>
      <c r="O165" s="61">
        <v>0</v>
      </c>
      <c r="P165" s="61">
        <v>56491.427432999997</v>
      </c>
      <c r="Q165" s="61">
        <v>75.929337947580606</v>
      </c>
      <c r="R165" s="61">
        <v>63.181820000000002</v>
      </c>
      <c r="S165" s="61">
        <v>90.464775000000003</v>
      </c>
      <c r="T165" s="84" t="s">
        <v>45</v>
      </c>
      <c r="U165" s="85"/>
    </row>
    <row r="166" spans="2:21">
      <c r="B166" s="56">
        <v>44501</v>
      </c>
      <c r="C166" s="50" t="s">
        <v>24</v>
      </c>
      <c r="D166" s="61">
        <v>0</v>
      </c>
      <c r="E166" s="61">
        <v>0</v>
      </c>
      <c r="F166" s="61">
        <v>0</v>
      </c>
      <c r="G166" s="61">
        <v>0</v>
      </c>
      <c r="H166" s="61">
        <v>782159.45970000001</v>
      </c>
      <c r="I166" s="61">
        <v>1086.3325829166599</v>
      </c>
      <c r="J166" s="61">
        <v>1000.4326</v>
      </c>
      <c r="K166" s="61">
        <v>1150</v>
      </c>
      <c r="L166" s="61">
        <v>2107.7215059999999</v>
      </c>
      <c r="M166" s="61">
        <v>2.92739098055555</v>
      </c>
      <c r="N166" s="61">
        <v>0</v>
      </c>
      <c r="O166" s="61">
        <v>138.40231</v>
      </c>
      <c r="P166" s="61">
        <v>121737.33219</v>
      </c>
      <c r="Q166" s="61">
        <v>169.07962804166601</v>
      </c>
      <c r="R166" s="61">
        <v>130.6815</v>
      </c>
      <c r="S166" s="61">
        <v>203.35307</v>
      </c>
      <c r="T166" s="84" t="s">
        <v>45</v>
      </c>
      <c r="U166" s="85"/>
    </row>
    <row r="167" spans="2:21">
      <c r="B167" s="56">
        <v>44501</v>
      </c>
      <c r="C167" s="50" t="s">
        <v>23</v>
      </c>
      <c r="D167" s="61">
        <v>45857.392253999999</v>
      </c>
      <c r="E167" s="61">
        <v>63.690822574999999</v>
      </c>
      <c r="F167" s="61">
        <v>43.434310000000004</v>
      </c>
      <c r="G167" s="61">
        <v>83.456695999999994</v>
      </c>
      <c r="H167" s="61">
        <v>761673.74519000005</v>
      </c>
      <c r="I167" s="61">
        <v>1057.88020165277</v>
      </c>
      <c r="J167" s="61">
        <v>1001.1467</v>
      </c>
      <c r="K167" s="61">
        <v>1225</v>
      </c>
      <c r="L167" s="61">
        <v>1102.2770813499999</v>
      </c>
      <c r="M167" s="61">
        <v>1.5309403907638801</v>
      </c>
      <c r="N167" s="61">
        <v>0</v>
      </c>
      <c r="O167" s="61">
        <v>105.16333</v>
      </c>
      <c r="P167" s="61">
        <v>51502.719795999998</v>
      </c>
      <c r="Q167" s="61">
        <v>71.531555272222207</v>
      </c>
      <c r="R167" s="61">
        <v>53.434310000000004</v>
      </c>
      <c r="S167" s="61">
        <v>91.288430000000005</v>
      </c>
      <c r="T167" s="84" t="s">
        <v>45</v>
      </c>
      <c r="U167" s="85"/>
    </row>
    <row r="168" spans="2:21">
      <c r="B168" s="56">
        <v>44531</v>
      </c>
      <c r="C168" s="50" t="s">
        <v>24</v>
      </c>
      <c r="D168" s="61">
        <v>0</v>
      </c>
      <c r="E168" s="61">
        <v>0</v>
      </c>
      <c r="F168" s="61">
        <v>0</v>
      </c>
      <c r="G168" s="61">
        <v>0</v>
      </c>
      <c r="H168" s="61">
        <v>804311.95440000005</v>
      </c>
      <c r="I168" s="61">
        <v>1081.0644548386999</v>
      </c>
      <c r="J168" s="61">
        <v>1000.2997</v>
      </c>
      <c r="K168" s="61">
        <v>1150</v>
      </c>
      <c r="L168" s="61">
        <v>944.47822299999996</v>
      </c>
      <c r="M168" s="61">
        <v>1.2694599771505299</v>
      </c>
      <c r="N168" s="61">
        <v>0</v>
      </c>
      <c r="O168" s="61">
        <v>86.860016000000002</v>
      </c>
      <c r="P168" s="61">
        <v>131187.71341999999</v>
      </c>
      <c r="Q168" s="61">
        <v>176.32757180107501</v>
      </c>
      <c r="R168" s="61">
        <v>135.59891999999999</v>
      </c>
      <c r="S168" s="61">
        <v>215.34311</v>
      </c>
      <c r="T168" s="84" t="s">
        <v>45</v>
      </c>
      <c r="U168" s="85"/>
    </row>
    <row r="169" spans="2:21">
      <c r="B169" s="56">
        <v>44531</v>
      </c>
      <c r="C169" s="50" t="s">
        <v>23</v>
      </c>
      <c r="D169" s="61">
        <v>50638.172788000003</v>
      </c>
      <c r="E169" s="61">
        <v>68.062060198924698</v>
      </c>
      <c r="F169" s="61">
        <v>48.753990000000002</v>
      </c>
      <c r="G169" s="61">
        <v>82.163390000000007</v>
      </c>
      <c r="H169" s="61">
        <v>785717.89281999995</v>
      </c>
      <c r="I169" s="61">
        <v>1056.0724365860201</v>
      </c>
      <c r="J169" s="61">
        <v>1000.05035</v>
      </c>
      <c r="K169" s="61">
        <v>1201.2465999999999</v>
      </c>
      <c r="L169" s="61">
        <v>4424.10509602</v>
      </c>
      <c r="M169" s="61">
        <v>5.9463778172311796</v>
      </c>
      <c r="N169" s="61">
        <v>0</v>
      </c>
      <c r="O169" s="61">
        <v>170.70827</v>
      </c>
      <c r="P169" s="61">
        <v>55736.710429999999</v>
      </c>
      <c r="Q169" s="61">
        <v>74.914933373655899</v>
      </c>
      <c r="R169" s="61">
        <v>58.753990000000002</v>
      </c>
      <c r="S169" s="61">
        <v>90.251239999999996</v>
      </c>
      <c r="T169" s="84" t="s">
        <v>45</v>
      </c>
      <c r="U169" s="85"/>
    </row>
    <row r="170" spans="2:21">
      <c r="B170" s="56">
        <v>44562</v>
      </c>
      <c r="C170" s="50" t="s">
        <v>24</v>
      </c>
      <c r="D170" s="61">
        <v>0</v>
      </c>
      <c r="E170" s="61">
        <v>0</v>
      </c>
      <c r="F170" s="61">
        <v>0</v>
      </c>
      <c r="G170" s="61">
        <v>0</v>
      </c>
      <c r="H170" s="61">
        <v>804157.98459000001</v>
      </c>
      <c r="I170" s="61">
        <v>1080.85750616935</v>
      </c>
      <c r="J170" s="61">
        <v>1000.1719000000001</v>
      </c>
      <c r="K170" s="61">
        <v>1150</v>
      </c>
      <c r="L170" s="61">
        <v>77.935514999999995</v>
      </c>
      <c r="M170" s="61">
        <v>0.104752036290322</v>
      </c>
      <c r="N170" s="61">
        <v>0</v>
      </c>
      <c r="O170" s="61">
        <v>52.514175000000002</v>
      </c>
      <c r="P170" s="61">
        <v>132337.60235999999</v>
      </c>
      <c r="Q170" s="61">
        <v>177.87312145161201</v>
      </c>
      <c r="R170" s="61">
        <v>144.65307999999999</v>
      </c>
      <c r="S170" s="61">
        <v>207.80396999999999</v>
      </c>
      <c r="T170" s="84" t="s">
        <v>45</v>
      </c>
      <c r="U170" s="85"/>
    </row>
    <row r="171" spans="2:21">
      <c r="B171" s="56">
        <v>44562</v>
      </c>
      <c r="C171" s="50" t="s">
        <v>23</v>
      </c>
      <c r="D171" s="61">
        <v>62541.160490000002</v>
      </c>
      <c r="E171" s="61">
        <v>84.060699583333303</v>
      </c>
      <c r="F171" s="61">
        <v>62.564639999999997</v>
      </c>
      <c r="G171" s="61">
        <v>99.402389999999997</v>
      </c>
      <c r="H171" s="61">
        <v>796133.58287000004</v>
      </c>
      <c r="I171" s="61">
        <v>1070.07201998655</v>
      </c>
      <c r="J171" s="61">
        <v>1000.3728</v>
      </c>
      <c r="K171" s="61">
        <v>1225</v>
      </c>
      <c r="L171" s="61">
        <v>1332.21840124</v>
      </c>
      <c r="M171" s="61">
        <v>1.7906161306989199</v>
      </c>
      <c r="N171" s="61">
        <v>0</v>
      </c>
      <c r="O171" s="61">
        <v>102.45155</v>
      </c>
      <c r="P171" s="61">
        <v>59739.433235999997</v>
      </c>
      <c r="Q171" s="61">
        <v>80.2949371451612</v>
      </c>
      <c r="R171" s="61">
        <v>62.564639999999997</v>
      </c>
      <c r="S171" s="61">
        <v>96.294970000000006</v>
      </c>
      <c r="T171" s="84" t="s">
        <v>45</v>
      </c>
      <c r="U171" s="85"/>
    </row>
    <row r="172" spans="2:21">
      <c r="B172" s="56">
        <v>44593</v>
      </c>
      <c r="C172" s="50" t="s">
        <v>24</v>
      </c>
      <c r="D172" s="61">
        <v>0</v>
      </c>
      <c r="E172" s="61">
        <v>0</v>
      </c>
      <c r="F172" s="61">
        <v>0</v>
      </c>
      <c r="G172" s="61">
        <v>0</v>
      </c>
      <c r="H172" s="61">
        <v>728170.67778999999</v>
      </c>
      <c r="I172" s="61">
        <v>1083.5873181398799</v>
      </c>
      <c r="J172" s="61">
        <v>1000.782</v>
      </c>
      <c r="K172" s="61">
        <v>1150</v>
      </c>
      <c r="L172" s="61">
        <v>0</v>
      </c>
      <c r="M172" s="61">
        <v>0</v>
      </c>
      <c r="N172" s="61">
        <v>0</v>
      </c>
      <c r="O172" s="61">
        <v>0</v>
      </c>
      <c r="P172" s="61">
        <v>117383.26311</v>
      </c>
      <c r="Q172" s="61">
        <v>174.67747486607101</v>
      </c>
      <c r="R172" s="61">
        <v>139.0659</v>
      </c>
      <c r="S172" s="61">
        <v>214.22601</v>
      </c>
      <c r="T172" s="84" t="s">
        <v>45</v>
      </c>
      <c r="U172" s="85"/>
    </row>
    <row r="173" spans="2:21">
      <c r="B173" s="56">
        <v>44593</v>
      </c>
      <c r="C173" s="50" t="s">
        <v>23</v>
      </c>
      <c r="D173" s="61">
        <v>54031.159446999998</v>
      </c>
      <c r="E173" s="61">
        <v>80.403511081845195</v>
      </c>
      <c r="F173" s="61">
        <v>56.976179999999999</v>
      </c>
      <c r="G173" s="61">
        <v>94.585539999999995</v>
      </c>
      <c r="H173" s="61">
        <v>712665.96085000003</v>
      </c>
      <c r="I173" s="61">
        <v>1060.51482269345</v>
      </c>
      <c r="J173" s="61">
        <v>1000.0715</v>
      </c>
      <c r="K173" s="61">
        <v>1225</v>
      </c>
      <c r="L173" s="61">
        <v>1835.3450302000001</v>
      </c>
      <c r="M173" s="61">
        <v>2.7311681997023798</v>
      </c>
      <c r="N173" s="61">
        <v>0</v>
      </c>
      <c r="O173" s="61">
        <v>128.91086999999999</v>
      </c>
      <c r="P173" s="61">
        <v>52502.398528999998</v>
      </c>
      <c r="Q173" s="61">
        <v>78.1285692395833</v>
      </c>
      <c r="R173" s="61">
        <v>56.976179999999999</v>
      </c>
      <c r="S173" s="61">
        <v>91.923546000000002</v>
      </c>
      <c r="T173" s="84" t="s">
        <v>45</v>
      </c>
      <c r="U173" s="85"/>
    </row>
    <row r="174" spans="2:21">
      <c r="B174" s="56">
        <v>44621</v>
      </c>
      <c r="C174" s="50" t="s">
        <v>24</v>
      </c>
      <c r="D174" s="61">
        <v>0</v>
      </c>
      <c r="E174" s="61">
        <v>0</v>
      </c>
      <c r="F174" s="61">
        <v>0</v>
      </c>
      <c r="G174" s="61">
        <v>0</v>
      </c>
      <c r="H174" s="61">
        <v>809306.20697000006</v>
      </c>
      <c r="I174" s="61">
        <v>1087.7771599059099</v>
      </c>
      <c r="J174" s="61">
        <v>1001.0032</v>
      </c>
      <c r="K174" s="61">
        <v>1150</v>
      </c>
      <c r="L174" s="61">
        <v>7396.7347814300001</v>
      </c>
      <c r="M174" s="61">
        <v>9.9418478245026805</v>
      </c>
      <c r="N174" s="61">
        <v>0</v>
      </c>
      <c r="O174" s="61">
        <v>166.66909999999999</v>
      </c>
      <c r="P174" s="61">
        <v>120531.70523000001</v>
      </c>
      <c r="Q174" s="61">
        <v>162.00498014784901</v>
      </c>
      <c r="R174" s="61">
        <v>120.20158000000001</v>
      </c>
      <c r="S174" s="61">
        <v>205.93724</v>
      </c>
      <c r="T174" s="84" t="s">
        <v>45</v>
      </c>
      <c r="U174" s="85"/>
    </row>
    <row r="175" spans="2:21">
      <c r="B175" s="56">
        <v>44621</v>
      </c>
      <c r="C175" s="50" t="s">
        <v>23</v>
      </c>
      <c r="D175" s="61">
        <v>51831.604914000003</v>
      </c>
      <c r="E175" s="61">
        <v>69.666135637096701</v>
      </c>
      <c r="F175" s="61">
        <v>49.1905</v>
      </c>
      <c r="G175" s="61">
        <v>91.443330000000003</v>
      </c>
      <c r="H175" s="61">
        <v>787480.33219999995</v>
      </c>
      <c r="I175" s="61">
        <v>1058.44130672043</v>
      </c>
      <c r="J175" s="61">
        <v>1000.073</v>
      </c>
      <c r="K175" s="61">
        <v>1225</v>
      </c>
      <c r="L175" s="61">
        <v>15126.36644736</v>
      </c>
      <c r="M175" s="61">
        <v>20.331137698064499</v>
      </c>
      <c r="N175" s="61">
        <v>0</v>
      </c>
      <c r="O175" s="61">
        <v>221.85120000000001</v>
      </c>
      <c r="P175" s="61">
        <v>49928.408208000001</v>
      </c>
      <c r="Q175" s="61">
        <v>67.108075548387006</v>
      </c>
      <c r="R175" s="61">
        <v>49.1905</v>
      </c>
      <c r="S175" s="61">
        <v>90.630970000000005</v>
      </c>
      <c r="T175" s="84" t="s">
        <v>45</v>
      </c>
      <c r="U175" s="85"/>
    </row>
    <row r="176" spans="2:21">
      <c r="B176" s="56">
        <v>44652</v>
      </c>
      <c r="C176" s="50" t="s">
        <v>24</v>
      </c>
      <c r="D176" s="61">
        <v>0</v>
      </c>
      <c r="E176" s="61">
        <v>0</v>
      </c>
      <c r="F176" s="61">
        <v>0</v>
      </c>
      <c r="G176" s="61">
        <v>0</v>
      </c>
      <c r="H176" s="61">
        <v>778165.64133999997</v>
      </c>
      <c r="I176" s="61">
        <v>1080.78561297222</v>
      </c>
      <c r="J176" s="61">
        <v>1000.38586</v>
      </c>
      <c r="K176" s="61">
        <v>1150</v>
      </c>
      <c r="L176" s="61">
        <v>56119.308139059998</v>
      </c>
      <c r="M176" s="61">
        <v>77.943483526472207</v>
      </c>
      <c r="N176" s="61">
        <v>0</v>
      </c>
      <c r="O176" s="61">
        <v>320.78647000000001</v>
      </c>
      <c r="P176" s="61">
        <v>110206.46212700001</v>
      </c>
      <c r="Q176" s="61">
        <v>153.06453073194399</v>
      </c>
      <c r="R176" s="61">
        <v>115.67285</v>
      </c>
      <c r="S176" s="61">
        <v>200.41704999999999</v>
      </c>
      <c r="T176" s="84" t="s">
        <v>45</v>
      </c>
      <c r="U176" s="85"/>
    </row>
    <row r="177" spans="2:21">
      <c r="B177" s="56">
        <v>44652</v>
      </c>
      <c r="C177" s="50" t="s">
        <v>23</v>
      </c>
      <c r="D177" s="61">
        <v>51041.093715000003</v>
      </c>
      <c r="E177" s="61">
        <v>70.890407937500001</v>
      </c>
      <c r="F177" s="61">
        <v>46.557327000000001</v>
      </c>
      <c r="G177" s="61">
        <v>88.993415999999996</v>
      </c>
      <c r="H177" s="61">
        <v>756369.56776000001</v>
      </c>
      <c r="I177" s="61">
        <v>1050.5132885555499</v>
      </c>
      <c r="J177" s="61">
        <v>1000.1753</v>
      </c>
      <c r="K177" s="61">
        <v>1225</v>
      </c>
      <c r="L177" s="61">
        <v>3350.8584304000001</v>
      </c>
      <c r="M177" s="61">
        <v>4.6539700422222197</v>
      </c>
      <c r="N177" s="61">
        <v>0</v>
      </c>
      <c r="O177" s="61">
        <v>135.02593999999999</v>
      </c>
      <c r="P177" s="61">
        <v>49843.491270999999</v>
      </c>
      <c r="Q177" s="61">
        <v>69.227071209722197</v>
      </c>
      <c r="R177" s="61">
        <v>46.579205000000002</v>
      </c>
      <c r="S177" s="61">
        <v>87.772440000000003</v>
      </c>
      <c r="T177" s="84" t="s">
        <v>45</v>
      </c>
      <c r="U177" s="85"/>
    </row>
    <row r="178" spans="2:21">
      <c r="B178" s="56">
        <v>44682</v>
      </c>
      <c r="C178" s="50" t="s">
        <v>24</v>
      </c>
      <c r="D178" s="61">
        <v>0</v>
      </c>
      <c r="E178" s="61">
        <v>0</v>
      </c>
      <c r="F178" s="61">
        <v>0</v>
      </c>
      <c r="G178" s="61">
        <v>0</v>
      </c>
      <c r="H178" s="61">
        <v>805146.66110999999</v>
      </c>
      <c r="I178" s="61">
        <v>1082.1863724596701</v>
      </c>
      <c r="J178" s="61">
        <v>1000.0642</v>
      </c>
      <c r="K178" s="61">
        <v>1150</v>
      </c>
      <c r="L178" s="61">
        <v>15825.954589569999</v>
      </c>
      <c r="M178" s="61">
        <v>21.271444340819802</v>
      </c>
      <c r="N178" s="61">
        <v>0</v>
      </c>
      <c r="O178" s="61">
        <v>266.7629</v>
      </c>
      <c r="P178" s="61">
        <v>122485.550183</v>
      </c>
      <c r="Q178" s="61">
        <v>164.631115837365</v>
      </c>
      <c r="R178" s="61">
        <v>119.04407</v>
      </c>
      <c r="S178" s="61">
        <v>215.35588000000001</v>
      </c>
      <c r="T178" s="84" t="s">
        <v>45</v>
      </c>
      <c r="U178" s="85"/>
    </row>
    <row r="179" spans="2:21">
      <c r="B179" s="56">
        <v>44682</v>
      </c>
      <c r="C179" s="50" t="s">
        <v>23</v>
      </c>
      <c r="D179" s="61">
        <v>44383.390492999999</v>
      </c>
      <c r="E179" s="61">
        <v>59.655094748655898</v>
      </c>
      <c r="F179" s="61">
        <v>43.838776000000003</v>
      </c>
      <c r="G179" s="61">
        <v>76.460785000000001</v>
      </c>
      <c r="H179" s="61">
        <v>777583.39413999999</v>
      </c>
      <c r="I179" s="61">
        <v>1045.1389706182699</v>
      </c>
      <c r="J179" s="61">
        <v>1000.197</v>
      </c>
      <c r="K179" s="61">
        <v>1225</v>
      </c>
      <c r="L179" s="61">
        <v>2422.6049475</v>
      </c>
      <c r="M179" s="61">
        <v>3.2561894455645102</v>
      </c>
      <c r="N179" s="61">
        <v>0</v>
      </c>
      <c r="O179" s="61">
        <v>117.27318</v>
      </c>
      <c r="P179" s="61">
        <v>44344.569171000003</v>
      </c>
      <c r="Q179" s="61">
        <v>59.602915552419297</v>
      </c>
      <c r="R179" s="61">
        <v>44.788539999999998</v>
      </c>
      <c r="S179" s="61">
        <v>77.958275</v>
      </c>
      <c r="T179" s="84" t="s">
        <v>45</v>
      </c>
      <c r="U179" s="85"/>
    </row>
    <row r="180" spans="2:21">
      <c r="B180" s="56">
        <v>44713</v>
      </c>
      <c r="C180" s="50" t="s">
        <v>24</v>
      </c>
      <c r="D180" s="61">
        <v>0</v>
      </c>
      <c r="E180" s="61">
        <v>0</v>
      </c>
      <c r="F180" s="61">
        <v>0</v>
      </c>
      <c r="G180" s="61">
        <v>0</v>
      </c>
      <c r="H180" s="61">
        <v>777262.24497</v>
      </c>
      <c r="I180" s="61">
        <v>1079.53089579166</v>
      </c>
      <c r="J180" s="61">
        <v>1000.14465</v>
      </c>
      <c r="K180" s="61">
        <v>1150</v>
      </c>
      <c r="L180" s="61">
        <v>7311.5156455599999</v>
      </c>
      <c r="M180" s="61">
        <v>10.1548828410555</v>
      </c>
      <c r="N180" s="61">
        <v>0</v>
      </c>
      <c r="O180" s="61">
        <v>202.40066999999999</v>
      </c>
      <c r="P180" s="61">
        <v>129138.68227</v>
      </c>
      <c r="Q180" s="61">
        <v>179.359280930555</v>
      </c>
      <c r="R180" s="61">
        <v>124.66285999999999</v>
      </c>
      <c r="S180" s="61">
        <v>227.91980000000001</v>
      </c>
      <c r="T180" s="84" t="s">
        <v>45</v>
      </c>
      <c r="U180" s="85"/>
    </row>
    <row r="181" spans="2:21">
      <c r="B181" s="56">
        <v>44713</v>
      </c>
      <c r="C181" s="50" t="s">
        <v>23</v>
      </c>
      <c r="D181" s="61">
        <v>49065.898408000001</v>
      </c>
      <c r="E181" s="61">
        <v>68.147081122222204</v>
      </c>
      <c r="F181" s="61">
        <v>45.349173999999998</v>
      </c>
      <c r="G181" s="61">
        <v>88.683070000000001</v>
      </c>
      <c r="H181" s="61">
        <v>750304.17238999996</v>
      </c>
      <c r="I181" s="61">
        <v>1042.0891283194401</v>
      </c>
      <c r="J181" s="61">
        <v>1000.0188000000001</v>
      </c>
      <c r="K181" s="61">
        <v>1149.3800000000001</v>
      </c>
      <c r="L181" s="61">
        <v>15.003547660000001</v>
      </c>
      <c r="M181" s="61">
        <v>2.08382606388888E-2</v>
      </c>
      <c r="N181" s="61">
        <v>0</v>
      </c>
      <c r="O181" s="61">
        <v>14.219738</v>
      </c>
      <c r="P181" s="61">
        <v>49718.138836999999</v>
      </c>
      <c r="Q181" s="61">
        <v>69.052970606944399</v>
      </c>
      <c r="R181" s="61">
        <v>46.844543000000002</v>
      </c>
      <c r="S181" s="61">
        <v>90.342100000000002</v>
      </c>
      <c r="T181" s="84" t="s">
        <v>45</v>
      </c>
      <c r="U181" s="85"/>
    </row>
    <row r="182" spans="2:21">
      <c r="B182" s="56">
        <v>44743</v>
      </c>
      <c r="C182" s="50" t="s">
        <v>24</v>
      </c>
      <c r="D182" s="61">
        <v>0</v>
      </c>
      <c r="E182" s="61">
        <v>0</v>
      </c>
      <c r="F182" s="61">
        <v>0</v>
      </c>
      <c r="G182" s="61">
        <v>0</v>
      </c>
      <c r="H182" s="61">
        <v>803759.45172000001</v>
      </c>
      <c r="I182" s="61">
        <v>1080.32184370967</v>
      </c>
      <c r="J182" s="61">
        <v>1000.2567</v>
      </c>
      <c r="K182" s="61">
        <v>1150</v>
      </c>
      <c r="L182" s="61">
        <v>189.70033086000001</v>
      </c>
      <c r="M182" s="61">
        <v>0.25497356298386997</v>
      </c>
      <c r="N182" s="61">
        <v>0</v>
      </c>
      <c r="O182" s="61">
        <v>26.68666</v>
      </c>
      <c r="P182" s="61">
        <v>143064.59198999999</v>
      </c>
      <c r="Q182" s="61">
        <v>192.29111826612899</v>
      </c>
      <c r="R182" s="61">
        <v>138.87164000000001</v>
      </c>
      <c r="S182" s="61">
        <v>242.39716999999999</v>
      </c>
      <c r="T182" s="84" t="s">
        <v>45</v>
      </c>
      <c r="U182" s="85"/>
    </row>
    <row r="183" spans="2:21">
      <c r="B183" s="56">
        <v>44743</v>
      </c>
      <c r="C183" s="50" t="s">
        <v>23</v>
      </c>
      <c r="D183" s="61">
        <v>55448.331882999999</v>
      </c>
      <c r="E183" s="61">
        <v>74.527327799731097</v>
      </c>
      <c r="F183" s="61">
        <v>53.652991999999998</v>
      </c>
      <c r="G183" s="61">
        <v>91.286475999999993</v>
      </c>
      <c r="H183" s="61">
        <v>779218.08594999998</v>
      </c>
      <c r="I183" s="61">
        <v>1047.3361370295599</v>
      </c>
      <c r="J183" s="61">
        <v>1000.037</v>
      </c>
      <c r="K183" s="61">
        <v>1145.7494999999999</v>
      </c>
      <c r="L183" s="61">
        <v>0</v>
      </c>
      <c r="M183" s="61">
        <v>0</v>
      </c>
      <c r="N183" s="61">
        <v>0</v>
      </c>
      <c r="O183" s="61">
        <v>0</v>
      </c>
      <c r="P183" s="61">
        <v>56261.999868999999</v>
      </c>
      <c r="Q183" s="61">
        <v>75.620967565860198</v>
      </c>
      <c r="R183" s="61">
        <v>55.068219999999997</v>
      </c>
      <c r="S183" s="61">
        <v>92.524979999999999</v>
      </c>
      <c r="T183" s="84" t="s">
        <v>45</v>
      </c>
      <c r="U183" s="85"/>
    </row>
    <row r="184" spans="2:21">
      <c r="B184" s="56">
        <v>44774</v>
      </c>
      <c r="C184" s="50" t="s">
        <v>24</v>
      </c>
      <c r="D184" s="61">
        <v>0</v>
      </c>
      <c r="E184" s="61">
        <v>0</v>
      </c>
      <c r="F184" s="61">
        <v>0</v>
      </c>
      <c r="G184" s="61">
        <v>0</v>
      </c>
      <c r="H184" s="61">
        <v>807179.42916000006</v>
      </c>
      <c r="I184" s="61">
        <v>1084.91858758064</v>
      </c>
      <c r="J184" s="61">
        <v>1000.1846</v>
      </c>
      <c r="K184" s="61">
        <v>1150</v>
      </c>
      <c r="L184" s="61">
        <v>0</v>
      </c>
      <c r="M184" s="61">
        <v>0</v>
      </c>
      <c r="N184" s="61">
        <v>0</v>
      </c>
      <c r="O184" s="61">
        <v>0</v>
      </c>
      <c r="P184" s="61">
        <v>141977.56935000001</v>
      </c>
      <c r="Q184" s="61">
        <v>190.830066330645</v>
      </c>
      <c r="R184" s="61">
        <v>139.17722000000001</v>
      </c>
      <c r="S184" s="61">
        <v>245.97301999999999</v>
      </c>
      <c r="T184" s="84" t="s">
        <v>45</v>
      </c>
      <c r="U184" s="85"/>
    </row>
    <row r="185" spans="2:21">
      <c r="B185" s="56">
        <v>44774</v>
      </c>
      <c r="C185" s="50" t="s">
        <v>23</v>
      </c>
      <c r="D185" s="61">
        <v>57524.420058000003</v>
      </c>
      <c r="E185" s="61">
        <v>77.317768895161194</v>
      </c>
      <c r="F185" s="61">
        <v>57.406829999999999</v>
      </c>
      <c r="G185" s="61">
        <v>90.973029999999994</v>
      </c>
      <c r="H185" s="61">
        <v>783758.23407000001</v>
      </c>
      <c r="I185" s="61">
        <v>1053.43848665322</v>
      </c>
      <c r="J185" s="61">
        <v>1001.4941</v>
      </c>
      <c r="K185" s="61">
        <v>1211.4038</v>
      </c>
      <c r="L185" s="61">
        <v>0</v>
      </c>
      <c r="M185" s="61">
        <v>0</v>
      </c>
      <c r="N185" s="61">
        <v>0</v>
      </c>
      <c r="O185" s="61">
        <v>0</v>
      </c>
      <c r="P185" s="61">
        <v>58459.129512</v>
      </c>
      <c r="Q185" s="61">
        <v>78.574098806451602</v>
      </c>
      <c r="R185" s="61">
        <v>58.784472999999998</v>
      </c>
      <c r="S185" s="61">
        <v>92.812584000000001</v>
      </c>
      <c r="T185" s="84" t="s">
        <v>45</v>
      </c>
      <c r="U185" s="85"/>
    </row>
    <row r="186" spans="2:21">
      <c r="B186" s="56">
        <v>44805</v>
      </c>
      <c r="C186" s="50" t="s">
        <v>24</v>
      </c>
      <c r="D186" s="61">
        <v>0</v>
      </c>
      <c r="E186" s="61">
        <v>0</v>
      </c>
      <c r="F186" s="61">
        <v>0</v>
      </c>
      <c r="G186" s="61">
        <v>0</v>
      </c>
      <c r="H186" s="61">
        <v>782673.85346999997</v>
      </c>
      <c r="I186" s="61">
        <v>1087.0470187083299</v>
      </c>
      <c r="J186" s="61">
        <v>1000.078</v>
      </c>
      <c r="K186" s="61">
        <v>1150</v>
      </c>
      <c r="L186" s="61">
        <v>1173.458269</v>
      </c>
      <c r="M186" s="61">
        <v>1.62980315138888</v>
      </c>
      <c r="N186" s="61">
        <v>0</v>
      </c>
      <c r="O186" s="61">
        <v>113.62715</v>
      </c>
      <c r="P186" s="61">
        <v>125389.24818</v>
      </c>
      <c r="Q186" s="61">
        <v>174.151733583333</v>
      </c>
      <c r="R186" s="61">
        <v>124.95585</v>
      </c>
      <c r="S186" s="61">
        <v>224.37748999999999</v>
      </c>
      <c r="T186" s="84" t="s">
        <v>45</v>
      </c>
      <c r="U186" s="85"/>
    </row>
    <row r="187" spans="2:21">
      <c r="B187" s="56">
        <v>44805</v>
      </c>
      <c r="C187" s="50" t="s">
        <v>23</v>
      </c>
      <c r="D187" s="61">
        <v>53610.133654999998</v>
      </c>
      <c r="E187" s="61">
        <v>74.458518965277705</v>
      </c>
      <c r="F187" s="61">
        <v>52.031506</v>
      </c>
      <c r="G187" s="61">
        <v>88.252170000000007</v>
      </c>
      <c r="H187" s="61">
        <v>755757.59444999998</v>
      </c>
      <c r="I187" s="61">
        <v>1049.663325625</v>
      </c>
      <c r="J187" s="61">
        <v>1000.0615</v>
      </c>
      <c r="K187" s="61">
        <v>1206.6277</v>
      </c>
      <c r="L187" s="61">
        <v>0</v>
      </c>
      <c r="M187" s="61">
        <v>0</v>
      </c>
      <c r="N187" s="61">
        <v>0</v>
      </c>
      <c r="O187" s="61">
        <v>0</v>
      </c>
      <c r="P187" s="61">
        <v>54223.800053999999</v>
      </c>
      <c r="Q187" s="61">
        <v>75.310833408333295</v>
      </c>
      <c r="R187" s="61">
        <v>52.031506</v>
      </c>
      <c r="S187" s="61">
        <v>89.902209999999997</v>
      </c>
      <c r="T187" s="84" t="s">
        <v>45</v>
      </c>
      <c r="U187" s="85"/>
    </row>
    <row r="188" spans="2:21">
      <c r="B188" s="56">
        <v>44835</v>
      </c>
      <c r="C188" s="50" t="s">
        <v>24</v>
      </c>
      <c r="D188" s="61">
        <v>0</v>
      </c>
      <c r="E188" s="61">
        <v>0</v>
      </c>
      <c r="F188" s="61">
        <v>0</v>
      </c>
      <c r="G188" s="61">
        <v>0</v>
      </c>
      <c r="H188" s="61">
        <v>813682.12222000002</v>
      </c>
      <c r="I188" s="61">
        <v>1093.6587664247299</v>
      </c>
      <c r="J188" s="61">
        <v>1000.047</v>
      </c>
      <c r="K188" s="61">
        <v>1150</v>
      </c>
      <c r="L188" s="61">
        <v>14049.023754399999</v>
      </c>
      <c r="M188" s="61">
        <v>18.883096444086</v>
      </c>
      <c r="N188" s="61">
        <v>0</v>
      </c>
      <c r="O188" s="61">
        <v>293.04282000000001</v>
      </c>
      <c r="P188" s="61">
        <v>118513.43893999999</v>
      </c>
      <c r="Q188" s="61">
        <v>159.292256639784</v>
      </c>
      <c r="R188" s="61">
        <v>112.73551</v>
      </c>
      <c r="S188" s="61">
        <v>213.11938000000001</v>
      </c>
      <c r="T188" s="84" t="s">
        <v>45</v>
      </c>
      <c r="U188" s="85"/>
    </row>
    <row r="189" spans="2:21">
      <c r="B189" s="56">
        <v>44835</v>
      </c>
      <c r="C189" s="50" t="s">
        <v>23</v>
      </c>
      <c r="D189" s="61">
        <v>55394.669604000002</v>
      </c>
      <c r="E189" s="61">
        <v>74.455201080645097</v>
      </c>
      <c r="F189" s="61">
        <v>62.727832999999997</v>
      </c>
      <c r="G189" s="61">
        <v>88.841480000000004</v>
      </c>
      <c r="H189" s="61">
        <v>782935.31079999998</v>
      </c>
      <c r="I189" s="61">
        <v>1052.3324069892401</v>
      </c>
      <c r="J189" s="61">
        <v>1000.1576</v>
      </c>
      <c r="K189" s="61">
        <v>1225</v>
      </c>
      <c r="L189" s="61">
        <v>0</v>
      </c>
      <c r="M189" s="61">
        <v>0</v>
      </c>
      <c r="N189" s="61">
        <v>0</v>
      </c>
      <c r="O189" s="61">
        <v>0</v>
      </c>
      <c r="P189" s="61">
        <v>55999.331276999997</v>
      </c>
      <c r="Q189" s="61">
        <v>75.267918383064497</v>
      </c>
      <c r="R189" s="61">
        <v>62.727832999999997</v>
      </c>
      <c r="S189" s="61">
        <v>87.803370000000001</v>
      </c>
      <c r="T189" s="84" t="s">
        <v>45</v>
      </c>
      <c r="U189" s="85"/>
    </row>
    <row r="190" spans="2:21">
      <c r="B190" s="56">
        <v>44866</v>
      </c>
      <c r="C190" s="50" t="s">
        <v>24</v>
      </c>
      <c r="D190" s="61">
        <v>0</v>
      </c>
      <c r="E190" s="61">
        <v>0</v>
      </c>
      <c r="F190" s="61">
        <v>0</v>
      </c>
      <c r="G190" s="61">
        <v>0</v>
      </c>
      <c r="H190" s="61">
        <v>782438.20322000002</v>
      </c>
      <c r="I190" s="61">
        <v>1086.7197266944399</v>
      </c>
      <c r="J190" s="61">
        <v>1000.249</v>
      </c>
      <c r="K190" s="61">
        <v>1150</v>
      </c>
      <c r="L190" s="61">
        <v>2537.8015460000001</v>
      </c>
      <c r="M190" s="61">
        <v>3.5247243694444399</v>
      </c>
      <c r="N190" s="61">
        <v>0</v>
      </c>
      <c r="O190" s="61">
        <v>133.66623000000001</v>
      </c>
      <c r="P190" s="61">
        <v>122072.94335</v>
      </c>
      <c r="Q190" s="61">
        <v>169.54575465277699</v>
      </c>
      <c r="R190" s="61">
        <v>128.71093999999999</v>
      </c>
      <c r="S190" s="61">
        <v>212.35764</v>
      </c>
      <c r="T190" s="84" t="s">
        <v>45</v>
      </c>
      <c r="U190" s="85"/>
    </row>
    <row r="191" spans="2:21">
      <c r="B191" s="56">
        <v>44866</v>
      </c>
      <c r="C191" s="50" t="s">
        <v>23</v>
      </c>
      <c r="D191" s="61">
        <v>55423.125570999997</v>
      </c>
      <c r="E191" s="61">
        <v>76.976563293055506</v>
      </c>
      <c r="F191" s="61">
        <v>53.300877</v>
      </c>
      <c r="G191" s="61">
        <v>92.669719999999998</v>
      </c>
      <c r="H191" s="61">
        <v>761346.14616</v>
      </c>
      <c r="I191" s="61">
        <v>1057.425203</v>
      </c>
      <c r="J191" s="61">
        <v>1000.12836</v>
      </c>
      <c r="K191" s="61">
        <v>1225</v>
      </c>
      <c r="L191" s="61">
        <v>534.45309736399997</v>
      </c>
      <c r="M191" s="61">
        <v>0.74229596856111102</v>
      </c>
      <c r="N191" s="61">
        <v>0</v>
      </c>
      <c r="O191" s="61">
        <v>54.813476999999999</v>
      </c>
      <c r="P191" s="61">
        <v>54092.065322000002</v>
      </c>
      <c r="Q191" s="61">
        <v>75.127868502777702</v>
      </c>
      <c r="R191" s="61">
        <v>53.300877</v>
      </c>
      <c r="S191" s="61">
        <v>91.464010000000002</v>
      </c>
      <c r="T191" s="84" t="s">
        <v>45</v>
      </c>
      <c r="U191" s="85"/>
    </row>
    <row r="192" spans="2:21">
      <c r="B192" s="56">
        <v>44896</v>
      </c>
      <c r="C192" s="50" t="s">
        <v>24</v>
      </c>
      <c r="D192" s="61">
        <v>0</v>
      </c>
      <c r="E192" s="61">
        <v>0</v>
      </c>
      <c r="F192" s="61">
        <v>0</v>
      </c>
      <c r="G192" s="61">
        <v>0</v>
      </c>
      <c r="H192" s="61">
        <v>804142.75249999994</v>
      </c>
      <c r="I192" s="61">
        <v>1080.8370329300999</v>
      </c>
      <c r="J192" s="61">
        <v>1000.0065</v>
      </c>
      <c r="K192" s="61">
        <v>1150</v>
      </c>
      <c r="L192" s="61">
        <v>775.38955599999997</v>
      </c>
      <c r="M192" s="61">
        <v>1.04219026344086</v>
      </c>
      <c r="N192" s="61">
        <v>0</v>
      </c>
      <c r="O192" s="61">
        <v>85.961460000000002</v>
      </c>
      <c r="P192" s="61">
        <v>132084.63313999999</v>
      </c>
      <c r="Q192" s="61">
        <v>177.53310905913901</v>
      </c>
      <c r="R192" s="61">
        <v>139.49351999999999</v>
      </c>
      <c r="S192" s="61">
        <v>216.43747999999999</v>
      </c>
      <c r="T192" s="84" t="s">
        <v>45</v>
      </c>
      <c r="U192" s="85"/>
    </row>
    <row r="193" spans="2:21">
      <c r="B193" s="56">
        <v>44896</v>
      </c>
      <c r="C193" s="50" t="s">
        <v>23</v>
      </c>
      <c r="D193" s="61">
        <v>62009.468181999997</v>
      </c>
      <c r="E193" s="61">
        <v>83.346059384408605</v>
      </c>
      <c r="F193" s="61">
        <v>65.748320000000007</v>
      </c>
      <c r="G193" s="61">
        <v>96.422646</v>
      </c>
      <c r="H193" s="61">
        <v>786657.56845000002</v>
      </c>
      <c r="I193" s="61">
        <v>1057.3354414650501</v>
      </c>
      <c r="J193" s="61">
        <v>1000.0605</v>
      </c>
      <c r="K193" s="61">
        <v>1202.7162000000001</v>
      </c>
      <c r="L193" s="61">
        <v>395.18478299999998</v>
      </c>
      <c r="M193" s="61">
        <v>0.53116234274193497</v>
      </c>
      <c r="N193" s="61">
        <v>0</v>
      </c>
      <c r="O193" s="61">
        <v>90.747159999999994</v>
      </c>
      <c r="P193" s="61">
        <v>59855.122986000002</v>
      </c>
      <c r="Q193" s="61">
        <v>80.450434120967699</v>
      </c>
      <c r="R193" s="61">
        <v>65.804169999999999</v>
      </c>
      <c r="S193" s="61">
        <v>94.454635999999994</v>
      </c>
      <c r="T193" s="84" t="s">
        <v>45</v>
      </c>
      <c r="U193" s="85"/>
    </row>
    <row r="194" spans="2:21">
      <c r="B194" s="56">
        <v>44927</v>
      </c>
      <c r="C194" s="50" t="s">
        <v>24</v>
      </c>
      <c r="D194" s="61">
        <v>0</v>
      </c>
      <c r="E194" s="61">
        <v>0</v>
      </c>
      <c r="F194" s="61">
        <v>0</v>
      </c>
      <c r="G194" s="61">
        <v>0</v>
      </c>
      <c r="H194" s="61">
        <v>804918.16858000006</v>
      </c>
      <c r="I194" s="61">
        <v>1081.8792588440799</v>
      </c>
      <c r="J194" s="61">
        <v>1000.5893600000001</v>
      </c>
      <c r="K194" s="61">
        <v>1150</v>
      </c>
      <c r="L194" s="61">
        <v>62.835906999999999</v>
      </c>
      <c r="M194" s="61">
        <v>8.4456864247311803E-2</v>
      </c>
      <c r="N194" s="61">
        <v>0</v>
      </c>
      <c r="O194" s="61">
        <v>31.926407000000001</v>
      </c>
      <c r="P194" s="61">
        <v>133339.97794000001</v>
      </c>
      <c r="Q194" s="61">
        <v>179.22040045698901</v>
      </c>
      <c r="R194" s="61">
        <v>144.02202</v>
      </c>
      <c r="S194" s="61">
        <v>210.92556999999999</v>
      </c>
      <c r="T194" s="84" t="s">
        <v>45</v>
      </c>
      <c r="U194" s="85"/>
    </row>
    <row r="195" spans="2:21">
      <c r="B195" s="56">
        <v>44927</v>
      </c>
      <c r="C195" s="50" t="s">
        <v>23</v>
      </c>
      <c r="D195" s="61">
        <v>62590.880531000003</v>
      </c>
      <c r="E195" s="61">
        <v>84.127527595430095</v>
      </c>
      <c r="F195" s="61">
        <v>62.321809999999999</v>
      </c>
      <c r="G195" s="61">
        <v>99.303696000000002</v>
      </c>
      <c r="H195" s="61">
        <v>796797.84031</v>
      </c>
      <c r="I195" s="61">
        <v>1070.9648391263399</v>
      </c>
      <c r="J195" s="61">
        <v>1000.07446</v>
      </c>
      <c r="K195" s="61">
        <v>1225</v>
      </c>
      <c r="L195" s="61">
        <v>1639.18576684</v>
      </c>
      <c r="M195" s="61">
        <v>2.2032066758602098</v>
      </c>
      <c r="N195" s="61">
        <v>0</v>
      </c>
      <c r="O195" s="61">
        <v>96.383223999999998</v>
      </c>
      <c r="P195" s="61">
        <v>59791.006970000002</v>
      </c>
      <c r="Q195" s="61">
        <v>80.364256680107502</v>
      </c>
      <c r="R195" s="61">
        <v>62.321809999999999</v>
      </c>
      <c r="S195" s="61">
        <v>96.682590000000005</v>
      </c>
      <c r="T195" s="84" t="s">
        <v>45</v>
      </c>
      <c r="U195" s="85"/>
    </row>
    <row r="196" spans="2:21">
      <c r="B196" s="56">
        <v>44958</v>
      </c>
      <c r="C196" s="50" t="s">
        <v>24</v>
      </c>
      <c r="D196" s="61">
        <v>0</v>
      </c>
      <c r="E196" s="61">
        <v>0</v>
      </c>
      <c r="F196" s="61">
        <v>0</v>
      </c>
      <c r="G196" s="61">
        <v>0</v>
      </c>
      <c r="H196" s="61">
        <v>728661.89295000001</v>
      </c>
      <c r="I196" s="61">
        <v>1084.31829308035</v>
      </c>
      <c r="J196" s="61">
        <v>1000.0254</v>
      </c>
      <c r="K196" s="61">
        <v>1150</v>
      </c>
      <c r="L196" s="61">
        <v>0</v>
      </c>
      <c r="M196" s="61">
        <v>0</v>
      </c>
      <c r="N196" s="61">
        <v>0</v>
      </c>
      <c r="O196" s="61">
        <v>0</v>
      </c>
      <c r="P196" s="61">
        <v>117918.00632</v>
      </c>
      <c r="Q196" s="61">
        <v>175.473223690476</v>
      </c>
      <c r="R196" s="61">
        <v>140.30829</v>
      </c>
      <c r="S196" s="61">
        <v>214.71724</v>
      </c>
      <c r="T196" s="84" t="s">
        <v>45</v>
      </c>
      <c r="U196" s="85"/>
    </row>
    <row r="197" spans="2:21">
      <c r="B197" s="56">
        <v>44958</v>
      </c>
      <c r="C197" s="50" t="s">
        <v>23</v>
      </c>
      <c r="D197" s="61">
        <v>54115.604462000003</v>
      </c>
      <c r="E197" s="61">
        <v>80.529173306547605</v>
      </c>
      <c r="F197" s="61">
        <v>56.694077</v>
      </c>
      <c r="G197" s="61">
        <v>95.475525000000005</v>
      </c>
      <c r="H197" s="61">
        <v>712501.73132999998</v>
      </c>
      <c r="I197" s="61">
        <v>1060.2704335267799</v>
      </c>
      <c r="J197" s="61">
        <v>1000.1952</v>
      </c>
      <c r="K197" s="61">
        <v>1225</v>
      </c>
      <c r="L197" s="61">
        <v>1562.36565948</v>
      </c>
      <c r="M197" s="61">
        <v>2.3249488980357098</v>
      </c>
      <c r="N197" s="61">
        <v>0</v>
      </c>
      <c r="O197" s="61">
        <v>120.5455</v>
      </c>
      <c r="P197" s="61">
        <v>52603.341817</v>
      </c>
      <c r="Q197" s="61">
        <v>78.278782465773801</v>
      </c>
      <c r="R197" s="61">
        <v>56.694077</v>
      </c>
      <c r="S197" s="61">
        <v>92.639495999999994</v>
      </c>
      <c r="T197" s="84" t="s">
        <v>45</v>
      </c>
      <c r="U197" s="85"/>
    </row>
    <row r="198" spans="2:21">
      <c r="B198" s="56">
        <v>44986</v>
      </c>
      <c r="C198" s="50" t="s">
        <v>24</v>
      </c>
      <c r="D198" s="61">
        <v>0</v>
      </c>
      <c r="E198" s="61">
        <v>0</v>
      </c>
      <c r="F198" s="61">
        <v>0</v>
      </c>
      <c r="G198" s="61">
        <v>0</v>
      </c>
      <c r="H198" s="61">
        <v>809490.59881999996</v>
      </c>
      <c r="I198" s="61">
        <v>1088.02499841397</v>
      </c>
      <c r="J198" s="61">
        <v>1000.4271</v>
      </c>
      <c r="K198" s="61">
        <v>1150</v>
      </c>
      <c r="L198" s="61">
        <v>7599.7121232700001</v>
      </c>
      <c r="M198" s="61">
        <v>10.214666832352099</v>
      </c>
      <c r="N198" s="61">
        <v>0</v>
      </c>
      <c r="O198" s="61">
        <v>164.08954</v>
      </c>
      <c r="P198" s="61">
        <v>121935.781973</v>
      </c>
      <c r="Q198" s="61">
        <v>163.892180071236</v>
      </c>
      <c r="R198" s="61">
        <v>123.91685</v>
      </c>
      <c r="S198" s="61">
        <v>221.40302</v>
      </c>
      <c r="T198" s="84" t="s">
        <v>45</v>
      </c>
      <c r="U198" s="85"/>
    </row>
    <row r="199" spans="2:21">
      <c r="B199" s="56">
        <v>44986</v>
      </c>
      <c r="C199" s="50" t="s">
        <v>23</v>
      </c>
      <c r="D199" s="61">
        <v>51135.111265</v>
      </c>
      <c r="E199" s="61">
        <v>68.7299882594086</v>
      </c>
      <c r="F199" s="61">
        <v>54.133442000000002</v>
      </c>
      <c r="G199" s="61">
        <v>91.706824999999995</v>
      </c>
      <c r="H199" s="61">
        <v>787274.97990999999</v>
      </c>
      <c r="I199" s="61">
        <v>1058.16529557795</v>
      </c>
      <c r="J199" s="61">
        <v>1000.0482</v>
      </c>
      <c r="K199" s="61">
        <v>1225</v>
      </c>
      <c r="L199" s="61">
        <v>19899.761142453001</v>
      </c>
      <c r="M199" s="61">
        <v>26.746990782866899</v>
      </c>
      <c r="N199" s="61">
        <v>0</v>
      </c>
      <c r="O199" s="61">
        <v>228.95999</v>
      </c>
      <c r="P199" s="61">
        <v>49296.350358999996</v>
      </c>
      <c r="Q199" s="61">
        <v>66.258535428763395</v>
      </c>
      <c r="R199" s="61">
        <v>54.632336000000002</v>
      </c>
      <c r="S199" s="61">
        <v>91.091999999999999</v>
      </c>
      <c r="T199" s="84" t="s">
        <v>45</v>
      </c>
      <c r="U199" s="85"/>
    </row>
    <row r="200" spans="2:21">
      <c r="B200" s="56">
        <v>45017</v>
      </c>
      <c r="C200" s="50" t="s">
        <v>24</v>
      </c>
      <c r="D200" s="61">
        <v>0</v>
      </c>
      <c r="E200" s="61">
        <v>0</v>
      </c>
      <c r="F200" s="61">
        <v>0</v>
      </c>
      <c r="G200" s="61">
        <v>0</v>
      </c>
      <c r="H200" s="61">
        <v>777395.29295000003</v>
      </c>
      <c r="I200" s="61">
        <v>1079.7156846527701</v>
      </c>
      <c r="J200" s="61">
        <v>1000.12634</v>
      </c>
      <c r="K200" s="61">
        <v>1150</v>
      </c>
      <c r="L200" s="61">
        <v>38139.858610800002</v>
      </c>
      <c r="M200" s="61">
        <v>52.972025848333303</v>
      </c>
      <c r="N200" s="61">
        <v>0</v>
      </c>
      <c r="O200" s="61">
        <v>343.9144</v>
      </c>
      <c r="P200" s="61">
        <v>112350.132075</v>
      </c>
      <c r="Q200" s="61">
        <v>156.041850104166</v>
      </c>
      <c r="R200" s="61">
        <v>117.921875</v>
      </c>
      <c r="S200" s="61">
        <v>206.04042000000001</v>
      </c>
      <c r="T200" s="84" t="s">
        <v>45</v>
      </c>
      <c r="U200" s="85"/>
    </row>
    <row r="201" spans="2:21">
      <c r="B201" s="56">
        <v>45017</v>
      </c>
      <c r="C201" s="50" t="s">
        <v>23</v>
      </c>
      <c r="D201" s="61">
        <v>50818.602102999997</v>
      </c>
      <c r="E201" s="61">
        <v>70.581391809722206</v>
      </c>
      <c r="F201" s="61">
        <v>46.942070000000001</v>
      </c>
      <c r="G201" s="61">
        <v>90.086560000000006</v>
      </c>
      <c r="H201" s="61">
        <v>756080.95015000005</v>
      </c>
      <c r="I201" s="61">
        <v>1050.11243076388</v>
      </c>
      <c r="J201" s="61">
        <v>1000.1306</v>
      </c>
      <c r="K201" s="61">
        <v>1225</v>
      </c>
      <c r="L201" s="61">
        <v>2221.7766111999999</v>
      </c>
      <c r="M201" s="61">
        <v>3.08580084888888</v>
      </c>
      <c r="N201" s="61">
        <v>0</v>
      </c>
      <c r="O201" s="61">
        <v>95.064850000000007</v>
      </c>
      <c r="P201" s="61">
        <v>49619.755599999997</v>
      </c>
      <c r="Q201" s="61">
        <v>68.916327222222193</v>
      </c>
      <c r="R201" s="61">
        <v>46.996254</v>
      </c>
      <c r="S201" s="61">
        <v>88.842020000000005</v>
      </c>
      <c r="T201" s="84" t="s">
        <v>45</v>
      </c>
      <c r="U201" s="85"/>
    </row>
    <row r="202" spans="2:21">
      <c r="B202" s="56">
        <v>45047</v>
      </c>
      <c r="C202" s="50" t="s">
        <v>24</v>
      </c>
      <c r="D202" s="61">
        <v>0</v>
      </c>
      <c r="E202" s="61">
        <v>0</v>
      </c>
      <c r="F202" s="61">
        <v>0</v>
      </c>
      <c r="G202" s="61">
        <v>0</v>
      </c>
      <c r="H202" s="61">
        <v>806265.33548000001</v>
      </c>
      <c r="I202" s="61">
        <v>1083.68996704301</v>
      </c>
      <c r="J202" s="61">
        <v>1000.5819</v>
      </c>
      <c r="K202" s="61">
        <v>1150</v>
      </c>
      <c r="L202" s="61">
        <v>6942.4290135000001</v>
      </c>
      <c r="M202" s="61">
        <v>9.3312217923387006</v>
      </c>
      <c r="N202" s="61">
        <v>0</v>
      </c>
      <c r="O202" s="61">
        <v>238.06380999999999</v>
      </c>
      <c r="P202" s="61">
        <v>124803.64839</v>
      </c>
      <c r="Q202" s="61">
        <v>167.74683923386999</v>
      </c>
      <c r="R202" s="61">
        <v>120.74686</v>
      </c>
      <c r="S202" s="61">
        <v>216.01575</v>
      </c>
      <c r="T202" s="84" t="s">
        <v>45</v>
      </c>
      <c r="U202" s="85"/>
    </row>
    <row r="203" spans="2:21">
      <c r="B203" s="56">
        <v>45047</v>
      </c>
      <c r="C203" s="50" t="s">
        <v>23</v>
      </c>
      <c r="D203" s="61">
        <v>44803.313709000002</v>
      </c>
      <c r="E203" s="61">
        <v>60.219507673387</v>
      </c>
      <c r="F203" s="61">
        <v>43.628010000000003</v>
      </c>
      <c r="G203" s="61">
        <v>76.107560000000007</v>
      </c>
      <c r="H203" s="61">
        <v>778425.38517999998</v>
      </c>
      <c r="I203" s="61">
        <v>1046.2706790053701</v>
      </c>
      <c r="J203" s="61">
        <v>1000.01965</v>
      </c>
      <c r="K203" s="61">
        <v>1225</v>
      </c>
      <c r="L203" s="61">
        <v>2563.7911058</v>
      </c>
      <c r="M203" s="61">
        <v>3.4459557873655902</v>
      </c>
      <c r="N203" s="61">
        <v>0</v>
      </c>
      <c r="O203" s="61">
        <v>118.70482</v>
      </c>
      <c r="P203" s="61">
        <v>44745.147675</v>
      </c>
      <c r="Q203" s="61">
        <v>60.141327520161198</v>
      </c>
      <c r="R203" s="61">
        <v>45.344234</v>
      </c>
      <c r="S203" s="61">
        <v>76.875519999999995</v>
      </c>
      <c r="T203" s="84" t="s">
        <v>45</v>
      </c>
      <c r="U203" s="85"/>
    </row>
    <row r="204" spans="2:21">
      <c r="B204" s="56">
        <v>45078</v>
      </c>
      <c r="C204" s="50" t="s">
        <v>24</v>
      </c>
      <c r="D204" s="61">
        <v>0</v>
      </c>
      <c r="E204" s="61">
        <v>0</v>
      </c>
      <c r="F204" s="61">
        <v>0</v>
      </c>
      <c r="G204" s="61">
        <v>0</v>
      </c>
      <c r="H204" s="61">
        <v>776679.36485000001</v>
      </c>
      <c r="I204" s="61">
        <v>1078.72134006944</v>
      </c>
      <c r="J204" s="61">
        <v>1000.16895</v>
      </c>
      <c r="K204" s="61">
        <v>1150</v>
      </c>
      <c r="L204" s="61">
        <v>7690.3822737999999</v>
      </c>
      <c r="M204" s="61">
        <v>10.6810864913888</v>
      </c>
      <c r="N204" s="61">
        <v>0</v>
      </c>
      <c r="O204" s="61">
        <v>202.80618000000001</v>
      </c>
      <c r="P204" s="61">
        <v>129037.28902</v>
      </c>
      <c r="Q204" s="61">
        <v>179.21845697222199</v>
      </c>
      <c r="R204" s="61">
        <v>122.81837</v>
      </c>
      <c r="S204" s="61">
        <v>231.55606</v>
      </c>
      <c r="T204" s="84" t="s">
        <v>45</v>
      </c>
      <c r="U204" s="85"/>
    </row>
    <row r="205" spans="2:21">
      <c r="B205" s="56">
        <v>45078</v>
      </c>
      <c r="C205" s="50" t="s">
        <v>23</v>
      </c>
      <c r="D205" s="61">
        <v>48026.067709000003</v>
      </c>
      <c r="E205" s="61">
        <v>66.702871818055499</v>
      </c>
      <c r="F205" s="61">
        <v>45.593735000000002</v>
      </c>
      <c r="G205" s="61">
        <v>89.0976</v>
      </c>
      <c r="H205" s="61">
        <v>750171.61887000001</v>
      </c>
      <c r="I205" s="61">
        <v>1041.9050262083299</v>
      </c>
      <c r="J205" s="61">
        <v>1000.1340300000001</v>
      </c>
      <c r="K205" s="61">
        <v>1141.8042</v>
      </c>
      <c r="L205" s="61">
        <v>25.2543148</v>
      </c>
      <c r="M205" s="61">
        <v>3.50754372222222E-2</v>
      </c>
      <c r="N205" s="61">
        <v>0</v>
      </c>
      <c r="O205" s="61">
        <v>13.110614999999999</v>
      </c>
      <c r="P205" s="61">
        <v>48667.688950000003</v>
      </c>
      <c r="Q205" s="61">
        <v>67.594012430555495</v>
      </c>
      <c r="R205" s="61">
        <v>47.063789999999997</v>
      </c>
      <c r="S205" s="61">
        <v>91.075226000000001</v>
      </c>
      <c r="T205" s="84" t="s">
        <v>45</v>
      </c>
      <c r="U205" s="85"/>
    </row>
    <row r="206" spans="2:21">
      <c r="B206" s="56">
        <v>45108</v>
      </c>
      <c r="C206" s="50" t="s">
        <v>24</v>
      </c>
      <c r="D206" s="61">
        <v>0</v>
      </c>
      <c r="E206" s="61">
        <v>0</v>
      </c>
      <c r="F206" s="61">
        <v>0</v>
      </c>
      <c r="G206" s="61">
        <v>0</v>
      </c>
      <c r="H206" s="61">
        <v>804278.11331000004</v>
      </c>
      <c r="I206" s="61">
        <v>1081.01896950268</v>
      </c>
      <c r="J206" s="61">
        <v>1000.27026</v>
      </c>
      <c r="K206" s="61">
        <v>1150</v>
      </c>
      <c r="L206" s="61">
        <v>302.544892</v>
      </c>
      <c r="M206" s="61">
        <v>0.40664636021505302</v>
      </c>
      <c r="N206" s="61">
        <v>0</v>
      </c>
      <c r="O206" s="61">
        <v>31.202805000000001</v>
      </c>
      <c r="P206" s="61">
        <v>144170.98233999999</v>
      </c>
      <c r="Q206" s="61">
        <v>193.77820206989199</v>
      </c>
      <c r="R206" s="61">
        <v>138.81682000000001</v>
      </c>
      <c r="S206" s="61">
        <v>246.11855</v>
      </c>
      <c r="T206" s="84" t="s">
        <v>45</v>
      </c>
      <c r="U206" s="85"/>
    </row>
    <row r="207" spans="2:21">
      <c r="B207" s="56">
        <v>45108</v>
      </c>
      <c r="C207" s="50" t="s">
        <v>23</v>
      </c>
      <c r="D207" s="61">
        <v>55838.456931000001</v>
      </c>
      <c r="E207" s="61">
        <v>75.051689423387003</v>
      </c>
      <c r="F207" s="61">
        <v>53.160299999999999</v>
      </c>
      <c r="G207" s="61">
        <v>91.536529999999999</v>
      </c>
      <c r="H207" s="61">
        <v>779689.09186000004</v>
      </c>
      <c r="I207" s="61">
        <v>1047.96920948924</v>
      </c>
      <c r="J207" s="61">
        <v>1000.12103</v>
      </c>
      <c r="K207" s="61">
        <v>1186.2992999999999</v>
      </c>
      <c r="L207" s="61">
        <v>0</v>
      </c>
      <c r="M207" s="61">
        <v>0</v>
      </c>
      <c r="N207" s="61">
        <v>0</v>
      </c>
      <c r="O207" s="61">
        <v>0</v>
      </c>
      <c r="P207" s="61">
        <v>56677.134483000002</v>
      </c>
      <c r="Q207" s="61">
        <v>76.178944197580606</v>
      </c>
      <c r="R207" s="61">
        <v>54.712110000000003</v>
      </c>
      <c r="S207" s="61">
        <v>92.913349999999994</v>
      </c>
      <c r="T207" s="84" t="s">
        <v>45</v>
      </c>
      <c r="U207" s="85"/>
    </row>
    <row r="208" spans="2:21">
      <c r="B208" s="56">
        <v>45139</v>
      </c>
      <c r="C208" s="50" t="s">
        <v>24</v>
      </c>
      <c r="D208" s="61">
        <v>0</v>
      </c>
      <c r="E208" s="61">
        <v>0</v>
      </c>
      <c r="F208" s="61">
        <v>0</v>
      </c>
      <c r="G208" s="61">
        <v>0</v>
      </c>
      <c r="H208" s="61">
        <v>806796.85546999995</v>
      </c>
      <c r="I208" s="61">
        <v>1084.4043756317201</v>
      </c>
      <c r="J208" s="61">
        <v>1000.6665</v>
      </c>
      <c r="K208" s="61">
        <v>1150</v>
      </c>
      <c r="L208" s="61">
        <v>0</v>
      </c>
      <c r="M208" s="61">
        <v>0</v>
      </c>
      <c r="N208" s="61">
        <v>0</v>
      </c>
      <c r="O208" s="61">
        <v>0</v>
      </c>
      <c r="P208" s="61">
        <v>142760.17013000001</v>
      </c>
      <c r="Q208" s="61">
        <v>191.88194909946199</v>
      </c>
      <c r="R208" s="61">
        <v>141.12393</v>
      </c>
      <c r="S208" s="61">
        <v>246.1634</v>
      </c>
      <c r="T208" s="84" t="s">
        <v>45</v>
      </c>
      <c r="U208" s="85"/>
    </row>
    <row r="209" spans="2:21">
      <c r="B209" s="56">
        <v>45139</v>
      </c>
      <c r="C209" s="50" t="s">
        <v>23</v>
      </c>
      <c r="D209" s="61">
        <v>57603.735848999997</v>
      </c>
      <c r="E209" s="61">
        <v>77.424376141129002</v>
      </c>
      <c r="F209" s="61">
        <v>58.500070000000001</v>
      </c>
      <c r="G209" s="61">
        <v>91.107370000000003</v>
      </c>
      <c r="H209" s="61">
        <v>783383.62522000005</v>
      </c>
      <c r="I209" s="61">
        <v>1052.9349801343999</v>
      </c>
      <c r="J209" s="61">
        <v>1000.72894</v>
      </c>
      <c r="K209" s="61">
        <v>1224.1088</v>
      </c>
      <c r="L209" s="61">
        <v>0</v>
      </c>
      <c r="M209" s="61">
        <v>0</v>
      </c>
      <c r="N209" s="61">
        <v>0</v>
      </c>
      <c r="O209" s="61">
        <v>0</v>
      </c>
      <c r="P209" s="61">
        <v>58546.350266000001</v>
      </c>
      <c r="Q209" s="61">
        <v>78.691331002688102</v>
      </c>
      <c r="R209" s="61">
        <v>59.739291999999999</v>
      </c>
      <c r="S209" s="61">
        <v>92.224369999999993</v>
      </c>
      <c r="T209" s="84" t="s">
        <v>45</v>
      </c>
      <c r="U209" s="85"/>
    </row>
    <row r="210" spans="2:21">
      <c r="B210" s="56">
        <v>45170</v>
      </c>
      <c r="C210" s="50" t="s">
        <v>24</v>
      </c>
      <c r="D210" s="61">
        <v>0</v>
      </c>
      <c r="E210" s="61">
        <v>0</v>
      </c>
      <c r="F210" s="61">
        <v>0</v>
      </c>
      <c r="G210" s="61">
        <v>0</v>
      </c>
      <c r="H210" s="61">
        <v>783821.66309000005</v>
      </c>
      <c r="I210" s="61">
        <v>1088.64119873611</v>
      </c>
      <c r="J210" s="61">
        <v>1000.3071</v>
      </c>
      <c r="K210" s="61">
        <v>1150</v>
      </c>
      <c r="L210" s="61">
        <v>977.89657120000004</v>
      </c>
      <c r="M210" s="61">
        <v>1.3581896822222199</v>
      </c>
      <c r="N210" s="61">
        <v>0</v>
      </c>
      <c r="O210" s="61">
        <v>100.63905</v>
      </c>
      <c r="P210" s="61">
        <v>126306.38614</v>
      </c>
      <c r="Q210" s="61">
        <v>175.425536305555</v>
      </c>
      <c r="R210" s="61">
        <v>129.49017000000001</v>
      </c>
      <c r="S210" s="61">
        <v>223.49812</v>
      </c>
      <c r="T210" s="84" t="s">
        <v>45</v>
      </c>
      <c r="U210" s="85"/>
    </row>
    <row r="211" spans="2:21">
      <c r="B211" s="56">
        <v>45170</v>
      </c>
      <c r="C211" s="50" t="s">
        <v>23</v>
      </c>
      <c r="D211" s="61">
        <v>53750.006126</v>
      </c>
      <c r="E211" s="61">
        <v>74.652786286111095</v>
      </c>
      <c r="F211" s="61">
        <v>55.371049999999997</v>
      </c>
      <c r="G211" s="61">
        <v>87.779920000000004</v>
      </c>
      <c r="H211" s="61">
        <v>755673.58016000001</v>
      </c>
      <c r="I211" s="61">
        <v>1049.5466391111099</v>
      </c>
      <c r="J211" s="61">
        <v>1000.0733</v>
      </c>
      <c r="K211" s="61">
        <v>1205.2865999999999</v>
      </c>
      <c r="L211" s="61">
        <v>0</v>
      </c>
      <c r="M211" s="61">
        <v>0</v>
      </c>
      <c r="N211" s="61">
        <v>0</v>
      </c>
      <c r="O211" s="61">
        <v>0</v>
      </c>
      <c r="P211" s="61">
        <v>54362.929034000001</v>
      </c>
      <c r="Q211" s="61">
        <v>75.504068102777694</v>
      </c>
      <c r="R211" s="61">
        <v>55.371049999999997</v>
      </c>
      <c r="S211" s="61">
        <v>89.409319999999994</v>
      </c>
      <c r="T211" s="84" t="s">
        <v>45</v>
      </c>
      <c r="U211" s="85"/>
    </row>
    <row r="212" spans="2:21">
      <c r="B212" s="56">
        <v>45200</v>
      </c>
      <c r="C212" s="50" t="s">
        <v>24</v>
      </c>
      <c r="D212" s="61">
        <v>0</v>
      </c>
      <c r="E212" s="61">
        <v>0</v>
      </c>
      <c r="F212" s="61">
        <v>0</v>
      </c>
      <c r="G212" s="61">
        <v>0</v>
      </c>
      <c r="H212" s="61">
        <v>813842.48499999999</v>
      </c>
      <c r="I212" s="61">
        <v>1093.8743077956899</v>
      </c>
      <c r="J212" s="61">
        <v>1000.01624</v>
      </c>
      <c r="K212" s="61">
        <v>1150</v>
      </c>
      <c r="L212" s="61">
        <v>15010.055193</v>
      </c>
      <c r="M212" s="61">
        <v>20.174805366935399</v>
      </c>
      <c r="N212" s="61">
        <v>0</v>
      </c>
      <c r="O212" s="61">
        <v>295.90714000000003</v>
      </c>
      <c r="P212" s="61">
        <v>118836.28374300001</v>
      </c>
      <c r="Q212" s="61">
        <v>159.726187826612</v>
      </c>
      <c r="R212" s="61">
        <v>114.62066</v>
      </c>
      <c r="S212" s="61">
        <v>204.79225</v>
      </c>
      <c r="T212" s="84" t="s">
        <v>45</v>
      </c>
      <c r="U212" s="85"/>
    </row>
    <row r="213" spans="2:21">
      <c r="B213" s="56">
        <v>45200</v>
      </c>
      <c r="C213" s="50" t="s">
        <v>23</v>
      </c>
      <c r="D213" s="61">
        <v>55481.32129</v>
      </c>
      <c r="E213" s="61">
        <v>74.571668400537604</v>
      </c>
      <c r="F213" s="61">
        <v>62.653849999999998</v>
      </c>
      <c r="G213" s="61">
        <v>88.200450000000004</v>
      </c>
      <c r="H213" s="61">
        <v>783244.02148</v>
      </c>
      <c r="I213" s="61">
        <v>1052.74734069892</v>
      </c>
      <c r="J213" s="61">
        <v>1000.05725</v>
      </c>
      <c r="K213" s="61">
        <v>1225</v>
      </c>
      <c r="L213" s="61">
        <v>0</v>
      </c>
      <c r="M213" s="61">
        <v>0</v>
      </c>
      <c r="N213" s="61">
        <v>0</v>
      </c>
      <c r="O213" s="61">
        <v>0</v>
      </c>
      <c r="P213" s="61">
        <v>56040.936892999998</v>
      </c>
      <c r="Q213" s="61">
        <v>75.323839909946201</v>
      </c>
      <c r="R213" s="61">
        <v>62.653849999999998</v>
      </c>
      <c r="S213" s="61">
        <v>87.615830000000003</v>
      </c>
      <c r="T213" s="84" t="s">
        <v>45</v>
      </c>
      <c r="U213" s="85"/>
    </row>
    <row r="214" spans="2:21">
      <c r="B214" s="56">
        <v>45231</v>
      </c>
      <c r="C214" s="50" t="s">
        <v>24</v>
      </c>
      <c r="D214" s="61">
        <v>0</v>
      </c>
      <c r="E214" s="61">
        <v>0</v>
      </c>
      <c r="F214" s="61">
        <v>0</v>
      </c>
      <c r="G214" s="61">
        <v>0</v>
      </c>
      <c r="H214" s="61">
        <v>782569.56862999999</v>
      </c>
      <c r="I214" s="61">
        <v>1086.9021786527701</v>
      </c>
      <c r="J214" s="61">
        <v>1000.04614</v>
      </c>
      <c r="K214" s="61">
        <v>1150</v>
      </c>
      <c r="L214" s="61">
        <v>2983.118363</v>
      </c>
      <c r="M214" s="61">
        <v>4.1432199486111099</v>
      </c>
      <c r="N214" s="61">
        <v>0</v>
      </c>
      <c r="O214" s="61">
        <v>138.06107</v>
      </c>
      <c r="P214" s="61">
        <v>121746.1594</v>
      </c>
      <c r="Q214" s="61">
        <v>169.09188805555499</v>
      </c>
      <c r="R214" s="61">
        <v>128.24054000000001</v>
      </c>
      <c r="S214" s="61">
        <v>211.78787</v>
      </c>
      <c r="T214" s="84" t="s">
        <v>45</v>
      </c>
      <c r="U214" s="85"/>
    </row>
    <row r="215" spans="2:21">
      <c r="B215" s="56">
        <v>45231</v>
      </c>
      <c r="C215" s="50" t="s">
        <v>23</v>
      </c>
      <c r="D215" s="61">
        <v>55587.243102</v>
      </c>
      <c r="E215" s="61">
        <v>77.204504308333298</v>
      </c>
      <c r="F215" s="61">
        <v>53.077927000000003</v>
      </c>
      <c r="G215" s="61">
        <v>92.800569999999993</v>
      </c>
      <c r="H215" s="61">
        <v>761703.20123000001</v>
      </c>
      <c r="I215" s="61">
        <v>1057.9211128194399</v>
      </c>
      <c r="J215" s="61">
        <v>1000.3506</v>
      </c>
      <c r="K215" s="61">
        <v>1225</v>
      </c>
      <c r="L215" s="61">
        <v>548.99242560000005</v>
      </c>
      <c r="M215" s="61">
        <v>0.76248948000000005</v>
      </c>
      <c r="N215" s="61">
        <v>0</v>
      </c>
      <c r="O215" s="61">
        <v>63.027687</v>
      </c>
      <c r="P215" s="61">
        <v>54243.302254000002</v>
      </c>
      <c r="Q215" s="61">
        <v>75.337919797222199</v>
      </c>
      <c r="R215" s="61">
        <v>53.077927000000003</v>
      </c>
      <c r="S215" s="61">
        <v>91.529769999999999</v>
      </c>
      <c r="T215" s="84" t="s">
        <v>45</v>
      </c>
      <c r="U215" s="85"/>
    </row>
    <row r="216" spans="2:21">
      <c r="B216" s="56">
        <v>45261</v>
      </c>
      <c r="C216" s="50" t="s">
        <v>24</v>
      </c>
      <c r="D216" s="61">
        <v>0</v>
      </c>
      <c r="E216" s="61">
        <v>0</v>
      </c>
      <c r="F216" s="61">
        <v>0</v>
      </c>
      <c r="G216" s="61">
        <v>0</v>
      </c>
      <c r="H216" s="61">
        <v>803930.13731000002</v>
      </c>
      <c r="I216" s="61">
        <v>1080.5512598252601</v>
      </c>
      <c r="J216" s="61">
        <v>1000.23596</v>
      </c>
      <c r="K216" s="61">
        <v>1150</v>
      </c>
      <c r="L216" s="61">
        <v>967.84007299999996</v>
      </c>
      <c r="M216" s="61">
        <v>1.30086031317204</v>
      </c>
      <c r="N216" s="61">
        <v>0</v>
      </c>
      <c r="O216" s="61">
        <v>86.496735000000001</v>
      </c>
      <c r="P216" s="61">
        <v>132024.32268000001</v>
      </c>
      <c r="Q216" s="61">
        <v>177.45204661290299</v>
      </c>
      <c r="R216" s="61">
        <v>141.92921000000001</v>
      </c>
      <c r="S216" s="61">
        <v>216.36308</v>
      </c>
      <c r="T216" s="84" t="s">
        <v>45</v>
      </c>
      <c r="U216" s="85"/>
    </row>
    <row r="217" spans="2:21">
      <c r="B217" s="56">
        <v>45261</v>
      </c>
      <c r="C217" s="50" t="s">
        <v>23</v>
      </c>
      <c r="D217" s="61">
        <v>61829.418828000002</v>
      </c>
      <c r="E217" s="61">
        <v>83.104057564516097</v>
      </c>
      <c r="F217" s="61">
        <v>65.824950000000001</v>
      </c>
      <c r="G217" s="61">
        <v>96.432839999999999</v>
      </c>
      <c r="H217" s="61">
        <v>784209.60554999998</v>
      </c>
      <c r="I217" s="61">
        <v>1054.0451687499999</v>
      </c>
      <c r="J217" s="61">
        <v>1000.1464999999999</v>
      </c>
      <c r="K217" s="61">
        <v>1222.8014000000001</v>
      </c>
      <c r="L217" s="61">
        <v>367.69124119999998</v>
      </c>
      <c r="M217" s="61">
        <v>0.49420865752688098</v>
      </c>
      <c r="N217" s="61">
        <v>0</v>
      </c>
      <c r="O217" s="61">
        <v>92.034255999999999</v>
      </c>
      <c r="P217" s="61">
        <v>59831.364498000003</v>
      </c>
      <c r="Q217" s="61">
        <v>80.418500669354799</v>
      </c>
      <c r="R217" s="61">
        <v>65.824950000000001</v>
      </c>
      <c r="S217" s="61">
        <v>94.530779999999993</v>
      </c>
      <c r="T217" s="84" t="s">
        <v>45</v>
      </c>
      <c r="U217" s="85"/>
    </row>
    <row r="218" spans="2:21">
      <c r="B218" s="56">
        <v>45292</v>
      </c>
      <c r="C218" s="50" t="s">
        <v>24</v>
      </c>
      <c r="D218" s="61">
        <v>0</v>
      </c>
      <c r="E218" s="61">
        <v>0</v>
      </c>
      <c r="F218" s="61">
        <v>0</v>
      </c>
      <c r="G218" s="61">
        <v>0</v>
      </c>
      <c r="H218" s="61">
        <v>804280.53315999999</v>
      </c>
      <c r="I218" s="61">
        <v>1081.0222219892401</v>
      </c>
      <c r="J218" s="61">
        <v>1000.0344</v>
      </c>
      <c r="K218" s="61">
        <v>1150</v>
      </c>
      <c r="L218" s="61">
        <v>42.901411699999997</v>
      </c>
      <c r="M218" s="61">
        <v>5.7663187768817202E-2</v>
      </c>
      <c r="N218" s="61">
        <v>0</v>
      </c>
      <c r="O218" s="61">
        <v>35.703200000000002</v>
      </c>
      <c r="P218" s="61">
        <v>133840.91123</v>
      </c>
      <c r="Q218" s="61">
        <v>179.89369788978399</v>
      </c>
      <c r="R218" s="61">
        <v>143.28369000000001</v>
      </c>
      <c r="S218" s="61">
        <v>209.12062</v>
      </c>
      <c r="T218" s="84" t="s">
        <v>45</v>
      </c>
      <c r="U218" s="85"/>
    </row>
    <row r="219" spans="2:21">
      <c r="B219" s="56">
        <v>45292</v>
      </c>
      <c r="C219" s="50" t="s">
        <v>23</v>
      </c>
      <c r="D219" s="61">
        <v>62965.916359000003</v>
      </c>
      <c r="E219" s="61">
        <v>84.631608009408595</v>
      </c>
      <c r="F219" s="61">
        <v>63.198402000000002</v>
      </c>
      <c r="G219" s="61">
        <v>99.624840000000006</v>
      </c>
      <c r="H219" s="61">
        <v>796960.26207000006</v>
      </c>
      <c r="I219" s="61">
        <v>1071.18314794354</v>
      </c>
      <c r="J219" s="61">
        <v>1000.0232999999999</v>
      </c>
      <c r="K219" s="61">
        <v>1225</v>
      </c>
      <c r="L219" s="61">
        <v>1100.3504946</v>
      </c>
      <c r="M219" s="61">
        <v>1.47896571854838</v>
      </c>
      <c r="N219" s="61">
        <v>0</v>
      </c>
      <c r="O219" s="61">
        <v>90.854293999999996</v>
      </c>
      <c r="P219" s="61">
        <v>60152.685261999999</v>
      </c>
      <c r="Q219" s="61">
        <v>80.850383416666602</v>
      </c>
      <c r="R219" s="61">
        <v>63.198402000000002</v>
      </c>
      <c r="S219" s="61">
        <v>96.858050000000006</v>
      </c>
      <c r="T219" s="84" t="s">
        <v>45</v>
      </c>
      <c r="U219" s="85"/>
    </row>
    <row r="220" spans="2:21">
      <c r="B220" s="56">
        <v>45323</v>
      </c>
      <c r="C220" s="50" t="s">
        <v>24</v>
      </c>
      <c r="D220" s="61">
        <v>0</v>
      </c>
      <c r="E220" s="61">
        <v>0</v>
      </c>
      <c r="F220" s="61">
        <v>0</v>
      </c>
      <c r="G220" s="61">
        <v>0</v>
      </c>
      <c r="H220" s="61">
        <v>755885.34916999994</v>
      </c>
      <c r="I220" s="61">
        <v>1086.0421683477</v>
      </c>
      <c r="J220" s="61">
        <v>1000.0534699999999</v>
      </c>
      <c r="K220" s="61">
        <v>1150</v>
      </c>
      <c r="L220" s="61">
        <v>8.2973327999999995</v>
      </c>
      <c r="M220" s="61">
        <v>1.1921455172413701E-2</v>
      </c>
      <c r="N220" s="61">
        <v>0</v>
      </c>
      <c r="O220" s="61">
        <v>5.5210113999999999</v>
      </c>
      <c r="P220" s="61">
        <v>123333.90640000001</v>
      </c>
      <c r="Q220" s="61">
        <v>177.20388850574699</v>
      </c>
      <c r="R220" s="61">
        <v>141.11057</v>
      </c>
      <c r="S220" s="61">
        <v>222.17670000000001</v>
      </c>
      <c r="T220" s="84" t="s">
        <v>45</v>
      </c>
      <c r="U220" s="85"/>
    </row>
    <row r="221" spans="2:21">
      <c r="B221" s="56">
        <v>45323</v>
      </c>
      <c r="C221" s="50" t="s">
        <v>23</v>
      </c>
      <c r="D221" s="61">
        <v>56480.983501000002</v>
      </c>
      <c r="E221" s="61">
        <v>81.150838363505699</v>
      </c>
      <c r="F221" s="61">
        <v>60.288302999999999</v>
      </c>
      <c r="G221" s="61">
        <v>94.015789999999996</v>
      </c>
      <c r="H221" s="61">
        <v>737236.17091999995</v>
      </c>
      <c r="I221" s="61">
        <v>1059.2473720114899</v>
      </c>
      <c r="J221" s="61">
        <v>1000.1099</v>
      </c>
      <c r="K221" s="61">
        <v>1225</v>
      </c>
      <c r="L221" s="61">
        <v>467.77693490000001</v>
      </c>
      <c r="M221" s="61">
        <v>0.67209329727011402</v>
      </c>
      <c r="N221" s="61">
        <v>0</v>
      </c>
      <c r="O221" s="61">
        <v>87.83014</v>
      </c>
      <c r="P221" s="61">
        <v>54887.430417000003</v>
      </c>
      <c r="Q221" s="61">
        <v>78.861250599137904</v>
      </c>
      <c r="R221" s="61">
        <v>60.288302999999999</v>
      </c>
      <c r="S221" s="61">
        <v>92.405500000000004</v>
      </c>
      <c r="T221" s="84" t="s">
        <v>45</v>
      </c>
      <c r="U221" s="85"/>
    </row>
    <row r="222" spans="2:21">
      <c r="B222" s="56">
        <v>45352</v>
      </c>
      <c r="C222" s="50" t="s">
        <v>24</v>
      </c>
      <c r="D222" s="61">
        <v>0</v>
      </c>
      <c r="E222" s="61">
        <v>0</v>
      </c>
      <c r="F222" s="61">
        <v>0</v>
      </c>
      <c r="G222" s="61">
        <v>0</v>
      </c>
      <c r="H222" s="61">
        <v>809218.91801999998</v>
      </c>
      <c r="I222" s="61">
        <v>1087.6598360483799</v>
      </c>
      <c r="J222" s="61">
        <v>1000.5088</v>
      </c>
      <c r="K222" s="61">
        <v>1150</v>
      </c>
      <c r="L222" s="61">
        <v>9329.01459024</v>
      </c>
      <c r="M222" s="61">
        <v>12.5389981051612</v>
      </c>
      <c r="N222" s="61">
        <v>0</v>
      </c>
      <c r="O222" s="61">
        <v>187.79181</v>
      </c>
      <c r="P222" s="61">
        <v>122756.772146</v>
      </c>
      <c r="Q222" s="61">
        <v>164.99566148655899</v>
      </c>
      <c r="R222" s="61">
        <v>124.94968</v>
      </c>
      <c r="S222" s="61">
        <v>218.49481</v>
      </c>
      <c r="T222" s="84" t="s">
        <v>45</v>
      </c>
      <c r="U222" s="85"/>
    </row>
    <row r="223" spans="2:21">
      <c r="B223" s="56">
        <v>45352</v>
      </c>
      <c r="C223" s="50" t="s">
        <v>23</v>
      </c>
      <c r="D223" s="61">
        <v>53825.917183999998</v>
      </c>
      <c r="E223" s="61">
        <v>72.346662881720405</v>
      </c>
      <c r="F223" s="61">
        <v>49.679234000000001</v>
      </c>
      <c r="G223" s="61">
        <v>93.034490000000005</v>
      </c>
      <c r="H223" s="61">
        <v>784317.41749999998</v>
      </c>
      <c r="I223" s="61">
        <v>1054.1900772849399</v>
      </c>
      <c r="J223" s="61">
        <v>1000.0893</v>
      </c>
      <c r="K223" s="61">
        <v>1225</v>
      </c>
      <c r="L223" s="61">
        <v>7398.1449075359997</v>
      </c>
      <c r="M223" s="61">
        <v>9.9437431552903206</v>
      </c>
      <c r="N223" s="61">
        <v>0</v>
      </c>
      <c r="O223" s="61">
        <v>191.58618000000001</v>
      </c>
      <c r="P223" s="61">
        <v>51788.674180000002</v>
      </c>
      <c r="Q223" s="61">
        <v>69.608433037634398</v>
      </c>
      <c r="R223" s="61">
        <v>49.679234000000001</v>
      </c>
      <c r="S223" s="61">
        <v>90.93253</v>
      </c>
      <c r="T223" s="84" t="s">
        <v>45</v>
      </c>
      <c r="U223" s="85"/>
    </row>
    <row r="224" spans="2:21">
      <c r="B224" s="56">
        <v>45383</v>
      </c>
      <c r="C224" s="50" t="s">
        <v>24</v>
      </c>
      <c r="D224" s="61">
        <v>0</v>
      </c>
      <c r="E224" s="61">
        <v>0</v>
      </c>
      <c r="F224" s="61">
        <v>0</v>
      </c>
      <c r="G224" s="61">
        <v>0</v>
      </c>
      <c r="H224" s="61">
        <v>778559.46927</v>
      </c>
      <c r="I224" s="61">
        <v>1081.33259620833</v>
      </c>
      <c r="J224" s="61">
        <v>1000.21204</v>
      </c>
      <c r="K224" s="61">
        <v>1150</v>
      </c>
      <c r="L224" s="61">
        <v>73207.266161699998</v>
      </c>
      <c r="M224" s="61">
        <v>101.676758557916</v>
      </c>
      <c r="N224" s="61">
        <v>0</v>
      </c>
      <c r="O224" s="61">
        <v>351.25790000000001</v>
      </c>
      <c r="P224" s="61">
        <v>109563.70517299999</v>
      </c>
      <c r="Q224" s="61">
        <v>152.17181274027701</v>
      </c>
      <c r="R224" s="61">
        <v>118.26322999999999</v>
      </c>
      <c r="S224" s="61">
        <v>197.19693000000001</v>
      </c>
      <c r="T224" s="84" t="s">
        <v>45</v>
      </c>
      <c r="U224" s="85"/>
    </row>
    <row r="225" spans="2:21">
      <c r="B225" s="56">
        <v>45383</v>
      </c>
      <c r="C225" s="50" t="s">
        <v>23</v>
      </c>
      <c r="D225" s="61">
        <v>51111.497381000001</v>
      </c>
      <c r="E225" s="61">
        <v>70.988190806944402</v>
      </c>
      <c r="F225" s="61">
        <v>46.167225000000002</v>
      </c>
      <c r="G225" s="61">
        <v>88.435040000000001</v>
      </c>
      <c r="H225" s="61">
        <v>756187.92289000005</v>
      </c>
      <c r="I225" s="61">
        <v>1050.26100401388</v>
      </c>
      <c r="J225" s="61">
        <v>1000.25183</v>
      </c>
      <c r="K225" s="61">
        <v>1225</v>
      </c>
      <c r="L225" s="61">
        <v>3584.8190942000001</v>
      </c>
      <c r="M225" s="61">
        <v>4.97891540861111</v>
      </c>
      <c r="N225" s="61">
        <v>0</v>
      </c>
      <c r="O225" s="61">
        <v>122.71438000000001</v>
      </c>
      <c r="P225" s="61">
        <v>49975.022526000001</v>
      </c>
      <c r="Q225" s="61">
        <v>69.409753508333296</v>
      </c>
      <c r="R225" s="61">
        <v>46.167225000000002</v>
      </c>
      <c r="S225" s="61">
        <v>87.513120000000001</v>
      </c>
      <c r="T225" s="84" t="s">
        <v>45</v>
      </c>
      <c r="U225" s="85"/>
    </row>
    <row r="226" spans="2:21">
      <c r="B226" s="56">
        <v>45413</v>
      </c>
      <c r="C226" s="50" t="s">
        <v>24</v>
      </c>
      <c r="D226" s="61">
        <v>0</v>
      </c>
      <c r="E226" s="61">
        <v>0</v>
      </c>
      <c r="F226" s="61">
        <v>0</v>
      </c>
      <c r="G226" s="61">
        <v>0</v>
      </c>
      <c r="H226" s="61">
        <v>805833.56163000001</v>
      </c>
      <c r="I226" s="61">
        <v>1083.1096258467701</v>
      </c>
      <c r="J226" s="61">
        <v>1000.07983</v>
      </c>
      <c r="K226" s="61">
        <v>1150</v>
      </c>
      <c r="L226" s="61">
        <v>19575.033510500001</v>
      </c>
      <c r="M226" s="61">
        <v>26.310528911962301</v>
      </c>
      <c r="N226" s="61">
        <v>0</v>
      </c>
      <c r="O226" s="61">
        <v>282.50436000000002</v>
      </c>
      <c r="P226" s="61">
        <v>123656.58434</v>
      </c>
      <c r="Q226" s="61">
        <v>166.205086478494</v>
      </c>
      <c r="R226" s="61">
        <v>117.81704000000001</v>
      </c>
      <c r="S226" s="61">
        <v>217.17247</v>
      </c>
      <c r="T226" s="84" t="s">
        <v>45</v>
      </c>
      <c r="U226" s="85"/>
    </row>
    <row r="227" spans="2:21">
      <c r="B227" s="56">
        <v>45413</v>
      </c>
      <c r="C227" s="50" t="s">
        <v>23</v>
      </c>
      <c r="D227" s="61">
        <v>44598.090928999998</v>
      </c>
      <c r="E227" s="61">
        <v>59.943670603494603</v>
      </c>
      <c r="F227" s="61">
        <v>44.276420000000002</v>
      </c>
      <c r="G227" s="61">
        <v>72.685739999999996</v>
      </c>
      <c r="H227" s="61">
        <v>776697.39783999999</v>
      </c>
      <c r="I227" s="61">
        <v>1043.94811537634</v>
      </c>
      <c r="J227" s="61">
        <v>1000.016</v>
      </c>
      <c r="K227" s="61">
        <v>1212.0632000000001</v>
      </c>
      <c r="L227" s="61">
        <v>2343.1739637559999</v>
      </c>
      <c r="M227" s="61">
        <v>3.14942737063978</v>
      </c>
      <c r="N227" s="61">
        <v>0</v>
      </c>
      <c r="O227" s="61">
        <v>106.97286</v>
      </c>
      <c r="P227" s="61">
        <v>44563.817972999997</v>
      </c>
      <c r="Q227" s="61">
        <v>59.897604802419302</v>
      </c>
      <c r="R227" s="61">
        <v>45.409897000000001</v>
      </c>
      <c r="S227" s="61">
        <v>73.238380000000006</v>
      </c>
      <c r="T227" s="84" t="s">
        <v>45</v>
      </c>
      <c r="U227" s="85"/>
    </row>
    <row r="228" spans="2:21">
      <c r="B228" s="56">
        <v>45444</v>
      </c>
      <c r="C228" s="50" t="s">
        <v>24</v>
      </c>
      <c r="D228" s="61">
        <v>0</v>
      </c>
      <c r="E228" s="61">
        <v>0</v>
      </c>
      <c r="F228" s="61">
        <v>0</v>
      </c>
      <c r="G228" s="61">
        <v>0</v>
      </c>
      <c r="H228" s="61">
        <v>777777.90674000001</v>
      </c>
      <c r="I228" s="61">
        <v>1080.24709269444</v>
      </c>
      <c r="J228" s="61">
        <v>1000.0657</v>
      </c>
      <c r="K228" s="61">
        <v>1150</v>
      </c>
      <c r="L228" s="61">
        <v>21414.607073800002</v>
      </c>
      <c r="M228" s="61">
        <v>29.742509824722202</v>
      </c>
      <c r="N228" s="61">
        <v>0</v>
      </c>
      <c r="O228" s="61">
        <v>282.20729999999998</v>
      </c>
      <c r="P228" s="61">
        <v>128637.456361</v>
      </c>
      <c r="Q228" s="61">
        <v>178.663133834722</v>
      </c>
      <c r="R228" s="61">
        <v>125.339806</v>
      </c>
      <c r="S228" s="61">
        <v>234.37778</v>
      </c>
      <c r="T228" s="84" t="s">
        <v>45</v>
      </c>
      <c r="U228" s="85"/>
    </row>
    <row r="229" spans="2:21">
      <c r="B229" s="56">
        <v>45444</v>
      </c>
      <c r="C229" s="50" t="s">
        <v>23</v>
      </c>
      <c r="D229" s="61">
        <v>48295.877110000001</v>
      </c>
      <c r="E229" s="61">
        <v>67.077607097222199</v>
      </c>
      <c r="F229" s="61">
        <v>46.980156000000001</v>
      </c>
      <c r="G229" s="61">
        <v>89.318799999999996</v>
      </c>
      <c r="H229" s="61">
        <v>748837.33274999994</v>
      </c>
      <c r="I229" s="61">
        <v>1040.05185104166</v>
      </c>
      <c r="J229" s="61">
        <v>1000.1537</v>
      </c>
      <c r="K229" s="61">
        <v>1160.0833</v>
      </c>
      <c r="L229" s="61">
        <v>0</v>
      </c>
      <c r="M229" s="61">
        <v>0</v>
      </c>
      <c r="N229" s="61">
        <v>0</v>
      </c>
      <c r="O229" s="61">
        <v>0</v>
      </c>
      <c r="P229" s="61">
        <v>49075.397493999997</v>
      </c>
      <c r="Q229" s="61">
        <v>68.160274297222202</v>
      </c>
      <c r="R229" s="61">
        <v>47.846440000000001</v>
      </c>
      <c r="S229" s="61">
        <v>91.282973999999996</v>
      </c>
      <c r="T229" s="84" t="s">
        <v>45</v>
      </c>
      <c r="U229" s="85"/>
    </row>
    <row r="230" spans="2:21">
      <c r="B230" s="56">
        <v>45474</v>
      </c>
      <c r="C230" s="50" t="s">
        <v>24</v>
      </c>
      <c r="D230" s="61">
        <v>0</v>
      </c>
      <c r="E230" s="61">
        <v>0</v>
      </c>
      <c r="F230" s="61">
        <v>0</v>
      </c>
      <c r="G230" s="61">
        <v>0</v>
      </c>
      <c r="H230" s="61">
        <v>805503.27801000001</v>
      </c>
      <c r="I230" s="61">
        <v>1082.6656962500001</v>
      </c>
      <c r="J230" s="61">
        <v>1000.0834</v>
      </c>
      <c r="K230" s="61">
        <v>1150</v>
      </c>
      <c r="L230" s="61">
        <v>293.97276369999997</v>
      </c>
      <c r="M230" s="61">
        <v>0.395124682392473</v>
      </c>
      <c r="N230" s="61">
        <v>0</v>
      </c>
      <c r="O230" s="61">
        <v>41.766953000000001</v>
      </c>
      <c r="P230" s="61">
        <v>144351.06159</v>
      </c>
      <c r="Q230" s="61">
        <v>194.02024407258</v>
      </c>
      <c r="R230" s="61">
        <v>138.18301</v>
      </c>
      <c r="S230" s="61">
        <v>244.21003999999999</v>
      </c>
      <c r="T230" s="84" t="s">
        <v>45</v>
      </c>
      <c r="U230" s="85"/>
    </row>
    <row r="231" spans="2:21">
      <c r="B231" s="56">
        <v>45474</v>
      </c>
      <c r="C231" s="50" t="s">
        <v>23</v>
      </c>
      <c r="D231" s="61">
        <v>55534.084121</v>
      </c>
      <c r="E231" s="61">
        <v>74.642586184139702</v>
      </c>
      <c r="F231" s="61">
        <v>52.753990000000002</v>
      </c>
      <c r="G231" s="61">
        <v>92.015929999999997</v>
      </c>
      <c r="H231" s="61">
        <v>779820.68634000001</v>
      </c>
      <c r="I231" s="61">
        <v>1048.1460837903201</v>
      </c>
      <c r="J231" s="61">
        <v>1000.141</v>
      </c>
      <c r="K231" s="61">
        <v>1194.8290999999999</v>
      </c>
      <c r="L231" s="61">
        <v>0</v>
      </c>
      <c r="M231" s="61">
        <v>0</v>
      </c>
      <c r="N231" s="61">
        <v>0</v>
      </c>
      <c r="O231" s="61">
        <v>0</v>
      </c>
      <c r="P231" s="61">
        <v>56342.091674000003</v>
      </c>
      <c r="Q231" s="61">
        <v>75.728617841397806</v>
      </c>
      <c r="R231" s="61">
        <v>54.660995</v>
      </c>
      <c r="S231" s="61">
        <v>93.38655</v>
      </c>
      <c r="T231" s="84" t="s">
        <v>45</v>
      </c>
      <c r="U231" s="85"/>
    </row>
    <row r="232" spans="2:21">
      <c r="B232" s="56">
        <v>45505</v>
      </c>
      <c r="C232" s="50" t="s">
        <v>24</v>
      </c>
      <c r="D232" s="61">
        <v>0</v>
      </c>
      <c r="E232" s="61">
        <v>0</v>
      </c>
      <c r="F232" s="61">
        <v>0</v>
      </c>
      <c r="G232" s="61">
        <v>0</v>
      </c>
      <c r="H232" s="61">
        <v>804706.31342999998</v>
      </c>
      <c r="I232" s="61">
        <v>1081.59450729838</v>
      </c>
      <c r="J232" s="61">
        <v>1000.31555</v>
      </c>
      <c r="K232" s="61">
        <v>1150</v>
      </c>
      <c r="L232" s="61">
        <v>10.515152</v>
      </c>
      <c r="M232" s="61">
        <v>1.41332688172043E-2</v>
      </c>
      <c r="N232" s="61">
        <v>0</v>
      </c>
      <c r="O232" s="61">
        <v>10.515152</v>
      </c>
      <c r="P232" s="61">
        <v>142960.52455</v>
      </c>
      <c r="Q232" s="61">
        <v>192.15124267473101</v>
      </c>
      <c r="R232" s="61">
        <v>141.44638</v>
      </c>
      <c r="S232" s="61">
        <v>242.20850999999999</v>
      </c>
      <c r="T232" s="84" t="s">
        <v>45</v>
      </c>
      <c r="U232" s="85"/>
    </row>
    <row r="233" spans="2:21">
      <c r="B233" s="56">
        <v>45505</v>
      </c>
      <c r="C233" s="50" t="s">
        <v>23</v>
      </c>
      <c r="D233" s="61">
        <v>57776.248706999999</v>
      </c>
      <c r="E233" s="61">
        <v>77.656248262096696</v>
      </c>
      <c r="F233" s="61">
        <v>64.286995000000005</v>
      </c>
      <c r="G233" s="61">
        <v>90.817189999999997</v>
      </c>
      <c r="H233" s="61">
        <v>779936.73780999996</v>
      </c>
      <c r="I233" s="61">
        <v>1048.3020669489199</v>
      </c>
      <c r="J233" s="61">
        <v>1000.304</v>
      </c>
      <c r="K233" s="61">
        <v>1186.9168999999999</v>
      </c>
      <c r="L233" s="61">
        <v>0</v>
      </c>
      <c r="M233" s="61">
        <v>0</v>
      </c>
      <c r="N233" s="61">
        <v>0</v>
      </c>
      <c r="O233" s="61">
        <v>0</v>
      </c>
      <c r="P233" s="61">
        <v>58649.020608999999</v>
      </c>
      <c r="Q233" s="61">
        <v>78.829328775537604</v>
      </c>
      <c r="R233" s="61">
        <v>65.370230000000006</v>
      </c>
      <c r="S233" s="61">
        <v>92.093315000000004</v>
      </c>
      <c r="T233" s="84" t="s">
        <v>45</v>
      </c>
      <c r="U233" s="85"/>
    </row>
    <row r="234" spans="2:21">
      <c r="B234" s="56">
        <v>45536</v>
      </c>
      <c r="C234" s="50" t="s">
        <v>24</v>
      </c>
      <c r="D234" s="61">
        <v>0</v>
      </c>
      <c r="E234" s="61">
        <v>0</v>
      </c>
      <c r="F234" s="61">
        <v>0</v>
      </c>
      <c r="G234" s="61">
        <v>0</v>
      </c>
      <c r="H234" s="61">
        <v>782914.51489999995</v>
      </c>
      <c r="I234" s="61">
        <v>1087.38127069444</v>
      </c>
      <c r="J234" s="61">
        <v>1000.2333</v>
      </c>
      <c r="K234" s="61">
        <v>1150</v>
      </c>
      <c r="L234" s="61">
        <v>1346.2550309999999</v>
      </c>
      <c r="M234" s="61">
        <v>1.86979865416666</v>
      </c>
      <c r="N234" s="61">
        <v>0</v>
      </c>
      <c r="O234" s="61">
        <v>165.53433000000001</v>
      </c>
      <c r="P234" s="61">
        <v>128500.88963000001</v>
      </c>
      <c r="Q234" s="61">
        <v>178.47345781944401</v>
      </c>
      <c r="R234" s="61">
        <v>132.97429</v>
      </c>
      <c r="S234" s="61">
        <v>227.17075</v>
      </c>
      <c r="T234" s="84" t="s">
        <v>45</v>
      </c>
      <c r="U234" s="85"/>
    </row>
    <row r="235" spans="2:21">
      <c r="B235" s="56">
        <v>45536</v>
      </c>
      <c r="C235" s="50" t="s">
        <v>23</v>
      </c>
      <c r="D235" s="61">
        <v>54048.484868</v>
      </c>
      <c r="E235" s="61">
        <v>75.067340094444404</v>
      </c>
      <c r="F235" s="61">
        <v>61.550280000000001</v>
      </c>
      <c r="G235" s="61">
        <v>85.823560000000001</v>
      </c>
      <c r="H235" s="61">
        <v>754935.60533000005</v>
      </c>
      <c r="I235" s="61">
        <v>1048.52167406944</v>
      </c>
      <c r="J235" s="61">
        <v>1000.0054</v>
      </c>
      <c r="K235" s="61">
        <v>1193.8327999999999</v>
      </c>
      <c r="L235" s="61">
        <v>0</v>
      </c>
      <c r="M235" s="61">
        <v>0</v>
      </c>
      <c r="N235" s="61">
        <v>0</v>
      </c>
      <c r="O235" s="61">
        <v>0</v>
      </c>
      <c r="P235" s="61">
        <v>54658.020487000002</v>
      </c>
      <c r="Q235" s="61">
        <v>75.913917343055502</v>
      </c>
      <c r="R235" s="61">
        <v>61.801160000000003</v>
      </c>
      <c r="S235" s="61">
        <v>87.924059999999997</v>
      </c>
      <c r="T235" s="84" t="s">
        <v>45</v>
      </c>
      <c r="U235" s="85"/>
    </row>
    <row r="236" spans="2:21">
      <c r="B236" s="56">
        <v>45566</v>
      </c>
      <c r="C236" s="50" t="s">
        <v>24</v>
      </c>
      <c r="D236" s="61">
        <v>0</v>
      </c>
      <c r="E236" s="61">
        <v>0</v>
      </c>
      <c r="F236" s="61">
        <v>0</v>
      </c>
      <c r="G236" s="61">
        <v>0</v>
      </c>
      <c r="H236" s="61">
        <v>814652.23554000002</v>
      </c>
      <c r="I236" s="61">
        <v>1094.96268217741</v>
      </c>
      <c r="J236" s="61">
        <v>1000.12256</v>
      </c>
      <c r="K236" s="61">
        <v>1150</v>
      </c>
      <c r="L236" s="61">
        <v>16868.960635300002</v>
      </c>
      <c r="M236" s="61">
        <v>22.673334187231099</v>
      </c>
      <c r="N236" s="61">
        <v>0</v>
      </c>
      <c r="O236" s="61">
        <v>301.50308000000001</v>
      </c>
      <c r="P236" s="61">
        <v>120144.651488</v>
      </c>
      <c r="Q236" s="61">
        <v>161.48474662365501</v>
      </c>
      <c r="R236" s="61">
        <v>112.57934</v>
      </c>
      <c r="S236" s="61">
        <v>218.38173</v>
      </c>
      <c r="T236" s="84" t="s">
        <v>45</v>
      </c>
      <c r="U236" s="85"/>
    </row>
    <row r="237" spans="2:21">
      <c r="B237" s="56">
        <v>45566</v>
      </c>
      <c r="C237" s="50" t="s">
        <v>23</v>
      </c>
      <c r="D237" s="61">
        <v>55412.623712000001</v>
      </c>
      <c r="E237" s="61">
        <v>74.479332946236497</v>
      </c>
      <c r="F237" s="61">
        <v>64.095770000000002</v>
      </c>
      <c r="G237" s="61">
        <v>85.837299999999999</v>
      </c>
      <c r="H237" s="61">
        <v>776173.46531999996</v>
      </c>
      <c r="I237" s="61">
        <v>1043.243905</v>
      </c>
      <c r="J237" s="61">
        <v>1000.1196</v>
      </c>
      <c r="K237" s="61">
        <v>1202.6654000000001</v>
      </c>
      <c r="L237" s="61">
        <v>0</v>
      </c>
      <c r="M237" s="61">
        <v>0</v>
      </c>
      <c r="N237" s="61">
        <v>0</v>
      </c>
      <c r="O237" s="61">
        <v>0</v>
      </c>
      <c r="P237" s="61">
        <v>56129.335876999998</v>
      </c>
      <c r="Q237" s="61">
        <v>75.442655748655895</v>
      </c>
      <c r="R237" s="61">
        <v>64.388465999999994</v>
      </c>
      <c r="S237" s="61">
        <v>87.234009999999998</v>
      </c>
      <c r="T237" s="84" t="s">
        <v>45</v>
      </c>
      <c r="U237" s="85"/>
    </row>
    <row r="238" spans="2:21">
      <c r="B238" s="56">
        <v>45597</v>
      </c>
      <c r="C238" s="50" t="s">
        <v>24</v>
      </c>
      <c r="D238" s="61">
        <v>0</v>
      </c>
      <c r="E238" s="61">
        <v>0</v>
      </c>
      <c r="F238" s="61">
        <v>0</v>
      </c>
      <c r="G238" s="61">
        <v>0</v>
      </c>
      <c r="H238" s="61">
        <v>780034.29764</v>
      </c>
      <c r="I238" s="61">
        <v>1083.3809689444399</v>
      </c>
      <c r="J238" s="61">
        <v>1000.0841</v>
      </c>
      <c r="K238" s="61">
        <v>1150</v>
      </c>
      <c r="L238" s="61">
        <v>2151.7271835000001</v>
      </c>
      <c r="M238" s="61">
        <v>2.9885099770833299</v>
      </c>
      <c r="N238" s="61">
        <v>0</v>
      </c>
      <c r="O238" s="61">
        <v>146.11246</v>
      </c>
      <c r="P238" s="61">
        <v>123591.72547</v>
      </c>
      <c r="Q238" s="61">
        <v>171.655174263888</v>
      </c>
      <c r="R238" s="61">
        <v>130.32773</v>
      </c>
      <c r="S238" s="61">
        <v>205.71823000000001</v>
      </c>
      <c r="T238" s="84" t="s">
        <v>45</v>
      </c>
      <c r="U238" s="85"/>
    </row>
    <row r="239" spans="2:21">
      <c r="B239" s="56">
        <v>45597</v>
      </c>
      <c r="C239" s="50" t="s">
        <v>23</v>
      </c>
      <c r="D239" s="61">
        <v>55132.374612</v>
      </c>
      <c r="E239" s="61">
        <v>76.572742516666594</v>
      </c>
      <c r="F239" s="61">
        <v>53.219450000000002</v>
      </c>
      <c r="G239" s="61">
        <v>91.314530000000005</v>
      </c>
      <c r="H239" s="61">
        <v>760425.44753</v>
      </c>
      <c r="I239" s="61">
        <v>1056.1464549027701</v>
      </c>
      <c r="J239" s="61">
        <v>1000.2406999999999</v>
      </c>
      <c r="K239" s="61">
        <v>1225</v>
      </c>
      <c r="L239" s="61">
        <v>435.3012339</v>
      </c>
      <c r="M239" s="61">
        <v>0.60458504708333305</v>
      </c>
      <c r="N239" s="61">
        <v>0</v>
      </c>
      <c r="O239" s="61">
        <v>53.592660000000002</v>
      </c>
      <c r="P239" s="61">
        <v>54042.941305</v>
      </c>
      <c r="Q239" s="61">
        <v>75.059640701388801</v>
      </c>
      <c r="R239" s="61">
        <v>53.219450000000002</v>
      </c>
      <c r="S239" s="61">
        <v>89.437799999999996</v>
      </c>
      <c r="T239" s="84" t="s">
        <v>45</v>
      </c>
      <c r="U239" s="85"/>
    </row>
    <row r="240" spans="2:21">
      <c r="B240" s="56">
        <v>45627</v>
      </c>
      <c r="C240" s="50" t="s">
        <v>24</v>
      </c>
      <c r="D240" s="61">
        <v>0</v>
      </c>
      <c r="E240" s="61">
        <v>0</v>
      </c>
      <c r="F240" s="61">
        <v>0</v>
      </c>
      <c r="G240" s="61">
        <v>0</v>
      </c>
      <c r="H240" s="61">
        <v>804038.13178000005</v>
      </c>
      <c r="I240" s="61">
        <v>1080.6964136827901</v>
      </c>
      <c r="J240" s="61">
        <v>1001.40454</v>
      </c>
      <c r="K240" s="61">
        <v>1150</v>
      </c>
      <c r="L240" s="61">
        <v>1412.0270009999999</v>
      </c>
      <c r="M240" s="61">
        <v>1.89788575403225</v>
      </c>
      <c r="N240" s="61">
        <v>0</v>
      </c>
      <c r="O240" s="61">
        <v>102.93857</v>
      </c>
      <c r="P240" s="61">
        <v>133299.04566999999</v>
      </c>
      <c r="Q240" s="61">
        <v>179.165383965053</v>
      </c>
      <c r="R240" s="61">
        <v>142.47289000000001</v>
      </c>
      <c r="S240" s="61">
        <v>219.40428</v>
      </c>
      <c r="T240" s="84" t="s">
        <v>45</v>
      </c>
      <c r="U240" s="85"/>
    </row>
    <row r="241" spans="2:21">
      <c r="B241" s="56">
        <v>45627</v>
      </c>
      <c r="C241" s="50" t="s">
        <v>23</v>
      </c>
      <c r="D241" s="61">
        <v>62087.086410000004</v>
      </c>
      <c r="E241" s="61">
        <v>83.450384959677393</v>
      </c>
      <c r="F241" s="61">
        <v>65.549030000000002</v>
      </c>
      <c r="G241" s="61">
        <v>95.219390000000004</v>
      </c>
      <c r="H241" s="61">
        <v>784144.28388999996</v>
      </c>
      <c r="I241" s="61">
        <v>1053.95737081989</v>
      </c>
      <c r="J241" s="61">
        <v>1000.21204</v>
      </c>
      <c r="K241" s="61">
        <v>1225</v>
      </c>
      <c r="L241" s="61">
        <v>350.91369864000001</v>
      </c>
      <c r="M241" s="61">
        <v>0.47165819709677398</v>
      </c>
      <c r="N241" s="61">
        <v>0</v>
      </c>
      <c r="O241" s="61">
        <v>102.56494000000001</v>
      </c>
      <c r="P241" s="61">
        <v>60104.580475000002</v>
      </c>
      <c r="Q241" s="61">
        <v>80.785726444892404</v>
      </c>
      <c r="R241" s="61">
        <v>65.549030000000002</v>
      </c>
      <c r="S241" s="61">
        <v>94.171260000000004</v>
      </c>
      <c r="T241" s="84" t="s">
        <v>45</v>
      </c>
      <c r="U241" s="85"/>
    </row>
    <row r="242" spans="2:21">
      <c r="B242" s="78">
        <v>45658</v>
      </c>
      <c r="C242" t="s">
        <v>24</v>
      </c>
      <c r="D242">
        <v>0</v>
      </c>
      <c r="E242">
        <v>0</v>
      </c>
      <c r="F242">
        <v>0</v>
      </c>
      <c r="G242">
        <v>0</v>
      </c>
      <c r="H242">
        <v>804254.95108999999</v>
      </c>
      <c r="I242">
        <v>1080.98783748655</v>
      </c>
      <c r="J242">
        <v>1000.90625</v>
      </c>
      <c r="K242">
        <v>1150</v>
      </c>
      <c r="L242">
        <v>351.71821599999998</v>
      </c>
      <c r="M242">
        <v>0.47273953763440801</v>
      </c>
      <c r="N242">
        <v>0</v>
      </c>
      <c r="O242">
        <v>51.516249999999999</v>
      </c>
      <c r="P242">
        <v>135632.54806999999</v>
      </c>
      <c r="Q242">
        <v>182.30181192204299</v>
      </c>
      <c r="R242">
        <v>146.63463999999999</v>
      </c>
      <c r="S242">
        <v>210.42123000000001</v>
      </c>
      <c r="T242" s="84" t="s">
        <v>45</v>
      </c>
      <c r="U242" s="85" t="s">
        <v>44</v>
      </c>
    </row>
    <row r="243" spans="2:21">
      <c r="B243" s="78">
        <v>45658</v>
      </c>
      <c r="C243" t="s">
        <v>23</v>
      </c>
      <c r="D243">
        <v>62922.565304999996</v>
      </c>
      <c r="E243">
        <v>84.573340463709599</v>
      </c>
      <c r="F243">
        <v>62.560809999999996</v>
      </c>
      <c r="G243">
        <v>99.361859999999993</v>
      </c>
      <c r="H243">
        <v>795402.03503999999</v>
      </c>
      <c r="I243">
        <v>1069.08875677419</v>
      </c>
      <c r="J243">
        <v>1000.21234</v>
      </c>
      <c r="K243">
        <v>1225</v>
      </c>
      <c r="L243">
        <v>936.26804143000004</v>
      </c>
      <c r="M243">
        <v>1.2584247868682701</v>
      </c>
      <c r="N243">
        <v>0</v>
      </c>
      <c r="O243">
        <v>94.464280000000002</v>
      </c>
      <c r="P243">
        <v>60258.466490999999</v>
      </c>
      <c r="Q243">
        <v>80.9925624879032</v>
      </c>
      <c r="R243">
        <v>62.560809999999996</v>
      </c>
      <c r="S243">
        <v>96.474556000000007</v>
      </c>
      <c r="T243" s="84" t="s">
        <v>45</v>
      </c>
      <c r="U243" s="85"/>
    </row>
    <row r="244" spans="2:21">
      <c r="B244" s="78">
        <v>45689</v>
      </c>
      <c r="C244" t="s">
        <v>24</v>
      </c>
      <c r="D244">
        <v>0</v>
      </c>
      <c r="E244">
        <v>0</v>
      </c>
      <c r="F244">
        <v>0</v>
      </c>
      <c r="G244">
        <v>0</v>
      </c>
      <c r="H244">
        <v>731254.10881999996</v>
      </c>
      <c r="I244">
        <v>1088.17575717261</v>
      </c>
      <c r="J244">
        <v>1000.5550500000001</v>
      </c>
      <c r="K244">
        <v>1150</v>
      </c>
      <c r="L244">
        <v>85.138778200000004</v>
      </c>
      <c r="M244">
        <v>0.12669461041666599</v>
      </c>
      <c r="N244">
        <v>0</v>
      </c>
      <c r="O244">
        <v>52.106032999999996</v>
      </c>
      <c r="P244">
        <v>120797.60219000001</v>
      </c>
      <c r="Q244">
        <v>179.758336592261</v>
      </c>
      <c r="R244">
        <v>142.99155999999999</v>
      </c>
      <c r="S244">
        <v>221.89919</v>
      </c>
      <c r="T244" s="84" t="s">
        <v>45</v>
      </c>
      <c r="U244" s="85"/>
    </row>
    <row r="245" spans="2:21">
      <c r="B245" s="78">
        <v>45689</v>
      </c>
      <c r="C245" t="s">
        <v>23</v>
      </c>
      <c r="D245">
        <v>54802.755830000002</v>
      </c>
      <c r="E245">
        <v>81.551719985119007</v>
      </c>
      <c r="F245">
        <v>63.778170000000003</v>
      </c>
      <c r="G245">
        <v>95.74409</v>
      </c>
      <c r="H245">
        <v>713016.81542</v>
      </c>
      <c r="I245">
        <v>1061.03692770833</v>
      </c>
      <c r="J245">
        <v>1000.10126</v>
      </c>
      <c r="K245">
        <v>1225</v>
      </c>
      <c r="L245">
        <v>128.64005969999999</v>
      </c>
      <c r="M245">
        <v>0.19142866026785699</v>
      </c>
      <c r="N245">
        <v>0</v>
      </c>
      <c r="O245">
        <v>38.035034000000003</v>
      </c>
      <c r="P245">
        <v>53379.457924000002</v>
      </c>
      <c r="Q245">
        <v>79.433717148809507</v>
      </c>
      <c r="R245">
        <v>63.778170000000003</v>
      </c>
      <c r="S245">
        <v>92.845269999999999</v>
      </c>
      <c r="T245" s="84" t="s">
        <v>45</v>
      </c>
      <c r="U245" s="85"/>
    </row>
    <row r="246" spans="2:21">
      <c r="B246" s="78">
        <v>45717</v>
      </c>
      <c r="C246" t="s">
        <v>24</v>
      </c>
      <c r="D246">
        <v>0</v>
      </c>
      <c r="E246">
        <v>0</v>
      </c>
      <c r="F246">
        <v>0</v>
      </c>
      <c r="G246">
        <v>0</v>
      </c>
      <c r="H246">
        <v>811073.78485000005</v>
      </c>
      <c r="I246">
        <v>1090.1529366263401</v>
      </c>
      <c r="J246">
        <v>1000.5862</v>
      </c>
      <c r="K246">
        <v>1150</v>
      </c>
      <c r="L246">
        <v>16608.9082518</v>
      </c>
      <c r="M246">
        <v>22.323801413709599</v>
      </c>
      <c r="N246">
        <v>0</v>
      </c>
      <c r="O246">
        <v>212.63513</v>
      </c>
      <c r="P246">
        <v>123383.04977</v>
      </c>
      <c r="Q246">
        <v>165.83743248655901</v>
      </c>
      <c r="R246">
        <v>127.63781</v>
      </c>
      <c r="S246">
        <v>225.41335000000001</v>
      </c>
      <c r="T246" s="84" t="s">
        <v>45</v>
      </c>
      <c r="U246" s="85"/>
    </row>
    <row r="247" spans="2:21">
      <c r="B247" s="78">
        <v>45717</v>
      </c>
      <c r="C247" t="s">
        <v>23</v>
      </c>
      <c r="D247">
        <v>53533.391725000001</v>
      </c>
      <c r="E247">
        <v>71.953483501343996</v>
      </c>
      <c r="F247">
        <v>49.742573</v>
      </c>
      <c r="G247">
        <v>86.167755</v>
      </c>
      <c r="H247">
        <v>786474.04968000005</v>
      </c>
      <c r="I247">
        <v>1057.0887764516101</v>
      </c>
      <c r="J247">
        <v>1000.4752</v>
      </c>
      <c r="K247">
        <v>1225</v>
      </c>
      <c r="L247">
        <v>8358.91936833</v>
      </c>
      <c r="M247">
        <v>11.2351066778629</v>
      </c>
      <c r="N247">
        <v>0</v>
      </c>
      <c r="O247">
        <v>191.32848999999999</v>
      </c>
      <c r="P247">
        <v>51529.451384</v>
      </c>
      <c r="Q247">
        <v>69.2600153010752</v>
      </c>
      <c r="R247">
        <v>49.742573</v>
      </c>
      <c r="S247">
        <v>85.372129999999999</v>
      </c>
      <c r="T247" s="84" t="s">
        <v>45</v>
      </c>
      <c r="U247" s="85"/>
    </row>
    <row r="248" spans="2:21">
      <c r="B248" s="78">
        <v>45748</v>
      </c>
      <c r="C248" t="s">
        <v>24</v>
      </c>
      <c r="D248">
        <v>0</v>
      </c>
      <c r="E248">
        <v>0</v>
      </c>
      <c r="F248">
        <v>0</v>
      </c>
      <c r="G248">
        <v>0</v>
      </c>
      <c r="H248">
        <v>779699.04767</v>
      </c>
      <c r="I248">
        <v>1082.91534398611</v>
      </c>
      <c r="J248">
        <v>1000.7826</v>
      </c>
      <c r="K248">
        <v>1150</v>
      </c>
      <c r="L248">
        <v>59948.210042600003</v>
      </c>
      <c r="M248">
        <v>83.261402836944399</v>
      </c>
      <c r="N248">
        <v>0</v>
      </c>
      <c r="O248">
        <v>365.83496000000002</v>
      </c>
      <c r="P248">
        <v>112409.725777</v>
      </c>
      <c r="Q248">
        <v>156.124619134722</v>
      </c>
      <c r="R248">
        <v>118.681</v>
      </c>
      <c r="S248">
        <v>201.44213999999999</v>
      </c>
      <c r="T248" s="84" t="s">
        <v>45</v>
      </c>
      <c r="U248" s="85"/>
    </row>
    <row r="249" spans="2:21">
      <c r="B249" s="78">
        <v>45748</v>
      </c>
      <c r="C249" t="s">
        <v>23</v>
      </c>
      <c r="D249">
        <v>51386.035036000001</v>
      </c>
      <c r="E249">
        <v>71.369493105555506</v>
      </c>
      <c r="F249">
        <v>46.348582999999998</v>
      </c>
      <c r="G249">
        <v>88.815124999999995</v>
      </c>
      <c r="H249">
        <v>756469.39174999995</v>
      </c>
      <c r="I249">
        <v>1050.6519329861101</v>
      </c>
      <c r="J249">
        <v>1000.0675</v>
      </c>
      <c r="K249">
        <v>1225</v>
      </c>
      <c r="L249">
        <v>2790.9035657999998</v>
      </c>
      <c r="M249">
        <v>3.8762549525000001</v>
      </c>
      <c r="N249">
        <v>0</v>
      </c>
      <c r="O249">
        <v>100.05198</v>
      </c>
      <c r="P249">
        <v>50227.144362999999</v>
      </c>
      <c r="Q249">
        <v>69.759922726388794</v>
      </c>
      <c r="R249">
        <v>46.348582999999998</v>
      </c>
      <c r="S249">
        <v>87.774500000000003</v>
      </c>
      <c r="T249" s="84" t="s">
        <v>45</v>
      </c>
      <c r="U249" s="85"/>
    </row>
    <row r="250" spans="2:21">
      <c r="B250" s="78">
        <v>45778</v>
      </c>
      <c r="C250" t="s">
        <v>24</v>
      </c>
      <c r="D250">
        <v>0</v>
      </c>
      <c r="E250">
        <v>0</v>
      </c>
      <c r="F250">
        <v>0</v>
      </c>
      <c r="G250">
        <v>0</v>
      </c>
      <c r="H250">
        <v>805664.48002000002</v>
      </c>
      <c r="I250">
        <v>1082.8823656182699</v>
      </c>
      <c r="J250">
        <v>1000.12476</v>
      </c>
      <c r="K250">
        <v>1150</v>
      </c>
      <c r="L250">
        <v>23641.851972</v>
      </c>
      <c r="M250">
        <v>31.776682758064499</v>
      </c>
      <c r="N250">
        <v>0</v>
      </c>
      <c r="O250">
        <v>309.54939999999999</v>
      </c>
      <c r="P250">
        <v>124033.89320400001</v>
      </c>
      <c r="Q250">
        <v>166.71222204838699</v>
      </c>
      <c r="R250">
        <v>120.90647</v>
      </c>
      <c r="S250">
        <v>215.42961</v>
      </c>
      <c r="T250" s="84" t="s">
        <v>45</v>
      </c>
      <c r="U250" s="85"/>
    </row>
    <row r="251" spans="2:21">
      <c r="B251" s="78">
        <v>45778</v>
      </c>
      <c r="C251" t="s">
        <v>23</v>
      </c>
      <c r="D251">
        <v>44726.880440000001</v>
      </c>
      <c r="E251">
        <v>60.116774784946202</v>
      </c>
      <c r="F251">
        <v>44.203262000000002</v>
      </c>
      <c r="G251">
        <v>79.570589999999996</v>
      </c>
      <c r="H251">
        <v>776462.08814000001</v>
      </c>
      <c r="I251">
        <v>1043.63183889784</v>
      </c>
      <c r="J251">
        <v>1000.1454</v>
      </c>
      <c r="K251">
        <v>1207.203</v>
      </c>
      <c r="L251">
        <v>2351.0468734800002</v>
      </c>
      <c r="M251">
        <v>3.1600092385483798</v>
      </c>
      <c r="N251">
        <v>0</v>
      </c>
      <c r="O251">
        <v>101.34135999999999</v>
      </c>
      <c r="P251">
        <v>44697.750490999999</v>
      </c>
      <c r="Q251">
        <v>60.077621627688103</v>
      </c>
      <c r="R251">
        <v>45.247790000000002</v>
      </c>
      <c r="S251">
        <v>79.09</v>
      </c>
      <c r="T251" s="84" t="s">
        <v>45</v>
      </c>
      <c r="U251" s="85"/>
    </row>
    <row r="252" spans="2:21">
      <c r="B252" s="78">
        <v>45809</v>
      </c>
      <c r="C252" t="s">
        <v>24</v>
      </c>
      <c r="D252">
        <v>0</v>
      </c>
      <c r="E252">
        <v>0</v>
      </c>
      <c r="F252">
        <v>0</v>
      </c>
      <c r="G252">
        <v>0</v>
      </c>
      <c r="H252">
        <v>777369.28252000001</v>
      </c>
      <c r="I252">
        <v>1079.67955905555</v>
      </c>
      <c r="J252">
        <v>1000.345</v>
      </c>
      <c r="K252">
        <v>1150</v>
      </c>
      <c r="L252">
        <v>26527.674256999999</v>
      </c>
      <c r="M252">
        <v>36.843992023611101</v>
      </c>
      <c r="N252">
        <v>0</v>
      </c>
      <c r="O252">
        <v>308.23543999999998</v>
      </c>
      <c r="P252">
        <v>129271.036055</v>
      </c>
      <c r="Q252">
        <v>179.543105631944</v>
      </c>
      <c r="R252">
        <v>126.578835</v>
      </c>
      <c r="S252">
        <v>234.90925999999999</v>
      </c>
      <c r="T252" s="84" t="s">
        <v>45</v>
      </c>
      <c r="U252" s="85"/>
    </row>
    <row r="253" spans="2:21">
      <c r="B253" s="78">
        <v>45809</v>
      </c>
      <c r="C253" t="s">
        <v>23</v>
      </c>
      <c r="D253">
        <v>48216.195791999999</v>
      </c>
      <c r="E253">
        <v>66.966938600000006</v>
      </c>
      <c r="F253">
        <v>46.147407999999999</v>
      </c>
      <c r="G253">
        <v>88.084999999999994</v>
      </c>
      <c r="H253">
        <v>748839.67154999997</v>
      </c>
      <c r="I253">
        <v>1040.0550993750001</v>
      </c>
      <c r="J253">
        <v>1000.0969</v>
      </c>
      <c r="K253">
        <v>1144.9009000000001</v>
      </c>
      <c r="L253">
        <v>18.026447000000001</v>
      </c>
      <c r="M253">
        <v>2.5036731944444401E-2</v>
      </c>
      <c r="N253">
        <v>0</v>
      </c>
      <c r="O253">
        <v>18.026447000000001</v>
      </c>
      <c r="P253">
        <v>49448.404796000003</v>
      </c>
      <c r="Q253">
        <v>68.6783399944444</v>
      </c>
      <c r="R253">
        <v>46.92812</v>
      </c>
      <c r="S253">
        <v>90.833960000000005</v>
      </c>
      <c r="T253" s="84" t="s">
        <v>45</v>
      </c>
      <c r="U253" s="85"/>
    </row>
    <row r="254" spans="2:21">
      <c r="B254" s="78">
        <v>45839</v>
      </c>
      <c r="C254" t="s">
        <v>24</v>
      </c>
      <c r="D254">
        <v>0</v>
      </c>
      <c r="E254">
        <v>0</v>
      </c>
      <c r="F254">
        <v>0</v>
      </c>
      <c r="G254">
        <v>0</v>
      </c>
      <c r="H254">
        <v>803362.31174999999</v>
      </c>
      <c r="I254">
        <v>1079.78805342741</v>
      </c>
      <c r="J254">
        <v>1000.23096</v>
      </c>
      <c r="K254">
        <v>1150</v>
      </c>
      <c r="L254">
        <v>1117.9874785</v>
      </c>
      <c r="M254">
        <v>1.5026713420698901</v>
      </c>
      <c r="N254">
        <v>0</v>
      </c>
      <c r="O254">
        <v>97.579589999999996</v>
      </c>
      <c r="P254">
        <v>144250.18878999999</v>
      </c>
      <c r="Q254">
        <v>193.88466235215</v>
      </c>
      <c r="R254">
        <v>140.14797999999999</v>
      </c>
      <c r="S254">
        <v>247.98418000000001</v>
      </c>
      <c r="T254" s="84" t="s">
        <v>45</v>
      </c>
      <c r="U254" s="85"/>
    </row>
    <row r="255" spans="2:21">
      <c r="B255" s="78">
        <v>45839</v>
      </c>
      <c r="C255" t="s">
        <v>23</v>
      </c>
      <c r="D255">
        <v>56132.421313999999</v>
      </c>
      <c r="E255">
        <v>75.446802841397798</v>
      </c>
      <c r="F255">
        <v>53.597079999999998</v>
      </c>
      <c r="G255">
        <v>88.707499999999996</v>
      </c>
      <c r="H255">
        <v>777333.86909000005</v>
      </c>
      <c r="I255">
        <v>1044.80358748655</v>
      </c>
      <c r="J255">
        <v>1000.1161</v>
      </c>
      <c r="K255">
        <v>1173.6760999999999</v>
      </c>
      <c r="L255">
        <v>0</v>
      </c>
      <c r="M255">
        <v>0</v>
      </c>
      <c r="N255">
        <v>0</v>
      </c>
      <c r="O255">
        <v>0</v>
      </c>
      <c r="P255">
        <v>57399.404138999998</v>
      </c>
      <c r="Q255">
        <v>77.149736745967701</v>
      </c>
      <c r="R255">
        <v>55.518818000000003</v>
      </c>
      <c r="S255">
        <v>92.721639999999994</v>
      </c>
      <c r="T255" s="84" t="s">
        <v>45</v>
      </c>
      <c r="U255" s="85"/>
    </row>
    <row r="256" spans="2:21">
      <c r="B256" s="78">
        <v>45870</v>
      </c>
      <c r="C256" t="s">
        <v>24</v>
      </c>
      <c r="D256">
        <v>0</v>
      </c>
      <c r="E256">
        <v>0</v>
      </c>
      <c r="F256">
        <v>0</v>
      </c>
      <c r="G256">
        <v>0</v>
      </c>
      <c r="H256">
        <v>806143.58620000002</v>
      </c>
      <c r="I256">
        <v>1083.5263255376301</v>
      </c>
      <c r="J256">
        <v>1000.3799</v>
      </c>
      <c r="K256">
        <v>1150</v>
      </c>
      <c r="L256">
        <v>38.533830000000002</v>
      </c>
      <c r="M256">
        <v>5.1792782258064503E-2</v>
      </c>
      <c r="N256">
        <v>0</v>
      </c>
      <c r="O256">
        <v>38.533830000000002</v>
      </c>
      <c r="P256">
        <v>143065.52536</v>
      </c>
      <c r="Q256">
        <v>192.29237279569799</v>
      </c>
      <c r="R256">
        <v>140.2226</v>
      </c>
      <c r="S256">
        <v>243.81674000000001</v>
      </c>
      <c r="T256" s="84" t="s">
        <v>45</v>
      </c>
      <c r="U256" s="85"/>
    </row>
    <row r="257" spans="2:21">
      <c r="B257" s="78">
        <v>45870</v>
      </c>
      <c r="C257" t="s">
        <v>23</v>
      </c>
      <c r="D257">
        <v>57307.054215999997</v>
      </c>
      <c r="E257">
        <v>77.025610505376306</v>
      </c>
      <c r="F257">
        <v>63.713543000000001</v>
      </c>
      <c r="G257">
        <v>87.958960000000005</v>
      </c>
      <c r="H257">
        <v>781996.63734999998</v>
      </c>
      <c r="I257">
        <v>1051.0707491263399</v>
      </c>
      <c r="J257">
        <v>1000.75244</v>
      </c>
      <c r="K257">
        <v>1189.8389</v>
      </c>
      <c r="L257">
        <v>0</v>
      </c>
      <c r="M257">
        <v>0</v>
      </c>
      <c r="N257">
        <v>0</v>
      </c>
      <c r="O257">
        <v>0</v>
      </c>
      <c r="P257">
        <v>58667.075082000003</v>
      </c>
      <c r="Q257">
        <v>78.853595540322502</v>
      </c>
      <c r="R257">
        <v>64.485016000000002</v>
      </c>
      <c r="S257">
        <v>91.823166000000001</v>
      </c>
      <c r="T257" s="84" t="s">
        <v>45</v>
      </c>
      <c r="U257" s="85"/>
    </row>
    <row r="258" spans="2:21">
      <c r="B258" s="78">
        <v>45901</v>
      </c>
      <c r="C258" t="s">
        <v>24</v>
      </c>
      <c r="D258">
        <v>0</v>
      </c>
      <c r="E258">
        <v>0</v>
      </c>
      <c r="F258">
        <v>0</v>
      </c>
      <c r="G258">
        <v>0</v>
      </c>
      <c r="H258">
        <v>784838.28926999995</v>
      </c>
      <c r="I258">
        <v>1090.05317954166</v>
      </c>
      <c r="J258">
        <v>1000.15735</v>
      </c>
      <c r="K258">
        <v>1150</v>
      </c>
      <c r="L258">
        <v>2207.6112379000001</v>
      </c>
      <c r="M258">
        <v>3.0661267193055499</v>
      </c>
      <c r="N258">
        <v>0</v>
      </c>
      <c r="O258">
        <v>182.13069999999999</v>
      </c>
      <c r="P258">
        <v>128575.10604</v>
      </c>
      <c r="Q258">
        <v>178.57653616666599</v>
      </c>
      <c r="R258">
        <v>129.29357999999999</v>
      </c>
      <c r="S258">
        <v>232.21466000000001</v>
      </c>
      <c r="T258" s="84" t="s">
        <v>45</v>
      </c>
      <c r="U258" s="85"/>
    </row>
    <row r="259" spans="2:21">
      <c r="B259" s="78">
        <v>45901</v>
      </c>
      <c r="C259" t="s">
        <v>23</v>
      </c>
      <c r="D259">
        <v>54108.158364000003</v>
      </c>
      <c r="E259">
        <v>75.150219949999993</v>
      </c>
      <c r="F259">
        <v>61.762752999999996</v>
      </c>
      <c r="G259">
        <v>86.331990000000005</v>
      </c>
      <c r="H259">
        <v>755024.44105999998</v>
      </c>
      <c r="I259">
        <v>1048.64505702777</v>
      </c>
      <c r="J259">
        <v>1000.0139</v>
      </c>
      <c r="K259">
        <v>1196.3688999999999</v>
      </c>
      <c r="L259">
        <v>0</v>
      </c>
      <c r="M259">
        <v>0</v>
      </c>
      <c r="N259">
        <v>0</v>
      </c>
      <c r="O259">
        <v>0</v>
      </c>
      <c r="P259">
        <v>54720.449418999997</v>
      </c>
      <c r="Q259">
        <v>76.000624193055501</v>
      </c>
      <c r="R259">
        <v>61.801569999999998</v>
      </c>
      <c r="S259">
        <v>88.483900000000006</v>
      </c>
      <c r="T259" s="84" t="s">
        <v>45</v>
      </c>
      <c r="U259" s="85"/>
    </row>
    <row r="260" spans="2:21">
      <c r="B260" s="78">
        <v>45931</v>
      </c>
      <c r="C260" t="s">
        <v>24</v>
      </c>
      <c r="D260">
        <v>0</v>
      </c>
      <c r="E260">
        <v>0</v>
      </c>
      <c r="F260">
        <v>0</v>
      </c>
      <c r="G260">
        <v>0</v>
      </c>
      <c r="H260">
        <v>814263.09346999996</v>
      </c>
      <c r="I260">
        <v>1094.43964176075</v>
      </c>
      <c r="J260">
        <v>1000.3231</v>
      </c>
      <c r="K260">
        <v>1150</v>
      </c>
      <c r="L260">
        <v>24430.261964199999</v>
      </c>
      <c r="M260">
        <v>32.836373607795601</v>
      </c>
      <c r="N260">
        <v>0</v>
      </c>
      <c r="O260">
        <v>332.62094000000002</v>
      </c>
      <c r="P260">
        <v>120786.208641</v>
      </c>
      <c r="Q260">
        <v>162.347054625</v>
      </c>
      <c r="R260">
        <v>115.87984</v>
      </c>
      <c r="S260">
        <v>213.74564000000001</v>
      </c>
      <c r="T260" s="84" t="s">
        <v>45</v>
      </c>
      <c r="U260" s="85"/>
    </row>
    <row r="261" spans="2:21">
      <c r="B261" s="78">
        <v>45931</v>
      </c>
      <c r="C261" t="s">
        <v>23</v>
      </c>
      <c r="D261">
        <v>55387.595931000003</v>
      </c>
      <c r="E261">
        <v>74.445693455645099</v>
      </c>
      <c r="F261">
        <v>62.200299999999999</v>
      </c>
      <c r="G261">
        <v>87.291145</v>
      </c>
      <c r="H261">
        <v>782790.17960999999</v>
      </c>
      <c r="I261">
        <v>1052.1373381854801</v>
      </c>
      <c r="J261">
        <v>1000.0268</v>
      </c>
      <c r="K261">
        <v>1225</v>
      </c>
      <c r="L261">
        <v>0</v>
      </c>
      <c r="M261">
        <v>0</v>
      </c>
      <c r="N261">
        <v>0</v>
      </c>
      <c r="O261">
        <v>0</v>
      </c>
      <c r="P261">
        <v>56090.908022000003</v>
      </c>
      <c r="Q261">
        <v>75.391005405913901</v>
      </c>
      <c r="R261">
        <v>62.200299999999999</v>
      </c>
      <c r="S261">
        <v>88.036963999999998</v>
      </c>
      <c r="T261" s="84" t="s">
        <v>45</v>
      </c>
      <c r="U261" s="85"/>
    </row>
    <row r="262" spans="2:21">
      <c r="B262" s="78">
        <v>45962</v>
      </c>
      <c r="C262" t="s">
        <v>24</v>
      </c>
      <c r="D262">
        <v>0</v>
      </c>
      <c r="E262">
        <v>0</v>
      </c>
      <c r="F262">
        <v>0</v>
      </c>
      <c r="G262">
        <v>0</v>
      </c>
      <c r="H262">
        <v>780907.31747999997</v>
      </c>
      <c r="I262">
        <v>1084.5934964999999</v>
      </c>
      <c r="J262">
        <v>1000.14575</v>
      </c>
      <c r="K262">
        <v>1150</v>
      </c>
      <c r="L262">
        <v>12036.036066000001</v>
      </c>
      <c r="M262">
        <v>16.716716758333298</v>
      </c>
      <c r="N262">
        <v>0</v>
      </c>
      <c r="O262">
        <v>309.18466000000001</v>
      </c>
      <c r="P262">
        <v>124407.32707</v>
      </c>
      <c r="Q262">
        <v>172.787954263888</v>
      </c>
      <c r="R262">
        <v>127.93772</v>
      </c>
      <c r="S262">
        <v>217.87895</v>
      </c>
      <c r="T262" s="84" t="s">
        <v>45</v>
      </c>
      <c r="U262" s="85"/>
    </row>
    <row r="263" spans="2:21">
      <c r="B263" s="78">
        <v>45962</v>
      </c>
      <c r="C263" t="s">
        <v>23</v>
      </c>
      <c r="D263">
        <v>54919.783938</v>
      </c>
      <c r="E263">
        <v>76.277477691666604</v>
      </c>
      <c r="F263">
        <v>53.912170000000003</v>
      </c>
      <c r="G263">
        <v>91.454530000000005</v>
      </c>
      <c r="H263">
        <v>758415.97620999999</v>
      </c>
      <c r="I263">
        <v>1053.35552251388</v>
      </c>
      <c r="J263">
        <v>1000.1096</v>
      </c>
      <c r="K263">
        <v>1225</v>
      </c>
      <c r="L263">
        <v>572.66528915000004</v>
      </c>
      <c r="M263">
        <v>0.79536845715277704</v>
      </c>
      <c r="N263">
        <v>0</v>
      </c>
      <c r="O263">
        <v>53.564514000000003</v>
      </c>
      <c r="P263">
        <v>53816.970760999997</v>
      </c>
      <c r="Q263">
        <v>74.745792723611103</v>
      </c>
      <c r="R263">
        <v>53.912170000000003</v>
      </c>
      <c r="S263">
        <v>90.469390000000004</v>
      </c>
      <c r="T263" s="84" t="s">
        <v>45</v>
      </c>
      <c r="U263" s="85"/>
    </row>
    <row r="264" spans="2:21">
      <c r="B264" s="78">
        <v>45992</v>
      </c>
      <c r="C264" t="s">
        <v>24</v>
      </c>
      <c r="D264">
        <v>0</v>
      </c>
      <c r="E264">
        <v>0</v>
      </c>
      <c r="F264">
        <v>0</v>
      </c>
      <c r="G264">
        <v>0</v>
      </c>
      <c r="H264">
        <v>803673.87427999999</v>
      </c>
      <c r="I264">
        <v>1080.2068202688099</v>
      </c>
      <c r="J264">
        <v>1000.056</v>
      </c>
      <c r="K264">
        <v>1150</v>
      </c>
      <c r="L264">
        <v>2315.0097673999999</v>
      </c>
      <c r="M264">
        <v>3.1115722680107498</v>
      </c>
      <c r="N264">
        <v>0</v>
      </c>
      <c r="O264">
        <v>129.50504000000001</v>
      </c>
      <c r="P264">
        <v>135293.45371999999</v>
      </c>
      <c r="Q264">
        <v>181.846039946236</v>
      </c>
      <c r="R264">
        <v>145.58664999999999</v>
      </c>
      <c r="S264">
        <v>221.26732000000001</v>
      </c>
      <c r="T264" s="84" t="s">
        <v>45</v>
      </c>
      <c r="U264" s="85"/>
    </row>
    <row r="265" spans="2:21">
      <c r="B265" s="78">
        <v>45992</v>
      </c>
      <c r="C265" t="s">
        <v>23</v>
      </c>
      <c r="D265">
        <v>62237.281732000003</v>
      </c>
      <c r="E265">
        <v>83.652260392473096</v>
      </c>
      <c r="F265">
        <v>65.704059999999998</v>
      </c>
      <c r="G265">
        <v>95.457120000000003</v>
      </c>
      <c r="H265">
        <v>785233.34510000004</v>
      </c>
      <c r="I265">
        <v>1055.4211627688101</v>
      </c>
      <c r="J265">
        <v>1000.0719</v>
      </c>
      <c r="K265">
        <v>1225</v>
      </c>
      <c r="L265">
        <v>206.96820260000001</v>
      </c>
      <c r="M265">
        <v>0.27818306801075199</v>
      </c>
      <c r="N265">
        <v>0</v>
      </c>
      <c r="O265">
        <v>49.199820000000003</v>
      </c>
      <c r="P265">
        <v>60308.568859999999</v>
      </c>
      <c r="Q265">
        <v>81.059904381720401</v>
      </c>
      <c r="R265">
        <v>66.165450000000007</v>
      </c>
      <c r="S265">
        <v>94.257159999999999</v>
      </c>
      <c r="T265" s="84" t="s">
        <v>45</v>
      </c>
      <c r="U265" s="85"/>
    </row>
    <row r="266" spans="2:21">
      <c r="B266" s="78">
        <v>46023</v>
      </c>
      <c r="C266" t="s">
        <v>24</v>
      </c>
      <c r="D266">
        <v>0</v>
      </c>
      <c r="E266">
        <v>0</v>
      </c>
      <c r="F266">
        <v>0</v>
      </c>
      <c r="G266">
        <v>0</v>
      </c>
      <c r="H266">
        <v>804074.30958999996</v>
      </c>
      <c r="I266">
        <v>1080.7450397714999</v>
      </c>
      <c r="J266">
        <v>1000.21924</v>
      </c>
      <c r="K266">
        <v>1150</v>
      </c>
      <c r="L266">
        <v>283.36409099999997</v>
      </c>
      <c r="M266">
        <v>0.38086571370967698</v>
      </c>
      <c r="N266">
        <v>0</v>
      </c>
      <c r="O266">
        <v>53.207169999999998</v>
      </c>
      <c r="P266">
        <v>135395.19813999999</v>
      </c>
      <c r="Q266">
        <v>181.98279319892401</v>
      </c>
      <c r="R266">
        <v>147.96877000000001</v>
      </c>
      <c r="S266">
        <v>213.15262000000001</v>
      </c>
      <c r="T266" s="84" t="s">
        <v>45</v>
      </c>
      <c r="U266" s="85"/>
    </row>
    <row r="267" spans="2:21">
      <c r="B267" s="78">
        <v>46023</v>
      </c>
      <c r="C267" t="s">
        <v>23</v>
      </c>
      <c r="D267">
        <v>57365.518230000001</v>
      </c>
      <c r="E267">
        <v>77.104191169354806</v>
      </c>
      <c r="F267">
        <v>35.299545000000002</v>
      </c>
      <c r="G267">
        <v>100.55441</v>
      </c>
      <c r="H267">
        <v>794835.80581000005</v>
      </c>
      <c r="I267">
        <v>1068.3276959811801</v>
      </c>
      <c r="J267">
        <v>1000.0966</v>
      </c>
      <c r="K267">
        <v>1225</v>
      </c>
      <c r="L267">
        <v>1006.0028652</v>
      </c>
      <c r="M267">
        <v>1.3521543887096701</v>
      </c>
      <c r="N267">
        <v>0</v>
      </c>
      <c r="O267">
        <v>100.27728</v>
      </c>
      <c r="P267">
        <v>60325.153108999999</v>
      </c>
      <c r="Q267">
        <v>81.082195038978398</v>
      </c>
      <c r="R267">
        <v>62.740307000000001</v>
      </c>
      <c r="S267">
        <v>97.087585000000004</v>
      </c>
      <c r="T267" s="84" t="s">
        <v>45</v>
      </c>
      <c r="U267" s="85"/>
    </row>
    <row r="268" spans="2:21">
      <c r="B268" s="78">
        <v>46054</v>
      </c>
      <c r="C268" t="s">
        <v>24</v>
      </c>
      <c r="D268">
        <v>0</v>
      </c>
      <c r="E268">
        <v>0</v>
      </c>
      <c r="F268">
        <v>0</v>
      </c>
      <c r="G268">
        <v>0</v>
      </c>
      <c r="H268">
        <v>731173.66318999999</v>
      </c>
      <c r="I268">
        <v>1088.05604641369</v>
      </c>
      <c r="J268">
        <v>1000.77454</v>
      </c>
      <c r="K268">
        <v>1150</v>
      </c>
      <c r="L268">
        <v>22.98576327</v>
      </c>
      <c r="M268">
        <v>3.4205004866071399E-2</v>
      </c>
      <c r="N268">
        <v>0</v>
      </c>
      <c r="O268">
        <v>21.178787</v>
      </c>
      <c r="P268">
        <v>121184.5255</v>
      </c>
      <c r="Q268">
        <v>180.33411532738</v>
      </c>
      <c r="R268">
        <v>145.67624000000001</v>
      </c>
      <c r="S268">
        <v>224.47008</v>
      </c>
      <c r="T268" s="84" t="s">
        <v>45</v>
      </c>
      <c r="U268" s="85"/>
    </row>
    <row r="269" spans="2:21">
      <c r="B269" s="78">
        <v>46054</v>
      </c>
      <c r="C269" t="s">
        <v>23</v>
      </c>
      <c r="D269">
        <v>49664.601368000003</v>
      </c>
      <c r="E269">
        <v>73.905656797619002</v>
      </c>
      <c r="F269">
        <v>36.994669999999999</v>
      </c>
      <c r="G269">
        <v>96.697090000000003</v>
      </c>
      <c r="H269">
        <v>712635.42463000002</v>
      </c>
      <c r="I269">
        <v>1060.46938188988</v>
      </c>
      <c r="J269">
        <v>1000.11206</v>
      </c>
      <c r="K269">
        <v>1225</v>
      </c>
      <c r="L269">
        <v>111.746797</v>
      </c>
      <c r="M269">
        <v>0.16628987648809501</v>
      </c>
      <c r="N269">
        <v>0</v>
      </c>
      <c r="O269">
        <v>39.300240000000002</v>
      </c>
      <c r="P269">
        <v>53351.189896999997</v>
      </c>
      <c r="Q269">
        <v>79.3916516324404</v>
      </c>
      <c r="R269">
        <v>64.093506000000005</v>
      </c>
      <c r="S269">
        <v>93.522490000000005</v>
      </c>
      <c r="T269" s="84" t="s">
        <v>45</v>
      </c>
      <c r="U269" s="85"/>
    </row>
    <row r="270" spans="2:21">
      <c r="B270" s="78">
        <v>46082</v>
      </c>
      <c r="C270" t="s">
        <v>24</v>
      </c>
      <c r="D270">
        <v>0</v>
      </c>
      <c r="E270">
        <v>0</v>
      </c>
      <c r="F270">
        <v>0</v>
      </c>
      <c r="G270">
        <v>0</v>
      </c>
      <c r="H270">
        <v>811195.05998999998</v>
      </c>
      <c r="I270">
        <v>1090.31594084677</v>
      </c>
      <c r="J270">
        <v>1000.85474</v>
      </c>
      <c r="K270">
        <v>1150</v>
      </c>
      <c r="L270">
        <v>16234.1280319</v>
      </c>
      <c r="M270">
        <v>21.820064559005299</v>
      </c>
      <c r="N270">
        <v>0</v>
      </c>
      <c r="O270">
        <v>218.99777</v>
      </c>
      <c r="P270">
        <v>124615.08553</v>
      </c>
      <c r="Q270">
        <v>167.493394529569</v>
      </c>
      <c r="R270">
        <v>125.87317</v>
      </c>
      <c r="S270">
        <v>223.99257</v>
      </c>
      <c r="T270" s="84" t="s">
        <v>45</v>
      </c>
      <c r="U270" s="85"/>
    </row>
    <row r="271" spans="2:21">
      <c r="B271" s="78">
        <v>46082</v>
      </c>
      <c r="C271" t="s">
        <v>23</v>
      </c>
      <c r="D271">
        <v>56925.575166000002</v>
      </c>
      <c r="E271">
        <v>76.512869846774095</v>
      </c>
      <c r="F271">
        <v>49.624409999999997</v>
      </c>
      <c r="G271">
        <v>92.238889999999998</v>
      </c>
      <c r="H271">
        <v>787081.50775999995</v>
      </c>
      <c r="I271">
        <v>1057.9052523655901</v>
      </c>
      <c r="J271">
        <v>1000.1442</v>
      </c>
      <c r="K271">
        <v>1225</v>
      </c>
      <c r="L271">
        <v>3387.8636727200001</v>
      </c>
      <c r="M271">
        <v>4.5535802052688101</v>
      </c>
      <c r="N271">
        <v>0</v>
      </c>
      <c r="O271">
        <v>193.78604000000001</v>
      </c>
      <c r="P271">
        <v>54980.051544000002</v>
      </c>
      <c r="Q271">
        <v>73.897918741935399</v>
      </c>
      <c r="R271">
        <v>49.624409999999997</v>
      </c>
      <c r="S271">
        <v>90.961849999999998</v>
      </c>
      <c r="T271" s="84" t="s">
        <v>45</v>
      </c>
      <c r="U271" s="85"/>
    </row>
    <row r="272" spans="2:21">
      <c r="B272" s="78">
        <v>46113</v>
      </c>
      <c r="C272" t="s">
        <v>24</v>
      </c>
      <c r="D272">
        <v>0</v>
      </c>
      <c r="E272">
        <v>0</v>
      </c>
      <c r="F272">
        <v>0</v>
      </c>
      <c r="G272">
        <v>0</v>
      </c>
      <c r="H272">
        <v>779840.56200000003</v>
      </c>
      <c r="I272">
        <v>1083.1118916666601</v>
      </c>
      <c r="J272">
        <v>1000.16125</v>
      </c>
      <c r="K272">
        <v>1150</v>
      </c>
      <c r="L272">
        <v>67160.294597400003</v>
      </c>
      <c r="M272">
        <v>93.278186940833294</v>
      </c>
      <c r="N272">
        <v>0</v>
      </c>
      <c r="O272">
        <v>368.97833000000003</v>
      </c>
      <c r="P272">
        <v>112433.70597700001</v>
      </c>
      <c r="Q272">
        <v>156.157924968055</v>
      </c>
      <c r="R272">
        <v>117.73502999999999</v>
      </c>
      <c r="S272">
        <v>199.74098000000001</v>
      </c>
      <c r="T272" s="84" t="s">
        <v>45</v>
      </c>
      <c r="U272" s="85"/>
    </row>
    <row r="273" spans="2:21">
      <c r="B273" s="78">
        <v>46113</v>
      </c>
      <c r="C273" t="s">
        <v>23</v>
      </c>
      <c r="D273">
        <v>52212.733512999999</v>
      </c>
      <c r="E273">
        <v>72.517685434722196</v>
      </c>
      <c r="F273">
        <v>47.681519999999999</v>
      </c>
      <c r="G273">
        <v>89.251040000000003</v>
      </c>
      <c r="H273">
        <v>756221.93536999996</v>
      </c>
      <c r="I273">
        <v>1050.30824356944</v>
      </c>
      <c r="J273">
        <v>1000.32733</v>
      </c>
      <c r="K273">
        <v>1225</v>
      </c>
      <c r="L273">
        <v>2025.5562717</v>
      </c>
      <c r="M273">
        <v>2.8132725995833301</v>
      </c>
      <c r="N273">
        <v>0</v>
      </c>
      <c r="O273">
        <v>130.4691</v>
      </c>
      <c r="P273">
        <v>51063.572819000001</v>
      </c>
      <c r="Q273">
        <v>70.921628915277694</v>
      </c>
      <c r="R273">
        <v>47.681519999999999</v>
      </c>
      <c r="S273">
        <v>88.305930000000004</v>
      </c>
      <c r="T273" s="84" t="s">
        <v>45</v>
      </c>
      <c r="U273" s="85"/>
    </row>
    <row r="274" spans="2:21">
      <c r="B274" s="78">
        <v>46143</v>
      </c>
      <c r="C274" t="s">
        <v>24</v>
      </c>
      <c r="D274">
        <v>0</v>
      </c>
      <c r="E274">
        <v>0</v>
      </c>
      <c r="F274">
        <v>0</v>
      </c>
      <c r="G274">
        <v>0</v>
      </c>
      <c r="H274">
        <v>805313.57128000003</v>
      </c>
      <c r="I274">
        <v>1082.4107140860201</v>
      </c>
      <c r="J274">
        <v>1000.35876</v>
      </c>
      <c r="K274">
        <v>1150</v>
      </c>
      <c r="L274">
        <v>22778.970318</v>
      </c>
      <c r="M274">
        <v>30.6168955887096</v>
      </c>
      <c r="N274">
        <v>0</v>
      </c>
      <c r="O274">
        <v>302.43650000000002</v>
      </c>
      <c r="P274">
        <v>124437.86722299999</v>
      </c>
      <c r="Q274">
        <v>167.25519788037599</v>
      </c>
      <c r="R274">
        <v>121.5689</v>
      </c>
      <c r="S274">
        <v>210.45209</v>
      </c>
      <c r="T274" s="84" t="s">
        <v>45</v>
      </c>
      <c r="U274" s="85"/>
    </row>
    <row r="275" spans="2:21">
      <c r="B275" s="78">
        <v>46143</v>
      </c>
      <c r="C275" t="s">
        <v>23</v>
      </c>
      <c r="D275">
        <v>44915.512432000003</v>
      </c>
      <c r="E275">
        <v>60.370312408602103</v>
      </c>
      <c r="F275">
        <v>45.343918000000002</v>
      </c>
      <c r="G275">
        <v>75.754486</v>
      </c>
      <c r="H275">
        <v>775445.11899999995</v>
      </c>
      <c r="I275">
        <v>1042.2649448924701</v>
      </c>
      <c r="J275">
        <v>1000.0163</v>
      </c>
      <c r="K275">
        <v>1206.1356000000001</v>
      </c>
      <c r="L275">
        <v>1977.1491223</v>
      </c>
      <c r="M275">
        <v>2.6574584977150502</v>
      </c>
      <c r="N275">
        <v>0</v>
      </c>
      <c r="O275">
        <v>97.635469999999998</v>
      </c>
      <c r="P275">
        <v>44894.282404999998</v>
      </c>
      <c r="Q275">
        <v>60.341777426075197</v>
      </c>
      <c r="R275">
        <v>45.919696999999999</v>
      </c>
      <c r="S275">
        <v>75.631739999999994</v>
      </c>
      <c r="T275" s="84" t="s">
        <v>45</v>
      </c>
      <c r="U275" s="85"/>
    </row>
    <row r="276" spans="2:21">
      <c r="B276" s="78">
        <v>46174</v>
      </c>
      <c r="C276" t="s">
        <v>24</v>
      </c>
      <c r="D276">
        <v>0</v>
      </c>
      <c r="E276">
        <v>0</v>
      </c>
      <c r="F276">
        <v>0</v>
      </c>
      <c r="G276">
        <v>0</v>
      </c>
      <c r="H276">
        <v>778169.45323999994</v>
      </c>
      <c r="I276">
        <v>1080.79090727777</v>
      </c>
      <c r="J276">
        <v>1000.4844000000001</v>
      </c>
      <c r="K276">
        <v>1150</v>
      </c>
      <c r="L276">
        <v>25778.697704999999</v>
      </c>
      <c r="M276">
        <v>35.803746812500002</v>
      </c>
      <c r="N276">
        <v>0</v>
      </c>
      <c r="O276">
        <v>308.33353</v>
      </c>
      <c r="P276">
        <v>129741.07098</v>
      </c>
      <c r="Q276">
        <v>180.19593191666601</v>
      </c>
      <c r="R276">
        <v>127.46482</v>
      </c>
      <c r="S276">
        <v>238.11098000000001</v>
      </c>
      <c r="T276" s="84" t="s">
        <v>45</v>
      </c>
      <c r="U276" s="85"/>
    </row>
    <row r="277" spans="2:21">
      <c r="B277" s="78">
        <v>46174</v>
      </c>
      <c r="C277" t="s">
        <v>23</v>
      </c>
      <c r="D277">
        <v>42232.345017</v>
      </c>
      <c r="E277">
        <v>58.656034745833303</v>
      </c>
      <c r="F277">
        <v>21.470151999999999</v>
      </c>
      <c r="G277">
        <v>86.649249999999995</v>
      </c>
      <c r="H277">
        <v>749497.42498999997</v>
      </c>
      <c r="I277">
        <v>1040.9686458194401</v>
      </c>
      <c r="J277">
        <v>1000.1648</v>
      </c>
      <c r="K277">
        <v>1140.0371</v>
      </c>
      <c r="L277">
        <v>0</v>
      </c>
      <c r="M277">
        <v>0</v>
      </c>
      <c r="N277">
        <v>0</v>
      </c>
      <c r="O277">
        <v>0</v>
      </c>
      <c r="P277">
        <v>49648.323020999997</v>
      </c>
      <c r="Q277">
        <v>68.956004195833302</v>
      </c>
      <c r="R277">
        <v>47.507460000000002</v>
      </c>
      <c r="S277">
        <v>88.629845000000003</v>
      </c>
      <c r="T277" s="84" t="s">
        <v>45</v>
      </c>
      <c r="U277" s="85"/>
    </row>
    <row r="278" spans="2:21">
      <c r="B278" s="78">
        <v>46204</v>
      </c>
      <c r="C278" t="s">
        <v>24</v>
      </c>
      <c r="D278">
        <v>0</v>
      </c>
      <c r="E278">
        <v>0</v>
      </c>
      <c r="F278">
        <v>0</v>
      </c>
      <c r="G278">
        <v>0</v>
      </c>
      <c r="H278">
        <v>803443.63928999996</v>
      </c>
      <c r="I278">
        <v>1079.89736463709</v>
      </c>
      <c r="J278">
        <v>1000.43945</v>
      </c>
      <c r="K278">
        <v>1150</v>
      </c>
      <c r="L278">
        <v>1040.723450686</v>
      </c>
      <c r="M278">
        <v>1.3988218423198899</v>
      </c>
      <c r="N278">
        <v>0</v>
      </c>
      <c r="O278">
        <v>99.930419999999998</v>
      </c>
      <c r="P278">
        <v>144736.99914</v>
      </c>
      <c r="Q278">
        <v>194.538977338709</v>
      </c>
      <c r="R278">
        <v>140.71648999999999</v>
      </c>
      <c r="S278">
        <v>248.5849</v>
      </c>
      <c r="T278" s="84" t="s">
        <v>45</v>
      </c>
      <c r="U278" s="85"/>
    </row>
    <row r="279" spans="2:21">
      <c r="B279" s="78">
        <v>46204</v>
      </c>
      <c r="C279" t="s">
        <v>23</v>
      </c>
      <c r="D279">
        <v>49726.941607000001</v>
      </c>
      <c r="E279">
        <v>66.8372871061827</v>
      </c>
      <c r="F279">
        <v>33.065227999999998</v>
      </c>
      <c r="G279">
        <v>88.674064999999999</v>
      </c>
      <c r="H279">
        <v>777946.22942999995</v>
      </c>
      <c r="I279">
        <v>1045.6266524596699</v>
      </c>
      <c r="J279">
        <v>1000.1369999999999</v>
      </c>
      <c r="K279">
        <v>1178.2289000000001</v>
      </c>
      <c r="L279">
        <v>0</v>
      </c>
      <c r="M279">
        <v>0</v>
      </c>
      <c r="N279">
        <v>0</v>
      </c>
      <c r="O279">
        <v>0</v>
      </c>
      <c r="P279">
        <v>57507.945874999998</v>
      </c>
      <c r="Q279">
        <v>77.295626176075203</v>
      </c>
      <c r="R279">
        <v>55.07882</v>
      </c>
      <c r="S279">
        <v>91.039429999999996</v>
      </c>
      <c r="T279" s="84" t="s">
        <v>45</v>
      </c>
      <c r="U279" s="85"/>
    </row>
    <row r="280" spans="2:21">
      <c r="B280" s="78">
        <v>46235</v>
      </c>
      <c r="C280" t="s">
        <v>24</v>
      </c>
      <c r="D280">
        <v>0</v>
      </c>
      <c r="E280">
        <v>0</v>
      </c>
      <c r="F280">
        <v>0</v>
      </c>
      <c r="G280">
        <v>0</v>
      </c>
      <c r="H280">
        <v>806440.02949999995</v>
      </c>
      <c r="I280">
        <v>1083.9247708333301</v>
      </c>
      <c r="J280">
        <v>1000.15674</v>
      </c>
      <c r="K280">
        <v>1150</v>
      </c>
      <c r="L280">
        <v>59.000213000000002</v>
      </c>
      <c r="M280">
        <v>7.9301361559139694E-2</v>
      </c>
      <c r="N280">
        <v>0</v>
      </c>
      <c r="O280">
        <v>47.925674000000001</v>
      </c>
      <c r="P280">
        <v>143613.14872999999</v>
      </c>
      <c r="Q280">
        <v>193.02842571236499</v>
      </c>
      <c r="R280">
        <v>140.60723999999999</v>
      </c>
      <c r="S280">
        <v>248.84191999999999</v>
      </c>
      <c r="T280" s="84" t="s">
        <v>45</v>
      </c>
      <c r="U280" s="85"/>
    </row>
    <row r="281" spans="2:21">
      <c r="B281" s="78">
        <v>46235</v>
      </c>
      <c r="C281" t="s">
        <v>23</v>
      </c>
      <c r="D281">
        <v>51450.026586</v>
      </c>
      <c r="E281">
        <v>69.153261540322504</v>
      </c>
      <c r="F281">
        <v>32.765213000000003</v>
      </c>
      <c r="G281">
        <v>87.942830000000001</v>
      </c>
      <c r="H281">
        <v>782620.26815000002</v>
      </c>
      <c r="I281">
        <v>1051.9089625672</v>
      </c>
      <c r="J281">
        <v>1000.1315</v>
      </c>
      <c r="K281">
        <v>1188.5863999999999</v>
      </c>
      <c r="L281">
        <v>0</v>
      </c>
      <c r="M281">
        <v>0</v>
      </c>
      <c r="N281">
        <v>0</v>
      </c>
      <c r="O281">
        <v>0</v>
      </c>
      <c r="P281">
        <v>58723.371388</v>
      </c>
      <c r="Q281">
        <v>78.929262618279495</v>
      </c>
      <c r="R281">
        <v>65.360596000000001</v>
      </c>
      <c r="S281">
        <v>94.127089999999995</v>
      </c>
      <c r="T281" s="84" t="s">
        <v>45</v>
      </c>
      <c r="U281" s="85"/>
    </row>
    <row r="282" spans="2:21">
      <c r="B282" s="78">
        <v>46266</v>
      </c>
      <c r="C282" t="s">
        <v>24</v>
      </c>
      <c r="D282">
        <v>0</v>
      </c>
      <c r="E282">
        <v>0</v>
      </c>
      <c r="F282">
        <v>0</v>
      </c>
      <c r="G282">
        <v>0</v>
      </c>
      <c r="H282">
        <v>783429.21057999996</v>
      </c>
      <c r="I282">
        <v>1088.0961258055499</v>
      </c>
      <c r="J282">
        <v>1000.5133</v>
      </c>
      <c r="K282">
        <v>1150</v>
      </c>
      <c r="L282">
        <v>2308.4413327000002</v>
      </c>
      <c r="M282">
        <v>3.2061685176388801</v>
      </c>
      <c r="N282">
        <v>0</v>
      </c>
      <c r="O282">
        <v>174.10507000000001</v>
      </c>
      <c r="P282">
        <v>128417.21453</v>
      </c>
      <c r="Q282">
        <v>178.35724240277699</v>
      </c>
      <c r="R282">
        <v>131.33363</v>
      </c>
      <c r="S282">
        <v>228.54794000000001</v>
      </c>
      <c r="T282" s="84" t="s">
        <v>45</v>
      </c>
      <c r="U282" s="85"/>
    </row>
    <row r="283" spans="2:21">
      <c r="B283" s="78">
        <v>46266</v>
      </c>
      <c r="C283" t="s">
        <v>23</v>
      </c>
      <c r="D283">
        <v>54136.223555999997</v>
      </c>
      <c r="E283">
        <v>75.189199383333303</v>
      </c>
      <c r="F283">
        <v>62.223647999999997</v>
      </c>
      <c r="G283">
        <v>87.078674000000007</v>
      </c>
      <c r="H283">
        <v>754821.66208000004</v>
      </c>
      <c r="I283">
        <v>1048.3634195555501</v>
      </c>
      <c r="J283">
        <v>1000.1067</v>
      </c>
      <c r="K283">
        <v>1196.5271</v>
      </c>
      <c r="L283">
        <v>0</v>
      </c>
      <c r="M283">
        <v>0</v>
      </c>
      <c r="N283">
        <v>0</v>
      </c>
      <c r="O283">
        <v>0</v>
      </c>
      <c r="P283">
        <v>54766.875595999998</v>
      </c>
      <c r="Q283">
        <v>76.065104994444397</v>
      </c>
      <c r="R283">
        <v>62.311839999999997</v>
      </c>
      <c r="S283">
        <v>88.461640000000003</v>
      </c>
      <c r="T283" s="84" t="s">
        <v>45</v>
      </c>
      <c r="U283" s="85"/>
    </row>
    <row r="284" spans="2:21">
      <c r="B284" s="78">
        <v>46296</v>
      </c>
      <c r="C284" t="s">
        <v>24</v>
      </c>
      <c r="D284">
        <v>0</v>
      </c>
      <c r="E284">
        <v>0</v>
      </c>
      <c r="F284">
        <v>0</v>
      </c>
      <c r="G284">
        <v>0</v>
      </c>
      <c r="H284">
        <v>813301.18526000006</v>
      </c>
      <c r="I284">
        <v>1093.14675438172</v>
      </c>
      <c r="J284">
        <v>1000.5093000000001</v>
      </c>
      <c r="K284">
        <v>1150</v>
      </c>
      <c r="L284">
        <v>26253.573278100001</v>
      </c>
      <c r="M284">
        <v>35.287060857661203</v>
      </c>
      <c r="N284">
        <v>0</v>
      </c>
      <c r="O284">
        <v>335.40377999999998</v>
      </c>
      <c r="P284">
        <v>120376.60578899999</v>
      </c>
      <c r="Q284">
        <v>161.796513157258</v>
      </c>
      <c r="R284">
        <v>118.04612</v>
      </c>
      <c r="S284">
        <v>204.24385000000001</v>
      </c>
      <c r="T284" s="84" t="s">
        <v>45</v>
      </c>
      <c r="U284" s="85"/>
    </row>
    <row r="285" spans="2:21">
      <c r="B285" s="78">
        <v>46296</v>
      </c>
      <c r="C285" t="s">
        <v>23</v>
      </c>
      <c r="D285">
        <v>55424.907204000003</v>
      </c>
      <c r="E285">
        <v>74.495843016129001</v>
      </c>
      <c r="F285">
        <v>62.397129999999997</v>
      </c>
      <c r="G285">
        <v>87.385980000000004</v>
      </c>
      <c r="H285">
        <v>782109.00941000006</v>
      </c>
      <c r="I285">
        <v>1051.22178684139</v>
      </c>
      <c r="J285">
        <v>1000.00586</v>
      </c>
      <c r="K285">
        <v>1219.6749</v>
      </c>
      <c r="L285">
        <v>0</v>
      </c>
      <c r="M285">
        <v>0</v>
      </c>
      <c r="N285">
        <v>0</v>
      </c>
      <c r="O285">
        <v>0</v>
      </c>
      <c r="P285">
        <v>56123.790304000002</v>
      </c>
      <c r="Q285">
        <v>75.435202021505305</v>
      </c>
      <c r="R285">
        <v>62.397129999999997</v>
      </c>
      <c r="S285">
        <v>88.089609999999993</v>
      </c>
      <c r="T285" s="84" t="s">
        <v>45</v>
      </c>
      <c r="U285" s="85"/>
    </row>
    <row r="286" spans="2:21">
      <c r="B286" s="78">
        <v>46327</v>
      </c>
      <c r="C286" t="s">
        <v>24</v>
      </c>
      <c r="D286">
        <v>0</v>
      </c>
      <c r="E286">
        <v>0</v>
      </c>
      <c r="F286">
        <v>0</v>
      </c>
      <c r="G286">
        <v>0</v>
      </c>
      <c r="H286">
        <v>781308.56584000005</v>
      </c>
      <c r="I286">
        <v>1085.1507858888799</v>
      </c>
      <c r="J286">
        <v>1000.2157</v>
      </c>
      <c r="K286">
        <v>1150</v>
      </c>
      <c r="L286">
        <v>5487.7127620000001</v>
      </c>
      <c r="M286">
        <v>7.6218232805555504</v>
      </c>
      <c r="N286">
        <v>0</v>
      </c>
      <c r="O286">
        <v>176.74209999999999</v>
      </c>
      <c r="P286">
        <v>125648.16160000001</v>
      </c>
      <c r="Q286">
        <v>174.51133555555501</v>
      </c>
      <c r="R286">
        <v>130.04916</v>
      </c>
      <c r="S286">
        <v>217.77005</v>
      </c>
      <c r="T286" s="84" t="s">
        <v>45</v>
      </c>
      <c r="U286" s="85"/>
    </row>
    <row r="287" spans="2:21">
      <c r="B287" s="78">
        <v>46327</v>
      </c>
      <c r="C287" t="s">
        <v>23</v>
      </c>
      <c r="D287">
        <v>56117.262504999999</v>
      </c>
      <c r="E287">
        <v>77.940642368055506</v>
      </c>
      <c r="F287">
        <v>60.808433999999998</v>
      </c>
      <c r="G287">
        <v>91.139930000000007</v>
      </c>
      <c r="H287">
        <v>759360.33077</v>
      </c>
      <c r="I287">
        <v>1054.66712606944</v>
      </c>
      <c r="J287">
        <v>1000.0481</v>
      </c>
      <c r="K287">
        <v>1225</v>
      </c>
      <c r="L287">
        <v>0</v>
      </c>
      <c r="M287">
        <v>0</v>
      </c>
      <c r="N287">
        <v>0</v>
      </c>
      <c r="O287">
        <v>0</v>
      </c>
      <c r="P287">
        <v>54922.714100999998</v>
      </c>
      <c r="Q287">
        <v>76.281547362500007</v>
      </c>
      <c r="R287">
        <v>60.808433999999998</v>
      </c>
      <c r="S287">
        <v>90.303169999999994</v>
      </c>
      <c r="T287" s="84" t="s">
        <v>45</v>
      </c>
      <c r="U287" s="85"/>
    </row>
    <row r="288" spans="2:21">
      <c r="B288" s="78">
        <v>46357</v>
      </c>
      <c r="C288" t="s">
        <v>24</v>
      </c>
      <c r="D288">
        <v>0</v>
      </c>
      <c r="E288">
        <v>0</v>
      </c>
      <c r="F288">
        <v>0</v>
      </c>
      <c r="G288">
        <v>0</v>
      </c>
      <c r="H288">
        <v>804385.78529999999</v>
      </c>
      <c r="I288">
        <v>1081.16368991935</v>
      </c>
      <c r="J288">
        <v>1000.09924</v>
      </c>
      <c r="K288">
        <v>1150</v>
      </c>
      <c r="L288">
        <v>2111.1216140000001</v>
      </c>
      <c r="M288">
        <v>2.83752905107526</v>
      </c>
      <c r="N288">
        <v>0</v>
      </c>
      <c r="O288">
        <v>131.07791</v>
      </c>
      <c r="P288">
        <v>135705.83684999999</v>
      </c>
      <c r="Q288">
        <v>182.40031834677399</v>
      </c>
      <c r="R288">
        <v>143.80731</v>
      </c>
      <c r="S288">
        <v>220.49047999999999</v>
      </c>
      <c r="T288" s="84" t="s">
        <v>45</v>
      </c>
      <c r="U288" s="85"/>
    </row>
    <row r="289" spans="2:21">
      <c r="B289" s="78">
        <v>46357</v>
      </c>
      <c r="C289" t="s">
        <v>23</v>
      </c>
      <c r="D289">
        <v>56442.33971</v>
      </c>
      <c r="E289">
        <v>75.863359825268802</v>
      </c>
      <c r="F289">
        <v>33.364468000000002</v>
      </c>
      <c r="G289">
        <v>95.504729999999995</v>
      </c>
      <c r="H289">
        <v>784913.21680000005</v>
      </c>
      <c r="I289">
        <v>1054.9908827956899</v>
      </c>
      <c r="J289">
        <v>1000.62683</v>
      </c>
      <c r="K289">
        <v>1225</v>
      </c>
      <c r="L289">
        <v>252.01498839999999</v>
      </c>
      <c r="M289">
        <v>0.33872982311827898</v>
      </c>
      <c r="N289">
        <v>0</v>
      </c>
      <c r="O289">
        <v>73.201599999999999</v>
      </c>
      <c r="P289">
        <v>60359.402975999998</v>
      </c>
      <c r="Q289">
        <v>81.1282298064516</v>
      </c>
      <c r="R289">
        <v>65.584199999999996</v>
      </c>
      <c r="S289">
        <v>93.647000000000006</v>
      </c>
      <c r="T289" s="84" t="s">
        <v>45</v>
      </c>
      <c r="U289" s="85"/>
    </row>
    <row r="290" spans="2:21">
      <c r="B290" s="78">
        <v>46388</v>
      </c>
      <c r="C290" t="s">
        <v>24</v>
      </c>
      <c r="D290">
        <v>0</v>
      </c>
      <c r="E290">
        <v>0</v>
      </c>
      <c r="F290">
        <v>0</v>
      </c>
      <c r="G290">
        <v>0</v>
      </c>
      <c r="H290">
        <v>804136.35514999996</v>
      </c>
      <c r="I290">
        <v>1080.82843434139</v>
      </c>
      <c r="J290">
        <v>1000.1323</v>
      </c>
      <c r="K290">
        <v>1150</v>
      </c>
      <c r="L290">
        <v>161.21666339999999</v>
      </c>
      <c r="M290">
        <v>0.216689063709677</v>
      </c>
      <c r="N290">
        <v>0</v>
      </c>
      <c r="O290">
        <v>71.396320000000003</v>
      </c>
      <c r="P290">
        <v>135564.20738000001</v>
      </c>
      <c r="Q290">
        <v>182.20995615591301</v>
      </c>
      <c r="R290">
        <v>148.92784</v>
      </c>
      <c r="S290">
        <v>212.78970000000001</v>
      </c>
      <c r="T290" s="84" t="s">
        <v>45</v>
      </c>
      <c r="U290" s="85"/>
    </row>
    <row r="291" spans="2:21">
      <c r="B291" s="78">
        <v>46388</v>
      </c>
      <c r="C291" t="s">
        <v>23</v>
      </c>
      <c r="D291">
        <v>57513.431896000002</v>
      </c>
      <c r="E291">
        <v>77.302999860214996</v>
      </c>
      <c r="F291">
        <v>34.539794999999998</v>
      </c>
      <c r="G291">
        <v>99.790080000000003</v>
      </c>
      <c r="H291">
        <v>794826.56545999995</v>
      </c>
      <c r="I291">
        <v>1068.3152761559099</v>
      </c>
      <c r="J291">
        <v>1000.1138</v>
      </c>
      <c r="K291">
        <v>1225</v>
      </c>
      <c r="L291">
        <v>1035.2908301</v>
      </c>
      <c r="M291">
        <v>1.3915199329301</v>
      </c>
      <c r="N291">
        <v>0</v>
      </c>
      <c r="O291">
        <v>93.671004999999994</v>
      </c>
      <c r="P291">
        <v>60212.638120000003</v>
      </c>
      <c r="Q291">
        <v>80.930965215053703</v>
      </c>
      <c r="R291">
        <v>63.171802999999997</v>
      </c>
      <c r="S291">
        <v>96.705449999999999</v>
      </c>
      <c r="T291" s="84" t="s">
        <v>45</v>
      </c>
      <c r="U291" s="85"/>
    </row>
    <row r="292" spans="2:21">
      <c r="B292" s="78">
        <v>46419</v>
      </c>
      <c r="C292" t="s">
        <v>24</v>
      </c>
      <c r="D292">
        <v>0</v>
      </c>
      <c r="E292">
        <v>0</v>
      </c>
      <c r="F292">
        <v>0</v>
      </c>
      <c r="G292">
        <v>0</v>
      </c>
      <c r="H292">
        <v>731282.8003</v>
      </c>
      <c r="I292">
        <v>1088.2184528273799</v>
      </c>
      <c r="J292">
        <v>1000.3050500000001</v>
      </c>
      <c r="K292">
        <v>1150</v>
      </c>
      <c r="L292">
        <v>1.0977935999999999</v>
      </c>
      <c r="M292">
        <v>1.6336214285714199E-3</v>
      </c>
      <c r="N292">
        <v>0</v>
      </c>
      <c r="O292">
        <v>1.0977935999999999</v>
      </c>
      <c r="P292">
        <v>121816.9678</v>
      </c>
      <c r="Q292">
        <v>181.27524970237999</v>
      </c>
      <c r="R292">
        <v>145.52885000000001</v>
      </c>
      <c r="S292">
        <v>227.28813</v>
      </c>
      <c r="T292" s="84" t="s">
        <v>45</v>
      </c>
      <c r="U292" s="85"/>
    </row>
    <row r="293" spans="2:21">
      <c r="B293" s="78">
        <v>46419</v>
      </c>
      <c r="C293" t="s">
        <v>23</v>
      </c>
      <c r="D293">
        <v>49726.006351000004</v>
      </c>
      <c r="E293">
        <v>73.9970332604166</v>
      </c>
      <c r="F293">
        <v>37.595869999999998</v>
      </c>
      <c r="G293">
        <v>95.988975999999994</v>
      </c>
      <c r="H293">
        <v>712402.84814000002</v>
      </c>
      <c r="I293">
        <v>1060.12328592261</v>
      </c>
      <c r="J293">
        <v>1000.1855</v>
      </c>
      <c r="K293">
        <v>1225</v>
      </c>
      <c r="L293">
        <v>77.795821900000007</v>
      </c>
      <c r="M293">
        <v>0.11576759211309499</v>
      </c>
      <c r="N293">
        <v>0</v>
      </c>
      <c r="O293">
        <v>33.096294</v>
      </c>
      <c r="P293">
        <v>53461.592313000001</v>
      </c>
      <c r="Q293">
        <v>79.555940941964195</v>
      </c>
      <c r="R293">
        <v>64.203479999999999</v>
      </c>
      <c r="S293">
        <v>93.001310000000004</v>
      </c>
      <c r="T293" s="84" t="s">
        <v>45</v>
      </c>
      <c r="U293" s="85"/>
    </row>
    <row r="294" spans="2:21">
      <c r="B294" s="78">
        <v>46447</v>
      </c>
      <c r="C294" t="s">
        <v>24</v>
      </c>
      <c r="D294">
        <v>0</v>
      </c>
      <c r="E294">
        <v>0</v>
      </c>
      <c r="F294">
        <v>0</v>
      </c>
      <c r="G294">
        <v>0</v>
      </c>
      <c r="H294">
        <v>811368.90946999996</v>
      </c>
      <c r="I294">
        <v>1090.5496095026799</v>
      </c>
      <c r="J294">
        <v>1000.3196</v>
      </c>
      <c r="K294">
        <v>1150</v>
      </c>
      <c r="L294">
        <v>17635.771255349999</v>
      </c>
      <c r="M294">
        <v>23.7039936227822</v>
      </c>
      <c r="N294">
        <v>0</v>
      </c>
      <c r="O294">
        <v>218.07919999999999</v>
      </c>
      <c r="P294">
        <v>124282.811485</v>
      </c>
      <c r="Q294">
        <v>167.046789630376</v>
      </c>
      <c r="R294">
        <v>126.933075</v>
      </c>
      <c r="S294">
        <v>209.00272000000001</v>
      </c>
      <c r="T294" s="84" t="s">
        <v>45</v>
      </c>
      <c r="U294" s="85"/>
    </row>
    <row r="295" spans="2:21">
      <c r="B295" s="78">
        <v>46447</v>
      </c>
      <c r="C295" t="s">
        <v>23</v>
      </c>
      <c r="D295">
        <v>56983.111810000002</v>
      </c>
      <c r="E295">
        <v>76.590204045698897</v>
      </c>
      <c r="F295">
        <v>49.444747999999997</v>
      </c>
      <c r="G295">
        <v>93.717500000000001</v>
      </c>
      <c r="H295">
        <v>787260.67839999998</v>
      </c>
      <c r="I295">
        <v>1058.1460731182699</v>
      </c>
      <c r="J295">
        <v>1000.3539</v>
      </c>
      <c r="K295">
        <v>1225</v>
      </c>
      <c r="L295">
        <v>3549.9689208999998</v>
      </c>
      <c r="M295">
        <v>4.7714636033602096</v>
      </c>
      <c r="N295">
        <v>0</v>
      </c>
      <c r="O295">
        <v>193.07909000000001</v>
      </c>
      <c r="P295">
        <v>55077.013132</v>
      </c>
      <c r="Q295">
        <v>74.028243456989202</v>
      </c>
      <c r="R295">
        <v>49.444747999999997</v>
      </c>
      <c r="S295">
        <v>91.491069999999993</v>
      </c>
      <c r="T295" s="84" t="s">
        <v>45</v>
      </c>
      <c r="U295" s="85"/>
    </row>
    <row r="296" spans="2:21">
      <c r="B296" s="78">
        <v>46478</v>
      </c>
      <c r="C296" t="s">
        <v>24</v>
      </c>
      <c r="D296">
        <v>0</v>
      </c>
      <c r="E296">
        <v>0</v>
      </c>
      <c r="F296">
        <v>0</v>
      </c>
      <c r="G296">
        <v>0</v>
      </c>
      <c r="H296">
        <v>779593.30593999999</v>
      </c>
      <c r="I296">
        <v>1082.7684804722201</v>
      </c>
      <c r="J296">
        <v>1000.11694</v>
      </c>
      <c r="K296">
        <v>1150</v>
      </c>
      <c r="L296">
        <v>44421.589780100003</v>
      </c>
      <c r="M296">
        <v>61.696652472361102</v>
      </c>
      <c r="N296">
        <v>0</v>
      </c>
      <c r="O296">
        <v>380.71044999999998</v>
      </c>
      <c r="P296">
        <v>115975.2738</v>
      </c>
      <c r="Q296">
        <v>161.076769166666</v>
      </c>
      <c r="R296">
        <v>121.79388400000001</v>
      </c>
      <c r="S296">
        <v>207.06084999999999</v>
      </c>
      <c r="T296" s="84" t="s">
        <v>45</v>
      </c>
      <c r="U296" s="85"/>
    </row>
    <row r="297" spans="2:21">
      <c r="B297" s="78">
        <v>46478</v>
      </c>
      <c r="C297" t="s">
        <v>23</v>
      </c>
      <c r="D297">
        <v>50385.619606</v>
      </c>
      <c r="E297">
        <v>69.980027230555507</v>
      </c>
      <c r="F297">
        <v>46.521120000000003</v>
      </c>
      <c r="G297">
        <v>87.375540000000001</v>
      </c>
      <c r="H297">
        <v>756273.71664999996</v>
      </c>
      <c r="I297">
        <v>1050.38016201388</v>
      </c>
      <c r="J297">
        <v>1000.1652</v>
      </c>
      <c r="K297">
        <v>1225</v>
      </c>
      <c r="L297">
        <v>2085.3821443000002</v>
      </c>
      <c r="M297">
        <v>2.8963640893055498</v>
      </c>
      <c r="N297">
        <v>0</v>
      </c>
      <c r="O297">
        <v>100.03224</v>
      </c>
      <c r="P297">
        <v>49239.229490999998</v>
      </c>
      <c r="Q297">
        <v>68.387818737499998</v>
      </c>
      <c r="R297">
        <v>46.521120000000003</v>
      </c>
      <c r="S297">
        <v>86.337680000000006</v>
      </c>
      <c r="T297" s="84" t="s">
        <v>45</v>
      </c>
      <c r="U297" s="85"/>
    </row>
    <row r="298" spans="2:21">
      <c r="B298" s="78">
        <v>46508</v>
      </c>
      <c r="C298" t="s">
        <v>24</v>
      </c>
      <c r="D298">
        <v>0</v>
      </c>
      <c r="E298">
        <v>0</v>
      </c>
      <c r="F298">
        <v>0</v>
      </c>
      <c r="G298">
        <v>0</v>
      </c>
      <c r="H298">
        <v>806135.99277999997</v>
      </c>
      <c r="I298">
        <v>1083.51611932795</v>
      </c>
      <c r="J298">
        <v>1000.1118</v>
      </c>
      <c r="K298">
        <v>1150</v>
      </c>
      <c r="L298">
        <v>22515.875483200001</v>
      </c>
      <c r="M298">
        <v>30.263273498924701</v>
      </c>
      <c r="N298">
        <v>0</v>
      </c>
      <c r="O298">
        <v>287.07319999999999</v>
      </c>
      <c r="P298">
        <v>124966.03565400001</v>
      </c>
      <c r="Q298">
        <v>167.96510168548301</v>
      </c>
      <c r="R298">
        <v>122.59106</v>
      </c>
      <c r="S298">
        <v>218.03772000000001</v>
      </c>
      <c r="T298" s="84" t="s">
        <v>45</v>
      </c>
      <c r="U298" s="85"/>
    </row>
    <row r="299" spans="2:21">
      <c r="B299" s="78">
        <v>46508</v>
      </c>
      <c r="C299" t="s">
        <v>23</v>
      </c>
      <c r="D299">
        <v>45064.575594000002</v>
      </c>
      <c r="E299">
        <v>60.570666120967701</v>
      </c>
      <c r="F299">
        <v>45.132150000000003</v>
      </c>
      <c r="G299">
        <v>75.569999999999993</v>
      </c>
      <c r="H299">
        <v>775607.85291000002</v>
      </c>
      <c r="I299">
        <v>1042.4836732661199</v>
      </c>
      <c r="J299">
        <v>1000.1079</v>
      </c>
      <c r="K299">
        <v>1217.0359000000001</v>
      </c>
      <c r="L299">
        <v>1986.08594002</v>
      </c>
      <c r="M299">
        <v>2.6694703494892398</v>
      </c>
      <c r="N299">
        <v>0</v>
      </c>
      <c r="O299">
        <v>104.28172000000001</v>
      </c>
      <c r="P299">
        <v>45069.669645000002</v>
      </c>
      <c r="Q299">
        <v>60.577512963709601</v>
      </c>
      <c r="R299">
        <v>45.905253999999999</v>
      </c>
      <c r="S299">
        <v>75.676079999999999</v>
      </c>
      <c r="T299" s="84" t="s">
        <v>45</v>
      </c>
      <c r="U299" s="85"/>
    </row>
    <row r="300" spans="2:21">
      <c r="B300" s="78">
        <v>46539</v>
      </c>
      <c r="C300" t="s">
        <v>24</v>
      </c>
      <c r="D300">
        <v>0</v>
      </c>
      <c r="E300">
        <v>0</v>
      </c>
      <c r="F300">
        <v>0</v>
      </c>
      <c r="G300">
        <v>0</v>
      </c>
      <c r="H300">
        <v>777550.34768000001</v>
      </c>
      <c r="I300">
        <v>1079.93103844444</v>
      </c>
      <c r="J300">
        <v>1000.3463</v>
      </c>
      <c r="K300">
        <v>1150</v>
      </c>
      <c r="L300">
        <v>12659.738553699999</v>
      </c>
      <c r="M300">
        <v>17.582970213472201</v>
      </c>
      <c r="N300">
        <v>0</v>
      </c>
      <c r="O300">
        <v>243.74014</v>
      </c>
      <c r="P300">
        <v>131378.00016</v>
      </c>
      <c r="Q300">
        <v>182.46944466666599</v>
      </c>
      <c r="R300">
        <v>128.07861</v>
      </c>
      <c r="S300">
        <v>237.38445999999999</v>
      </c>
      <c r="T300" s="84" t="s">
        <v>45</v>
      </c>
      <c r="U300" s="85"/>
    </row>
    <row r="301" spans="2:21">
      <c r="B301" s="78">
        <v>46539</v>
      </c>
      <c r="C301" t="s">
        <v>23</v>
      </c>
      <c r="D301">
        <v>42693.871282</v>
      </c>
      <c r="E301">
        <v>59.297043447222201</v>
      </c>
      <c r="F301">
        <v>21.192225000000001</v>
      </c>
      <c r="G301">
        <v>86.272009999999995</v>
      </c>
      <c r="H301">
        <v>749359.72196999996</v>
      </c>
      <c r="I301">
        <v>1040.7773916250001</v>
      </c>
      <c r="J301">
        <v>1000.1123700000001</v>
      </c>
      <c r="K301">
        <v>1151.3956000000001</v>
      </c>
      <c r="L301">
        <v>0</v>
      </c>
      <c r="M301">
        <v>0</v>
      </c>
      <c r="N301">
        <v>0</v>
      </c>
      <c r="O301">
        <v>0</v>
      </c>
      <c r="P301">
        <v>50079.453852999999</v>
      </c>
      <c r="Q301">
        <v>69.554797018055496</v>
      </c>
      <c r="R301">
        <v>48.488486999999999</v>
      </c>
      <c r="S301">
        <v>88.289609999999996</v>
      </c>
      <c r="T301" s="84" t="s">
        <v>45</v>
      </c>
      <c r="U301" s="85"/>
    </row>
    <row r="302" spans="2:21">
      <c r="B302" s="78">
        <v>46569</v>
      </c>
      <c r="C302" t="s">
        <v>24</v>
      </c>
      <c r="D302">
        <v>0</v>
      </c>
      <c r="E302">
        <v>0</v>
      </c>
      <c r="F302">
        <v>0</v>
      </c>
      <c r="G302">
        <v>0</v>
      </c>
      <c r="H302">
        <v>803516.39965000004</v>
      </c>
      <c r="I302">
        <v>1079.9951608198901</v>
      </c>
      <c r="J302">
        <v>1000.37695</v>
      </c>
      <c r="K302">
        <v>1150</v>
      </c>
      <c r="L302">
        <v>1065.4287993</v>
      </c>
      <c r="M302">
        <v>1.43202795604838</v>
      </c>
      <c r="N302">
        <v>0</v>
      </c>
      <c r="O302">
        <v>100.98096</v>
      </c>
      <c r="P302">
        <v>144948.15982</v>
      </c>
      <c r="Q302">
        <v>194.82279545698901</v>
      </c>
      <c r="R302">
        <v>142.80676</v>
      </c>
      <c r="S302">
        <v>244.05511000000001</v>
      </c>
      <c r="T302" s="84" t="s">
        <v>45</v>
      </c>
      <c r="U302" s="85"/>
    </row>
    <row r="303" spans="2:21">
      <c r="B303" s="78">
        <v>46569</v>
      </c>
      <c r="C303" t="s">
        <v>23</v>
      </c>
      <c r="D303">
        <v>49967.081264</v>
      </c>
      <c r="E303">
        <v>67.160055462365506</v>
      </c>
      <c r="F303">
        <v>32.860484999999997</v>
      </c>
      <c r="G303">
        <v>89.068399999999997</v>
      </c>
      <c r="H303">
        <v>775904.00427000003</v>
      </c>
      <c r="I303">
        <v>1042.88172616935</v>
      </c>
      <c r="J303">
        <v>1000.18097</v>
      </c>
      <c r="K303">
        <v>1147.0291999999999</v>
      </c>
      <c r="L303">
        <v>0</v>
      </c>
      <c r="M303">
        <v>0</v>
      </c>
      <c r="N303">
        <v>0</v>
      </c>
      <c r="O303">
        <v>0</v>
      </c>
      <c r="P303">
        <v>57429.527455000003</v>
      </c>
      <c r="Q303">
        <v>77.190225073924694</v>
      </c>
      <c r="R303">
        <v>55.829304</v>
      </c>
      <c r="S303">
        <v>92.181269999999998</v>
      </c>
      <c r="T303" s="84" t="s">
        <v>45</v>
      </c>
      <c r="U303" s="85"/>
    </row>
    <row r="304" spans="2:21">
      <c r="B304" s="78">
        <v>46600</v>
      </c>
      <c r="C304" t="s">
        <v>24</v>
      </c>
      <c r="D304">
        <v>0</v>
      </c>
      <c r="E304">
        <v>0</v>
      </c>
      <c r="F304">
        <v>0</v>
      </c>
      <c r="G304">
        <v>0</v>
      </c>
      <c r="H304">
        <v>806613.81767999998</v>
      </c>
      <c r="I304">
        <v>1084.15835709677</v>
      </c>
      <c r="J304">
        <v>1000.605</v>
      </c>
      <c r="K304">
        <v>1150</v>
      </c>
      <c r="L304">
        <v>85.295227499999996</v>
      </c>
      <c r="M304">
        <v>0.11464412298387</v>
      </c>
      <c r="N304">
        <v>0</v>
      </c>
      <c r="O304">
        <v>52.475479999999997</v>
      </c>
      <c r="P304">
        <v>144184.43319000001</v>
      </c>
      <c r="Q304">
        <v>193.79628116935399</v>
      </c>
      <c r="R304">
        <v>140.62056999999999</v>
      </c>
      <c r="S304">
        <v>249.23973000000001</v>
      </c>
      <c r="T304" s="84" t="s">
        <v>45</v>
      </c>
      <c r="U304" s="85"/>
    </row>
    <row r="305" spans="2:21">
      <c r="B305" s="78">
        <v>46600</v>
      </c>
      <c r="C305" t="s">
        <v>23</v>
      </c>
      <c r="D305">
        <v>51251.303352000003</v>
      </c>
      <c r="E305">
        <v>68.886160419354795</v>
      </c>
      <c r="F305">
        <v>33.098410000000001</v>
      </c>
      <c r="G305">
        <v>88.093779999999995</v>
      </c>
      <c r="H305">
        <v>780952.04125000001</v>
      </c>
      <c r="I305">
        <v>1049.66672211021</v>
      </c>
      <c r="J305">
        <v>1000.1258</v>
      </c>
      <c r="K305">
        <v>1177.0488</v>
      </c>
      <c r="L305">
        <v>0</v>
      </c>
      <c r="M305">
        <v>0</v>
      </c>
      <c r="N305">
        <v>0</v>
      </c>
      <c r="O305">
        <v>0</v>
      </c>
      <c r="P305">
        <v>58831.019172</v>
      </c>
      <c r="Q305">
        <v>79.073950499999995</v>
      </c>
      <c r="R305">
        <v>64.918779999999998</v>
      </c>
      <c r="S305">
        <v>94.977930000000001</v>
      </c>
      <c r="T305" s="84" t="s">
        <v>45</v>
      </c>
      <c r="U305" s="85"/>
    </row>
    <row r="306" spans="2:21">
      <c r="B306" s="78">
        <v>46631</v>
      </c>
      <c r="C306" t="s">
        <v>24</v>
      </c>
      <c r="D306">
        <v>0</v>
      </c>
      <c r="E306">
        <v>0</v>
      </c>
      <c r="F306">
        <v>0</v>
      </c>
      <c r="G306">
        <v>0</v>
      </c>
      <c r="H306">
        <v>783793.58074999996</v>
      </c>
      <c r="I306">
        <v>1088.6021954861101</v>
      </c>
      <c r="J306">
        <v>1000.8359400000001</v>
      </c>
      <c r="K306">
        <v>1150</v>
      </c>
      <c r="L306">
        <v>2416.0090930000001</v>
      </c>
      <c r="M306">
        <v>3.3555681847222201</v>
      </c>
      <c r="N306">
        <v>0</v>
      </c>
      <c r="O306">
        <v>165.45822000000001</v>
      </c>
      <c r="P306">
        <v>128160.21721</v>
      </c>
      <c r="Q306">
        <v>178.000301680555</v>
      </c>
      <c r="R306">
        <v>128.91630000000001</v>
      </c>
      <c r="S306">
        <v>231.51782</v>
      </c>
      <c r="T306" s="84" t="s">
        <v>45</v>
      </c>
      <c r="U306" s="85"/>
    </row>
    <row r="307" spans="2:21">
      <c r="B307" s="78">
        <v>46631</v>
      </c>
      <c r="C307" t="s">
        <v>23</v>
      </c>
      <c r="D307">
        <v>54181.066316999997</v>
      </c>
      <c r="E307">
        <v>75.251480995833305</v>
      </c>
      <c r="F307">
        <v>61.724170000000001</v>
      </c>
      <c r="G307">
        <v>86.926124999999999</v>
      </c>
      <c r="H307">
        <v>752738.97741000005</v>
      </c>
      <c r="I307">
        <v>1045.47080195833</v>
      </c>
      <c r="J307">
        <v>1000.0993999999999</v>
      </c>
      <c r="K307">
        <v>1194.1306</v>
      </c>
      <c r="L307">
        <v>0</v>
      </c>
      <c r="M307">
        <v>0</v>
      </c>
      <c r="N307">
        <v>0</v>
      </c>
      <c r="O307">
        <v>0</v>
      </c>
      <c r="P307">
        <v>54824.938240000003</v>
      </c>
      <c r="Q307">
        <v>76.145747555555502</v>
      </c>
      <c r="R307">
        <v>61.724170000000001</v>
      </c>
      <c r="S307">
        <v>88.882480000000001</v>
      </c>
      <c r="T307" s="84" t="s">
        <v>45</v>
      </c>
      <c r="U307" s="85"/>
    </row>
    <row r="308" spans="2:21">
      <c r="B308" s="78">
        <v>46661</v>
      </c>
      <c r="C308" t="s">
        <v>24</v>
      </c>
      <c r="D308">
        <v>0</v>
      </c>
      <c r="E308">
        <v>0</v>
      </c>
      <c r="F308">
        <v>0</v>
      </c>
      <c r="G308">
        <v>0</v>
      </c>
      <c r="H308">
        <v>814141.63032999996</v>
      </c>
      <c r="I308">
        <v>1094.2763848521499</v>
      </c>
      <c r="J308">
        <v>1000.20496</v>
      </c>
      <c r="K308">
        <v>1150</v>
      </c>
      <c r="L308">
        <v>20466.4391144</v>
      </c>
      <c r="M308">
        <v>27.508654723655901</v>
      </c>
      <c r="N308">
        <v>0</v>
      </c>
      <c r="O308">
        <v>337.88852000000003</v>
      </c>
      <c r="P308">
        <v>121871.61887999999</v>
      </c>
      <c r="Q308">
        <v>163.80593935483799</v>
      </c>
      <c r="R308">
        <v>116.89481000000001</v>
      </c>
      <c r="S308">
        <v>215.36913999999999</v>
      </c>
      <c r="T308" s="84" t="s">
        <v>45</v>
      </c>
      <c r="U308" s="85"/>
    </row>
    <row r="309" spans="2:21">
      <c r="B309" s="78">
        <v>46661</v>
      </c>
      <c r="C309" t="s">
        <v>23</v>
      </c>
      <c r="D309">
        <v>55475.398248999998</v>
      </c>
      <c r="E309">
        <v>74.563707323924703</v>
      </c>
      <c r="F309">
        <v>63.150469999999999</v>
      </c>
      <c r="G309">
        <v>86.627309999999994</v>
      </c>
      <c r="H309">
        <v>781728.61294000002</v>
      </c>
      <c r="I309">
        <v>1050.7105012634399</v>
      </c>
      <c r="J309">
        <v>1000.1238</v>
      </c>
      <c r="K309">
        <v>1224.5917999999999</v>
      </c>
      <c r="L309">
        <v>0</v>
      </c>
      <c r="M309">
        <v>0</v>
      </c>
      <c r="N309">
        <v>0</v>
      </c>
      <c r="O309">
        <v>0</v>
      </c>
      <c r="P309">
        <v>56148.215966000003</v>
      </c>
      <c r="Q309">
        <v>75.4680322123655</v>
      </c>
      <c r="R309">
        <v>63.150469999999999</v>
      </c>
      <c r="S309">
        <v>87.923140000000004</v>
      </c>
      <c r="T309" s="84" t="s">
        <v>45</v>
      </c>
      <c r="U309" s="85"/>
    </row>
    <row r="310" spans="2:21">
      <c r="B310" s="78">
        <v>46692</v>
      </c>
      <c r="C310" t="s">
        <v>24</v>
      </c>
      <c r="D310">
        <v>0</v>
      </c>
      <c r="E310">
        <v>0</v>
      </c>
      <c r="F310">
        <v>0</v>
      </c>
      <c r="G310">
        <v>0</v>
      </c>
      <c r="H310">
        <v>781747.82904999994</v>
      </c>
      <c r="I310">
        <v>1085.76087368055</v>
      </c>
      <c r="J310">
        <v>1000.27136</v>
      </c>
      <c r="K310">
        <v>1150</v>
      </c>
      <c r="L310">
        <v>5543.4728973000001</v>
      </c>
      <c r="M310">
        <v>7.6992679129166604</v>
      </c>
      <c r="N310">
        <v>0</v>
      </c>
      <c r="O310">
        <v>177.33340000000001</v>
      </c>
      <c r="P310">
        <v>126671.46494999999</v>
      </c>
      <c r="Q310">
        <v>175.93259020833301</v>
      </c>
      <c r="R310">
        <v>135.69699</v>
      </c>
      <c r="S310">
        <v>217.78815</v>
      </c>
      <c r="T310" s="84" t="s">
        <v>45</v>
      </c>
      <c r="U310" s="85"/>
    </row>
    <row r="311" spans="2:21">
      <c r="B311" s="78">
        <v>46692</v>
      </c>
      <c r="C311" t="s">
        <v>23</v>
      </c>
      <c r="D311">
        <v>56465.308216999998</v>
      </c>
      <c r="E311">
        <v>78.424039190277696</v>
      </c>
      <c r="F311">
        <v>60.410164000000002</v>
      </c>
      <c r="G311">
        <v>91.316850000000002</v>
      </c>
      <c r="H311">
        <v>760587.98831000004</v>
      </c>
      <c r="I311">
        <v>1056.37220598611</v>
      </c>
      <c r="J311">
        <v>1000.9529</v>
      </c>
      <c r="K311">
        <v>1225</v>
      </c>
      <c r="L311">
        <v>0</v>
      </c>
      <c r="M311">
        <v>0</v>
      </c>
      <c r="N311">
        <v>0</v>
      </c>
      <c r="O311">
        <v>0</v>
      </c>
      <c r="P311">
        <v>55160.218377999998</v>
      </c>
      <c r="Q311">
        <v>76.611414413888795</v>
      </c>
      <c r="R311">
        <v>60.410164000000002</v>
      </c>
      <c r="S311">
        <v>90.209305000000001</v>
      </c>
      <c r="T311" s="84" t="s">
        <v>45</v>
      </c>
      <c r="U311" s="85"/>
    </row>
    <row r="312" spans="2:21">
      <c r="B312" s="78">
        <v>46722</v>
      </c>
      <c r="C312" t="s">
        <v>24</v>
      </c>
      <c r="D312">
        <v>0</v>
      </c>
      <c r="E312">
        <v>0</v>
      </c>
      <c r="F312">
        <v>0</v>
      </c>
      <c r="G312">
        <v>0</v>
      </c>
      <c r="H312">
        <v>803900.38581999997</v>
      </c>
      <c r="I312">
        <v>1080.51127126344</v>
      </c>
      <c r="J312">
        <v>1000.09595</v>
      </c>
      <c r="K312">
        <v>1150</v>
      </c>
      <c r="L312">
        <v>2200.4031140000002</v>
      </c>
      <c r="M312">
        <v>2.9575310672042998</v>
      </c>
      <c r="N312">
        <v>0</v>
      </c>
      <c r="O312">
        <v>131.12790000000001</v>
      </c>
      <c r="P312">
        <v>135942.38230999999</v>
      </c>
      <c r="Q312">
        <v>182.71825579301</v>
      </c>
      <c r="R312">
        <v>144.84119999999999</v>
      </c>
      <c r="S312">
        <v>220.73643000000001</v>
      </c>
      <c r="T312" s="84" t="s">
        <v>45</v>
      </c>
      <c r="U312" s="85"/>
    </row>
    <row r="313" spans="2:21">
      <c r="B313" s="78">
        <v>46722</v>
      </c>
      <c r="C313" t="s">
        <v>23</v>
      </c>
      <c r="D313">
        <v>56381.219147999996</v>
      </c>
      <c r="E313">
        <v>75.781208532258006</v>
      </c>
      <c r="F313">
        <v>39.745322999999999</v>
      </c>
      <c r="G313">
        <v>95.742949999999993</v>
      </c>
      <c r="H313">
        <v>784653.31218000001</v>
      </c>
      <c r="I313">
        <v>1054.64154862903</v>
      </c>
      <c r="J313">
        <v>1000.0017</v>
      </c>
      <c r="K313">
        <v>1225</v>
      </c>
      <c r="L313">
        <v>357.99690129999999</v>
      </c>
      <c r="M313">
        <v>0.48117863077956902</v>
      </c>
      <c r="N313">
        <v>0</v>
      </c>
      <c r="O313">
        <v>92.167786000000007</v>
      </c>
      <c r="P313">
        <v>60293.480686000003</v>
      </c>
      <c r="Q313">
        <v>81.0396245779569</v>
      </c>
      <c r="R313">
        <v>66.078509999999994</v>
      </c>
      <c r="S313">
        <v>94.782073999999994</v>
      </c>
      <c r="T313" s="84" t="s">
        <v>45</v>
      </c>
      <c r="U313" s="85"/>
    </row>
    <row r="314" spans="2:21">
      <c r="B314" s="78">
        <v>46753</v>
      </c>
      <c r="C314" t="s">
        <v>24</v>
      </c>
      <c r="D314">
        <v>0</v>
      </c>
      <c r="E314">
        <v>0</v>
      </c>
      <c r="F314">
        <v>0</v>
      </c>
      <c r="G314">
        <v>0</v>
      </c>
      <c r="H314">
        <v>804807.40760000004</v>
      </c>
      <c r="I314">
        <v>1081.73038655913</v>
      </c>
      <c r="J314">
        <v>1000.4403</v>
      </c>
      <c r="K314">
        <v>1150</v>
      </c>
      <c r="L314">
        <v>373.85653600000001</v>
      </c>
      <c r="M314">
        <v>0.50249534408602103</v>
      </c>
      <c r="N314">
        <v>0</v>
      </c>
      <c r="O314">
        <v>97.247696000000005</v>
      </c>
      <c r="P314">
        <v>132154.42369</v>
      </c>
      <c r="Q314">
        <v>177.626913561827</v>
      </c>
      <c r="R314">
        <v>140.94929999999999</v>
      </c>
      <c r="S314">
        <v>202.5145</v>
      </c>
      <c r="T314" s="84" t="s">
        <v>45</v>
      </c>
      <c r="U314" s="85"/>
    </row>
    <row r="315" spans="2:21">
      <c r="B315" s="78">
        <v>46753</v>
      </c>
      <c r="C315" t="s">
        <v>23</v>
      </c>
      <c r="D315">
        <v>57543.596270000002</v>
      </c>
      <c r="E315">
        <v>77.343543373655905</v>
      </c>
      <c r="F315">
        <v>43.717373000000002</v>
      </c>
      <c r="G315">
        <v>99.458590000000001</v>
      </c>
      <c r="H315">
        <v>795477.95323999994</v>
      </c>
      <c r="I315">
        <v>1069.19079736559</v>
      </c>
      <c r="J315">
        <v>1000.048</v>
      </c>
      <c r="K315">
        <v>1225</v>
      </c>
      <c r="L315">
        <v>1083.8591541999999</v>
      </c>
      <c r="M315">
        <v>1.4567999384408601</v>
      </c>
      <c r="N315">
        <v>0</v>
      </c>
      <c r="O315">
        <v>94.044539999999998</v>
      </c>
      <c r="P315">
        <v>60243.013300999999</v>
      </c>
      <c r="Q315">
        <v>80.971792071236493</v>
      </c>
      <c r="R315">
        <v>63.047939999999997</v>
      </c>
      <c r="S315">
        <v>96.315020000000004</v>
      </c>
      <c r="T315" s="84" t="s">
        <v>45</v>
      </c>
      <c r="U315" s="85"/>
    </row>
    <row r="316" spans="2:21">
      <c r="B316" s="78">
        <v>46784</v>
      </c>
      <c r="C316" t="s">
        <v>24</v>
      </c>
      <c r="D316">
        <v>0</v>
      </c>
      <c r="E316">
        <v>0</v>
      </c>
      <c r="F316">
        <v>0</v>
      </c>
      <c r="G316">
        <v>0</v>
      </c>
      <c r="H316">
        <v>758235.83129999996</v>
      </c>
      <c r="I316">
        <v>1089.41929784482</v>
      </c>
      <c r="J316">
        <v>1000.1091300000001</v>
      </c>
      <c r="K316">
        <v>1150</v>
      </c>
      <c r="L316">
        <v>0</v>
      </c>
      <c r="M316">
        <v>0</v>
      </c>
      <c r="N316">
        <v>0</v>
      </c>
      <c r="O316">
        <v>0</v>
      </c>
      <c r="P316">
        <v>122483.68565</v>
      </c>
      <c r="Q316">
        <v>175.98230696838999</v>
      </c>
      <c r="R316">
        <v>148.69462999999999</v>
      </c>
      <c r="S316">
        <v>205.47751</v>
      </c>
      <c r="T316" s="84" t="s">
        <v>45</v>
      </c>
      <c r="U316" s="85"/>
    </row>
    <row r="317" spans="2:21">
      <c r="B317" s="78">
        <v>46784</v>
      </c>
      <c r="C317" t="s">
        <v>23</v>
      </c>
      <c r="D317">
        <v>51427.928080999998</v>
      </c>
      <c r="E317">
        <v>73.890701265804495</v>
      </c>
      <c r="F317">
        <v>37.641094000000002</v>
      </c>
      <c r="G317">
        <v>94.905556000000004</v>
      </c>
      <c r="H317">
        <v>738882.52396999998</v>
      </c>
      <c r="I317">
        <v>1061.6128217959699</v>
      </c>
      <c r="J317">
        <v>1000.072</v>
      </c>
      <c r="K317">
        <v>1225</v>
      </c>
      <c r="L317">
        <v>110.16313767</v>
      </c>
      <c r="M317">
        <v>0.158280370215517</v>
      </c>
      <c r="N317">
        <v>0</v>
      </c>
      <c r="O317">
        <v>43.241447000000001</v>
      </c>
      <c r="P317">
        <v>55328.804259999997</v>
      </c>
      <c r="Q317">
        <v>79.495408419540198</v>
      </c>
      <c r="R317">
        <v>64.106849999999994</v>
      </c>
      <c r="S317">
        <v>92.530159999999995</v>
      </c>
      <c r="T317" s="84" t="s">
        <v>45</v>
      </c>
      <c r="U317" s="85"/>
    </row>
    <row r="318" spans="2:21">
      <c r="B318" s="78">
        <v>46813</v>
      </c>
      <c r="C318" t="s">
        <v>24</v>
      </c>
      <c r="D318">
        <v>0</v>
      </c>
      <c r="E318">
        <v>0</v>
      </c>
      <c r="F318">
        <v>0</v>
      </c>
      <c r="G318">
        <v>0</v>
      </c>
      <c r="H318">
        <v>811063.90483000001</v>
      </c>
      <c r="I318">
        <v>1090.1396570295601</v>
      </c>
      <c r="J318">
        <v>1000.5426</v>
      </c>
      <c r="K318">
        <v>1150</v>
      </c>
      <c r="L318">
        <v>14865.573541600001</v>
      </c>
      <c r="M318">
        <v>19.980609598924701</v>
      </c>
      <c r="N318">
        <v>0</v>
      </c>
      <c r="O318">
        <v>213.82033999999999</v>
      </c>
      <c r="P318">
        <v>121501.77535500001</v>
      </c>
      <c r="Q318">
        <v>163.30883784274101</v>
      </c>
      <c r="R318">
        <v>126.489746</v>
      </c>
      <c r="S318">
        <v>203.30562</v>
      </c>
      <c r="T318" s="84" t="s">
        <v>45</v>
      </c>
      <c r="U318" s="85"/>
    </row>
    <row r="319" spans="2:21">
      <c r="B319" s="78">
        <v>46813</v>
      </c>
      <c r="C319" t="s">
        <v>23</v>
      </c>
      <c r="D319">
        <v>56989.448171999997</v>
      </c>
      <c r="E319">
        <v>76.598720661290301</v>
      </c>
      <c r="F319">
        <v>49.867705999999998</v>
      </c>
      <c r="G319">
        <v>92.490600000000001</v>
      </c>
      <c r="H319">
        <v>786382.03599999996</v>
      </c>
      <c r="I319">
        <v>1056.9651021505299</v>
      </c>
      <c r="J319">
        <v>1000.0193</v>
      </c>
      <c r="K319">
        <v>1225</v>
      </c>
      <c r="L319">
        <v>3220.4029279000001</v>
      </c>
      <c r="M319">
        <v>4.3284985590053697</v>
      </c>
      <c r="N319">
        <v>0</v>
      </c>
      <c r="O319">
        <v>192.30023</v>
      </c>
      <c r="P319">
        <v>55178.301170999999</v>
      </c>
      <c r="Q319">
        <v>74.164383294354806</v>
      </c>
      <c r="R319">
        <v>49.867705999999998</v>
      </c>
      <c r="S319">
        <v>90.937420000000003</v>
      </c>
      <c r="T319" s="84" t="s">
        <v>45</v>
      </c>
      <c r="U319" s="85"/>
    </row>
    <row r="320" spans="2:21">
      <c r="B320" s="78">
        <v>46844</v>
      </c>
      <c r="C320" t="s">
        <v>24</v>
      </c>
      <c r="D320">
        <v>0</v>
      </c>
      <c r="E320">
        <v>0</v>
      </c>
      <c r="F320">
        <v>0</v>
      </c>
      <c r="G320">
        <v>0</v>
      </c>
      <c r="H320">
        <v>779558.93341000006</v>
      </c>
      <c r="I320">
        <v>1082.72074084722</v>
      </c>
      <c r="J320">
        <v>1000.49084</v>
      </c>
      <c r="K320">
        <v>1150</v>
      </c>
      <c r="L320">
        <v>21596.51146908</v>
      </c>
      <c r="M320">
        <v>29.995154818166601</v>
      </c>
      <c r="N320">
        <v>0</v>
      </c>
      <c r="O320">
        <v>234.32937999999999</v>
      </c>
      <c r="P320">
        <v>113450.465688</v>
      </c>
      <c r="Q320">
        <v>157.57009123333299</v>
      </c>
      <c r="R320">
        <v>124.62849</v>
      </c>
      <c r="S320">
        <v>197.79613000000001</v>
      </c>
      <c r="T320" s="84" t="s">
        <v>45</v>
      </c>
      <c r="U320" s="85"/>
    </row>
    <row r="321" spans="2:21">
      <c r="B321" s="78">
        <v>46844</v>
      </c>
      <c r="C321" t="s">
        <v>23</v>
      </c>
      <c r="D321">
        <v>49964.984681000002</v>
      </c>
      <c r="E321">
        <v>69.395812056944393</v>
      </c>
      <c r="F321">
        <v>47.559227</v>
      </c>
      <c r="G321">
        <v>86.293914999999998</v>
      </c>
      <c r="H321">
        <v>755128.82235999999</v>
      </c>
      <c r="I321">
        <v>1048.7900310555499</v>
      </c>
      <c r="J321">
        <v>1000.0267</v>
      </c>
      <c r="K321">
        <v>1225</v>
      </c>
      <c r="L321">
        <v>1946.4731568</v>
      </c>
      <c r="M321">
        <v>2.7034349400000002</v>
      </c>
      <c r="N321">
        <v>0</v>
      </c>
      <c r="O321">
        <v>81.313450000000003</v>
      </c>
      <c r="P321">
        <v>48804.871499000001</v>
      </c>
      <c r="Q321">
        <v>67.7845437486111</v>
      </c>
      <c r="R321">
        <v>47.559227</v>
      </c>
      <c r="S321">
        <v>84.570750000000004</v>
      </c>
      <c r="T321" s="84" t="s">
        <v>45</v>
      </c>
      <c r="U321" s="85"/>
    </row>
    <row r="322" spans="2:21">
      <c r="B322" s="78">
        <v>46874</v>
      </c>
      <c r="C322" t="s">
        <v>24</v>
      </c>
      <c r="D322">
        <v>0</v>
      </c>
      <c r="E322">
        <v>0</v>
      </c>
      <c r="F322">
        <v>0</v>
      </c>
      <c r="G322">
        <v>0</v>
      </c>
      <c r="H322">
        <v>806776.68856000004</v>
      </c>
      <c r="I322">
        <v>1084.3772695698899</v>
      </c>
      <c r="J322">
        <v>1000.2411</v>
      </c>
      <c r="K322">
        <v>1150</v>
      </c>
      <c r="L322">
        <v>466.99064499999997</v>
      </c>
      <c r="M322">
        <v>0.627675598118279</v>
      </c>
      <c r="N322">
        <v>0</v>
      </c>
      <c r="O322">
        <v>60.695999999999998</v>
      </c>
      <c r="P322">
        <v>122756.283775</v>
      </c>
      <c r="Q322">
        <v>164.99500507392401</v>
      </c>
      <c r="R322">
        <v>127.753525</v>
      </c>
      <c r="S322">
        <v>201.69307000000001</v>
      </c>
      <c r="T322" s="84" t="s">
        <v>45</v>
      </c>
      <c r="U322" s="85"/>
    </row>
    <row r="323" spans="2:21">
      <c r="B323" s="78">
        <v>46874</v>
      </c>
      <c r="C323" t="s">
        <v>23</v>
      </c>
      <c r="D323">
        <v>44732.497811000001</v>
      </c>
      <c r="E323">
        <v>60.124325014784901</v>
      </c>
      <c r="F323">
        <v>44.401916999999997</v>
      </c>
      <c r="G323">
        <v>76.165989999999994</v>
      </c>
      <c r="H323">
        <v>777396.20466000005</v>
      </c>
      <c r="I323">
        <v>1044.88737185483</v>
      </c>
      <c r="J323">
        <v>1000.10803</v>
      </c>
      <c r="K323">
        <v>1225</v>
      </c>
      <c r="L323">
        <v>2499.0040813999999</v>
      </c>
      <c r="M323">
        <v>3.3588764534946201</v>
      </c>
      <c r="N323">
        <v>0</v>
      </c>
      <c r="O323">
        <v>118.40665</v>
      </c>
      <c r="P323">
        <v>44712.321215999997</v>
      </c>
      <c r="Q323">
        <v>60.0972059354838</v>
      </c>
      <c r="R323">
        <v>45.032527999999999</v>
      </c>
      <c r="S323">
        <v>76.984116</v>
      </c>
      <c r="T323" s="84" t="s">
        <v>45</v>
      </c>
      <c r="U323" s="85"/>
    </row>
    <row r="324" spans="2:21">
      <c r="B324" s="78">
        <v>46905</v>
      </c>
      <c r="C324" t="s">
        <v>24</v>
      </c>
      <c r="D324">
        <v>0</v>
      </c>
      <c r="E324">
        <v>0</v>
      </c>
      <c r="F324">
        <v>0</v>
      </c>
      <c r="G324">
        <v>0</v>
      </c>
      <c r="H324">
        <v>777884.83670999995</v>
      </c>
      <c r="I324">
        <v>1080.3956065416601</v>
      </c>
      <c r="J324">
        <v>1000.2109400000001</v>
      </c>
      <c r="K324">
        <v>1150</v>
      </c>
      <c r="L324">
        <v>559.16821400000003</v>
      </c>
      <c r="M324">
        <v>0.77662251944444405</v>
      </c>
      <c r="N324">
        <v>0</v>
      </c>
      <c r="O324">
        <v>83.853774999999999</v>
      </c>
      <c r="P324">
        <v>127209.54174</v>
      </c>
      <c r="Q324">
        <v>176.679919083333</v>
      </c>
      <c r="R324">
        <v>131.90531999999999</v>
      </c>
      <c r="S324">
        <v>226.29160999999999</v>
      </c>
      <c r="T324" s="84" t="s">
        <v>45</v>
      </c>
      <c r="U324" s="85"/>
    </row>
    <row r="325" spans="2:21">
      <c r="B325" s="78">
        <v>46905</v>
      </c>
      <c r="C325" t="s">
        <v>23</v>
      </c>
      <c r="D325">
        <v>42980.427507</v>
      </c>
      <c r="E325">
        <v>59.6950382041666</v>
      </c>
      <c r="F325">
        <v>21.75564</v>
      </c>
      <c r="G325">
        <v>88.308319999999995</v>
      </c>
      <c r="H325">
        <v>749198.87294000003</v>
      </c>
      <c r="I325">
        <v>1040.5539901944401</v>
      </c>
      <c r="J325">
        <v>1000.05475</v>
      </c>
      <c r="K325">
        <v>1141.7517</v>
      </c>
      <c r="L325">
        <v>1.5691109000000001</v>
      </c>
      <c r="M325">
        <v>2.1793206944444401E-3</v>
      </c>
      <c r="N325">
        <v>0</v>
      </c>
      <c r="O325">
        <v>1.5691109000000001</v>
      </c>
      <c r="P325">
        <v>50338.572463999997</v>
      </c>
      <c r="Q325">
        <v>69.914683977777699</v>
      </c>
      <c r="R325">
        <v>47.816017000000002</v>
      </c>
      <c r="S325">
        <v>91.440150000000003</v>
      </c>
      <c r="T325" s="84" t="s">
        <v>45</v>
      </c>
      <c r="U325" s="85"/>
    </row>
    <row r="326" spans="2:21">
      <c r="B326" s="78">
        <v>46935</v>
      </c>
      <c r="C326" t="s">
        <v>24</v>
      </c>
      <c r="D326">
        <v>0</v>
      </c>
      <c r="E326">
        <v>0</v>
      </c>
      <c r="F326">
        <v>0</v>
      </c>
      <c r="G326">
        <v>0</v>
      </c>
      <c r="H326">
        <v>805054.48702999996</v>
      </c>
      <c r="I326">
        <v>1082.0624825672</v>
      </c>
      <c r="J326">
        <v>1000.1301</v>
      </c>
      <c r="K326">
        <v>1150</v>
      </c>
      <c r="L326">
        <v>60.093514220000003</v>
      </c>
      <c r="M326">
        <v>8.0770852446236496E-2</v>
      </c>
      <c r="N326">
        <v>0</v>
      </c>
      <c r="O326">
        <v>19.943932</v>
      </c>
      <c r="P326">
        <v>140596.18788000001</v>
      </c>
      <c r="Q326">
        <v>188.97337080645099</v>
      </c>
      <c r="R326">
        <v>145.85739000000001</v>
      </c>
      <c r="S326">
        <v>232.89358999999999</v>
      </c>
      <c r="T326" s="84" t="s">
        <v>45</v>
      </c>
      <c r="U326" s="85"/>
    </row>
    <row r="327" spans="2:21">
      <c r="B327" s="78">
        <v>46935</v>
      </c>
      <c r="C327" t="s">
        <v>23</v>
      </c>
      <c r="D327">
        <v>49905.407574999997</v>
      </c>
      <c r="E327">
        <v>67.077160719085995</v>
      </c>
      <c r="F327">
        <v>33.827903999999997</v>
      </c>
      <c r="G327">
        <v>89.203999999999994</v>
      </c>
      <c r="H327">
        <v>792401.05795000005</v>
      </c>
      <c r="I327">
        <v>1065.0551854166599</v>
      </c>
      <c r="J327">
        <v>1000.0069999999999</v>
      </c>
      <c r="K327">
        <v>1225</v>
      </c>
      <c r="L327">
        <v>0</v>
      </c>
      <c r="M327">
        <v>0</v>
      </c>
      <c r="N327">
        <v>0</v>
      </c>
      <c r="O327">
        <v>0</v>
      </c>
      <c r="P327">
        <v>57098.761267000002</v>
      </c>
      <c r="Q327">
        <v>76.745646864247306</v>
      </c>
      <c r="R327">
        <v>55.023482999999999</v>
      </c>
      <c r="S327">
        <v>93.352974000000003</v>
      </c>
      <c r="T327" s="84" t="s">
        <v>45</v>
      </c>
      <c r="U327" s="85"/>
    </row>
    <row r="328" spans="2:21">
      <c r="B328" s="78">
        <v>46966</v>
      </c>
      <c r="C328" t="s">
        <v>24</v>
      </c>
      <c r="D328">
        <v>0</v>
      </c>
      <c r="E328">
        <v>0</v>
      </c>
      <c r="F328">
        <v>0</v>
      </c>
      <c r="G328">
        <v>0</v>
      </c>
      <c r="H328">
        <v>806746.89115000004</v>
      </c>
      <c r="I328">
        <v>1084.33721928763</v>
      </c>
      <c r="J328">
        <v>1001.385</v>
      </c>
      <c r="K328">
        <v>1150</v>
      </c>
      <c r="L328">
        <v>0</v>
      </c>
      <c r="M328">
        <v>0</v>
      </c>
      <c r="N328">
        <v>0</v>
      </c>
      <c r="O328">
        <v>0</v>
      </c>
      <c r="P328">
        <v>139836.8021</v>
      </c>
      <c r="Q328">
        <v>187.952690994623</v>
      </c>
      <c r="R328">
        <v>147.82748000000001</v>
      </c>
      <c r="S328">
        <v>234.58780999999999</v>
      </c>
      <c r="T328" s="84" t="s">
        <v>45</v>
      </c>
      <c r="U328" s="85"/>
    </row>
    <row r="329" spans="2:21">
      <c r="B329" s="78">
        <v>46966</v>
      </c>
      <c r="C329" t="s">
        <v>23</v>
      </c>
      <c r="D329">
        <v>50910.655129999999</v>
      </c>
      <c r="E329">
        <v>68.428299905913903</v>
      </c>
      <c r="F329">
        <v>32.999405000000003</v>
      </c>
      <c r="G329">
        <v>87.774829999999994</v>
      </c>
      <c r="H329">
        <v>795870.93047000002</v>
      </c>
      <c r="I329">
        <v>1069.7189925672001</v>
      </c>
      <c r="J329">
        <v>1000.2157999999999</v>
      </c>
      <c r="K329">
        <v>1225</v>
      </c>
      <c r="L329">
        <v>0</v>
      </c>
      <c r="M329">
        <v>0</v>
      </c>
      <c r="N329">
        <v>0</v>
      </c>
      <c r="O329">
        <v>0</v>
      </c>
      <c r="P329">
        <v>58624.257759</v>
      </c>
      <c r="Q329">
        <v>78.796045375000006</v>
      </c>
      <c r="R329">
        <v>65.019005000000007</v>
      </c>
      <c r="S329">
        <v>92.387764000000004</v>
      </c>
      <c r="T329" s="84" t="s">
        <v>45</v>
      </c>
      <c r="U329" s="85"/>
    </row>
    <row r="330" spans="2:21">
      <c r="B330" s="78">
        <v>46997</v>
      </c>
      <c r="C330" t="s">
        <v>24</v>
      </c>
      <c r="D330">
        <v>0</v>
      </c>
      <c r="E330">
        <v>0</v>
      </c>
      <c r="F330">
        <v>0</v>
      </c>
      <c r="G330">
        <v>0</v>
      </c>
      <c r="H330">
        <v>783439.78307999996</v>
      </c>
      <c r="I330">
        <v>1088.11080983333</v>
      </c>
      <c r="J330">
        <v>1000.1992</v>
      </c>
      <c r="K330">
        <v>1150</v>
      </c>
      <c r="L330">
        <v>572.06880100000001</v>
      </c>
      <c r="M330">
        <v>0.79454000138888803</v>
      </c>
      <c r="N330">
        <v>0</v>
      </c>
      <c r="O330">
        <v>101.65949999999999</v>
      </c>
      <c r="P330">
        <v>123983.07814</v>
      </c>
      <c r="Q330">
        <v>172.19871963888801</v>
      </c>
      <c r="R330">
        <v>132.96818999999999</v>
      </c>
      <c r="S330">
        <v>209.28203999999999</v>
      </c>
      <c r="T330" s="84" t="s">
        <v>45</v>
      </c>
      <c r="U330" s="85"/>
    </row>
    <row r="331" spans="2:21">
      <c r="B331" s="78">
        <v>46997</v>
      </c>
      <c r="C331" t="s">
        <v>23</v>
      </c>
      <c r="D331">
        <v>54106.406497999997</v>
      </c>
      <c r="E331">
        <v>75.147786802777702</v>
      </c>
      <c r="F331">
        <v>61.807009999999998</v>
      </c>
      <c r="G331">
        <v>87.698875000000001</v>
      </c>
      <c r="H331">
        <v>763342.87988999998</v>
      </c>
      <c r="I331">
        <v>1060.1984442916601</v>
      </c>
      <c r="J331">
        <v>1000.0864</v>
      </c>
      <c r="K331">
        <v>1225</v>
      </c>
      <c r="L331">
        <v>0</v>
      </c>
      <c r="M331">
        <v>0</v>
      </c>
      <c r="N331">
        <v>0</v>
      </c>
      <c r="O331">
        <v>0</v>
      </c>
      <c r="P331">
        <v>54582.840639000002</v>
      </c>
      <c r="Q331">
        <v>75.809500887499993</v>
      </c>
      <c r="R331">
        <v>61.807009999999998</v>
      </c>
      <c r="S331">
        <v>89.352950000000007</v>
      </c>
      <c r="T331" s="84" t="s">
        <v>45</v>
      </c>
      <c r="U331" s="85"/>
    </row>
    <row r="332" spans="2:21">
      <c r="B332" s="78">
        <v>47027</v>
      </c>
      <c r="C332" t="s">
        <v>24</v>
      </c>
      <c r="D332">
        <v>0</v>
      </c>
      <c r="E332">
        <v>0</v>
      </c>
      <c r="F332">
        <v>0</v>
      </c>
      <c r="G332">
        <v>0</v>
      </c>
      <c r="H332">
        <v>815060.50887999998</v>
      </c>
      <c r="I332">
        <v>1095.5114366666601</v>
      </c>
      <c r="J332">
        <v>1000.0491</v>
      </c>
      <c r="K332">
        <v>1150</v>
      </c>
      <c r="L332">
        <v>15716.737767639999</v>
      </c>
      <c r="M332">
        <v>21.124647537150501</v>
      </c>
      <c r="N332">
        <v>0</v>
      </c>
      <c r="O332">
        <v>150.16591</v>
      </c>
      <c r="P332">
        <v>117299.686735</v>
      </c>
      <c r="Q332">
        <v>157.660869267473</v>
      </c>
      <c r="R332">
        <v>123.583405</v>
      </c>
      <c r="S332">
        <v>198.12183999999999</v>
      </c>
      <c r="T332" s="84" t="s">
        <v>45</v>
      </c>
      <c r="U332" s="85"/>
    </row>
    <row r="333" spans="2:21">
      <c r="B333" s="78">
        <v>47027</v>
      </c>
      <c r="C333" t="s">
        <v>23</v>
      </c>
      <c r="D333">
        <v>55569.432640999999</v>
      </c>
      <c r="E333">
        <v>74.690097635752593</v>
      </c>
      <c r="F333">
        <v>62.855311999999998</v>
      </c>
      <c r="G333">
        <v>88.014899999999997</v>
      </c>
      <c r="H333">
        <v>782697.35117000004</v>
      </c>
      <c r="I333">
        <v>1052.01256877688</v>
      </c>
      <c r="J333">
        <v>1000.2273</v>
      </c>
      <c r="K333">
        <v>1225</v>
      </c>
      <c r="L333">
        <v>0</v>
      </c>
      <c r="M333">
        <v>0</v>
      </c>
      <c r="N333">
        <v>0</v>
      </c>
      <c r="O333">
        <v>0</v>
      </c>
      <c r="P333">
        <v>56130.287532000002</v>
      </c>
      <c r="Q333">
        <v>75.443934854838702</v>
      </c>
      <c r="R333">
        <v>62.855311999999998</v>
      </c>
      <c r="S333">
        <v>87.627269999999996</v>
      </c>
      <c r="T333" s="84" t="s">
        <v>45</v>
      </c>
      <c r="U333" s="85"/>
    </row>
    <row r="334" spans="2:21">
      <c r="B334" s="78">
        <v>47058</v>
      </c>
      <c r="C334" t="s">
        <v>24</v>
      </c>
      <c r="D334">
        <v>0</v>
      </c>
      <c r="E334">
        <v>0</v>
      </c>
      <c r="F334">
        <v>0</v>
      </c>
      <c r="G334">
        <v>0</v>
      </c>
      <c r="H334">
        <v>782843.24341</v>
      </c>
      <c r="I334">
        <v>1087.2822825138801</v>
      </c>
      <c r="J334">
        <v>1000.22766</v>
      </c>
      <c r="K334">
        <v>1150</v>
      </c>
      <c r="L334">
        <v>0</v>
      </c>
      <c r="M334">
        <v>0</v>
      </c>
      <c r="N334">
        <v>0</v>
      </c>
      <c r="O334">
        <v>0</v>
      </c>
      <c r="P334">
        <v>122236.15592999999</v>
      </c>
      <c r="Q334">
        <v>169.77243879166599</v>
      </c>
      <c r="R334">
        <v>139.37361000000001</v>
      </c>
      <c r="S334">
        <v>201.58641</v>
      </c>
      <c r="T334" s="84" t="s">
        <v>45</v>
      </c>
      <c r="U334" s="85"/>
    </row>
    <row r="335" spans="2:21">
      <c r="B335" s="78">
        <v>47058</v>
      </c>
      <c r="C335" t="s">
        <v>23</v>
      </c>
      <c r="D335">
        <v>56575.671920000001</v>
      </c>
      <c r="E335">
        <v>78.577322111111101</v>
      </c>
      <c r="F335">
        <v>60.049003999999996</v>
      </c>
      <c r="G335">
        <v>92.553399999999996</v>
      </c>
      <c r="H335">
        <v>761136.23815999995</v>
      </c>
      <c r="I335">
        <v>1057.13366411111</v>
      </c>
      <c r="J335">
        <v>1000.09595</v>
      </c>
      <c r="K335">
        <v>1225</v>
      </c>
      <c r="L335">
        <v>0</v>
      </c>
      <c r="M335">
        <v>0</v>
      </c>
      <c r="N335">
        <v>0</v>
      </c>
      <c r="O335">
        <v>0</v>
      </c>
      <c r="P335">
        <v>55267.552586999998</v>
      </c>
      <c r="Q335">
        <v>76.760489704166602</v>
      </c>
      <c r="R335">
        <v>60.049003999999996</v>
      </c>
      <c r="S335">
        <v>91.315169999999995</v>
      </c>
      <c r="T335" s="84" t="s">
        <v>45</v>
      </c>
      <c r="U335" s="85"/>
    </row>
    <row r="336" spans="2:21">
      <c r="B336" s="78">
        <v>47088</v>
      </c>
      <c r="C336" t="s">
        <v>24</v>
      </c>
      <c r="D336">
        <v>0</v>
      </c>
      <c r="E336">
        <v>0</v>
      </c>
      <c r="F336">
        <v>0</v>
      </c>
      <c r="G336">
        <v>0</v>
      </c>
      <c r="H336">
        <v>803956.4327</v>
      </c>
      <c r="I336">
        <v>1080.5866030913901</v>
      </c>
      <c r="J336">
        <v>1000.1437</v>
      </c>
      <c r="K336">
        <v>1150</v>
      </c>
      <c r="L336">
        <v>0</v>
      </c>
      <c r="M336">
        <v>0</v>
      </c>
      <c r="N336">
        <v>0</v>
      </c>
      <c r="O336">
        <v>0</v>
      </c>
      <c r="P336">
        <v>131788.03064000001</v>
      </c>
      <c r="Q336">
        <v>177.13444978494601</v>
      </c>
      <c r="R336">
        <v>153.23282</v>
      </c>
      <c r="S336">
        <v>199.23006000000001</v>
      </c>
      <c r="T336" s="84" t="s">
        <v>45</v>
      </c>
      <c r="U336" s="85"/>
    </row>
    <row r="337" spans="2:21">
      <c r="B337" s="78">
        <v>47088</v>
      </c>
      <c r="C337" t="s">
        <v>23</v>
      </c>
      <c r="D337">
        <v>56897.452547000001</v>
      </c>
      <c r="E337">
        <v>76.475070627688098</v>
      </c>
      <c r="F337">
        <v>35.074770000000001</v>
      </c>
      <c r="G337">
        <v>95.730930000000001</v>
      </c>
      <c r="H337">
        <v>783598.62083000003</v>
      </c>
      <c r="I337">
        <v>1053.2239527284901</v>
      </c>
      <c r="J337">
        <v>1000.0714</v>
      </c>
      <c r="K337">
        <v>1224.5361</v>
      </c>
      <c r="L337">
        <v>357.41823145000001</v>
      </c>
      <c r="M337">
        <v>0.480400848723118</v>
      </c>
      <c r="N337">
        <v>0</v>
      </c>
      <c r="O337">
        <v>93.037430000000001</v>
      </c>
      <c r="P337">
        <v>60415.604810999997</v>
      </c>
      <c r="Q337">
        <v>81.203769907258007</v>
      </c>
      <c r="R337">
        <v>66.176559999999995</v>
      </c>
      <c r="S337">
        <v>94.536559999999994</v>
      </c>
      <c r="T337" s="84" t="s">
        <v>45</v>
      </c>
      <c r="U337" s="85"/>
    </row>
    <row r="338" spans="2:21">
      <c r="B338" s="78">
        <v>47119</v>
      </c>
      <c r="C338" t="s">
        <v>24</v>
      </c>
      <c r="D338">
        <v>0</v>
      </c>
      <c r="E338">
        <v>0</v>
      </c>
      <c r="F338">
        <v>0</v>
      </c>
      <c r="G338">
        <v>0</v>
      </c>
      <c r="H338">
        <v>805765.99170999997</v>
      </c>
      <c r="I338">
        <v>1083.01880606182</v>
      </c>
      <c r="J338">
        <v>1000.1408699999999</v>
      </c>
      <c r="K338">
        <v>1150</v>
      </c>
      <c r="L338">
        <v>0</v>
      </c>
      <c r="M338">
        <v>0</v>
      </c>
      <c r="N338">
        <v>0</v>
      </c>
      <c r="O338">
        <v>0</v>
      </c>
      <c r="P338">
        <v>132904.10756999999</v>
      </c>
      <c r="Q338">
        <v>178.63455318548301</v>
      </c>
      <c r="R338">
        <v>151.70267000000001</v>
      </c>
      <c r="S338">
        <v>201.84062</v>
      </c>
      <c r="T338" s="84" t="s">
        <v>45</v>
      </c>
      <c r="U338" s="85"/>
    </row>
    <row r="339" spans="2:21">
      <c r="B339" s="78">
        <v>47119</v>
      </c>
      <c r="C339" t="s">
        <v>23</v>
      </c>
      <c r="D339">
        <v>57261.219768000003</v>
      </c>
      <c r="E339">
        <v>76.964005064516101</v>
      </c>
      <c r="F339">
        <v>35.132739999999998</v>
      </c>
      <c r="G339">
        <v>100.12845</v>
      </c>
      <c r="H339">
        <v>797102.3088</v>
      </c>
      <c r="I339">
        <v>1071.37407096774</v>
      </c>
      <c r="J339">
        <v>1000.4971</v>
      </c>
      <c r="K339">
        <v>1225</v>
      </c>
      <c r="L339">
        <v>1135.3066240000001</v>
      </c>
      <c r="M339">
        <v>1.5259497634408601</v>
      </c>
      <c r="N339">
        <v>0</v>
      </c>
      <c r="O339">
        <v>90.714034999999996</v>
      </c>
      <c r="P339">
        <v>60426.499938000001</v>
      </c>
      <c r="Q339">
        <v>81.218413895161206</v>
      </c>
      <c r="R339">
        <v>63.612586999999998</v>
      </c>
      <c r="S339">
        <v>97.337265000000002</v>
      </c>
      <c r="T339" s="84" t="s">
        <v>45</v>
      </c>
      <c r="U339" s="85"/>
    </row>
    <row r="340" spans="2:21">
      <c r="B340" s="78">
        <v>47150</v>
      </c>
      <c r="C340" t="s">
        <v>24</v>
      </c>
      <c r="D340">
        <v>0</v>
      </c>
      <c r="E340">
        <v>0</v>
      </c>
      <c r="F340">
        <v>0</v>
      </c>
      <c r="G340">
        <v>0</v>
      </c>
      <c r="H340">
        <v>731190.64431999996</v>
      </c>
      <c r="I340">
        <v>1088.08131595238</v>
      </c>
      <c r="J340">
        <v>1000.9415</v>
      </c>
      <c r="K340">
        <v>1150</v>
      </c>
      <c r="L340">
        <v>0</v>
      </c>
      <c r="M340">
        <v>0</v>
      </c>
      <c r="N340">
        <v>0</v>
      </c>
      <c r="O340">
        <v>0</v>
      </c>
      <c r="P340">
        <v>119000.32339000001</v>
      </c>
      <c r="Q340">
        <v>177.083814568452</v>
      </c>
      <c r="R340">
        <v>152.02225999999999</v>
      </c>
      <c r="S340">
        <v>205.36543</v>
      </c>
      <c r="T340" s="84" t="s">
        <v>45</v>
      </c>
      <c r="U340" s="85"/>
    </row>
    <row r="341" spans="2:21">
      <c r="B341" s="78">
        <v>47150</v>
      </c>
      <c r="C341" t="s">
        <v>23</v>
      </c>
      <c r="D341">
        <v>49913.800562999997</v>
      </c>
      <c r="E341">
        <v>74.276488933035694</v>
      </c>
      <c r="F341">
        <v>38.574333000000003</v>
      </c>
      <c r="G341">
        <v>94.364249999999998</v>
      </c>
      <c r="H341">
        <v>711580.91374999995</v>
      </c>
      <c r="I341">
        <v>1058.90016927083</v>
      </c>
      <c r="J341">
        <v>1000.2521400000001</v>
      </c>
      <c r="K341">
        <v>1225</v>
      </c>
      <c r="L341">
        <v>74.399719399999995</v>
      </c>
      <c r="M341">
        <v>0.110713868154761</v>
      </c>
      <c r="N341">
        <v>0</v>
      </c>
      <c r="O341">
        <v>44.405639999999998</v>
      </c>
      <c r="P341">
        <v>53617.178210999999</v>
      </c>
      <c r="Q341">
        <v>79.787467575892805</v>
      </c>
      <c r="R341">
        <v>64.123019999999997</v>
      </c>
      <c r="S341">
        <v>92.784779999999998</v>
      </c>
      <c r="T341" s="84" t="s">
        <v>45</v>
      </c>
      <c r="U341" s="85"/>
    </row>
    <row r="342" spans="2:21">
      <c r="B342" s="78">
        <v>47178</v>
      </c>
      <c r="C342" t="s">
        <v>24</v>
      </c>
      <c r="D342">
        <v>0</v>
      </c>
      <c r="E342">
        <v>0</v>
      </c>
      <c r="F342">
        <v>0</v>
      </c>
      <c r="G342">
        <v>0</v>
      </c>
      <c r="H342">
        <v>810551.09071999998</v>
      </c>
      <c r="I342">
        <v>1089.4503907526801</v>
      </c>
      <c r="J342">
        <v>1000.1183</v>
      </c>
      <c r="K342">
        <v>1150</v>
      </c>
      <c r="L342">
        <v>11465.391712500001</v>
      </c>
      <c r="M342">
        <v>15.410472731854799</v>
      </c>
      <c r="N342">
        <v>0</v>
      </c>
      <c r="O342">
        <v>182.26309000000001</v>
      </c>
      <c r="P342">
        <v>123428.92587000001</v>
      </c>
      <c r="Q342">
        <v>165.89909391129001</v>
      </c>
      <c r="R342">
        <v>132.18913000000001</v>
      </c>
      <c r="S342">
        <v>212.80301</v>
      </c>
      <c r="T342" s="84" t="s">
        <v>45</v>
      </c>
      <c r="U342" s="85"/>
    </row>
    <row r="343" spans="2:21">
      <c r="B343" s="78">
        <v>47178</v>
      </c>
      <c r="C343" t="s">
        <v>23</v>
      </c>
      <c r="D343">
        <v>58323.558110999998</v>
      </c>
      <c r="E343">
        <v>78.3918791814516</v>
      </c>
      <c r="F343">
        <v>54.234340000000003</v>
      </c>
      <c r="G343">
        <v>93.996290000000002</v>
      </c>
      <c r="H343">
        <v>785159.92885000003</v>
      </c>
      <c r="I343">
        <v>1055.32248501344</v>
      </c>
      <c r="J343">
        <v>1000.19543</v>
      </c>
      <c r="K343">
        <v>1225</v>
      </c>
      <c r="L343">
        <v>506.34206419999998</v>
      </c>
      <c r="M343">
        <v>0.68056729059139698</v>
      </c>
      <c r="N343">
        <v>0</v>
      </c>
      <c r="O343">
        <v>56.810079999999999</v>
      </c>
      <c r="P343">
        <v>56278.085881999999</v>
      </c>
      <c r="Q343">
        <v>75.642588551075207</v>
      </c>
      <c r="R343">
        <v>51.924100000000003</v>
      </c>
      <c r="S343">
        <v>91.693016</v>
      </c>
      <c r="T343" s="84" t="s">
        <v>45</v>
      </c>
      <c r="U343" s="85"/>
    </row>
    <row r="344" spans="2:21">
      <c r="B344" s="78">
        <v>47209</v>
      </c>
      <c r="C344" t="s">
        <v>24</v>
      </c>
      <c r="D344">
        <v>0</v>
      </c>
      <c r="E344">
        <v>0</v>
      </c>
      <c r="F344">
        <v>0</v>
      </c>
      <c r="G344">
        <v>0</v>
      </c>
      <c r="H344">
        <v>779426.32062000001</v>
      </c>
      <c r="I344">
        <v>1082.53655641666</v>
      </c>
      <c r="J344">
        <v>1000.09863</v>
      </c>
      <c r="K344">
        <v>1150</v>
      </c>
      <c r="L344">
        <v>23439.386873799998</v>
      </c>
      <c r="M344">
        <v>32.554703991388799</v>
      </c>
      <c r="N344">
        <v>0</v>
      </c>
      <c r="O344">
        <v>251.34329</v>
      </c>
      <c r="P344">
        <v>113793.85615199999</v>
      </c>
      <c r="Q344">
        <v>158.04702243333301</v>
      </c>
      <c r="R344">
        <v>125.56595</v>
      </c>
      <c r="S344">
        <v>206.25389000000001</v>
      </c>
      <c r="T344" s="84" t="s">
        <v>45</v>
      </c>
      <c r="U344" s="85"/>
    </row>
    <row r="345" spans="2:21">
      <c r="B345" s="78">
        <v>47209</v>
      </c>
      <c r="C345" t="s">
        <v>23</v>
      </c>
      <c r="D345">
        <v>52637.345735000003</v>
      </c>
      <c r="E345">
        <v>73.107424631944397</v>
      </c>
      <c r="F345">
        <v>47.361106999999997</v>
      </c>
      <c r="G345">
        <v>89.901510000000002</v>
      </c>
      <c r="H345">
        <v>755453.52885999996</v>
      </c>
      <c r="I345">
        <v>1049.2410123055499</v>
      </c>
      <c r="J345">
        <v>1000.1043</v>
      </c>
      <c r="K345">
        <v>1225</v>
      </c>
      <c r="L345">
        <v>2507.3337243999999</v>
      </c>
      <c r="M345">
        <v>3.4824079505555501</v>
      </c>
      <c r="N345">
        <v>0</v>
      </c>
      <c r="O345">
        <v>106.63451999999999</v>
      </c>
      <c r="P345">
        <v>51466.212452</v>
      </c>
      <c r="Q345">
        <v>71.480850627777698</v>
      </c>
      <c r="R345">
        <v>47.361106999999997</v>
      </c>
      <c r="S345">
        <v>88.922550000000001</v>
      </c>
      <c r="T345" s="84" t="s">
        <v>45</v>
      </c>
      <c r="U345" s="85"/>
    </row>
    <row r="346" spans="2:21">
      <c r="B346" s="78">
        <v>47239</v>
      </c>
      <c r="C346" t="s">
        <v>24</v>
      </c>
      <c r="D346">
        <v>0</v>
      </c>
      <c r="E346">
        <v>0</v>
      </c>
      <c r="F346">
        <v>0</v>
      </c>
      <c r="G346">
        <v>0</v>
      </c>
      <c r="H346">
        <v>807079.58177000005</v>
      </c>
      <c r="I346">
        <v>1084.7843840994601</v>
      </c>
      <c r="J346">
        <v>1000.0410000000001</v>
      </c>
      <c r="K346">
        <v>1150</v>
      </c>
      <c r="L346">
        <v>457.42880159999999</v>
      </c>
      <c r="M346">
        <v>0.614823658064516</v>
      </c>
      <c r="N346">
        <v>0</v>
      </c>
      <c r="O346">
        <v>61.769240000000003</v>
      </c>
      <c r="P346">
        <v>123011.20401</v>
      </c>
      <c r="Q346">
        <v>165.33763979838699</v>
      </c>
      <c r="R346">
        <v>127.77374</v>
      </c>
      <c r="S346">
        <v>201.97691</v>
      </c>
      <c r="T346" s="84" t="s">
        <v>45</v>
      </c>
      <c r="U346" s="85"/>
    </row>
    <row r="347" spans="2:21">
      <c r="B347" s="78">
        <v>47239</v>
      </c>
      <c r="C347" t="s">
        <v>23</v>
      </c>
      <c r="D347">
        <v>45270.478387000003</v>
      </c>
      <c r="E347">
        <v>60.847417186827897</v>
      </c>
      <c r="F347">
        <v>45.550185999999997</v>
      </c>
      <c r="G347">
        <v>75.800899999999999</v>
      </c>
      <c r="H347">
        <v>776944.39951999998</v>
      </c>
      <c r="I347">
        <v>1044.28010688172</v>
      </c>
      <c r="J347">
        <v>1000.0355</v>
      </c>
      <c r="K347">
        <v>1224.0199</v>
      </c>
      <c r="L347">
        <v>2582.0969157</v>
      </c>
      <c r="M347">
        <v>3.4705603705645101</v>
      </c>
      <c r="N347">
        <v>0</v>
      </c>
      <c r="O347">
        <v>116.89952</v>
      </c>
      <c r="P347">
        <v>45230.816623999999</v>
      </c>
      <c r="Q347">
        <v>60.794108365591299</v>
      </c>
      <c r="R347">
        <v>45.962955000000001</v>
      </c>
      <c r="S347">
        <v>77.179490000000001</v>
      </c>
      <c r="T347" s="84" t="s">
        <v>45</v>
      </c>
      <c r="U347" s="85"/>
    </row>
    <row r="348" spans="2:21">
      <c r="B348" s="78">
        <v>47270</v>
      </c>
      <c r="C348" t="s">
        <v>24</v>
      </c>
      <c r="D348">
        <v>0</v>
      </c>
      <c r="E348">
        <v>0</v>
      </c>
      <c r="F348">
        <v>0</v>
      </c>
      <c r="G348">
        <v>0</v>
      </c>
      <c r="H348">
        <v>778374.40116999997</v>
      </c>
      <c r="I348">
        <v>1081.07555718055</v>
      </c>
      <c r="J348">
        <v>1000.2886999999999</v>
      </c>
      <c r="K348">
        <v>1150</v>
      </c>
      <c r="L348">
        <v>701.87672575600004</v>
      </c>
      <c r="M348">
        <v>0.97482878577222198</v>
      </c>
      <c r="N348">
        <v>0</v>
      </c>
      <c r="O348">
        <v>88.748549999999994</v>
      </c>
      <c r="P348">
        <v>126769.99058</v>
      </c>
      <c r="Q348">
        <v>176.06943136111099</v>
      </c>
      <c r="R348">
        <v>134.95708999999999</v>
      </c>
      <c r="S348">
        <v>220.43779000000001</v>
      </c>
      <c r="T348" s="84" t="s">
        <v>45</v>
      </c>
      <c r="U348" s="85"/>
    </row>
    <row r="349" spans="2:21">
      <c r="B349" s="78">
        <v>47270</v>
      </c>
      <c r="C349" t="s">
        <v>23</v>
      </c>
      <c r="D349">
        <v>42280.072659999998</v>
      </c>
      <c r="E349">
        <v>58.722323138888797</v>
      </c>
      <c r="F349">
        <v>21.840029000000001</v>
      </c>
      <c r="G349">
        <v>89.083420000000004</v>
      </c>
      <c r="H349">
        <v>749303.87803000002</v>
      </c>
      <c r="I349">
        <v>1040.6998305972199</v>
      </c>
      <c r="J349">
        <v>1000.2196</v>
      </c>
      <c r="K349">
        <v>1154.2935</v>
      </c>
      <c r="L349">
        <v>0</v>
      </c>
      <c r="M349">
        <v>0</v>
      </c>
      <c r="N349">
        <v>0</v>
      </c>
      <c r="O349">
        <v>0</v>
      </c>
      <c r="P349">
        <v>49407.987326000002</v>
      </c>
      <c r="Q349">
        <v>68.622204619444403</v>
      </c>
      <c r="R349">
        <v>48.354379999999999</v>
      </c>
      <c r="S349">
        <v>92.051739999999995</v>
      </c>
      <c r="T349" s="84" t="s">
        <v>45</v>
      </c>
      <c r="U349" s="85"/>
    </row>
    <row r="350" spans="2:21">
      <c r="B350" s="78">
        <v>47300</v>
      </c>
      <c r="C350" t="s">
        <v>24</v>
      </c>
      <c r="D350">
        <v>0</v>
      </c>
      <c r="E350">
        <v>0</v>
      </c>
      <c r="F350">
        <v>0</v>
      </c>
      <c r="G350">
        <v>0</v>
      </c>
      <c r="H350">
        <v>805039.50280000002</v>
      </c>
      <c r="I350">
        <v>1082.04234247311</v>
      </c>
      <c r="J350">
        <v>1000.1471</v>
      </c>
      <c r="K350">
        <v>1150</v>
      </c>
      <c r="L350">
        <v>46.170738900000003</v>
      </c>
      <c r="M350">
        <v>6.2057444758064503E-2</v>
      </c>
      <c r="N350">
        <v>0</v>
      </c>
      <c r="O350">
        <v>18.379967000000001</v>
      </c>
      <c r="P350">
        <v>141202.00268000001</v>
      </c>
      <c r="Q350">
        <v>189.787638010752</v>
      </c>
      <c r="R350">
        <v>146.56473</v>
      </c>
      <c r="S350">
        <v>233.90382</v>
      </c>
      <c r="T350" s="84" t="s">
        <v>45</v>
      </c>
      <c r="U350" s="85"/>
    </row>
    <row r="351" spans="2:21">
      <c r="B351" s="78">
        <v>47300</v>
      </c>
      <c r="C351" t="s">
        <v>23</v>
      </c>
      <c r="D351">
        <v>48994.227426999998</v>
      </c>
      <c r="E351">
        <v>65.852456219085994</v>
      </c>
      <c r="F351">
        <v>34.051464000000003</v>
      </c>
      <c r="G351">
        <v>89.380039999999994</v>
      </c>
      <c r="H351">
        <v>792703.60459999996</v>
      </c>
      <c r="I351">
        <v>1065.46183413978</v>
      </c>
      <c r="J351">
        <v>1000.73303</v>
      </c>
      <c r="K351">
        <v>1225</v>
      </c>
      <c r="L351">
        <v>0</v>
      </c>
      <c r="M351">
        <v>0</v>
      </c>
      <c r="N351">
        <v>0</v>
      </c>
      <c r="O351">
        <v>0</v>
      </c>
      <c r="P351">
        <v>56511.655958000003</v>
      </c>
      <c r="Q351">
        <v>75.956526825268796</v>
      </c>
      <c r="R351">
        <v>54.935406</v>
      </c>
      <c r="S351">
        <v>93.811806000000004</v>
      </c>
      <c r="T351" s="84" t="s">
        <v>45</v>
      </c>
      <c r="U351" s="85"/>
    </row>
    <row r="352" spans="2:21">
      <c r="B352" s="78">
        <v>47331</v>
      </c>
      <c r="C352" t="s">
        <v>24</v>
      </c>
      <c r="D352">
        <v>0</v>
      </c>
      <c r="E352">
        <v>0</v>
      </c>
      <c r="F352">
        <v>0</v>
      </c>
      <c r="G352">
        <v>0</v>
      </c>
      <c r="H352">
        <v>806884.09395000001</v>
      </c>
      <c r="I352">
        <v>1084.5216316532201</v>
      </c>
      <c r="J352">
        <v>1000.6909000000001</v>
      </c>
      <c r="K352">
        <v>1150</v>
      </c>
      <c r="L352">
        <v>0</v>
      </c>
      <c r="M352">
        <v>0</v>
      </c>
      <c r="N352">
        <v>0</v>
      </c>
      <c r="O352">
        <v>0</v>
      </c>
      <c r="P352">
        <v>140489.24987999999</v>
      </c>
      <c r="Q352">
        <v>188.82963693548299</v>
      </c>
      <c r="R352">
        <v>147.99270000000001</v>
      </c>
      <c r="S352">
        <v>231.53978000000001</v>
      </c>
      <c r="T352" s="84" t="s">
        <v>45</v>
      </c>
      <c r="U352" s="85"/>
    </row>
    <row r="353" spans="2:21">
      <c r="B353" s="78">
        <v>47331</v>
      </c>
      <c r="C353" t="s">
        <v>23</v>
      </c>
      <c r="D353">
        <v>50936.139612999999</v>
      </c>
      <c r="E353">
        <v>68.462553243279501</v>
      </c>
      <c r="F353">
        <v>33.021529999999998</v>
      </c>
      <c r="G353">
        <v>87.620900000000006</v>
      </c>
      <c r="H353">
        <v>795296.15896999999</v>
      </c>
      <c r="I353">
        <v>1068.94645022849</v>
      </c>
      <c r="J353">
        <v>1000.11914</v>
      </c>
      <c r="K353">
        <v>1225</v>
      </c>
      <c r="L353">
        <v>0</v>
      </c>
      <c r="M353">
        <v>0</v>
      </c>
      <c r="N353">
        <v>0</v>
      </c>
      <c r="O353">
        <v>0</v>
      </c>
      <c r="P353">
        <v>58661.446427000003</v>
      </c>
      <c r="Q353">
        <v>78.846030143817202</v>
      </c>
      <c r="R353">
        <v>65.236305000000002</v>
      </c>
      <c r="S353">
        <v>93.492559999999997</v>
      </c>
      <c r="T353" s="84" t="s">
        <v>45</v>
      </c>
      <c r="U353" s="85"/>
    </row>
    <row r="354" spans="2:21">
      <c r="B354" s="78">
        <v>47362</v>
      </c>
      <c r="C354" t="s">
        <v>24</v>
      </c>
      <c r="D354">
        <v>0</v>
      </c>
      <c r="E354">
        <v>0</v>
      </c>
      <c r="F354">
        <v>0</v>
      </c>
      <c r="G354">
        <v>0</v>
      </c>
      <c r="H354">
        <v>783235.56452000001</v>
      </c>
      <c r="I354">
        <v>1087.82717294444</v>
      </c>
      <c r="J354">
        <v>1000.0393</v>
      </c>
      <c r="K354">
        <v>1150</v>
      </c>
      <c r="L354">
        <v>0</v>
      </c>
      <c r="M354">
        <v>0</v>
      </c>
      <c r="N354">
        <v>0</v>
      </c>
      <c r="O354">
        <v>0</v>
      </c>
      <c r="P354">
        <v>125444.02511</v>
      </c>
      <c r="Q354">
        <v>174.227812652777</v>
      </c>
      <c r="R354">
        <v>140.64165</v>
      </c>
      <c r="S354">
        <v>220.72519</v>
      </c>
      <c r="T354" s="84" t="s">
        <v>45</v>
      </c>
      <c r="U354" s="85"/>
    </row>
    <row r="355" spans="2:21">
      <c r="B355" s="78">
        <v>47362</v>
      </c>
      <c r="C355" t="s">
        <v>23</v>
      </c>
      <c r="D355">
        <v>54157.718462999997</v>
      </c>
      <c r="E355">
        <v>75.219053420833305</v>
      </c>
      <c r="F355">
        <v>62.74389</v>
      </c>
      <c r="G355">
        <v>85.490679999999998</v>
      </c>
      <c r="H355">
        <v>763040.79802999995</v>
      </c>
      <c r="I355">
        <v>1059.7788861527699</v>
      </c>
      <c r="J355">
        <v>1000.17126</v>
      </c>
      <c r="K355">
        <v>1225</v>
      </c>
      <c r="L355">
        <v>0</v>
      </c>
      <c r="M355">
        <v>0</v>
      </c>
      <c r="N355">
        <v>0</v>
      </c>
      <c r="O355">
        <v>0</v>
      </c>
      <c r="P355">
        <v>54615.853370999997</v>
      </c>
      <c r="Q355">
        <v>75.855351904166596</v>
      </c>
      <c r="R355">
        <v>62.74389</v>
      </c>
      <c r="S355">
        <v>87.484489999999994</v>
      </c>
      <c r="T355" s="84" t="s">
        <v>45</v>
      </c>
      <c r="U355" s="85"/>
    </row>
    <row r="356" spans="2:21">
      <c r="B356" s="78">
        <v>47392</v>
      </c>
      <c r="C356" t="s">
        <v>24</v>
      </c>
      <c r="D356">
        <v>0</v>
      </c>
      <c r="E356">
        <v>0</v>
      </c>
      <c r="F356">
        <v>0</v>
      </c>
      <c r="G356">
        <v>0</v>
      </c>
      <c r="H356">
        <v>815575.42166999995</v>
      </c>
      <c r="I356">
        <v>1096.2035237499999</v>
      </c>
      <c r="J356">
        <v>1000.1387999999999</v>
      </c>
      <c r="K356">
        <v>1150</v>
      </c>
      <c r="L356">
        <v>16416.676501850001</v>
      </c>
      <c r="M356">
        <v>22.0654254057123</v>
      </c>
      <c r="N356">
        <v>0</v>
      </c>
      <c r="O356">
        <v>170.62720999999999</v>
      </c>
      <c r="P356">
        <v>117431.42441399999</v>
      </c>
      <c r="Q356">
        <v>157.83793604032201</v>
      </c>
      <c r="R356">
        <v>123.16566</v>
      </c>
      <c r="S356">
        <v>203.30385999999999</v>
      </c>
      <c r="T356" s="84" t="s">
        <v>45</v>
      </c>
      <c r="U356" s="85"/>
    </row>
    <row r="357" spans="2:21">
      <c r="B357" s="78">
        <v>47392</v>
      </c>
      <c r="C357" t="s">
        <v>23</v>
      </c>
      <c r="D357">
        <v>55601.004374999997</v>
      </c>
      <c r="E357">
        <v>74.732532762096696</v>
      </c>
      <c r="F357">
        <v>63.615955</v>
      </c>
      <c r="G357">
        <v>87.18</v>
      </c>
      <c r="H357">
        <v>779084.19900999998</v>
      </c>
      <c r="I357">
        <v>1047.1561814650499</v>
      </c>
      <c r="J357">
        <v>1000.0299</v>
      </c>
      <c r="K357">
        <v>1220.7916</v>
      </c>
      <c r="L357">
        <v>0</v>
      </c>
      <c r="M357">
        <v>0</v>
      </c>
      <c r="N357">
        <v>0</v>
      </c>
      <c r="O357">
        <v>0</v>
      </c>
      <c r="P357">
        <v>56295.793189000004</v>
      </c>
      <c r="Q357">
        <v>75.666388694892404</v>
      </c>
      <c r="R357">
        <v>63.803646000000001</v>
      </c>
      <c r="S357">
        <v>88.152119999999996</v>
      </c>
      <c r="T357" s="84" t="s">
        <v>45</v>
      </c>
      <c r="U357" s="85"/>
    </row>
    <row r="358" spans="2:21">
      <c r="B358" s="78">
        <v>47423</v>
      </c>
      <c r="C358" t="s">
        <v>24</v>
      </c>
      <c r="D358">
        <v>0</v>
      </c>
      <c r="E358">
        <v>0</v>
      </c>
      <c r="F358">
        <v>0</v>
      </c>
      <c r="G358">
        <v>0</v>
      </c>
      <c r="H358">
        <v>781795.37907999998</v>
      </c>
      <c r="I358">
        <v>1085.82691538888</v>
      </c>
      <c r="J358">
        <v>1000.27</v>
      </c>
      <c r="K358">
        <v>1150</v>
      </c>
      <c r="L358">
        <v>0</v>
      </c>
      <c r="M358">
        <v>0</v>
      </c>
      <c r="N358">
        <v>0</v>
      </c>
      <c r="O358">
        <v>0</v>
      </c>
      <c r="P358">
        <v>122333.84328</v>
      </c>
      <c r="Q358">
        <v>169.90811566666599</v>
      </c>
      <c r="R358">
        <v>140.84253000000001</v>
      </c>
      <c r="S358">
        <v>201.88469000000001</v>
      </c>
      <c r="T358" s="84" t="s">
        <v>45</v>
      </c>
      <c r="U358" s="85"/>
    </row>
    <row r="359" spans="2:21">
      <c r="B359" s="78">
        <v>47423</v>
      </c>
      <c r="C359" t="s">
        <v>23</v>
      </c>
      <c r="D359">
        <v>56215.272406999997</v>
      </c>
      <c r="E359">
        <v>78.076767231944402</v>
      </c>
      <c r="F359">
        <v>60.124344000000001</v>
      </c>
      <c r="G359">
        <v>91.540729999999996</v>
      </c>
      <c r="H359">
        <v>761324.94134999998</v>
      </c>
      <c r="I359">
        <v>1057.3957518750001</v>
      </c>
      <c r="J359">
        <v>1000.3882</v>
      </c>
      <c r="K359">
        <v>1225</v>
      </c>
      <c r="L359">
        <v>3.1940116999999999</v>
      </c>
      <c r="M359">
        <v>4.4361273611111104E-3</v>
      </c>
      <c r="N359">
        <v>0</v>
      </c>
      <c r="O359">
        <v>3.1940116999999999</v>
      </c>
      <c r="P359">
        <v>55175.242224000001</v>
      </c>
      <c r="Q359">
        <v>76.632280866666605</v>
      </c>
      <c r="R359">
        <v>60.124344000000001</v>
      </c>
      <c r="S359">
        <v>90.570999999999998</v>
      </c>
      <c r="T359" s="84" t="s">
        <v>45</v>
      </c>
      <c r="U359" s="85"/>
    </row>
    <row r="360" spans="2:21">
      <c r="B360" s="78">
        <v>47453</v>
      </c>
      <c r="C360" t="s">
        <v>24</v>
      </c>
      <c r="D360">
        <v>0</v>
      </c>
      <c r="E360">
        <v>0</v>
      </c>
      <c r="F360">
        <v>0</v>
      </c>
      <c r="G360">
        <v>0</v>
      </c>
      <c r="H360">
        <v>803282.18212000001</v>
      </c>
      <c r="I360">
        <v>1079.6803523118199</v>
      </c>
      <c r="J360">
        <v>1000.17725</v>
      </c>
      <c r="K360">
        <v>1150</v>
      </c>
      <c r="L360">
        <v>0</v>
      </c>
      <c r="M360">
        <v>0</v>
      </c>
      <c r="N360">
        <v>0</v>
      </c>
      <c r="O360">
        <v>0</v>
      </c>
      <c r="P360">
        <v>131911.20073000001</v>
      </c>
      <c r="Q360">
        <v>177.300000981182</v>
      </c>
      <c r="R360">
        <v>152.15352999999999</v>
      </c>
      <c r="S360">
        <v>207.32033999999999</v>
      </c>
      <c r="T360" s="84" t="s">
        <v>45</v>
      </c>
      <c r="U360" s="85"/>
    </row>
    <row r="361" spans="2:21">
      <c r="B361" s="78">
        <v>47453</v>
      </c>
      <c r="C361" t="s">
        <v>23</v>
      </c>
      <c r="D361">
        <v>56942.774639000003</v>
      </c>
      <c r="E361">
        <v>76.535987418010706</v>
      </c>
      <c r="F361">
        <v>35.228610000000003</v>
      </c>
      <c r="G361">
        <v>94.824079999999995</v>
      </c>
      <c r="H361">
        <v>783519.78407000005</v>
      </c>
      <c r="I361">
        <v>1053.1179893413901</v>
      </c>
      <c r="J361">
        <v>1000.4874</v>
      </c>
      <c r="K361">
        <v>1218.7583999999999</v>
      </c>
      <c r="L361">
        <v>353.6579418</v>
      </c>
      <c r="M361">
        <v>0.47534669596774098</v>
      </c>
      <c r="N361">
        <v>0</v>
      </c>
      <c r="O361">
        <v>79.248649999999998</v>
      </c>
      <c r="P361">
        <v>60483.489143999999</v>
      </c>
      <c r="Q361">
        <v>81.295012290322504</v>
      </c>
      <c r="R361">
        <v>66.271799999999999</v>
      </c>
      <c r="S361">
        <v>91.95881</v>
      </c>
      <c r="T361" s="84" t="s">
        <v>45</v>
      </c>
      <c r="U361" s="85"/>
    </row>
    <row r="362" spans="2:21">
      <c r="B362" s="78">
        <v>47484</v>
      </c>
      <c r="C362" t="s">
        <v>24</v>
      </c>
      <c r="D362">
        <v>0</v>
      </c>
      <c r="E362">
        <v>0</v>
      </c>
      <c r="F362">
        <v>0</v>
      </c>
      <c r="G362">
        <v>0</v>
      </c>
      <c r="H362">
        <v>803888.23097000003</v>
      </c>
      <c r="I362">
        <v>1080.4949340994599</v>
      </c>
      <c r="J362">
        <v>1001.1277</v>
      </c>
      <c r="K362">
        <v>1150</v>
      </c>
      <c r="L362">
        <v>0</v>
      </c>
      <c r="M362">
        <v>0</v>
      </c>
      <c r="N362">
        <v>0</v>
      </c>
      <c r="O362">
        <v>0</v>
      </c>
      <c r="P362">
        <v>136046.65239</v>
      </c>
      <c r="Q362">
        <v>182.85840375000001</v>
      </c>
      <c r="R362">
        <v>155.43687</v>
      </c>
      <c r="S362">
        <v>207.14774</v>
      </c>
      <c r="T362" s="84" t="s">
        <v>45</v>
      </c>
      <c r="U362" s="85"/>
    </row>
    <row r="363" spans="2:21">
      <c r="B363" s="78">
        <v>47484</v>
      </c>
      <c r="C363" t="s">
        <v>23</v>
      </c>
      <c r="D363">
        <v>57083.051159000002</v>
      </c>
      <c r="E363">
        <v>76.724531127688095</v>
      </c>
      <c r="F363">
        <v>35.765464999999999</v>
      </c>
      <c r="G363">
        <v>100.65170999999999</v>
      </c>
      <c r="H363">
        <v>797539.77630000003</v>
      </c>
      <c r="I363">
        <v>1071.96206491935</v>
      </c>
      <c r="J363">
        <v>1000.14075</v>
      </c>
      <c r="K363">
        <v>1225</v>
      </c>
      <c r="L363">
        <v>1285.1805430080001</v>
      </c>
      <c r="M363">
        <v>1.7273932029677399</v>
      </c>
      <c r="N363">
        <v>0</v>
      </c>
      <c r="O363">
        <v>91.724580000000003</v>
      </c>
      <c r="P363">
        <v>60232.986987999997</v>
      </c>
      <c r="Q363">
        <v>80.958315844086002</v>
      </c>
      <c r="R363">
        <v>62.981471999999997</v>
      </c>
      <c r="S363">
        <v>97.838250000000002</v>
      </c>
      <c r="T363" s="84" t="s">
        <v>45</v>
      </c>
      <c r="U363" s="85"/>
    </row>
    <row r="364" spans="2:21">
      <c r="B364" s="78">
        <v>47515</v>
      </c>
      <c r="C364" t="s">
        <v>24</v>
      </c>
      <c r="D364">
        <v>0</v>
      </c>
      <c r="E364">
        <v>0</v>
      </c>
      <c r="F364">
        <v>0</v>
      </c>
      <c r="G364">
        <v>0</v>
      </c>
      <c r="H364">
        <v>730440.74653</v>
      </c>
      <c r="I364">
        <v>1086.9653966220201</v>
      </c>
      <c r="J364">
        <v>1000.15356</v>
      </c>
      <c r="K364">
        <v>1150</v>
      </c>
      <c r="L364">
        <v>0</v>
      </c>
      <c r="M364">
        <v>0</v>
      </c>
      <c r="N364">
        <v>0</v>
      </c>
      <c r="O364">
        <v>0</v>
      </c>
      <c r="P364">
        <v>121681.1727</v>
      </c>
      <c r="Q364">
        <v>181.07317366071399</v>
      </c>
      <c r="R364">
        <v>155.6806</v>
      </c>
      <c r="S364">
        <v>209.19480999999999</v>
      </c>
      <c r="T364" s="84" t="s">
        <v>45</v>
      </c>
      <c r="U364" s="85"/>
    </row>
    <row r="365" spans="2:21">
      <c r="B365" s="78">
        <v>47515</v>
      </c>
      <c r="C365" t="s">
        <v>23</v>
      </c>
      <c r="D365">
        <v>49964.652420999999</v>
      </c>
      <c r="E365">
        <v>74.352161340773804</v>
      </c>
      <c r="F365">
        <v>37.668278000000001</v>
      </c>
      <c r="G365">
        <v>95.831559999999996</v>
      </c>
      <c r="H365">
        <v>711118.31632999994</v>
      </c>
      <c r="I365">
        <v>1058.2117802529699</v>
      </c>
      <c r="J365">
        <v>1000.0968</v>
      </c>
      <c r="K365">
        <v>1225</v>
      </c>
      <c r="L365">
        <v>93.065826799999996</v>
      </c>
      <c r="M365">
        <v>0.138490813690476</v>
      </c>
      <c r="N365">
        <v>0</v>
      </c>
      <c r="O365">
        <v>40.556266999999998</v>
      </c>
      <c r="P365">
        <v>53688.026397000001</v>
      </c>
      <c r="Q365">
        <v>79.892896424107093</v>
      </c>
      <c r="R365">
        <v>64.734870000000001</v>
      </c>
      <c r="S365">
        <v>92.355429999999998</v>
      </c>
      <c r="T365" s="84" t="s">
        <v>45</v>
      </c>
      <c r="U365" s="85"/>
    </row>
    <row r="366" spans="2:21">
      <c r="B366" s="78">
        <v>47543</v>
      </c>
      <c r="C366" t="s">
        <v>24</v>
      </c>
      <c r="D366">
        <v>0</v>
      </c>
      <c r="E366">
        <v>0</v>
      </c>
      <c r="F366">
        <v>0</v>
      </c>
      <c r="G366">
        <v>0</v>
      </c>
      <c r="H366">
        <v>810160.60875000001</v>
      </c>
      <c r="I366">
        <v>1088.92554939516</v>
      </c>
      <c r="J366">
        <v>1000.0072</v>
      </c>
      <c r="K366">
        <v>1150</v>
      </c>
      <c r="L366">
        <v>0</v>
      </c>
      <c r="M366">
        <v>0</v>
      </c>
      <c r="N366">
        <v>0</v>
      </c>
      <c r="O366">
        <v>0</v>
      </c>
      <c r="P366">
        <v>126137.17647000001</v>
      </c>
      <c r="Q366">
        <v>169.53921568548299</v>
      </c>
      <c r="R366">
        <v>135.47566</v>
      </c>
      <c r="S366">
        <v>214.47730999999999</v>
      </c>
      <c r="T366" s="84" t="s">
        <v>45</v>
      </c>
      <c r="U366" s="85"/>
    </row>
    <row r="367" spans="2:21">
      <c r="B367" s="78">
        <v>47543</v>
      </c>
      <c r="C367" t="s">
        <v>23</v>
      </c>
      <c r="D367">
        <v>58044.838688000003</v>
      </c>
      <c r="E367">
        <v>78.017256301075193</v>
      </c>
      <c r="F367">
        <v>56.786396000000003</v>
      </c>
      <c r="G367">
        <v>93.526793999999995</v>
      </c>
      <c r="H367">
        <v>784842.47302000003</v>
      </c>
      <c r="I367">
        <v>1054.89579706989</v>
      </c>
      <c r="J367">
        <v>1000.13635</v>
      </c>
      <c r="K367">
        <v>1216.5521000000001</v>
      </c>
      <c r="L367">
        <v>862.40271987000006</v>
      </c>
      <c r="M367">
        <v>1.1591434406854799</v>
      </c>
      <c r="N367">
        <v>0</v>
      </c>
      <c r="O367">
        <v>105.0065</v>
      </c>
      <c r="P367">
        <v>56001.155698000002</v>
      </c>
      <c r="Q367">
        <v>75.270370561827903</v>
      </c>
      <c r="R367">
        <v>56.786396000000003</v>
      </c>
      <c r="S367">
        <v>91.414450000000002</v>
      </c>
      <c r="T367" s="84" t="s">
        <v>45</v>
      </c>
      <c r="U367" s="85"/>
    </row>
    <row r="368" spans="2:21">
      <c r="B368" s="78">
        <v>47574</v>
      </c>
      <c r="C368" t="s">
        <v>24</v>
      </c>
      <c r="D368">
        <v>0</v>
      </c>
      <c r="E368">
        <v>0</v>
      </c>
      <c r="F368">
        <v>0</v>
      </c>
      <c r="G368">
        <v>0</v>
      </c>
      <c r="H368">
        <v>778672.44262999995</v>
      </c>
      <c r="I368">
        <v>1081.4895036527701</v>
      </c>
      <c r="J368">
        <v>1000.0667999999999</v>
      </c>
      <c r="K368">
        <v>1150</v>
      </c>
      <c r="L368">
        <v>1092.482943</v>
      </c>
      <c r="M368">
        <v>1.5173374208333299</v>
      </c>
      <c r="N368">
        <v>0</v>
      </c>
      <c r="O368">
        <v>130.67809</v>
      </c>
      <c r="P368">
        <v>117343.00492399999</v>
      </c>
      <c r="Q368">
        <v>162.976395727777</v>
      </c>
      <c r="R368">
        <v>127.91016399999999</v>
      </c>
      <c r="S368">
        <v>203.89928</v>
      </c>
      <c r="T368" s="84" t="s">
        <v>45</v>
      </c>
      <c r="U368" s="85"/>
    </row>
    <row r="369" spans="2:21">
      <c r="B369" s="78">
        <v>47574</v>
      </c>
      <c r="C369" t="s">
        <v>23</v>
      </c>
      <c r="D369">
        <v>50335.275672999996</v>
      </c>
      <c r="E369">
        <v>69.910105101388794</v>
      </c>
      <c r="F369">
        <v>46.878489999999999</v>
      </c>
      <c r="G369">
        <v>85.820160000000001</v>
      </c>
      <c r="H369">
        <v>756186.32677000004</v>
      </c>
      <c r="I369">
        <v>1050.2587871805499</v>
      </c>
      <c r="J369">
        <v>1000.04614</v>
      </c>
      <c r="K369">
        <v>1225</v>
      </c>
      <c r="L369">
        <v>2226.7770341700002</v>
      </c>
      <c r="M369">
        <v>3.0927458807916599</v>
      </c>
      <c r="N369">
        <v>0</v>
      </c>
      <c r="O369">
        <v>99.351209999999995</v>
      </c>
      <c r="P369">
        <v>49195.528026</v>
      </c>
      <c r="Q369">
        <v>68.327122258333304</v>
      </c>
      <c r="R369">
        <v>46.878489999999999</v>
      </c>
      <c r="S369">
        <v>84.917946000000001</v>
      </c>
      <c r="T369" s="84" t="s">
        <v>45</v>
      </c>
      <c r="U369" s="85"/>
    </row>
    <row r="370" spans="2:21">
      <c r="B370" s="78">
        <v>47604</v>
      </c>
      <c r="C370" t="s">
        <v>24</v>
      </c>
      <c r="D370">
        <v>0</v>
      </c>
      <c r="E370">
        <v>0</v>
      </c>
      <c r="F370">
        <v>0</v>
      </c>
      <c r="G370">
        <v>0</v>
      </c>
      <c r="H370">
        <v>805775.01639999996</v>
      </c>
      <c r="I370">
        <v>1083.0309360215001</v>
      </c>
      <c r="J370">
        <v>1000.15</v>
      </c>
      <c r="K370">
        <v>1150</v>
      </c>
      <c r="L370">
        <v>0</v>
      </c>
      <c r="M370">
        <v>0</v>
      </c>
      <c r="N370">
        <v>0</v>
      </c>
      <c r="O370">
        <v>0</v>
      </c>
      <c r="P370">
        <v>126503.50963</v>
      </c>
      <c r="Q370">
        <v>170.03159896505301</v>
      </c>
      <c r="R370">
        <v>127.33042</v>
      </c>
      <c r="S370">
        <v>208.92003</v>
      </c>
      <c r="T370" s="84" t="s">
        <v>45</v>
      </c>
      <c r="U370" s="85"/>
    </row>
    <row r="371" spans="2:21">
      <c r="B371" s="78">
        <v>47604</v>
      </c>
      <c r="C371" t="s">
        <v>23</v>
      </c>
      <c r="D371">
        <v>45294.157454</v>
      </c>
      <c r="E371">
        <v>60.879243889784902</v>
      </c>
      <c r="F371">
        <v>45.005659999999999</v>
      </c>
      <c r="G371">
        <v>77.277670000000001</v>
      </c>
      <c r="H371">
        <v>776542.97627999994</v>
      </c>
      <c r="I371">
        <v>1043.7405595161199</v>
      </c>
      <c r="J371">
        <v>1000.0933</v>
      </c>
      <c r="K371">
        <v>1210.9603</v>
      </c>
      <c r="L371">
        <v>2427.1328725499998</v>
      </c>
      <c r="M371">
        <v>3.2622753663306399</v>
      </c>
      <c r="N371">
        <v>0</v>
      </c>
      <c r="O371">
        <v>107.33515</v>
      </c>
      <c r="P371">
        <v>45266.735317999999</v>
      </c>
      <c r="Q371">
        <v>60.842386180107503</v>
      </c>
      <c r="R371">
        <v>46.071617000000003</v>
      </c>
      <c r="S371">
        <v>77.701965000000001</v>
      </c>
      <c r="T371" s="84" t="s">
        <v>45</v>
      </c>
      <c r="U371" s="85"/>
    </row>
    <row r="372" spans="2:21">
      <c r="B372" s="78">
        <v>47635</v>
      </c>
      <c r="C372" t="s">
        <v>24</v>
      </c>
      <c r="D372">
        <v>0</v>
      </c>
      <c r="E372">
        <v>0</v>
      </c>
      <c r="F372">
        <v>0</v>
      </c>
      <c r="G372">
        <v>0</v>
      </c>
      <c r="H372">
        <v>777692.77810999996</v>
      </c>
      <c r="I372">
        <v>1080.1288584861099</v>
      </c>
      <c r="J372">
        <v>1000.1559999999999</v>
      </c>
      <c r="K372">
        <v>1150</v>
      </c>
      <c r="L372">
        <v>4475.4926690000002</v>
      </c>
      <c r="M372">
        <v>6.2159620402777698</v>
      </c>
      <c r="N372">
        <v>0</v>
      </c>
      <c r="O372">
        <v>303.51639999999998</v>
      </c>
      <c r="P372">
        <v>129917.623332</v>
      </c>
      <c r="Q372">
        <v>180.44114351666599</v>
      </c>
      <c r="R372">
        <v>123.97148</v>
      </c>
      <c r="S372">
        <v>230.44147000000001</v>
      </c>
      <c r="T372" s="84" t="s">
        <v>45</v>
      </c>
      <c r="U372" s="85"/>
    </row>
    <row r="373" spans="2:21">
      <c r="B373" s="78">
        <v>47635</v>
      </c>
      <c r="C373" t="s">
        <v>23</v>
      </c>
      <c r="D373">
        <v>42787.082351999998</v>
      </c>
      <c r="E373">
        <v>59.4265032666666</v>
      </c>
      <c r="F373">
        <v>22.24081</v>
      </c>
      <c r="G373">
        <v>89.043009999999995</v>
      </c>
      <c r="H373">
        <v>748767.40957000002</v>
      </c>
      <c r="I373">
        <v>1039.95473551388</v>
      </c>
      <c r="J373">
        <v>1000.0288</v>
      </c>
      <c r="K373">
        <v>1159.4355</v>
      </c>
      <c r="L373">
        <v>0</v>
      </c>
      <c r="M373">
        <v>0</v>
      </c>
      <c r="N373">
        <v>0</v>
      </c>
      <c r="O373">
        <v>0</v>
      </c>
      <c r="P373">
        <v>49621.990214999998</v>
      </c>
      <c r="Q373">
        <v>68.919430854166606</v>
      </c>
      <c r="R373">
        <v>48.515284999999999</v>
      </c>
      <c r="S373">
        <v>92.067250000000001</v>
      </c>
      <c r="T373" s="84" t="s">
        <v>45</v>
      </c>
      <c r="U373" s="85"/>
    </row>
    <row r="374" spans="2:21">
      <c r="B374" s="78">
        <v>47665</v>
      </c>
      <c r="C374" t="s">
        <v>24</v>
      </c>
      <c r="D374">
        <v>0</v>
      </c>
      <c r="E374">
        <v>0</v>
      </c>
      <c r="F374">
        <v>0</v>
      </c>
      <c r="G374">
        <v>0</v>
      </c>
      <c r="H374">
        <v>805746.05365000002</v>
      </c>
      <c r="I374">
        <v>1082.99200759408</v>
      </c>
      <c r="J374">
        <v>1000.6367</v>
      </c>
      <c r="K374">
        <v>1150</v>
      </c>
      <c r="L374">
        <v>0</v>
      </c>
      <c r="M374">
        <v>0</v>
      </c>
      <c r="N374">
        <v>0</v>
      </c>
      <c r="O374">
        <v>0</v>
      </c>
      <c r="P374">
        <v>142751.01923999999</v>
      </c>
      <c r="Q374">
        <v>191.86964951612899</v>
      </c>
      <c r="R374">
        <v>149.82328999999999</v>
      </c>
      <c r="S374">
        <v>237.49167</v>
      </c>
      <c r="T374" s="84" t="s">
        <v>45</v>
      </c>
      <c r="U374" s="85"/>
    </row>
    <row r="375" spans="2:21">
      <c r="B375" s="78">
        <v>47665</v>
      </c>
      <c r="C375" t="s">
        <v>23</v>
      </c>
      <c r="D375">
        <v>49651.560362999997</v>
      </c>
      <c r="E375">
        <v>66.735968229838704</v>
      </c>
      <c r="F375">
        <v>34.545574000000002</v>
      </c>
      <c r="G375">
        <v>89.788889999999995</v>
      </c>
      <c r="H375">
        <v>793659.91393000004</v>
      </c>
      <c r="I375">
        <v>1066.7471961424701</v>
      </c>
      <c r="J375">
        <v>1000.1499</v>
      </c>
      <c r="K375">
        <v>1225</v>
      </c>
      <c r="L375">
        <v>0</v>
      </c>
      <c r="M375">
        <v>0</v>
      </c>
      <c r="N375">
        <v>0</v>
      </c>
      <c r="O375">
        <v>0</v>
      </c>
      <c r="P375">
        <v>57461.225985999998</v>
      </c>
      <c r="Q375">
        <v>77.232830626343997</v>
      </c>
      <c r="R375">
        <v>55.081474</v>
      </c>
      <c r="S375">
        <v>93.910579999999996</v>
      </c>
      <c r="T375" s="84" t="s">
        <v>45</v>
      </c>
      <c r="U375" s="85"/>
    </row>
    <row r="376" spans="2:21">
      <c r="B376" s="78">
        <v>47696</v>
      </c>
      <c r="C376" t="s">
        <v>24</v>
      </c>
      <c r="D376">
        <v>0</v>
      </c>
      <c r="E376">
        <v>0</v>
      </c>
      <c r="F376">
        <v>0</v>
      </c>
      <c r="G376">
        <v>0</v>
      </c>
      <c r="H376">
        <v>803176.59103000001</v>
      </c>
      <c r="I376">
        <v>1079.5384288037601</v>
      </c>
      <c r="J376">
        <v>1000.2383</v>
      </c>
      <c r="K376">
        <v>1150</v>
      </c>
      <c r="L376">
        <v>0</v>
      </c>
      <c r="M376">
        <v>0</v>
      </c>
      <c r="N376">
        <v>0</v>
      </c>
      <c r="O376">
        <v>0</v>
      </c>
      <c r="P376">
        <v>142087.23285999999</v>
      </c>
      <c r="Q376">
        <v>190.977463521505</v>
      </c>
      <c r="R376">
        <v>153.55219</v>
      </c>
      <c r="S376">
        <v>239.39940999999999</v>
      </c>
      <c r="T376" s="84" t="s">
        <v>45</v>
      </c>
      <c r="U376" s="85"/>
    </row>
    <row r="377" spans="2:21">
      <c r="B377" s="78">
        <v>47696</v>
      </c>
      <c r="C377" t="s">
        <v>23</v>
      </c>
      <c r="D377">
        <v>51295.885745</v>
      </c>
      <c r="E377">
        <v>68.946082990591293</v>
      </c>
      <c r="F377">
        <v>32.874924</v>
      </c>
      <c r="G377">
        <v>88.102424999999997</v>
      </c>
      <c r="H377">
        <v>794508.62190000003</v>
      </c>
      <c r="I377">
        <v>1067.8879326612901</v>
      </c>
      <c r="J377">
        <v>1000.54456</v>
      </c>
      <c r="K377">
        <v>1225</v>
      </c>
      <c r="L377">
        <v>0</v>
      </c>
      <c r="M377">
        <v>0</v>
      </c>
      <c r="N377">
        <v>0</v>
      </c>
      <c r="O377">
        <v>0</v>
      </c>
      <c r="P377">
        <v>58696.451535</v>
      </c>
      <c r="Q377">
        <v>78.893080020161193</v>
      </c>
      <c r="R377">
        <v>65.601529999999997</v>
      </c>
      <c r="S377">
        <v>92.575339999999997</v>
      </c>
      <c r="T377" s="84" t="s">
        <v>45</v>
      </c>
      <c r="U377" s="85"/>
    </row>
    <row r="378" spans="2:21">
      <c r="B378" s="78">
        <v>47727</v>
      </c>
      <c r="C378" t="s">
        <v>24</v>
      </c>
      <c r="D378">
        <v>0</v>
      </c>
      <c r="E378">
        <v>0</v>
      </c>
      <c r="F378">
        <v>0</v>
      </c>
      <c r="G378">
        <v>0</v>
      </c>
      <c r="H378">
        <v>781403.52405000001</v>
      </c>
      <c r="I378">
        <v>1085.28267229166</v>
      </c>
      <c r="J378">
        <v>1000.2129</v>
      </c>
      <c r="K378">
        <v>1150</v>
      </c>
      <c r="L378">
        <v>0</v>
      </c>
      <c r="M378">
        <v>0</v>
      </c>
      <c r="N378">
        <v>0</v>
      </c>
      <c r="O378">
        <v>0</v>
      </c>
      <c r="P378">
        <v>129050.48669999999</v>
      </c>
      <c r="Q378">
        <v>179.23678708333301</v>
      </c>
      <c r="R378">
        <v>145.52606</v>
      </c>
      <c r="S378">
        <v>233.43559999999999</v>
      </c>
      <c r="T378" s="84" t="s">
        <v>45</v>
      </c>
      <c r="U378" s="85"/>
    </row>
    <row r="379" spans="2:21">
      <c r="B379" s="78">
        <v>47727</v>
      </c>
      <c r="C379" t="s">
        <v>23</v>
      </c>
      <c r="D379">
        <v>54235.232527</v>
      </c>
      <c r="E379">
        <v>75.326711843055506</v>
      </c>
      <c r="F379">
        <v>61.907803000000001</v>
      </c>
      <c r="G379">
        <v>86.133735999999999</v>
      </c>
      <c r="H379">
        <v>763354.13416000002</v>
      </c>
      <c r="I379">
        <v>1060.2140752222199</v>
      </c>
      <c r="J379">
        <v>1000.0601</v>
      </c>
      <c r="K379">
        <v>1225</v>
      </c>
      <c r="L379">
        <v>0</v>
      </c>
      <c r="M379">
        <v>0</v>
      </c>
      <c r="N379">
        <v>0</v>
      </c>
      <c r="O379">
        <v>0</v>
      </c>
      <c r="P379">
        <v>54691.761102999997</v>
      </c>
      <c r="Q379">
        <v>75.960779309722199</v>
      </c>
      <c r="R379">
        <v>62.135384000000002</v>
      </c>
      <c r="S379">
        <v>88.268079999999998</v>
      </c>
      <c r="T379" s="84" t="s">
        <v>45</v>
      </c>
      <c r="U379" s="85"/>
    </row>
    <row r="380" spans="2:21">
      <c r="B380" s="78">
        <v>47757</v>
      </c>
      <c r="C380" t="s">
        <v>24</v>
      </c>
      <c r="D380">
        <v>0</v>
      </c>
      <c r="E380">
        <v>0</v>
      </c>
      <c r="F380">
        <v>0</v>
      </c>
      <c r="G380">
        <v>0</v>
      </c>
      <c r="H380">
        <v>813978.45987000002</v>
      </c>
      <c r="I380">
        <v>1094.05706971774</v>
      </c>
      <c r="J380">
        <v>1000.183</v>
      </c>
      <c r="K380">
        <v>1150</v>
      </c>
      <c r="L380">
        <v>0</v>
      </c>
      <c r="M380">
        <v>0</v>
      </c>
      <c r="N380">
        <v>0</v>
      </c>
      <c r="O380">
        <v>0</v>
      </c>
      <c r="P380">
        <v>120731.447304</v>
      </c>
      <c r="Q380">
        <v>162.27345067741899</v>
      </c>
      <c r="R380">
        <v>124.99763</v>
      </c>
      <c r="S380">
        <v>206.11256</v>
      </c>
      <c r="T380" s="84" t="s">
        <v>45</v>
      </c>
      <c r="U380" s="85"/>
    </row>
    <row r="381" spans="2:21">
      <c r="B381" s="78">
        <v>47757</v>
      </c>
      <c r="C381" t="s">
        <v>23</v>
      </c>
      <c r="D381">
        <v>55645.075814000003</v>
      </c>
      <c r="E381">
        <v>74.791768567204301</v>
      </c>
      <c r="F381">
        <v>64.385795999999999</v>
      </c>
      <c r="G381">
        <v>86.241325000000003</v>
      </c>
      <c r="H381">
        <v>776224.35826999997</v>
      </c>
      <c r="I381">
        <v>1043.3123095026799</v>
      </c>
      <c r="J381">
        <v>1000.17285</v>
      </c>
      <c r="K381">
        <v>1202.9802999999999</v>
      </c>
      <c r="L381">
        <v>0</v>
      </c>
      <c r="M381">
        <v>0</v>
      </c>
      <c r="N381">
        <v>0</v>
      </c>
      <c r="O381">
        <v>0</v>
      </c>
      <c r="P381">
        <v>56366.455667000002</v>
      </c>
      <c r="Q381">
        <v>75.761365143817201</v>
      </c>
      <c r="R381">
        <v>64.678489999999996</v>
      </c>
      <c r="S381">
        <v>87.606964000000005</v>
      </c>
      <c r="T381" s="84" t="s">
        <v>45</v>
      </c>
      <c r="U381" s="85"/>
    </row>
    <row r="382" spans="2:21">
      <c r="B382" s="78">
        <v>47788</v>
      </c>
      <c r="C382" t="s">
        <v>24</v>
      </c>
      <c r="D382">
        <v>0</v>
      </c>
      <c r="E382">
        <v>0</v>
      </c>
      <c r="F382">
        <v>0</v>
      </c>
      <c r="G382">
        <v>0</v>
      </c>
      <c r="H382">
        <v>778937.65136999998</v>
      </c>
      <c r="I382">
        <v>1081.857849125</v>
      </c>
      <c r="J382">
        <v>1000.7554</v>
      </c>
      <c r="K382">
        <v>1150</v>
      </c>
      <c r="L382">
        <v>0</v>
      </c>
      <c r="M382">
        <v>0</v>
      </c>
      <c r="N382">
        <v>0</v>
      </c>
      <c r="O382">
        <v>0</v>
      </c>
      <c r="P382">
        <v>124474.28556999999</v>
      </c>
      <c r="Q382">
        <v>172.880952180555</v>
      </c>
      <c r="R382">
        <v>146.00172000000001</v>
      </c>
      <c r="S382">
        <v>200.75378000000001</v>
      </c>
      <c r="T382" s="84" t="s">
        <v>45</v>
      </c>
      <c r="U382" s="85"/>
    </row>
    <row r="383" spans="2:21">
      <c r="B383" s="78">
        <v>47788</v>
      </c>
      <c r="C383" t="s">
        <v>23</v>
      </c>
      <c r="D383">
        <v>56289.628060000003</v>
      </c>
      <c r="E383">
        <v>78.180038972222206</v>
      </c>
      <c r="F383">
        <v>60.376600000000003</v>
      </c>
      <c r="G383">
        <v>91.598754999999997</v>
      </c>
      <c r="H383">
        <v>760645.58265</v>
      </c>
      <c r="I383">
        <v>1056.452198125</v>
      </c>
      <c r="J383">
        <v>1000.0963</v>
      </c>
      <c r="K383">
        <v>1225</v>
      </c>
      <c r="L383">
        <v>3.4529990000000002</v>
      </c>
      <c r="M383">
        <v>4.7958319444444397E-3</v>
      </c>
      <c r="N383">
        <v>0</v>
      </c>
      <c r="O383">
        <v>3.4529990000000002</v>
      </c>
      <c r="P383">
        <v>55199.385784999999</v>
      </c>
      <c r="Q383">
        <v>76.665813590277693</v>
      </c>
      <c r="R383">
        <v>60.376600000000003</v>
      </c>
      <c r="S383">
        <v>89.788809999999998</v>
      </c>
      <c r="T383" s="84" t="s">
        <v>45</v>
      </c>
      <c r="U383" s="85"/>
    </row>
    <row r="384" spans="2:21">
      <c r="B384" s="78">
        <v>47818</v>
      </c>
      <c r="C384" t="s">
        <v>24</v>
      </c>
      <c r="D384">
        <v>0</v>
      </c>
      <c r="E384">
        <v>0</v>
      </c>
      <c r="F384">
        <v>0</v>
      </c>
      <c r="G384">
        <v>0</v>
      </c>
      <c r="H384">
        <v>803855.42446999997</v>
      </c>
      <c r="I384">
        <v>1080.4508393413901</v>
      </c>
      <c r="J384">
        <v>1000.4175</v>
      </c>
      <c r="K384">
        <v>1150</v>
      </c>
      <c r="L384">
        <v>0</v>
      </c>
      <c r="M384">
        <v>0</v>
      </c>
      <c r="N384">
        <v>0</v>
      </c>
      <c r="O384">
        <v>0</v>
      </c>
      <c r="P384">
        <v>133845.48000000001</v>
      </c>
      <c r="Q384">
        <v>179.899838709677</v>
      </c>
      <c r="R384">
        <v>155.91210000000001</v>
      </c>
      <c r="S384">
        <v>202.57393999999999</v>
      </c>
      <c r="T384" s="84" t="s">
        <v>45</v>
      </c>
      <c r="U384" s="85"/>
    </row>
    <row r="385" spans="2:21">
      <c r="B385" s="78">
        <v>47818</v>
      </c>
      <c r="C385" t="s">
        <v>23</v>
      </c>
      <c r="D385">
        <v>56801.684314999999</v>
      </c>
      <c r="E385">
        <v>76.346349885752602</v>
      </c>
      <c r="F385">
        <v>35.089260000000003</v>
      </c>
      <c r="G385">
        <v>95.405749999999998</v>
      </c>
      <c r="H385">
        <v>786166.68544999999</v>
      </c>
      <c r="I385">
        <v>1056.67565248655</v>
      </c>
      <c r="J385">
        <v>1000.02124</v>
      </c>
      <c r="K385">
        <v>1198.8967</v>
      </c>
      <c r="L385">
        <v>402.21050903999998</v>
      </c>
      <c r="M385">
        <v>0.54060552290322506</v>
      </c>
      <c r="N385">
        <v>0</v>
      </c>
      <c r="O385">
        <v>104.402756</v>
      </c>
      <c r="P385">
        <v>60492.262366000003</v>
      </c>
      <c r="Q385">
        <v>81.306804255376306</v>
      </c>
      <c r="R385">
        <v>65.971050000000005</v>
      </c>
      <c r="S385">
        <v>94.194469999999995</v>
      </c>
      <c r="T385" s="84" t="s">
        <v>45</v>
      </c>
      <c r="U385" s="85"/>
    </row>
    <row r="386" spans="2:21">
      <c r="B386" s="78">
        <v>47849</v>
      </c>
      <c r="C386" t="s">
        <v>24</v>
      </c>
      <c r="D386">
        <v>0</v>
      </c>
      <c r="E386">
        <v>0</v>
      </c>
      <c r="F386">
        <v>0</v>
      </c>
      <c r="G386">
        <v>0</v>
      </c>
      <c r="H386">
        <v>802767.45854000002</v>
      </c>
      <c r="I386">
        <v>1078.9885195430099</v>
      </c>
      <c r="J386">
        <v>1000.4584</v>
      </c>
      <c r="K386">
        <v>1150</v>
      </c>
      <c r="L386">
        <v>0</v>
      </c>
      <c r="M386">
        <v>0</v>
      </c>
      <c r="N386">
        <v>0</v>
      </c>
      <c r="O386">
        <v>0</v>
      </c>
      <c r="P386">
        <v>134209.62160000001</v>
      </c>
      <c r="Q386">
        <v>180.389276344086</v>
      </c>
      <c r="R386">
        <v>155.4417</v>
      </c>
      <c r="S386">
        <v>204.05402000000001</v>
      </c>
      <c r="T386" s="84" t="s">
        <v>45</v>
      </c>
      <c r="U386" s="85"/>
    </row>
    <row r="387" spans="2:21">
      <c r="B387" s="78">
        <v>47849</v>
      </c>
      <c r="C387" t="s">
        <v>23</v>
      </c>
      <c r="D387">
        <v>61689.889218999997</v>
      </c>
      <c r="E387">
        <v>82.916517767473096</v>
      </c>
      <c r="F387">
        <v>41.525542999999999</v>
      </c>
      <c r="G387">
        <v>106.341675</v>
      </c>
      <c r="H387">
        <v>795487.09285000002</v>
      </c>
      <c r="I387">
        <v>1069.20308178763</v>
      </c>
      <c r="J387">
        <v>1000.05475</v>
      </c>
      <c r="K387">
        <v>1225</v>
      </c>
      <c r="L387">
        <v>0</v>
      </c>
      <c r="M387">
        <v>0</v>
      </c>
      <c r="N387">
        <v>0</v>
      </c>
      <c r="O387">
        <v>0</v>
      </c>
      <c r="P387">
        <v>64874.313166</v>
      </c>
      <c r="Q387">
        <v>87.196657481182697</v>
      </c>
      <c r="R387">
        <v>68.878349999999998</v>
      </c>
      <c r="S387">
        <v>103.40074</v>
      </c>
      <c r="T387" s="84" t="s">
        <v>45</v>
      </c>
      <c r="U387" s="85"/>
    </row>
    <row r="388" spans="2:21">
      <c r="B388" s="78">
        <v>47880</v>
      </c>
      <c r="C388" t="s">
        <v>24</v>
      </c>
      <c r="D388">
        <v>0</v>
      </c>
      <c r="E388">
        <v>0</v>
      </c>
      <c r="F388">
        <v>0</v>
      </c>
      <c r="G388">
        <v>0</v>
      </c>
      <c r="H388">
        <v>730927.93868000002</v>
      </c>
      <c r="I388">
        <v>1087.69038494047</v>
      </c>
      <c r="J388">
        <v>1001.17786</v>
      </c>
      <c r="K388">
        <v>1150</v>
      </c>
      <c r="L388">
        <v>0</v>
      </c>
      <c r="M388">
        <v>0</v>
      </c>
      <c r="N388">
        <v>0</v>
      </c>
      <c r="O388">
        <v>0</v>
      </c>
      <c r="P388">
        <v>120397.43672</v>
      </c>
      <c r="Q388">
        <v>179.16285226190399</v>
      </c>
      <c r="R388">
        <v>153.47546</v>
      </c>
      <c r="S388">
        <v>204.64848000000001</v>
      </c>
      <c r="T388" s="84" t="s">
        <v>45</v>
      </c>
      <c r="U388" s="85"/>
    </row>
    <row r="389" spans="2:21">
      <c r="B389" s="78">
        <v>47880</v>
      </c>
      <c r="C389" t="s">
        <v>23</v>
      </c>
      <c r="D389">
        <v>54100.641906999997</v>
      </c>
      <c r="E389">
        <v>80.506907599702302</v>
      </c>
      <c r="F389">
        <v>43.568885999999999</v>
      </c>
      <c r="G389">
        <v>102.57564499999999</v>
      </c>
      <c r="H389">
        <v>713177.79157999996</v>
      </c>
      <c r="I389">
        <v>1061.27647556547</v>
      </c>
      <c r="J389">
        <v>1000.2899</v>
      </c>
      <c r="K389">
        <v>1225</v>
      </c>
      <c r="L389">
        <v>0</v>
      </c>
      <c r="M389">
        <v>0</v>
      </c>
      <c r="N389">
        <v>0</v>
      </c>
      <c r="O389">
        <v>0</v>
      </c>
      <c r="P389">
        <v>57773.312736</v>
      </c>
      <c r="Q389">
        <v>85.972191571428496</v>
      </c>
      <c r="R389">
        <v>69.936713999999995</v>
      </c>
      <c r="S389">
        <v>99.683014</v>
      </c>
      <c r="T389" s="84" t="s">
        <v>45</v>
      </c>
      <c r="U389" s="85"/>
    </row>
    <row r="390" spans="2:21">
      <c r="B390" s="78">
        <v>47908</v>
      </c>
      <c r="C390" t="s">
        <v>24</v>
      </c>
      <c r="D390">
        <v>0</v>
      </c>
      <c r="E390">
        <v>0</v>
      </c>
      <c r="F390">
        <v>0</v>
      </c>
      <c r="G390">
        <v>0</v>
      </c>
      <c r="H390">
        <v>808917.98103000002</v>
      </c>
      <c r="I390">
        <v>1087.2553508467699</v>
      </c>
      <c r="J390">
        <v>1000.25696</v>
      </c>
      <c r="K390">
        <v>1150</v>
      </c>
      <c r="L390">
        <v>0</v>
      </c>
      <c r="M390">
        <v>0</v>
      </c>
      <c r="N390">
        <v>0</v>
      </c>
      <c r="O390">
        <v>0</v>
      </c>
      <c r="P390">
        <v>124337.55821</v>
      </c>
      <c r="Q390">
        <v>167.12037393817201</v>
      </c>
      <c r="R390">
        <v>134.50513000000001</v>
      </c>
      <c r="S390">
        <v>207.44406000000001</v>
      </c>
      <c r="T390" s="84" t="s">
        <v>45</v>
      </c>
      <c r="U390" s="85"/>
    </row>
    <row r="391" spans="2:21">
      <c r="B391" s="78">
        <v>47908</v>
      </c>
      <c r="C391" t="s">
        <v>23</v>
      </c>
      <c r="D391">
        <v>62151.569556000002</v>
      </c>
      <c r="E391">
        <v>83.537055854838698</v>
      </c>
      <c r="F391">
        <v>62.529339999999998</v>
      </c>
      <c r="G391">
        <v>99.353774999999999</v>
      </c>
      <c r="H391">
        <v>786870.76650000003</v>
      </c>
      <c r="I391">
        <v>1057.62199798387</v>
      </c>
      <c r="J391">
        <v>1000.4087</v>
      </c>
      <c r="K391">
        <v>1225</v>
      </c>
      <c r="L391">
        <v>0</v>
      </c>
      <c r="M391">
        <v>0</v>
      </c>
      <c r="N391">
        <v>0</v>
      </c>
      <c r="O391">
        <v>0</v>
      </c>
      <c r="P391">
        <v>60157.158487000001</v>
      </c>
      <c r="Q391">
        <v>80.856395815860196</v>
      </c>
      <c r="R391">
        <v>62.529339999999998</v>
      </c>
      <c r="S391">
        <v>98.591999999999999</v>
      </c>
      <c r="T391" s="84" t="s">
        <v>45</v>
      </c>
      <c r="U391" s="85"/>
    </row>
    <row r="392" spans="2:21">
      <c r="B392" s="78">
        <v>47939</v>
      </c>
      <c r="C392" t="s">
        <v>24</v>
      </c>
      <c r="D392">
        <v>0</v>
      </c>
      <c r="E392">
        <v>0</v>
      </c>
      <c r="F392">
        <v>0</v>
      </c>
      <c r="G392">
        <v>0</v>
      </c>
      <c r="H392">
        <v>777253.46851000004</v>
      </c>
      <c r="I392">
        <v>1079.5187062638799</v>
      </c>
      <c r="J392">
        <v>1000.0388</v>
      </c>
      <c r="K392">
        <v>1150</v>
      </c>
      <c r="L392">
        <v>10056.303005399999</v>
      </c>
      <c r="M392">
        <v>13.9670875075</v>
      </c>
      <c r="N392">
        <v>0</v>
      </c>
      <c r="O392">
        <v>188.92187999999999</v>
      </c>
      <c r="P392">
        <v>113956.155831</v>
      </c>
      <c r="Q392">
        <v>158.272438654166</v>
      </c>
      <c r="R392">
        <v>121.88333</v>
      </c>
      <c r="S392">
        <v>188.0795</v>
      </c>
      <c r="T392" s="84" t="s">
        <v>45</v>
      </c>
      <c r="U392" s="85"/>
    </row>
    <row r="393" spans="2:21">
      <c r="B393" s="78">
        <v>47939</v>
      </c>
      <c r="C393" t="s">
        <v>23</v>
      </c>
      <c r="D393">
        <v>54140.680555999999</v>
      </c>
      <c r="E393">
        <v>75.195389661111093</v>
      </c>
      <c r="F393">
        <v>47.037807000000001</v>
      </c>
      <c r="G393">
        <v>92.206699999999998</v>
      </c>
      <c r="H393">
        <v>756576.57319000002</v>
      </c>
      <c r="I393">
        <v>1050.80079609722</v>
      </c>
      <c r="J393">
        <v>1000.1951</v>
      </c>
      <c r="K393">
        <v>1225</v>
      </c>
      <c r="L393">
        <v>428.74875800000001</v>
      </c>
      <c r="M393">
        <v>0.59548438611111099</v>
      </c>
      <c r="N393">
        <v>0</v>
      </c>
      <c r="O393">
        <v>58.260646999999999</v>
      </c>
      <c r="P393">
        <v>52993.061031999998</v>
      </c>
      <c r="Q393">
        <v>73.601473655555495</v>
      </c>
      <c r="R393">
        <v>47.037807000000001</v>
      </c>
      <c r="S393">
        <v>91.191779999999994</v>
      </c>
      <c r="T393" s="84" t="s">
        <v>45</v>
      </c>
      <c r="U393" s="85"/>
    </row>
    <row r="394" spans="2:21">
      <c r="B394" s="78">
        <v>47969</v>
      </c>
      <c r="C394" t="s">
        <v>24</v>
      </c>
      <c r="D394">
        <v>0</v>
      </c>
      <c r="E394">
        <v>0</v>
      </c>
      <c r="F394">
        <v>0</v>
      </c>
      <c r="G394">
        <v>0</v>
      </c>
      <c r="H394">
        <v>803505.78636999999</v>
      </c>
      <c r="I394">
        <v>1079.9808956586</v>
      </c>
      <c r="J394">
        <v>1000.4059999999999</v>
      </c>
      <c r="K394">
        <v>1150</v>
      </c>
      <c r="L394">
        <v>0</v>
      </c>
      <c r="M394">
        <v>0</v>
      </c>
      <c r="N394">
        <v>0</v>
      </c>
      <c r="O394">
        <v>0</v>
      </c>
      <c r="P394">
        <v>126240.88518</v>
      </c>
      <c r="Q394">
        <v>169.67860911290299</v>
      </c>
      <c r="R394">
        <v>128.89420000000001</v>
      </c>
      <c r="S394">
        <v>209.68402</v>
      </c>
      <c r="T394" s="84" t="s">
        <v>45</v>
      </c>
      <c r="U394" s="85"/>
    </row>
    <row r="395" spans="2:21">
      <c r="B395" s="78">
        <v>47969</v>
      </c>
      <c r="C395" t="s">
        <v>23</v>
      </c>
      <c r="D395">
        <v>47364.007136</v>
      </c>
      <c r="E395">
        <v>63.661299913978397</v>
      </c>
      <c r="F395">
        <v>45.066006000000002</v>
      </c>
      <c r="G395">
        <v>86.021730000000005</v>
      </c>
      <c r="H395">
        <v>776234.56614999997</v>
      </c>
      <c r="I395">
        <v>1043.3260297715001</v>
      </c>
      <c r="J395">
        <v>1000.0033</v>
      </c>
      <c r="K395">
        <v>1206.0826</v>
      </c>
      <c r="L395">
        <v>1370.82587534</v>
      </c>
      <c r="M395">
        <v>1.8425078969623601</v>
      </c>
      <c r="N395">
        <v>0</v>
      </c>
      <c r="O395">
        <v>100.25136999999999</v>
      </c>
      <c r="P395">
        <v>47343.892463999997</v>
      </c>
      <c r="Q395">
        <v>63.634264064516103</v>
      </c>
      <c r="R395">
        <v>45.807696999999997</v>
      </c>
      <c r="S395">
        <v>85.584400000000002</v>
      </c>
      <c r="T395" s="84" t="s">
        <v>45</v>
      </c>
      <c r="U395" s="85"/>
    </row>
    <row r="396" spans="2:21">
      <c r="B396" s="78">
        <v>48000</v>
      </c>
      <c r="C396" t="s">
        <v>24</v>
      </c>
      <c r="D396">
        <v>0</v>
      </c>
      <c r="E396">
        <v>0</v>
      </c>
      <c r="F396">
        <v>0</v>
      </c>
      <c r="G396">
        <v>0</v>
      </c>
      <c r="H396">
        <v>775660.66480000003</v>
      </c>
      <c r="I396">
        <v>1077.3064788888801</v>
      </c>
      <c r="J396">
        <v>1000.01086</v>
      </c>
      <c r="K396">
        <v>1150</v>
      </c>
      <c r="L396">
        <v>3913.5208990000001</v>
      </c>
      <c r="M396">
        <v>5.4354456930555504</v>
      </c>
      <c r="N396">
        <v>0</v>
      </c>
      <c r="O396">
        <v>310.35183999999998</v>
      </c>
      <c r="P396">
        <v>129527.953869</v>
      </c>
      <c r="Q396">
        <v>179.89993592916599</v>
      </c>
      <c r="R396">
        <v>125.21541999999999</v>
      </c>
      <c r="S396">
        <v>225.13443000000001</v>
      </c>
      <c r="T396" s="84" t="s">
        <v>45</v>
      </c>
      <c r="U396" s="85"/>
    </row>
    <row r="397" spans="2:21">
      <c r="B397" s="78">
        <v>48000</v>
      </c>
      <c r="C397" t="s">
        <v>23</v>
      </c>
      <c r="D397">
        <v>45002.740931</v>
      </c>
      <c r="E397">
        <v>62.503806848611099</v>
      </c>
      <c r="F397">
        <v>27.721541999999999</v>
      </c>
      <c r="G397">
        <v>94.632649999999998</v>
      </c>
      <c r="H397">
        <v>748855.14613999997</v>
      </c>
      <c r="I397">
        <v>1040.07659186111</v>
      </c>
      <c r="J397">
        <v>1000.08496</v>
      </c>
      <c r="K397">
        <v>1144.8706</v>
      </c>
      <c r="L397">
        <v>20.917155999999999</v>
      </c>
      <c r="M397">
        <v>2.9051605555555499E-2</v>
      </c>
      <c r="N397">
        <v>0</v>
      </c>
      <c r="O397">
        <v>20.917155999999999</v>
      </c>
      <c r="P397">
        <v>52143.622113999998</v>
      </c>
      <c r="Q397">
        <v>72.4216973805555</v>
      </c>
      <c r="R397">
        <v>49.714219999999997</v>
      </c>
      <c r="S397">
        <v>97.379819999999995</v>
      </c>
      <c r="T397" s="84" t="s">
        <v>45</v>
      </c>
      <c r="U397" s="85"/>
    </row>
    <row r="398" spans="2:21">
      <c r="B398" s="78">
        <v>48030</v>
      </c>
      <c r="C398" t="s">
        <v>24</v>
      </c>
      <c r="D398">
        <v>0</v>
      </c>
      <c r="E398">
        <v>0</v>
      </c>
      <c r="F398">
        <v>0</v>
      </c>
      <c r="G398">
        <v>0</v>
      </c>
      <c r="H398">
        <v>802849.35115</v>
      </c>
      <c r="I398">
        <v>1079.09859025537</v>
      </c>
      <c r="J398">
        <v>1000.01294</v>
      </c>
      <c r="K398">
        <v>1150</v>
      </c>
      <c r="L398">
        <v>0</v>
      </c>
      <c r="M398">
        <v>0</v>
      </c>
      <c r="N398">
        <v>0</v>
      </c>
      <c r="O398">
        <v>0</v>
      </c>
      <c r="P398">
        <v>142385.79300999999</v>
      </c>
      <c r="Q398">
        <v>191.378754045698</v>
      </c>
      <c r="R398">
        <v>150.97319999999999</v>
      </c>
      <c r="S398">
        <v>233.54262</v>
      </c>
      <c r="T398" s="84" t="s">
        <v>45</v>
      </c>
      <c r="U398" s="85"/>
    </row>
    <row r="399" spans="2:21">
      <c r="B399" s="78">
        <v>48030</v>
      </c>
      <c r="C399" t="s">
        <v>23</v>
      </c>
      <c r="D399">
        <v>53377.863294000002</v>
      </c>
      <c r="E399">
        <v>71.7444399112903</v>
      </c>
      <c r="F399">
        <v>38.673355000000001</v>
      </c>
      <c r="G399">
        <v>94.641469999999998</v>
      </c>
      <c r="H399">
        <v>791803.96204999997</v>
      </c>
      <c r="I399">
        <v>1064.2526371639699</v>
      </c>
      <c r="J399">
        <v>1000.2296</v>
      </c>
      <c r="K399">
        <v>1225</v>
      </c>
      <c r="L399">
        <v>0</v>
      </c>
      <c r="M399">
        <v>0</v>
      </c>
      <c r="N399">
        <v>0</v>
      </c>
      <c r="O399">
        <v>0</v>
      </c>
      <c r="P399">
        <v>61211.647290000001</v>
      </c>
      <c r="Q399">
        <v>82.273719475806402</v>
      </c>
      <c r="R399">
        <v>56.148631999999999</v>
      </c>
      <c r="S399">
        <v>99.061459999999997</v>
      </c>
      <c r="T399" s="84" t="s">
        <v>45</v>
      </c>
      <c r="U399" s="85"/>
    </row>
    <row r="400" spans="2:21">
      <c r="B400" s="78">
        <v>48061</v>
      </c>
      <c r="C400" t="s">
        <v>24</v>
      </c>
      <c r="D400">
        <v>0</v>
      </c>
      <c r="E400">
        <v>0</v>
      </c>
      <c r="F400">
        <v>0</v>
      </c>
      <c r="G400">
        <v>0</v>
      </c>
      <c r="H400">
        <v>804591.68874999997</v>
      </c>
      <c r="I400">
        <v>1081.44044186827</v>
      </c>
      <c r="J400">
        <v>1000.0176</v>
      </c>
      <c r="K400">
        <v>1150</v>
      </c>
      <c r="L400">
        <v>0</v>
      </c>
      <c r="M400">
        <v>0</v>
      </c>
      <c r="N400">
        <v>0</v>
      </c>
      <c r="O400">
        <v>0</v>
      </c>
      <c r="P400">
        <v>140910.26952</v>
      </c>
      <c r="Q400">
        <v>189.39552354838699</v>
      </c>
      <c r="R400">
        <v>150.36836</v>
      </c>
      <c r="S400">
        <v>228.88261</v>
      </c>
      <c r="T400" s="84" t="s">
        <v>45</v>
      </c>
      <c r="U400" s="85"/>
    </row>
    <row r="401" spans="2:21">
      <c r="B401" s="78">
        <v>48061</v>
      </c>
      <c r="C401" t="s">
        <v>23</v>
      </c>
      <c r="D401">
        <v>55669.772042999997</v>
      </c>
      <c r="E401">
        <v>74.824962423387007</v>
      </c>
      <c r="F401">
        <v>38.748950000000001</v>
      </c>
      <c r="G401">
        <v>93.880459999999999</v>
      </c>
      <c r="H401">
        <v>795791.77462000004</v>
      </c>
      <c r="I401">
        <v>1069.6126002956901</v>
      </c>
      <c r="J401">
        <v>1000.1061999999999</v>
      </c>
      <c r="K401">
        <v>1225</v>
      </c>
      <c r="L401">
        <v>0</v>
      </c>
      <c r="M401">
        <v>0</v>
      </c>
      <c r="N401">
        <v>0</v>
      </c>
      <c r="O401">
        <v>0</v>
      </c>
      <c r="P401">
        <v>62894.262687000002</v>
      </c>
      <c r="Q401">
        <v>84.535299310483794</v>
      </c>
      <c r="R401">
        <v>69.735939999999999</v>
      </c>
      <c r="S401">
        <v>98.100539999999995</v>
      </c>
      <c r="T401" s="84" t="s">
        <v>45</v>
      </c>
      <c r="U401" s="85"/>
    </row>
    <row r="402" spans="2:21">
      <c r="B402" s="78">
        <v>48092</v>
      </c>
      <c r="C402" t="s">
        <v>24</v>
      </c>
      <c r="D402">
        <v>0</v>
      </c>
      <c r="E402">
        <v>0</v>
      </c>
      <c r="F402">
        <v>0</v>
      </c>
      <c r="G402">
        <v>0</v>
      </c>
      <c r="H402">
        <v>781911.88515999995</v>
      </c>
      <c r="I402">
        <v>1085.9887293888801</v>
      </c>
      <c r="J402">
        <v>1000.15027</v>
      </c>
      <c r="K402">
        <v>1150</v>
      </c>
      <c r="L402">
        <v>0</v>
      </c>
      <c r="M402">
        <v>0</v>
      </c>
      <c r="N402">
        <v>0</v>
      </c>
      <c r="O402">
        <v>0</v>
      </c>
      <c r="P402">
        <v>127382.83805000001</v>
      </c>
      <c r="Q402">
        <v>176.92060840277699</v>
      </c>
      <c r="R402">
        <v>139.96722</v>
      </c>
      <c r="S402">
        <v>228.11144999999999</v>
      </c>
      <c r="T402" s="84" t="s">
        <v>45</v>
      </c>
      <c r="U402" s="85"/>
    </row>
    <row r="403" spans="2:21">
      <c r="B403" s="78">
        <v>48092</v>
      </c>
      <c r="C403" t="s">
        <v>23</v>
      </c>
      <c r="D403">
        <v>58309.101514000002</v>
      </c>
      <c r="E403">
        <v>80.984863213888801</v>
      </c>
      <c r="F403">
        <v>67.400120000000001</v>
      </c>
      <c r="G403">
        <v>92.356384000000006</v>
      </c>
      <c r="H403">
        <v>764802.43481000001</v>
      </c>
      <c r="I403">
        <v>1062.22560390277</v>
      </c>
      <c r="J403">
        <v>1000.0855</v>
      </c>
      <c r="K403">
        <v>1225</v>
      </c>
      <c r="L403">
        <v>0</v>
      </c>
      <c r="M403">
        <v>0</v>
      </c>
      <c r="N403">
        <v>0</v>
      </c>
      <c r="O403">
        <v>0</v>
      </c>
      <c r="P403">
        <v>58850.013314000003</v>
      </c>
      <c r="Q403">
        <v>81.736129602777694</v>
      </c>
      <c r="R403">
        <v>67.400120000000001</v>
      </c>
      <c r="S403">
        <v>94.787679999999995</v>
      </c>
      <c r="T403" s="84" t="s">
        <v>45</v>
      </c>
      <c r="U403" s="85"/>
    </row>
    <row r="404" spans="2:21">
      <c r="B404" s="78">
        <v>48122</v>
      </c>
      <c r="C404" t="s">
        <v>24</v>
      </c>
      <c r="D404">
        <v>0</v>
      </c>
      <c r="E404">
        <v>0</v>
      </c>
      <c r="F404">
        <v>0</v>
      </c>
      <c r="G404">
        <v>0</v>
      </c>
      <c r="H404">
        <v>813779.71583999996</v>
      </c>
      <c r="I404">
        <v>1093.78994064516</v>
      </c>
      <c r="J404">
        <v>1000.4684</v>
      </c>
      <c r="K404">
        <v>1150</v>
      </c>
      <c r="L404">
        <v>0</v>
      </c>
      <c r="M404">
        <v>0</v>
      </c>
      <c r="N404">
        <v>0</v>
      </c>
      <c r="O404">
        <v>0</v>
      </c>
      <c r="P404">
        <v>120277.795201</v>
      </c>
      <c r="Q404">
        <v>161.66370322714999</v>
      </c>
      <c r="R404">
        <v>125.76371</v>
      </c>
      <c r="S404">
        <v>205.27289999999999</v>
      </c>
      <c r="T404" s="84" t="s">
        <v>45</v>
      </c>
      <c r="U404" s="85"/>
    </row>
    <row r="405" spans="2:21">
      <c r="B405" s="78">
        <v>48122</v>
      </c>
      <c r="C405" t="s">
        <v>23</v>
      </c>
      <c r="D405">
        <v>59865.533031999999</v>
      </c>
      <c r="E405">
        <v>80.464426118279505</v>
      </c>
      <c r="F405">
        <v>67.913830000000004</v>
      </c>
      <c r="G405">
        <v>93.542349999999999</v>
      </c>
      <c r="H405">
        <v>782776.50563000003</v>
      </c>
      <c r="I405">
        <v>1052.1189591801001</v>
      </c>
      <c r="J405">
        <v>1000.0289</v>
      </c>
      <c r="K405">
        <v>1225</v>
      </c>
      <c r="L405">
        <v>0</v>
      </c>
      <c r="M405">
        <v>0</v>
      </c>
      <c r="N405">
        <v>0</v>
      </c>
      <c r="O405">
        <v>0</v>
      </c>
      <c r="P405">
        <v>60651.612585000003</v>
      </c>
      <c r="Q405">
        <v>81.520984657257998</v>
      </c>
      <c r="R405">
        <v>67.913830000000004</v>
      </c>
      <c r="S405">
        <v>94.493110000000001</v>
      </c>
      <c r="T405" s="84" t="s">
        <v>45</v>
      </c>
      <c r="U405" s="85"/>
    </row>
    <row r="406" spans="2:21">
      <c r="B406" s="78">
        <v>48153</v>
      </c>
      <c r="C406" t="s">
        <v>24</v>
      </c>
      <c r="D406">
        <v>0</v>
      </c>
      <c r="E406">
        <v>0</v>
      </c>
      <c r="F406">
        <v>0</v>
      </c>
      <c r="G406">
        <v>0</v>
      </c>
      <c r="H406">
        <v>779170.43943000003</v>
      </c>
      <c r="I406">
        <v>1082.181165875</v>
      </c>
      <c r="J406">
        <v>1000.136</v>
      </c>
      <c r="K406">
        <v>1150</v>
      </c>
      <c r="L406">
        <v>0</v>
      </c>
      <c r="M406">
        <v>0</v>
      </c>
      <c r="N406">
        <v>0</v>
      </c>
      <c r="O406">
        <v>0</v>
      </c>
      <c r="P406">
        <v>123951.84493000001</v>
      </c>
      <c r="Q406">
        <v>172.15534018055499</v>
      </c>
      <c r="R406">
        <v>144.55996999999999</v>
      </c>
      <c r="S406">
        <v>200.78612000000001</v>
      </c>
      <c r="T406" s="84" t="s">
        <v>45</v>
      </c>
      <c r="U406" s="85"/>
    </row>
    <row r="407" spans="2:21">
      <c r="B407" s="78">
        <v>48153</v>
      </c>
      <c r="C407" t="s">
        <v>23</v>
      </c>
      <c r="D407">
        <v>60625.877461999997</v>
      </c>
      <c r="E407">
        <v>84.2026075861111</v>
      </c>
      <c r="F407">
        <v>66.802499999999995</v>
      </c>
      <c r="G407">
        <v>97.955290000000005</v>
      </c>
      <c r="H407">
        <v>758679.54362000001</v>
      </c>
      <c r="I407">
        <v>1053.72158836111</v>
      </c>
      <c r="J407">
        <v>1000.3677</v>
      </c>
      <c r="K407">
        <v>1225</v>
      </c>
      <c r="L407">
        <v>0</v>
      </c>
      <c r="M407">
        <v>0</v>
      </c>
      <c r="N407">
        <v>0</v>
      </c>
      <c r="O407">
        <v>0</v>
      </c>
      <c r="P407">
        <v>59532.821280999997</v>
      </c>
      <c r="Q407">
        <v>82.684474001388807</v>
      </c>
      <c r="R407">
        <v>66.802499999999995</v>
      </c>
      <c r="S407">
        <v>97.022025999999997</v>
      </c>
      <c r="T407" s="84" t="s">
        <v>45</v>
      </c>
      <c r="U407" s="85"/>
    </row>
    <row r="408" spans="2:21">
      <c r="B408" s="78">
        <v>48183</v>
      </c>
      <c r="C408" t="s">
        <v>24</v>
      </c>
      <c r="D408">
        <v>0</v>
      </c>
      <c r="E408">
        <v>0</v>
      </c>
      <c r="F408">
        <v>0</v>
      </c>
      <c r="G408">
        <v>0</v>
      </c>
      <c r="H408">
        <v>802889.82701000001</v>
      </c>
      <c r="I408">
        <v>1079.15299329301</v>
      </c>
      <c r="J408">
        <v>1000.04016</v>
      </c>
      <c r="K408">
        <v>1150</v>
      </c>
      <c r="L408">
        <v>0</v>
      </c>
      <c r="M408">
        <v>0</v>
      </c>
      <c r="N408">
        <v>0</v>
      </c>
      <c r="O408">
        <v>0</v>
      </c>
      <c r="P408">
        <v>133827.34034</v>
      </c>
      <c r="Q408">
        <v>179.875457446236</v>
      </c>
      <c r="R408">
        <v>155.21167</v>
      </c>
      <c r="S408">
        <v>204.30911</v>
      </c>
      <c r="T408" s="84" t="s">
        <v>45</v>
      </c>
      <c r="U408" s="85"/>
    </row>
    <row r="409" spans="2:21">
      <c r="B409" s="78">
        <v>48183</v>
      </c>
      <c r="C409" t="s">
        <v>23</v>
      </c>
      <c r="D409">
        <v>61520.581231999997</v>
      </c>
      <c r="E409">
        <v>82.688953268817201</v>
      </c>
      <c r="F409">
        <v>46.477654000000001</v>
      </c>
      <c r="G409">
        <v>102.31673000000001</v>
      </c>
      <c r="H409">
        <v>787241.70995000005</v>
      </c>
      <c r="I409">
        <v>1058.12057788978</v>
      </c>
      <c r="J409">
        <v>1000.33276</v>
      </c>
      <c r="K409">
        <v>1209.498</v>
      </c>
      <c r="L409">
        <v>0</v>
      </c>
      <c r="M409">
        <v>0</v>
      </c>
      <c r="N409">
        <v>0</v>
      </c>
      <c r="O409">
        <v>0</v>
      </c>
      <c r="P409">
        <v>65398.039201</v>
      </c>
      <c r="Q409">
        <v>87.900590323924703</v>
      </c>
      <c r="R409">
        <v>72.018935999999997</v>
      </c>
      <c r="S409">
        <v>101.01011</v>
      </c>
      <c r="T409" s="84" t="s">
        <v>45</v>
      </c>
      <c r="U409" s="85"/>
    </row>
    <row r="410" spans="2:21">
      <c r="B410" s="78">
        <v>48214</v>
      </c>
      <c r="C410" t="s">
        <v>24</v>
      </c>
      <c r="D410">
        <v>0</v>
      </c>
      <c r="E410">
        <v>0</v>
      </c>
      <c r="F410">
        <v>0</v>
      </c>
      <c r="G410">
        <v>0</v>
      </c>
      <c r="H410">
        <v>803080.83979999996</v>
      </c>
      <c r="I410">
        <v>1079.40973091397</v>
      </c>
      <c r="J410">
        <v>1000.4607999999999</v>
      </c>
      <c r="K410">
        <v>1150</v>
      </c>
      <c r="L410">
        <v>0</v>
      </c>
      <c r="M410">
        <v>0</v>
      </c>
      <c r="N410">
        <v>0</v>
      </c>
      <c r="O410">
        <v>0</v>
      </c>
      <c r="P410">
        <v>134838.3749</v>
      </c>
      <c r="Q410">
        <v>181.23437486559101</v>
      </c>
      <c r="R410">
        <v>158.46119999999999</v>
      </c>
      <c r="S410">
        <v>203.36111</v>
      </c>
      <c r="T410" s="84" t="s">
        <v>45</v>
      </c>
      <c r="U410" s="85"/>
    </row>
    <row r="411" spans="2:21">
      <c r="B411" s="78">
        <v>48214</v>
      </c>
      <c r="C411" t="s">
        <v>23</v>
      </c>
      <c r="D411">
        <v>62253.245156999998</v>
      </c>
      <c r="E411">
        <v>83.673716608870905</v>
      </c>
      <c r="F411">
        <v>41.365000000000002</v>
      </c>
      <c r="G411">
        <v>107.52114</v>
      </c>
      <c r="H411">
        <v>795560.90862</v>
      </c>
      <c r="I411">
        <v>1069.30229653225</v>
      </c>
      <c r="J411">
        <v>1000.0394</v>
      </c>
      <c r="K411">
        <v>1225</v>
      </c>
      <c r="L411">
        <v>0</v>
      </c>
      <c r="M411">
        <v>0</v>
      </c>
      <c r="N411">
        <v>0</v>
      </c>
      <c r="O411">
        <v>0</v>
      </c>
      <c r="P411">
        <v>65192.834191000002</v>
      </c>
      <c r="Q411">
        <v>87.624777138440805</v>
      </c>
      <c r="R411">
        <v>68.934844999999996</v>
      </c>
      <c r="S411">
        <v>104.04433</v>
      </c>
      <c r="T411" s="84" t="s">
        <v>45</v>
      </c>
      <c r="U411" s="85"/>
    </row>
    <row r="412" spans="2:21">
      <c r="B412" s="78">
        <v>48245</v>
      </c>
      <c r="C412" t="s">
        <v>24</v>
      </c>
      <c r="D412">
        <v>0</v>
      </c>
      <c r="E412">
        <v>0</v>
      </c>
      <c r="F412">
        <v>0</v>
      </c>
      <c r="G412">
        <v>0</v>
      </c>
      <c r="H412">
        <v>756847.60257999995</v>
      </c>
      <c r="I412">
        <v>1087.42471635057</v>
      </c>
      <c r="J412">
        <v>1000.72986</v>
      </c>
      <c r="K412">
        <v>1150</v>
      </c>
      <c r="L412">
        <v>0</v>
      </c>
      <c r="M412">
        <v>0</v>
      </c>
      <c r="N412">
        <v>0</v>
      </c>
      <c r="O412">
        <v>0</v>
      </c>
      <c r="P412">
        <v>125246.86040000001</v>
      </c>
      <c r="Q412">
        <v>179.952385632183</v>
      </c>
      <c r="R412">
        <v>155.33817999999999</v>
      </c>
      <c r="S412">
        <v>207.76304999999999</v>
      </c>
      <c r="T412" s="84" t="s">
        <v>45</v>
      </c>
      <c r="U412" s="85"/>
    </row>
    <row r="413" spans="2:21">
      <c r="B413" s="78">
        <v>48245</v>
      </c>
      <c r="C413" t="s">
        <v>23</v>
      </c>
      <c r="D413">
        <v>56048.382469999997</v>
      </c>
      <c r="E413">
        <v>80.529285158045894</v>
      </c>
      <c r="F413">
        <v>42.989913999999999</v>
      </c>
      <c r="G413">
        <v>103.62443500000001</v>
      </c>
      <c r="H413">
        <v>738269.49257</v>
      </c>
      <c r="I413">
        <v>1060.7320295545901</v>
      </c>
      <c r="J413">
        <v>1000.23047</v>
      </c>
      <c r="K413">
        <v>1225</v>
      </c>
      <c r="L413">
        <v>0</v>
      </c>
      <c r="M413">
        <v>0</v>
      </c>
      <c r="N413">
        <v>0</v>
      </c>
      <c r="O413">
        <v>0</v>
      </c>
      <c r="P413">
        <v>59694.169502999997</v>
      </c>
      <c r="Q413">
        <v>85.767484918103406</v>
      </c>
      <c r="R413">
        <v>69.776160000000004</v>
      </c>
      <c r="S413">
        <v>100.5765</v>
      </c>
      <c r="T413" s="84" t="s">
        <v>45</v>
      </c>
      <c r="U413" s="85"/>
    </row>
    <row r="414" spans="2:21">
      <c r="B414" s="78">
        <v>48274</v>
      </c>
      <c r="C414" t="s">
        <v>24</v>
      </c>
      <c r="D414">
        <v>0</v>
      </c>
      <c r="E414">
        <v>0</v>
      </c>
      <c r="F414">
        <v>0</v>
      </c>
      <c r="G414">
        <v>0</v>
      </c>
      <c r="H414">
        <v>809651.15087999997</v>
      </c>
      <c r="I414">
        <v>1088.2407941935401</v>
      </c>
      <c r="J414">
        <v>1000.0311</v>
      </c>
      <c r="K414">
        <v>1150</v>
      </c>
      <c r="L414">
        <v>0</v>
      </c>
      <c r="M414">
        <v>0</v>
      </c>
      <c r="N414">
        <v>0</v>
      </c>
      <c r="O414">
        <v>0</v>
      </c>
      <c r="P414">
        <v>125371.74503000001</v>
      </c>
      <c r="Q414">
        <v>168.51040998655901</v>
      </c>
      <c r="R414">
        <v>132.73157</v>
      </c>
      <c r="S414">
        <v>206.61904999999999</v>
      </c>
      <c r="T414" s="84" t="s">
        <v>45</v>
      </c>
      <c r="U414" s="85"/>
    </row>
    <row r="415" spans="2:21">
      <c r="B415" s="78">
        <v>48274</v>
      </c>
      <c r="C415" t="s">
        <v>23</v>
      </c>
      <c r="D415">
        <v>62252.600700000003</v>
      </c>
      <c r="E415">
        <v>83.672850403225794</v>
      </c>
      <c r="F415">
        <v>62.169674000000001</v>
      </c>
      <c r="G415">
        <v>100.28868</v>
      </c>
      <c r="H415">
        <v>787321.42989000003</v>
      </c>
      <c r="I415">
        <v>1058.2277283467699</v>
      </c>
      <c r="J415">
        <v>1000.24744</v>
      </c>
      <c r="K415">
        <v>1225</v>
      </c>
      <c r="L415">
        <v>0</v>
      </c>
      <c r="M415">
        <v>0</v>
      </c>
      <c r="N415">
        <v>0</v>
      </c>
      <c r="O415">
        <v>0</v>
      </c>
      <c r="P415">
        <v>60344.438222999997</v>
      </c>
      <c r="Q415">
        <v>81.108115891129003</v>
      </c>
      <c r="R415">
        <v>62.149524999999997</v>
      </c>
      <c r="S415">
        <v>98.068579999999997</v>
      </c>
      <c r="T415" s="84" t="s">
        <v>45</v>
      </c>
      <c r="U415" s="85"/>
    </row>
    <row r="416" spans="2:21">
      <c r="B416" s="78">
        <v>48305</v>
      </c>
      <c r="C416" t="s">
        <v>24</v>
      </c>
      <c r="D416">
        <v>0</v>
      </c>
      <c r="E416">
        <v>0</v>
      </c>
      <c r="F416">
        <v>0</v>
      </c>
      <c r="G416">
        <v>0</v>
      </c>
      <c r="H416">
        <v>777912.47702999995</v>
      </c>
      <c r="I416">
        <v>1080.4339958749999</v>
      </c>
      <c r="J416">
        <v>1000.1019</v>
      </c>
      <c r="K416">
        <v>1150</v>
      </c>
      <c r="L416">
        <v>14264.171956579999</v>
      </c>
      <c r="M416">
        <v>19.811349939694399</v>
      </c>
      <c r="N416">
        <v>0</v>
      </c>
      <c r="O416">
        <v>195.08197000000001</v>
      </c>
      <c r="P416">
        <v>113932.77417999999</v>
      </c>
      <c r="Q416">
        <v>158.23996413888801</v>
      </c>
      <c r="R416">
        <v>123.07965</v>
      </c>
      <c r="S416">
        <v>204.73072999999999</v>
      </c>
      <c r="T416" s="84" t="s">
        <v>45</v>
      </c>
      <c r="U416" s="85"/>
    </row>
    <row r="417" spans="2:21">
      <c r="B417" s="78">
        <v>48305</v>
      </c>
      <c r="C417" t="s">
        <v>23</v>
      </c>
      <c r="D417">
        <v>54285.236907999999</v>
      </c>
      <c r="E417">
        <v>75.396162372222193</v>
      </c>
      <c r="F417">
        <v>46.753807000000002</v>
      </c>
      <c r="G417">
        <v>93.689186000000007</v>
      </c>
      <c r="H417">
        <v>756529.32074</v>
      </c>
      <c r="I417">
        <v>1050.73516769444</v>
      </c>
      <c r="J417">
        <v>1000.2086</v>
      </c>
      <c r="K417">
        <v>1225</v>
      </c>
      <c r="L417">
        <v>446.2910286</v>
      </c>
      <c r="M417">
        <v>0.61984865083333296</v>
      </c>
      <c r="N417">
        <v>0</v>
      </c>
      <c r="O417">
        <v>62.003242</v>
      </c>
      <c r="P417">
        <v>53137.893260999997</v>
      </c>
      <c r="Q417">
        <v>73.802629529166595</v>
      </c>
      <c r="R417">
        <v>46.753807000000002</v>
      </c>
      <c r="S417">
        <v>92.656989999999993</v>
      </c>
      <c r="T417" s="84" t="s">
        <v>45</v>
      </c>
      <c r="U417" s="85"/>
    </row>
    <row r="418" spans="2:21">
      <c r="B418" s="78">
        <v>48335</v>
      </c>
      <c r="C418" t="s">
        <v>24</v>
      </c>
      <c r="D418">
        <v>0</v>
      </c>
      <c r="E418">
        <v>0</v>
      </c>
      <c r="F418">
        <v>0</v>
      </c>
      <c r="G418">
        <v>0</v>
      </c>
      <c r="H418">
        <v>803006.81045999995</v>
      </c>
      <c r="I418">
        <v>1079.3102291129001</v>
      </c>
      <c r="J418">
        <v>1000.3141000000001</v>
      </c>
      <c r="K418">
        <v>1150</v>
      </c>
      <c r="L418">
        <v>0</v>
      </c>
      <c r="M418">
        <v>0</v>
      </c>
      <c r="N418">
        <v>0</v>
      </c>
      <c r="O418">
        <v>0</v>
      </c>
      <c r="P418">
        <v>127284.11773</v>
      </c>
      <c r="Q418">
        <v>171.08080340053701</v>
      </c>
      <c r="R418">
        <v>129.32671999999999</v>
      </c>
      <c r="S418">
        <v>206.88603000000001</v>
      </c>
      <c r="T418" s="84" t="s">
        <v>45</v>
      </c>
      <c r="U418" s="85"/>
    </row>
    <row r="419" spans="2:21">
      <c r="B419" s="78">
        <v>48335</v>
      </c>
      <c r="C419" t="s">
        <v>23</v>
      </c>
      <c r="D419">
        <v>46467.557296999999</v>
      </c>
      <c r="E419">
        <v>62.456394216397797</v>
      </c>
      <c r="F419">
        <v>45.168340000000001</v>
      </c>
      <c r="G419">
        <v>81.482215999999994</v>
      </c>
      <c r="H419">
        <v>775981.06258999999</v>
      </c>
      <c r="I419">
        <v>1042.9852991800999</v>
      </c>
      <c r="J419">
        <v>1000.1069</v>
      </c>
      <c r="K419">
        <v>1218.6428000000001</v>
      </c>
      <c r="L419">
        <v>1677.8664654700001</v>
      </c>
      <c r="M419">
        <v>2.2551968621908598</v>
      </c>
      <c r="N419">
        <v>0</v>
      </c>
      <c r="O419">
        <v>109.0069</v>
      </c>
      <c r="P419">
        <v>46463.493603000003</v>
      </c>
      <c r="Q419">
        <v>62.4509322620967</v>
      </c>
      <c r="R419">
        <v>45.920242000000002</v>
      </c>
      <c r="S419">
        <v>81.585809999999995</v>
      </c>
      <c r="T419" s="84" t="s">
        <v>45</v>
      </c>
      <c r="U419" s="85"/>
    </row>
    <row r="420" spans="2:21">
      <c r="B420" s="78">
        <v>48366</v>
      </c>
      <c r="C420" t="s">
        <v>24</v>
      </c>
      <c r="D420">
        <v>0</v>
      </c>
      <c r="E420">
        <v>0</v>
      </c>
      <c r="F420">
        <v>0</v>
      </c>
      <c r="G420">
        <v>0</v>
      </c>
      <c r="H420">
        <v>776249.79082999995</v>
      </c>
      <c r="I420">
        <v>1078.1247094861101</v>
      </c>
      <c r="J420">
        <v>1000.006</v>
      </c>
      <c r="K420">
        <v>1150</v>
      </c>
      <c r="L420">
        <v>117.60674299999999</v>
      </c>
      <c r="M420">
        <v>0.163342698611111</v>
      </c>
      <c r="N420">
        <v>0</v>
      </c>
      <c r="O420">
        <v>33.632041999999998</v>
      </c>
      <c r="P420">
        <v>130530.89709</v>
      </c>
      <c r="Q420">
        <v>181.29291262500001</v>
      </c>
      <c r="R420">
        <v>136.33797000000001</v>
      </c>
      <c r="S420">
        <v>227.81863000000001</v>
      </c>
      <c r="T420" s="84" t="s">
        <v>45</v>
      </c>
      <c r="U420" s="85"/>
    </row>
    <row r="421" spans="2:21">
      <c r="B421" s="78">
        <v>48366</v>
      </c>
      <c r="C421" t="s">
        <v>23</v>
      </c>
      <c r="D421">
        <v>45118.333919999997</v>
      </c>
      <c r="E421">
        <v>62.664352666666602</v>
      </c>
      <c r="F421">
        <v>27.208245999999999</v>
      </c>
      <c r="G421">
        <v>92.368065000000001</v>
      </c>
      <c r="H421">
        <v>749383.89618000004</v>
      </c>
      <c r="I421">
        <v>1040.8109669166599</v>
      </c>
      <c r="J421">
        <v>1000.15155</v>
      </c>
      <c r="K421">
        <v>1151.6415999999999</v>
      </c>
      <c r="L421">
        <v>0</v>
      </c>
      <c r="M421">
        <v>0</v>
      </c>
      <c r="N421">
        <v>0</v>
      </c>
      <c r="O421">
        <v>0</v>
      </c>
      <c r="P421">
        <v>52508.712157000002</v>
      </c>
      <c r="Q421">
        <v>72.928766884722194</v>
      </c>
      <c r="R421">
        <v>48.714413</v>
      </c>
      <c r="S421">
        <v>94.412300000000002</v>
      </c>
      <c r="T421" s="84" t="s">
        <v>45</v>
      </c>
      <c r="U421" s="85"/>
    </row>
    <row r="422" spans="2:21">
      <c r="B422" s="78">
        <v>48396</v>
      </c>
      <c r="C422" t="s">
        <v>24</v>
      </c>
      <c r="D422">
        <v>0</v>
      </c>
      <c r="E422">
        <v>0</v>
      </c>
      <c r="F422">
        <v>0</v>
      </c>
      <c r="G422">
        <v>0</v>
      </c>
      <c r="H422">
        <v>802195.51457</v>
      </c>
      <c r="I422">
        <v>1078.2197776478399</v>
      </c>
      <c r="J422">
        <v>1000.553</v>
      </c>
      <c r="K422">
        <v>1150</v>
      </c>
      <c r="L422">
        <v>0</v>
      </c>
      <c r="M422">
        <v>0</v>
      </c>
      <c r="N422">
        <v>0</v>
      </c>
      <c r="O422">
        <v>0</v>
      </c>
      <c r="P422">
        <v>143109.09056000001</v>
      </c>
      <c r="Q422">
        <v>192.35092817204301</v>
      </c>
      <c r="R422">
        <v>152.78593000000001</v>
      </c>
      <c r="S422">
        <v>232.93431000000001</v>
      </c>
      <c r="T422" s="84" t="s">
        <v>45</v>
      </c>
      <c r="U422" s="85"/>
    </row>
    <row r="423" spans="2:21">
      <c r="B423" s="78">
        <v>48396</v>
      </c>
      <c r="C423" t="s">
        <v>23</v>
      </c>
      <c r="D423">
        <v>54419.942414999998</v>
      </c>
      <c r="E423">
        <v>73.145083891129005</v>
      </c>
      <c r="F423">
        <v>38.886111999999997</v>
      </c>
      <c r="G423">
        <v>94.957089999999994</v>
      </c>
      <c r="H423">
        <v>792327.7574</v>
      </c>
      <c r="I423">
        <v>1064.95666317204</v>
      </c>
      <c r="J423">
        <v>1000.0075000000001</v>
      </c>
      <c r="K423">
        <v>1225</v>
      </c>
      <c r="L423">
        <v>0</v>
      </c>
      <c r="M423">
        <v>0</v>
      </c>
      <c r="N423">
        <v>0</v>
      </c>
      <c r="O423">
        <v>0</v>
      </c>
      <c r="P423">
        <v>61979.823327999999</v>
      </c>
      <c r="Q423">
        <v>83.306214150537599</v>
      </c>
      <c r="R423">
        <v>55.543210000000002</v>
      </c>
      <c r="S423">
        <v>98.468254000000002</v>
      </c>
      <c r="T423" s="84" t="s">
        <v>45</v>
      </c>
      <c r="U423" s="85"/>
    </row>
    <row r="424" spans="2:21">
      <c r="B424" s="78">
        <v>48427</v>
      </c>
      <c r="C424" t="s">
        <v>24</v>
      </c>
      <c r="D424">
        <v>0</v>
      </c>
      <c r="E424">
        <v>0</v>
      </c>
      <c r="F424">
        <v>0</v>
      </c>
      <c r="G424">
        <v>0</v>
      </c>
      <c r="H424">
        <v>803592.44958999997</v>
      </c>
      <c r="I424">
        <v>1080.0973784811799</v>
      </c>
      <c r="J424">
        <v>1001.5796</v>
      </c>
      <c r="K424">
        <v>1150</v>
      </c>
      <c r="L424">
        <v>0</v>
      </c>
      <c r="M424">
        <v>0</v>
      </c>
      <c r="N424">
        <v>0</v>
      </c>
      <c r="O424">
        <v>0</v>
      </c>
      <c r="P424">
        <v>141663.99338999999</v>
      </c>
      <c r="Q424">
        <v>190.408593266129</v>
      </c>
      <c r="R424">
        <v>151.00429</v>
      </c>
      <c r="S424">
        <v>233.10178999999999</v>
      </c>
      <c r="T424" s="84" t="s">
        <v>45</v>
      </c>
      <c r="U424" s="85"/>
    </row>
    <row r="425" spans="2:21">
      <c r="B425" s="78">
        <v>48427</v>
      </c>
      <c r="C425" t="s">
        <v>23</v>
      </c>
      <c r="D425">
        <v>55464.760688000002</v>
      </c>
      <c r="E425">
        <v>74.549409526881703</v>
      </c>
      <c r="F425">
        <v>38.970244999999998</v>
      </c>
      <c r="G425">
        <v>93.938630000000003</v>
      </c>
      <c r="H425">
        <v>796342.85381999996</v>
      </c>
      <c r="I425">
        <v>1070.3532981451599</v>
      </c>
      <c r="J425">
        <v>1000.2707</v>
      </c>
      <c r="K425">
        <v>1225</v>
      </c>
      <c r="L425">
        <v>0</v>
      </c>
      <c r="M425">
        <v>0</v>
      </c>
      <c r="N425">
        <v>0</v>
      </c>
      <c r="O425">
        <v>0</v>
      </c>
      <c r="P425">
        <v>62963.795398000002</v>
      </c>
      <c r="Q425">
        <v>84.6287572553763</v>
      </c>
      <c r="R425">
        <v>70.095405999999997</v>
      </c>
      <c r="S425">
        <v>101.24642</v>
      </c>
      <c r="T425" s="84" t="s">
        <v>45</v>
      </c>
      <c r="U425" s="85"/>
    </row>
    <row r="426" spans="2:21">
      <c r="B426" s="78">
        <v>48458</v>
      </c>
      <c r="C426" t="s">
        <v>24</v>
      </c>
      <c r="D426">
        <v>0</v>
      </c>
      <c r="E426">
        <v>0</v>
      </c>
      <c r="F426">
        <v>0</v>
      </c>
      <c r="G426">
        <v>0</v>
      </c>
      <c r="H426">
        <v>781054.64298</v>
      </c>
      <c r="I426">
        <v>1084.7981152499999</v>
      </c>
      <c r="J426">
        <v>1000.02075</v>
      </c>
      <c r="K426">
        <v>1150</v>
      </c>
      <c r="L426">
        <v>0</v>
      </c>
      <c r="M426">
        <v>0</v>
      </c>
      <c r="N426">
        <v>0</v>
      </c>
      <c r="O426">
        <v>0</v>
      </c>
      <c r="P426">
        <v>127663.56709</v>
      </c>
      <c r="Q426">
        <v>177.31050984722199</v>
      </c>
      <c r="R426">
        <v>140.25971999999999</v>
      </c>
      <c r="S426">
        <v>219.88195999999999</v>
      </c>
      <c r="T426" s="84" t="s">
        <v>45</v>
      </c>
      <c r="U426" s="85"/>
    </row>
    <row r="427" spans="2:21">
      <c r="B427" s="78">
        <v>48458</v>
      </c>
      <c r="C427" t="s">
        <v>23</v>
      </c>
      <c r="D427">
        <v>58332.100999000002</v>
      </c>
      <c r="E427">
        <v>81.016806943055499</v>
      </c>
      <c r="F427">
        <v>67.278710000000004</v>
      </c>
      <c r="G427">
        <v>93.002650000000003</v>
      </c>
      <c r="H427">
        <v>763371.60094000003</v>
      </c>
      <c r="I427">
        <v>1060.2383346388799</v>
      </c>
      <c r="J427">
        <v>1000.0996</v>
      </c>
      <c r="K427">
        <v>1225</v>
      </c>
      <c r="L427">
        <v>0</v>
      </c>
      <c r="M427">
        <v>0</v>
      </c>
      <c r="N427">
        <v>0</v>
      </c>
      <c r="O427">
        <v>0</v>
      </c>
      <c r="P427">
        <v>58909.931068999998</v>
      </c>
      <c r="Q427">
        <v>81.819348706944396</v>
      </c>
      <c r="R427">
        <v>67.278710000000004</v>
      </c>
      <c r="S427">
        <v>94.962450000000004</v>
      </c>
      <c r="T427" s="84" t="s">
        <v>45</v>
      </c>
      <c r="U427" s="85"/>
    </row>
    <row r="428" spans="2:21">
      <c r="B428" s="78">
        <v>48488</v>
      </c>
      <c r="C428" t="s">
        <v>24</v>
      </c>
      <c r="D428">
        <v>0</v>
      </c>
      <c r="E428">
        <v>0</v>
      </c>
      <c r="F428">
        <v>0</v>
      </c>
      <c r="G428">
        <v>0</v>
      </c>
      <c r="H428">
        <v>813901.59115999995</v>
      </c>
      <c r="I428">
        <v>1093.9537515591301</v>
      </c>
      <c r="J428">
        <v>1000.0343</v>
      </c>
      <c r="K428">
        <v>1150</v>
      </c>
      <c r="L428">
        <v>0</v>
      </c>
      <c r="M428">
        <v>0</v>
      </c>
      <c r="N428">
        <v>0</v>
      </c>
      <c r="O428">
        <v>0</v>
      </c>
      <c r="P428">
        <v>120726.78113</v>
      </c>
      <c r="Q428">
        <v>162.26717893817201</v>
      </c>
      <c r="R428">
        <v>127.18407999999999</v>
      </c>
      <c r="S428">
        <v>202.92352</v>
      </c>
      <c r="T428" s="84" t="s">
        <v>45</v>
      </c>
      <c r="U428" s="85"/>
    </row>
    <row r="429" spans="2:21">
      <c r="B429" s="78">
        <v>48488</v>
      </c>
      <c r="C429" t="s">
        <v>23</v>
      </c>
      <c r="D429">
        <v>59902.616863000003</v>
      </c>
      <c r="E429">
        <v>80.514269977150505</v>
      </c>
      <c r="F429">
        <v>68.79468</v>
      </c>
      <c r="G429">
        <v>92.987309999999994</v>
      </c>
      <c r="H429">
        <v>781794.27115000004</v>
      </c>
      <c r="I429">
        <v>1050.79875154569</v>
      </c>
      <c r="J429">
        <v>1000.16785</v>
      </c>
      <c r="K429">
        <v>1224.9469999999999</v>
      </c>
      <c r="L429">
        <v>0</v>
      </c>
      <c r="M429">
        <v>0</v>
      </c>
      <c r="N429">
        <v>0</v>
      </c>
      <c r="O429">
        <v>0</v>
      </c>
      <c r="P429">
        <v>60666.211652999998</v>
      </c>
      <c r="Q429">
        <v>81.540607060483794</v>
      </c>
      <c r="R429">
        <v>68.79468</v>
      </c>
      <c r="S429">
        <v>94.336690000000004</v>
      </c>
      <c r="T429" s="84" t="s">
        <v>45</v>
      </c>
      <c r="U429" s="85"/>
    </row>
    <row r="430" spans="2:21">
      <c r="B430" s="78">
        <v>48519</v>
      </c>
      <c r="C430" t="s">
        <v>24</v>
      </c>
      <c r="D430">
        <v>0</v>
      </c>
      <c r="E430">
        <v>0</v>
      </c>
      <c r="F430">
        <v>0</v>
      </c>
      <c r="G430">
        <v>0</v>
      </c>
      <c r="H430">
        <v>779960.94227</v>
      </c>
      <c r="I430">
        <v>1083.2790864861099</v>
      </c>
      <c r="J430">
        <v>1000.1642000000001</v>
      </c>
      <c r="K430">
        <v>1150</v>
      </c>
      <c r="L430">
        <v>0</v>
      </c>
      <c r="M430">
        <v>0</v>
      </c>
      <c r="N430">
        <v>0</v>
      </c>
      <c r="O430">
        <v>0</v>
      </c>
      <c r="P430">
        <v>124956.20841000001</v>
      </c>
      <c r="Q430">
        <v>173.550289458333</v>
      </c>
      <c r="R430">
        <v>146.47149999999999</v>
      </c>
      <c r="S430">
        <v>201.71700000000001</v>
      </c>
      <c r="T430" s="84" t="s">
        <v>45</v>
      </c>
      <c r="U430" s="85"/>
    </row>
    <row r="431" spans="2:21">
      <c r="B431" s="78">
        <v>48519</v>
      </c>
      <c r="C431" t="s">
        <v>23</v>
      </c>
      <c r="D431">
        <v>60904.915657999998</v>
      </c>
      <c r="E431">
        <v>84.590160636111094</v>
      </c>
      <c r="F431">
        <v>66.309889999999996</v>
      </c>
      <c r="G431">
        <v>97.835980000000006</v>
      </c>
      <c r="H431">
        <v>760950.47421000001</v>
      </c>
      <c r="I431">
        <v>1056.8756586249999</v>
      </c>
      <c r="J431">
        <v>1000.7392</v>
      </c>
      <c r="K431">
        <v>1204.2888</v>
      </c>
      <c r="L431">
        <v>0</v>
      </c>
      <c r="M431">
        <v>0</v>
      </c>
      <c r="N431">
        <v>0</v>
      </c>
      <c r="O431">
        <v>0</v>
      </c>
      <c r="P431">
        <v>59598.937010000001</v>
      </c>
      <c r="Q431">
        <v>82.776301402777705</v>
      </c>
      <c r="R431">
        <v>66.309889999999996</v>
      </c>
      <c r="S431">
        <v>96.723563999999996</v>
      </c>
      <c r="T431" s="84" t="s">
        <v>45</v>
      </c>
      <c r="U431" s="85"/>
    </row>
    <row r="432" spans="2:21">
      <c r="B432" s="78">
        <v>48549</v>
      </c>
      <c r="C432" t="s">
        <v>24</v>
      </c>
      <c r="D432">
        <v>0</v>
      </c>
      <c r="E432">
        <v>0</v>
      </c>
      <c r="F432">
        <v>0</v>
      </c>
      <c r="G432">
        <v>0</v>
      </c>
      <c r="H432">
        <v>803561.33482999995</v>
      </c>
      <c r="I432">
        <v>1080.0555575671999</v>
      </c>
      <c r="J432">
        <v>1000.7898</v>
      </c>
      <c r="K432">
        <v>1150</v>
      </c>
      <c r="L432">
        <v>0</v>
      </c>
      <c r="M432">
        <v>0</v>
      </c>
      <c r="N432">
        <v>0</v>
      </c>
      <c r="O432">
        <v>0</v>
      </c>
      <c r="P432">
        <v>134422.17079</v>
      </c>
      <c r="Q432">
        <v>180.67496073924701</v>
      </c>
      <c r="R432">
        <v>154.33010999999999</v>
      </c>
      <c r="S432">
        <v>204.81487999999999</v>
      </c>
      <c r="T432" s="84" t="s">
        <v>45</v>
      </c>
      <c r="U432" s="85"/>
    </row>
    <row r="433" spans="2:21">
      <c r="B433" s="78">
        <v>48549</v>
      </c>
      <c r="C433" t="s">
        <v>23</v>
      </c>
      <c r="D433">
        <v>62033.001455999998</v>
      </c>
      <c r="E433">
        <v>83.377690129032203</v>
      </c>
      <c r="F433">
        <v>46.521659999999997</v>
      </c>
      <c r="G433">
        <v>102.43053399999999</v>
      </c>
      <c r="H433">
        <v>786317.29639999999</v>
      </c>
      <c r="I433">
        <v>1056.87808655913</v>
      </c>
      <c r="J433">
        <v>1000.004</v>
      </c>
      <c r="K433">
        <v>1212.8597</v>
      </c>
      <c r="L433">
        <v>0</v>
      </c>
      <c r="M433">
        <v>0</v>
      </c>
      <c r="N433">
        <v>0</v>
      </c>
      <c r="O433">
        <v>0</v>
      </c>
      <c r="P433">
        <v>65912.910550999994</v>
      </c>
      <c r="Q433">
        <v>88.592621708333297</v>
      </c>
      <c r="R433">
        <v>72.026359999999997</v>
      </c>
      <c r="S433">
        <v>101.42332500000001</v>
      </c>
      <c r="T433" s="84" t="s">
        <v>45</v>
      </c>
      <c r="U433" s="85"/>
    </row>
    <row r="434" spans="2:21">
      <c r="B434" s="78">
        <v>48580</v>
      </c>
      <c r="C434" t="s">
        <v>24</v>
      </c>
      <c r="D434">
        <v>0</v>
      </c>
      <c r="E434">
        <v>0</v>
      </c>
      <c r="F434">
        <v>0</v>
      </c>
      <c r="G434">
        <v>0</v>
      </c>
      <c r="H434">
        <v>803049.72102000006</v>
      </c>
      <c r="I434">
        <v>1079.3679045967699</v>
      </c>
      <c r="J434">
        <v>1000.0543</v>
      </c>
      <c r="K434">
        <v>1150</v>
      </c>
      <c r="L434">
        <v>0</v>
      </c>
      <c r="M434">
        <v>0</v>
      </c>
      <c r="N434">
        <v>0</v>
      </c>
      <c r="O434">
        <v>0</v>
      </c>
      <c r="P434">
        <v>135415.18083</v>
      </c>
      <c r="Q434">
        <v>182.00965165322501</v>
      </c>
      <c r="R434">
        <v>160.80733000000001</v>
      </c>
      <c r="S434">
        <v>206.02611999999999</v>
      </c>
      <c r="T434" s="84" t="s">
        <v>45</v>
      </c>
      <c r="U434" s="85"/>
    </row>
    <row r="435" spans="2:21">
      <c r="B435" s="78">
        <v>48580</v>
      </c>
      <c r="C435" t="s">
        <v>23</v>
      </c>
      <c r="D435">
        <v>62395.243291999999</v>
      </c>
      <c r="E435">
        <v>83.864574317204301</v>
      </c>
      <c r="F435">
        <v>50.58034</v>
      </c>
      <c r="G435">
        <v>106.34317</v>
      </c>
      <c r="H435">
        <v>795560.12228999997</v>
      </c>
      <c r="I435">
        <v>1069.30123963709</v>
      </c>
      <c r="J435">
        <v>1000.171</v>
      </c>
      <c r="K435">
        <v>1225</v>
      </c>
      <c r="L435">
        <v>0</v>
      </c>
      <c r="M435">
        <v>0</v>
      </c>
      <c r="N435">
        <v>0</v>
      </c>
      <c r="O435">
        <v>0</v>
      </c>
      <c r="P435">
        <v>65104.205417999998</v>
      </c>
      <c r="Q435">
        <v>87.5056524435483</v>
      </c>
      <c r="R435">
        <v>69.394806000000003</v>
      </c>
      <c r="S435">
        <v>103.19639599999999</v>
      </c>
      <c r="T435" s="84" t="s">
        <v>45</v>
      </c>
      <c r="U435" s="85"/>
    </row>
    <row r="436" spans="2:21">
      <c r="B436" s="78">
        <v>48611</v>
      </c>
      <c r="C436" t="s">
        <v>24</v>
      </c>
      <c r="D436">
        <v>0</v>
      </c>
      <c r="E436">
        <v>0</v>
      </c>
      <c r="F436">
        <v>0</v>
      </c>
      <c r="G436">
        <v>0</v>
      </c>
      <c r="H436">
        <v>730108.77584999998</v>
      </c>
      <c r="I436">
        <v>1086.47139263392</v>
      </c>
      <c r="J436">
        <v>1000.1365</v>
      </c>
      <c r="K436">
        <v>1150</v>
      </c>
      <c r="L436">
        <v>0</v>
      </c>
      <c r="M436">
        <v>0</v>
      </c>
      <c r="N436">
        <v>0</v>
      </c>
      <c r="O436">
        <v>0</v>
      </c>
      <c r="P436">
        <v>121577.92486</v>
      </c>
      <c r="Q436">
        <v>180.919531041666</v>
      </c>
      <c r="R436">
        <v>155.11761000000001</v>
      </c>
      <c r="S436">
        <v>209.25978000000001</v>
      </c>
      <c r="T436" s="84" t="s">
        <v>45</v>
      </c>
      <c r="U436" s="85"/>
    </row>
    <row r="437" spans="2:21">
      <c r="B437" s="78">
        <v>48611</v>
      </c>
      <c r="C437" t="s">
        <v>23</v>
      </c>
      <c r="D437">
        <v>54028.923109000003</v>
      </c>
      <c r="E437">
        <v>80.400183197916604</v>
      </c>
      <c r="F437">
        <v>43.711105000000003</v>
      </c>
      <c r="G437">
        <v>101.671364</v>
      </c>
      <c r="H437">
        <v>712173.00442000001</v>
      </c>
      <c r="I437">
        <v>1059.78125657738</v>
      </c>
      <c r="J437">
        <v>1000.26465</v>
      </c>
      <c r="K437">
        <v>1225</v>
      </c>
      <c r="L437">
        <v>0</v>
      </c>
      <c r="M437">
        <v>0</v>
      </c>
      <c r="N437">
        <v>0</v>
      </c>
      <c r="O437">
        <v>0</v>
      </c>
      <c r="P437">
        <v>57737.514174000004</v>
      </c>
      <c r="Q437">
        <v>85.918919901785699</v>
      </c>
      <c r="R437">
        <v>64.683099999999996</v>
      </c>
      <c r="S437">
        <v>99.293130000000005</v>
      </c>
      <c r="T437" s="84" t="s">
        <v>45</v>
      </c>
      <c r="U437" s="85"/>
    </row>
    <row r="438" spans="2:21">
      <c r="B438" s="78">
        <v>48639</v>
      </c>
      <c r="C438" t="s">
        <v>24</v>
      </c>
      <c r="D438">
        <v>0</v>
      </c>
      <c r="E438">
        <v>0</v>
      </c>
      <c r="F438">
        <v>0</v>
      </c>
      <c r="G438">
        <v>0</v>
      </c>
      <c r="H438">
        <v>810031.27836</v>
      </c>
      <c r="I438">
        <v>1088.7517182258</v>
      </c>
      <c r="J438">
        <v>1000.19165</v>
      </c>
      <c r="K438">
        <v>1150</v>
      </c>
      <c r="L438">
        <v>0.42397308</v>
      </c>
      <c r="M438">
        <v>5.6985629032257998E-4</v>
      </c>
      <c r="N438">
        <v>0</v>
      </c>
      <c r="O438">
        <v>0.42397308</v>
      </c>
      <c r="P438">
        <v>125522.67552</v>
      </c>
      <c r="Q438">
        <v>168.71327354838701</v>
      </c>
      <c r="R438">
        <v>133.04313999999999</v>
      </c>
      <c r="S438">
        <v>206.96193</v>
      </c>
      <c r="T438" s="84" t="s">
        <v>45</v>
      </c>
      <c r="U438" s="85"/>
    </row>
    <row r="439" spans="2:21">
      <c r="B439" s="78">
        <v>48639</v>
      </c>
      <c r="C439" t="s">
        <v>23</v>
      </c>
      <c r="D439">
        <v>62213.812120000002</v>
      </c>
      <c r="E439">
        <v>83.620715215053707</v>
      </c>
      <c r="F439">
        <v>62.402172</v>
      </c>
      <c r="G439">
        <v>99.608990000000006</v>
      </c>
      <c r="H439">
        <v>786927.81848000002</v>
      </c>
      <c r="I439">
        <v>1057.69868075268</v>
      </c>
      <c r="J439">
        <v>1000.0218</v>
      </c>
      <c r="K439">
        <v>1225</v>
      </c>
      <c r="L439">
        <v>0</v>
      </c>
      <c r="M439">
        <v>0</v>
      </c>
      <c r="N439">
        <v>0</v>
      </c>
      <c r="O439">
        <v>0</v>
      </c>
      <c r="P439">
        <v>60374.261184000003</v>
      </c>
      <c r="Q439">
        <v>81.148200516128995</v>
      </c>
      <c r="R439">
        <v>62.402172</v>
      </c>
      <c r="S439">
        <v>97.867940000000004</v>
      </c>
      <c r="T439" s="84" t="s">
        <v>45</v>
      </c>
      <c r="U439" s="85"/>
    </row>
    <row r="440" spans="2:21">
      <c r="B440" s="78">
        <v>48670</v>
      </c>
      <c r="C440" t="s">
        <v>24</v>
      </c>
      <c r="D440">
        <v>0</v>
      </c>
      <c r="E440">
        <v>0</v>
      </c>
      <c r="F440">
        <v>0</v>
      </c>
      <c r="G440">
        <v>0</v>
      </c>
      <c r="H440">
        <v>777525.72328000003</v>
      </c>
      <c r="I440">
        <v>1079.8968378888801</v>
      </c>
      <c r="J440">
        <v>1000.29224</v>
      </c>
      <c r="K440">
        <v>1150</v>
      </c>
      <c r="L440">
        <v>12559.209812139999</v>
      </c>
      <c r="M440">
        <v>17.443346961305501</v>
      </c>
      <c r="N440">
        <v>0</v>
      </c>
      <c r="O440">
        <v>189.20435000000001</v>
      </c>
      <c r="P440">
        <v>114613.18</v>
      </c>
      <c r="Q440">
        <v>159.184972222222</v>
      </c>
      <c r="R440">
        <v>125.06144999999999</v>
      </c>
      <c r="S440">
        <v>193.69127</v>
      </c>
      <c r="T440" s="84" t="s">
        <v>45</v>
      </c>
      <c r="U440" s="85"/>
    </row>
    <row r="441" spans="2:21">
      <c r="B441" s="78">
        <v>48670</v>
      </c>
      <c r="C441" t="s">
        <v>23</v>
      </c>
      <c r="D441">
        <v>54190.654547999999</v>
      </c>
      <c r="E441">
        <v>75.264797983333295</v>
      </c>
      <c r="F441">
        <v>47.598075999999999</v>
      </c>
      <c r="G441">
        <v>92.454920000000001</v>
      </c>
      <c r="H441">
        <v>755729.93570999999</v>
      </c>
      <c r="I441">
        <v>1049.6249107083299</v>
      </c>
      <c r="J441">
        <v>1000.0312</v>
      </c>
      <c r="K441">
        <v>1225</v>
      </c>
      <c r="L441">
        <v>426.00841200000002</v>
      </c>
      <c r="M441">
        <v>0.59167835000000002</v>
      </c>
      <c r="N441">
        <v>0</v>
      </c>
      <c r="O441">
        <v>58.578555999999999</v>
      </c>
      <c r="P441">
        <v>53041.919006999997</v>
      </c>
      <c r="Q441">
        <v>73.669331954166594</v>
      </c>
      <c r="R441">
        <v>47.598075999999999</v>
      </c>
      <c r="S441">
        <v>91.164900000000003</v>
      </c>
      <c r="T441" s="84" t="s">
        <v>45</v>
      </c>
      <c r="U441" s="85"/>
    </row>
    <row r="442" spans="2:21">
      <c r="B442" s="78">
        <v>48700</v>
      </c>
      <c r="C442" t="s">
        <v>24</v>
      </c>
      <c r="D442">
        <v>0</v>
      </c>
      <c r="E442">
        <v>0</v>
      </c>
      <c r="F442">
        <v>0</v>
      </c>
      <c r="G442">
        <v>0</v>
      </c>
      <c r="H442">
        <v>803594.11205</v>
      </c>
      <c r="I442">
        <v>1080.0996129704299</v>
      </c>
      <c r="J442">
        <v>1000.28455</v>
      </c>
      <c r="K442">
        <v>1150</v>
      </c>
      <c r="L442">
        <v>0</v>
      </c>
      <c r="M442">
        <v>0</v>
      </c>
      <c r="N442">
        <v>0</v>
      </c>
      <c r="O442">
        <v>0</v>
      </c>
      <c r="P442">
        <v>127765.53892000001</v>
      </c>
      <c r="Q442">
        <v>171.72787489247301</v>
      </c>
      <c r="R442">
        <v>130.93163000000001</v>
      </c>
      <c r="S442">
        <v>206.87366</v>
      </c>
      <c r="T442" s="84" t="s">
        <v>45</v>
      </c>
      <c r="U442" s="85"/>
    </row>
    <row r="443" spans="2:21">
      <c r="B443" s="78">
        <v>48700</v>
      </c>
      <c r="C443" t="s">
        <v>23</v>
      </c>
      <c r="D443">
        <v>46475.593730000001</v>
      </c>
      <c r="E443">
        <v>62.467195873655903</v>
      </c>
      <c r="F443">
        <v>44.740364</v>
      </c>
      <c r="G443">
        <v>83.70617</v>
      </c>
      <c r="H443">
        <v>777007.41928000003</v>
      </c>
      <c r="I443">
        <v>1044.3648108602099</v>
      </c>
      <c r="J443">
        <v>1000.2982</v>
      </c>
      <c r="K443">
        <v>1221.5962</v>
      </c>
      <c r="L443">
        <v>1816.46616432</v>
      </c>
      <c r="M443">
        <v>2.44148678</v>
      </c>
      <c r="N443">
        <v>0</v>
      </c>
      <c r="O443">
        <v>114.2666</v>
      </c>
      <c r="P443">
        <v>46460.394425999999</v>
      </c>
      <c r="Q443">
        <v>62.446766701612901</v>
      </c>
      <c r="R443">
        <v>45.622345000000003</v>
      </c>
      <c r="S443">
        <v>84.971985000000004</v>
      </c>
      <c r="T443" s="84" t="s">
        <v>45</v>
      </c>
      <c r="U443" s="85"/>
    </row>
    <row r="444" spans="2:21">
      <c r="B444" s="78">
        <v>48731</v>
      </c>
      <c r="C444" t="s">
        <v>24</v>
      </c>
      <c r="D444">
        <v>0</v>
      </c>
      <c r="E444">
        <v>0</v>
      </c>
      <c r="F444">
        <v>0</v>
      </c>
      <c r="G444">
        <v>0</v>
      </c>
      <c r="H444">
        <v>777063.60522000003</v>
      </c>
      <c r="I444">
        <v>1079.2550072500001</v>
      </c>
      <c r="J444">
        <v>1000.0376</v>
      </c>
      <c r="K444">
        <v>1150</v>
      </c>
      <c r="L444">
        <v>87.388030000000001</v>
      </c>
      <c r="M444">
        <v>0.121372263888888</v>
      </c>
      <c r="N444">
        <v>0</v>
      </c>
      <c r="O444">
        <v>34.502403000000001</v>
      </c>
      <c r="P444">
        <v>131121.91664000001</v>
      </c>
      <c r="Q444">
        <v>182.11377311111099</v>
      </c>
      <c r="R444">
        <v>136.77699999999999</v>
      </c>
      <c r="S444">
        <v>229.73701</v>
      </c>
      <c r="T444" s="84" t="s">
        <v>45</v>
      </c>
      <c r="U444" s="85"/>
    </row>
    <row r="445" spans="2:21">
      <c r="B445" s="78">
        <v>48731</v>
      </c>
      <c r="C445" t="s">
        <v>23</v>
      </c>
      <c r="D445">
        <v>45314.012565999998</v>
      </c>
      <c r="E445">
        <v>62.936128563888801</v>
      </c>
      <c r="F445">
        <v>27.463757000000001</v>
      </c>
      <c r="G445">
        <v>94.635390000000001</v>
      </c>
      <c r="H445">
        <v>749261.10661000002</v>
      </c>
      <c r="I445">
        <v>1040.6404258472201</v>
      </c>
      <c r="J445">
        <v>1000.27527</v>
      </c>
      <c r="K445">
        <v>1145.3252</v>
      </c>
      <c r="L445">
        <v>7.1301079999999999</v>
      </c>
      <c r="M445">
        <v>9.9029277777777699E-3</v>
      </c>
      <c r="N445">
        <v>0</v>
      </c>
      <c r="O445">
        <v>7.1301079999999999</v>
      </c>
      <c r="P445">
        <v>52694.051817</v>
      </c>
      <c r="Q445">
        <v>73.186183079166597</v>
      </c>
      <c r="R445">
        <v>47.839694999999999</v>
      </c>
      <c r="S445">
        <v>96.926925999999995</v>
      </c>
      <c r="T445" s="84" t="s">
        <v>45</v>
      </c>
      <c r="U445" s="85"/>
    </row>
    <row r="446" spans="2:21">
      <c r="B446" s="78">
        <v>48761</v>
      </c>
      <c r="C446" t="s">
        <v>24</v>
      </c>
      <c r="D446">
        <v>0</v>
      </c>
      <c r="E446">
        <v>0</v>
      </c>
      <c r="F446">
        <v>0</v>
      </c>
      <c r="G446">
        <v>0</v>
      </c>
      <c r="H446">
        <v>803330.91192999994</v>
      </c>
      <c r="I446">
        <v>1079.74584936827</v>
      </c>
      <c r="J446">
        <v>1000.0864</v>
      </c>
      <c r="K446">
        <v>1150</v>
      </c>
      <c r="L446">
        <v>0</v>
      </c>
      <c r="M446">
        <v>0</v>
      </c>
      <c r="N446">
        <v>0</v>
      </c>
      <c r="O446">
        <v>0</v>
      </c>
      <c r="P446">
        <v>143527.21513999999</v>
      </c>
      <c r="Q446">
        <v>192.912923575268</v>
      </c>
      <c r="R446">
        <v>152.67439999999999</v>
      </c>
      <c r="S446">
        <v>234.35849999999999</v>
      </c>
      <c r="T446" s="84" t="s">
        <v>45</v>
      </c>
      <c r="U446" s="85"/>
    </row>
    <row r="447" spans="2:21">
      <c r="B447" s="78">
        <v>48761</v>
      </c>
      <c r="C447" t="s">
        <v>23</v>
      </c>
      <c r="D447">
        <v>54737.271414000003</v>
      </c>
      <c r="E447">
        <v>73.571601362903195</v>
      </c>
      <c r="F447">
        <v>39.902718</v>
      </c>
      <c r="G447">
        <v>95.187169999999995</v>
      </c>
      <c r="H447">
        <v>791975.43998999998</v>
      </c>
      <c r="I447">
        <v>1064.4831182661201</v>
      </c>
      <c r="J447">
        <v>1000.0282</v>
      </c>
      <c r="K447">
        <v>1225</v>
      </c>
      <c r="L447">
        <v>0</v>
      </c>
      <c r="M447">
        <v>0</v>
      </c>
      <c r="N447">
        <v>0</v>
      </c>
      <c r="O447">
        <v>0</v>
      </c>
      <c r="P447">
        <v>61999.426380999997</v>
      </c>
      <c r="Q447">
        <v>83.332562340053698</v>
      </c>
      <c r="R447">
        <v>55.536470000000001</v>
      </c>
      <c r="S447">
        <v>99.141754000000006</v>
      </c>
      <c r="T447" s="84" t="s">
        <v>45</v>
      </c>
      <c r="U447" s="85"/>
    </row>
    <row r="448" spans="2:21">
      <c r="B448" s="78">
        <v>48792</v>
      </c>
      <c r="C448" t="s">
        <v>24</v>
      </c>
      <c r="D448">
        <v>0</v>
      </c>
      <c r="E448">
        <v>0</v>
      </c>
      <c r="F448">
        <v>0</v>
      </c>
      <c r="G448">
        <v>0</v>
      </c>
      <c r="H448">
        <v>803324.05911999999</v>
      </c>
      <c r="I448">
        <v>1079.7366386021499</v>
      </c>
      <c r="J448">
        <v>1000.1061999999999</v>
      </c>
      <c r="K448">
        <v>1150</v>
      </c>
      <c r="L448">
        <v>0</v>
      </c>
      <c r="M448">
        <v>0</v>
      </c>
      <c r="N448">
        <v>0</v>
      </c>
      <c r="O448">
        <v>0</v>
      </c>
      <c r="P448">
        <v>142515.59422999999</v>
      </c>
      <c r="Q448">
        <v>191.55321805107499</v>
      </c>
      <c r="R448">
        <v>151.79668000000001</v>
      </c>
      <c r="S448">
        <v>233.30563000000001</v>
      </c>
      <c r="T448" s="84" t="s">
        <v>45</v>
      </c>
      <c r="U448" s="85"/>
    </row>
    <row r="449" spans="2:21">
      <c r="B449" s="78">
        <v>48792</v>
      </c>
      <c r="C449" t="s">
        <v>23</v>
      </c>
      <c r="D449">
        <v>55255.739370000003</v>
      </c>
      <c r="E449">
        <v>74.268466895161197</v>
      </c>
      <c r="F449">
        <v>39.252884000000002</v>
      </c>
      <c r="G449">
        <v>92.979256000000007</v>
      </c>
      <c r="H449">
        <v>796647.04350999999</v>
      </c>
      <c r="I449">
        <v>1070.7621552553701</v>
      </c>
      <c r="J449">
        <v>1000.679</v>
      </c>
      <c r="K449">
        <v>1225</v>
      </c>
      <c r="L449">
        <v>0</v>
      </c>
      <c r="M449">
        <v>0</v>
      </c>
      <c r="N449">
        <v>0</v>
      </c>
      <c r="O449">
        <v>0</v>
      </c>
      <c r="P449">
        <v>63054.874443000001</v>
      </c>
      <c r="Q449">
        <v>84.751175326612895</v>
      </c>
      <c r="R449">
        <v>70.056550000000001</v>
      </c>
      <c r="S449">
        <v>99.483924999999999</v>
      </c>
      <c r="T449" s="84" t="s">
        <v>45</v>
      </c>
      <c r="U449" s="85"/>
    </row>
    <row r="450" spans="2:21">
      <c r="B450" s="78">
        <v>48823</v>
      </c>
      <c r="C450" t="s">
        <v>24</v>
      </c>
      <c r="D450">
        <v>0</v>
      </c>
      <c r="E450">
        <v>0</v>
      </c>
      <c r="F450">
        <v>0</v>
      </c>
      <c r="G450">
        <v>0</v>
      </c>
      <c r="H450">
        <v>781328.83565000002</v>
      </c>
      <c r="I450">
        <v>1085.17893840277</v>
      </c>
      <c r="J450">
        <v>1000.09033</v>
      </c>
      <c r="K450">
        <v>1150</v>
      </c>
      <c r="L450">
        <v>0</v>
      </c>
      <c r="M450">
        <v>0</v>
      </c>
      <c r="N450">
        <v>0</v>
      </c>
      <c r="O450">
        <v>0</v>
      </c>
      <c r="P450">
        <v>127700.49384</v>
      </c>
      <c r="Q450">
        <v>177.361797</v>
      </c>
      <c r="R450">
        <v>139.52798000000001</v>
      </c>
      <c r="S450">
        <v>215.97066000000001</v>
      </c>
      <c r="T450" s="84" t="s">
        <v>45</v>
      </c>
      <c r="U450" s="85"/>
    </row>
    <row r="451" spans="2:21">
      <c r="B451" s="78">
        <v>48823</v>
      </c>
      <c r="C451" t="s">
        <v>23</v>
      </c>
      <c r="D451">
        <v>58359.646175000002</v>
      </c>
      <c r="E451">
        <v>81.055064131944405</v>
      </c>
      <c r="F451">
        <v>67.469210000000004</v>
      </c>
      <c r="G451">
        <v>94.370990000000006</v>
      </c>
      <c r="H451">
        <v>763546.79212999996</v>
      </c>
      <c r="I451">
        <v>1060.48165573611</v>
      </c>
      <c r="J451">
        <v>1000.0623000000001</v>
      </c>
      <c r="K451">
        <v>1225</v>
      </c>
      <c r="L451">
        <v>0</v>
      </c>
      <c r="M451">
        <v>0</v>
      </c>
      <c r="N451">
        <v>0</v>
      </c>
      <c r="O451">
        <v>0</v>
      </c>
      <c r="P451">
        <v>58937.743266999998</v>
      </c>
      <c r="Q451">
        <v>81.857976759722206</v>
      </c>
      <c r="R451">
        <v>67.469210000000004</v>
      </c>
      <c r="S451">
        <v>96.073524000000006</v>
      </c>
      <c r="T451" s="84" t="s">
        <v>45</v>
      </c>
      <c r="U451" s="85"/>
    </row>
    <row r="452" spans="2:21">
      <c r="B452" s="78">
        <v>48853</v>
      </c>
      <c r="C452" t="s">
        <v>24</v>
      </c>
      <c r="D452">
        <v>0</v>
      </c>
      <c r="E452">
        <v>0</v>
      </c>
      <c r="F452">
        <v>0</v>
      </c>
      <c r="G452">
        <v>0</v>
      </c>
      <c r="H452">
        <v>814147.61933999998</v>
      </c>
      <c r="I452">
        <v>1094.2844345967701</v>
      </c>
      <c r="J452">
        <v>1000.1788299999999</v>
      </c>
      <c r="K452">
        <v>1150</v>
      </c>
      <c r="L452">
        <v>0</v>
      </c>
      <c r="M452">
        <v>0</v>
      </c>
      <c r="N452">
        <v>0</v>
      </c>
      <c r="O452">
        <v>0</v>
      </c>
      <c r="P452">
        <v>121275.50323</v>
      </c>
      <c r="Q452">
        <v>163.00470864247299</v>
      </c>
      <c r="R452">
        <v>127.55354</v>
      </c>
      <c r="S452">
        <v>203.63144</v>
      </c>
      <c r="T452" s="84" t="s">
        <v>45</v>
      </c>
      <c r="U452" s="85"/>
    </row>
    <row r="453" spans="2:21">
      <c r="B453" s="78">
        <v>48853</v>
      </c>
      <c r="C453" t="s">
        <v>23</v>
      </c>
      <c r="D453">
        <v>59985.489253</v>
      </c>
      <c r="E453">
        <v>80.625657598118195</v>
      </c>
      <c r="F453">
        <v>68.698670000000007</v>
      </c>
      <c r="G453">
        <v>94.952330000000003</v>
      </c>
      <c r="H453">
        <v>782074.29033999995</v>
      </c>
      <c r="I453">
        <v>1051.1751214247299</v>
      </c>
      <c r="J453">
        <v>1000.0434</v>
      </c>
      <c r="K453">
        <v>1225</v>
      </c>
      <c r="L453">
        <v>0</v>
      </c>
      <c r="M453">
        <v>0</v>
      </c>
      <c r="N453">
        <v>0</v>
      </c>
      <c r="O453">
        <v>0</v>
      </c>
      <c r="P453">
        <v>60685.078758000003</v>
      </c>
      <c r="Q453">
        <v>81.565966072580594</v>
      </c>
      <c r="R453">
        <v>68.698670000000007</v>
      </c>
      <c r="S453">
        <v>94.166210000000007</v>
      </c>
      <c r="T453" s="84" t="s">
        <v>45</v>
      </c>
      <c r="U453" s="85"/>
    </row>
    <row r="454" spans="2:21">
      <c r="B454" s="78">
        <v>48884</v>
      </c>
      <c r="C454" t="s">
        <v>24</v>
      </c>
      <c r="D454">
        <v>0</v>
      </c>
      <c r="E454">
        <v>0</v>
      </c>
      <c r="F454">
        <v>0</v>
      </c>
      <c r="G454">
        <v>0</v>
      </c>
      <c r="H454">
        <v>780265.31565</v>
      </c>
      <c r="I454">
        <v>1083.70182729166</v>
      </c>
      <c r="J454">
        <v>1000.1444</v>
      </c>
      <c r="K454">
        <v>1150</v>
      </c>
      <c r="L454">
        <v>0</v>
      </c>
      <c r="M454">
        <v>0</v>
      </c>
      <c r="N454">
        <v>0</v>
      </c>
      <c r="O454">
        <v>0</v>
      </c>
      <c r="P454">
        <v>125919.38407</v>
      </c>
      <c r="Q454">
        <v>174.888033430555</v>
      </c>
      <c r="R454">
        <v>147.04465999999999</v>
      </c>
      <c r="S454">
        <v>202.93469999999999</v>
      </c>
      <c r="T454" s="84" t="s">
        <v>45</v>
      </c>
      <c r="U454" s="85"/>
    </row>
    <row r="455" spans="2:21">
      <c r="B455" s="78">
        <v>48884</v>
      </c>
      <c r="C455" t="s">
        <v>23</v>
      </c>
      <c r="D455">
        <v>61907.756736000003</v>
      </c>
      <c r="E455">
        <v>85.982995466666594</v>
      </c>
      <c r="F455">
        <v>72.93486</v>
      </c>
      <c r="G455">
        <v>99.098920000000007</v>
      </c>
      <c r="H455">
        <v>760969.21354999999</v>
      </c>
      <c r="I455">
        <v>1056.90168548611</v>
      </c>
      <c r="J455">
        <v>1000.2323</v>
      </c>
      <c r="K455">
        <v>1198.2985000000001</v>
      </c>
      <c r="L455">
        <v>0</v>
      </c>
      <c r="M455">
        <v>0</v>
      </c>
      <c r="N455">
        <v>0</v>
      </c>
      <c r="O455">
        <v>0</v>
      </c>
      <c r="P455">
        <v>60614.522577999996</v>
      </c>
      <c r="Q455">
        <v>84.186836913888797</v>
      </c>
      <c r="R455">
        <v>72.93486</v>
      </c>
      <c r="S455">
        <v>97.921310000000005</v>
      </c>
      <c r="T455" s="84" t="s">
        <v>45</v>
      </c>
      <c r="U455" s="85"/>
    </row>
    <row r="456" spans="2:21">
      <c r="B456" s="78">
        <v>48914</v>
      </c>
      <c r="C456" t="s">
        <v>24</v>
      </c>
      <c r="D456">
        <v>0</v>
      </c>
      <c r="E456">
        <v>0</v>
      </c>
      <c r="F456">
        <v>0</v>
      </c>
      <c r="G456">
        <v>0</v>
      </c>
      <c r="H456">
        <v>803248.84623000002</v>
      </c>
      <c r="I456">
        <v>1079.6355460080599</v>
      </c>
      <c r="J456">
        <v>1000.2781</v>
      </c>
      <c r="K456">
        <v>1150</v>
      </c>
      <c r="L456">
        <v>0</v>
      </c>
      <c r="M456">
        <v>0</v>
      </c>
      <c r="N456">
        <v>0</v>
      </c>
      <c r="O456">
        <v>0</v>
      </c>
      <c r="P456">
        <v>134944.35029</v>
      </c>
      <c r="Q456">
        <v>181.37681490591299</v>
      </c>
      <c r="R456">
        <v>157.29129</v>
      </c>
      <c r="S456">
        <v>205.43720999999999</v>
      </c>
      <c r="T456" s="84" t="s">
        <v>45</v>
      </c>
      <c r="U456" s="85"/>
    </row>
    <row r="457" spans="2:21">
      <c r="B457" s="78">
        <v>48914</v>
      </c>
      <c r="C457" t="s">
        <v>23</v>
      </c>
      <c r="D457">
        <v>62495.628294000002</v>
      </c>
      <c r="E457">
        <v>83.999500395161206</v>
      </c>
      <c r="F457">
        <v>48.142612</v>
      </c>
      <c r="G457">
        <v>102.454544</v>
      </c>
      <c r="H457">
        <v>785912.83345000003</v>
      </c>
      <c r="I457">
        <v>1056.3344535618201</v>
      </c>
      <c r="J457">
        <v>1000.0373499999999</v>
      </c>
      <c r="K457">
        <v>1201.3132000000001</v>
      </c>
      <c r="L457">
        <v>0</v>
      </c>
      <c r="M457">
        <v>0</v>
      </c>
      <c r="N457">
        <v>0</v>
      </c>
      <c r="O457">
        <v>0</v>
      </c>
      <c r="P457">
        <v>66104.605660000001</v>
      </c>
      <c r="Q457">
        <v>88.850276424731106</v>
      </c>
      <c r="R457">
        <v>78.795379999999994</v>
      </c>
      <c r="S457">
        <v>101.28116</v>
      </c>
      <c r="T457" s="84" t="s">
        <v>45</v>
      </c>
      <c r="U457" s="85"/>
    </row>
    <row r="458" spans="2:21">
      <c r="B458" s="78">
        <v>48945</v>
      </c>
      <c r="C458" t="s">
        <v>24</v>
      </c>
      <c r="D458">
        <v>0</v>
      </c>
      <c r="E458">
        <v>0</v>
      </c>
      <c r="F458">
        <v>0</v>
      </c>
      <c r="G458">
        <v>0</v>
      </c>
      <c r="H458">
        <v>804318.33201000001</v>
      </c>
      <c r="I458">
        <v>1081.07302689516</v>
      </c>
      <c r="J458">
        <v>1000.09094</v>
      </c>
      <c r="K458">
        <v>1150</v>
      </c>
      <c r="L458">
        <v>0</v>
      </c>
      <c r="M458">
        <v>0</v>
      </c>
      <c r="N458">
        <v>0</v>
      </c>
      <c r="O458">
        <v>0</v>
      </c>
      <c r="P458">
        <v>136056.23344000001</v>
      </c>
      <c r="Q458">
        <v>182.871281505376</v>
      </c>
      <c r="R458">
        <v>160.13283999999999</v>
      </c>
      <c r="S458">
        <v>207.03093000000001</v>
      </c>
      <c r="T458" s="84" t="s">
        <v>45</v>
      </c>
      <c r="U458" s="85"/>
    </row>
    <row r="459" spans="2:21">
      <c r="B459" s="78">
        <v>48945</v>
      </c>
      <c r="C459" t="s">
        <v>23</v>
      </c>
      <c r="D459">
        <v>62209.687488000003</v>
      </c>
      <c r="E459">
        <v>83.615171354838694</v>
      </c>
      <c r="F459">
        <v>43.913162</v>
      </c>
      <c r="G459">
        <v>106.38343</v>
      </c>
      <c r="H459">
        <v>796681.84640000004</v>
      </c>
      <c r="I459">
        <v>1070.8089333333301</v>
      </c>
      <c r="J459">
        <v>1000.31104</v>
      </c>
      <c r="K459">
        <v>1225</v>
      </c>
      <c r="L459">
        <v>0</v>
      </c>
      <c r="M459">
        <v>0</v>
      </c>
      <c r="N459">
        <v>0</v>
      </c>
      <c r="O459">
        <v>0</v>
      </c>
      <c r="P459">
        <v>65183.913947000001</v>
      </c>
      <c r="Q459">
        <v>87.612787563172006</v>
      </c>
      <c r="R459">
        <v>69.010319999999993</v>
      </c>
      <c r="S459">
        <v>103.74411000000001</v>
      </c>
      <c r="T459" s="84" t="s">
        <v>45</v>
      </c>
      <c r="U459" s="85"/>
    </row>
    <row r="460" spans="2:21">
      <c r="B460" s="78">
        <v>48976</v>
      </c>
      <c r="C460" t="s">
        <v>24</v>
      </c>
      <c r="D460">
        <v>0</v>
      </c>
      <c r="E460">
        <v>0</v>
      </c>
      <c r="F460">
        <v>0</v>
      </c>
      <c r="G460">
        <v>0</v>
      </c>
      <c r="H460">
        <v>730228.07109999994</v>
      </c>
      <c r="I460">
        <v>1086.6489153273801</v>
      </c>
      <c r="J460">
        <v>1000.2624499999999</v>
      </c>
      <c r="K460">
        <v>1150</v>
      </c>
      <c r="L460">
        <v>0</v>
      </c>
      <c r="M460">
        <v>0</v>
      </c>
      <c r="N460">
        <v>0</v>
      </c>
      <c r="O460">
        <v>0</v>
      </c>
      <c r="P460">
        <v>122040.04406</v>
      </c>
      <c r="Q460">
        <v>181.60720842261901</v>
      </c>
      <c r="R460">
        <v>156.74052</v>
      </c>
      <c r="S460">
        <v>209.78873999999999</v>
      </c>
      <c r="T460" s="84" t="s">
        <v>45</v>
      </c>
      <c r="U460" s="85"/>
    </row>
    <row r="461" spans="2:21">
      <c r="B461" s="78">
        <v>48976</v>
      </c>
      <c r="C461" t="s">
        <v>23</v>
      </c>
      <c r="D461">
        <v>54061.624268</v>
      </c>
      <c r="E461">
        <v>80.448845636904693</v>
      </c>
      <c r="F461">
        <v>43.341034000000001</v>
      </c>
      <c r="G461">
        <v>102.41135</v>
      </c>
      <c r="H461">
        <v>712114.33369999996</v>
      </c>
      <c r="I461">
        <v>1059.6939489583301</v>
      </c>
      <c r="J461">
        <v>1000.0447</v>
      </c>
      <c r="K461">
        <v>1225</v>
      </c>
      <c r="L461">
        <v>0</v>
      </c>
      <c r="M461">
        <v>0</v>
      </c>
      <c r="N461">
        <v>0</v>
      </c>
      <c r="O461">
        <v>0</v>
      </c>
      <c r="P461">
        <v>57783.075620000003</v>
      </c>
      <c r="Q461">
        <v>85.986719672619003</v>
      </c>
      <c r="R461">
        <v>64.426969999999997</v>
      </c>
      <c r="S461">
        <v>99.7286</v>
      </c>
      <c r="T461" s="84" t="s">
        <v>45</v>
      </c>
      <c r="U461" s="85"/>
    </row>
    <row r="462" spans="2:21">
      <c r="B462" s="78">
        <v>49004</v>
      </c>
      <c r="C462" t="s">
        <v>24</v>
      </c>
      <c r="D462">
        <v>0</v>
      </c>
      <c r="E462">
        <v>0</v>
      </c>
      <c r="F462">
        <v>0</v>
      </c>
      <c r="G462">
        <v>0</v>
      </c>
      <c r="H462">
        <v>809258.15960999997</v>
      </c>
      <c r="I462">
        <v>1087.71258012096</v>
      </c>
      <c r="J462">
        <v>1000.2422</v>
      </c>
      <c r="K462">
        <v>1150</v>
      </c>
      <c r="L462">
        <v>0</v>
      </c>
      <c r="M462">
        <v>0</v>
      </c>
      <c r="N462">
        <v>0</v>
      </c>
      <c r="O462">
        <v>0</v>
      </c>
      <c r="P462">
        <v>125626.37845</v>
      </c>
      <c r="Q462">
        <v>168.85265920698899</v>
      </c>
      <c r="R462">
        <v>132.47816</v>
      </c>
      <c r="S462">
        <v>207.52954</v>
      </c>
      <c r="T462" s="84" t="s">
        <v>45</v>
      </c>
      <c r="U462" s="85"/>
    </row>
    <row r="463" spans="2:21">
      <c r="B463" s="78">
        <v>49004</v>
      </c>
      <c r="C463" t="s">
        <v>23</v>
      </c>
      <c r="D463">
        <v>62159.180032999997</v>
      </c>
      <c r="E463">
        <v>83.547284990591294</v>
      </c>
      <c r="F463">
        <v>62.690390000000001</v>
      </c>
      <c r="G463">
        <v>99.151669999999996</v>
      </c>
      <c r="H463">
        <v>786406.77237999998</v>
      </c>
      <c r="I463">
        <v>1056.99834997311</v>
      </c>
      <c r="J463">
        <v>1000.0844</v>
      </c>
      <c r="K463">
        <v>1225</v>
      </c>
      <c r="L463">
        <v>0</v>
      </c>
      <c r="M463">
        <v>0</v>
      </c>
      <c r="N463">
        <v>0</v>
      </c>
      <c r="O463">
        <v>0</v>
      </c>
      <c r="P463">
        <v>60377.756887000003</v>
      </c>
      <c r="Q463">
        <v>81.152899041666601</v>
      </c>
      <c r="R463">
        <v>62.73518</v>
      </c>
      <c r="S463">
        <v>97.658670000000001</v>
      </c>
      <c r="T463" s="84" t="s">
        <v>45</v>
      </c>
      <c r="U463" s="85"/>
    </row>
    <row r="464" spans="2:21">
      <c r="B464" s="78">
        <v>49035</v>
      </c>
      <c r="C464" t="s">
        <v>24</v>
      </c>
      <c r="D464">
        <v>0</v>
      </c>
      <c r="E464">
        <v>0</v>
      </c>
      <c r="F464">
        <v>0</v>
      </c>
      <c r="G464">
        <v>0</v>
      </c>
      <c r="H464">
        <v>777194.63046000001</v>
      </c>
      <c r="I464">
        <v>1079.43698675</v>
      </c>
      <c r="J464">
        <v>1000.16736</v>
      </c>
      <c r="K464">
        <v>1150</v>
      </c>
      <c r="L464">
        <v>11590.41149024</v>
      </c>
      <c r="M464">
        <v>16.097793736444402</v>
      </c>
      <c r="N464">
        <v>0</v>
      </c>
      <c r="O464">
        <v>183.46836999999999</v>
      </c>
      <c r="P464">
        <v>115426.55908000001</v>
      </c>
      <c r="Q464">
        <v>160.31466538888799</v>
      </c>
      <c r="R464">
        <v>127.07156000000001</v>
      </c>
      <c r="S464">
        <v>195.64447000000001</v>
      </c>
      <c r="T464" s="84" t="s">
        <v>45</v>
      </c>
      <c r="U464" s="85"/>
    </row>
    <row r="465" spans="2:21">
      <c r="B465" s="78">
        <v>49035</v>
      </c>
      <c r="C465" t="s">
        <v>23</v>
      </c>
      <c r="D465">
        <v>54079.508645000002</v>
      </c>
      <c r="E465">
        <v>75.110428673611096</v>
      </c>
      <c r="F465">
        <v>47.939926</v>
      </c>
      <c r="G465">
        <v>92.733825999999993</v>
      </c>
      <c r="H465">
        <v>755343.91185999999</v>
      </c>
      <c r="I465">
        <v>1049.08876647222</v>
      </c>
      <c r="J465">
        <v>1000.01447</v>
      </c>
      <c r="K465">
        <v>1225</v>
      </c>
      <c r="L465">
        <v>621.77045950000002</v>
      </c>
      <c r="M465">
        <v>0.86357008263888801</v>
      </c>
      <c r="N465">
        <v>0</v>
      </c>
      <c r="O465">
        <v>60.657856000000002</v>
      </c>
      <c r="P465">
        <v>52941.031067000004</v>
      </c>
      <c r="Q465">
        <v>73.529209815277696</v>
      </c>
      <c r="R465">
        <v>47.954304</v>
      </c>
      <c r="S465">
        <v>91.035445999999993</v>
      </c>
      <c r="T465" s="84" t="s">
        <v>45</v>
      </c>
      <c r="U465" s="85"/>
    </row>
    <row r="466" spans="2:21">
      <c r="B466" s="78">
        <v>49065</v>
      </c>
      <c r="C466" t="s">
        <v>24</v>
      </c>
      <c r="D466">
        <v>0</v>
      </c>
      <c r="E466">
        <v>0</v>
      </c>
      <c r="F466">
        <v>0</v>
      </c>
      <c r="G466">
        <v>0</v>
      </c>
      <c r="H466">
        <v>803982.55926000001</v>
      </c>
      <c r="I466">
        <v>1080.6217194354799</v>
      </c>
      <c r="J466">
        <v>1000.4965999999999</v>
      </c>
      <c r="K466">
        <v>1150</v>
      </c>
      <c r="L466">
        <v>0</v>
      </c>
      <c r="M466">
        <v>0</v>
      </c>
      <c r="N466">
        <v>0</v>
      </c>
      <c r="O466">
        <v>0</v>
      </c>
      <c r="P466">
        <v>128362.31976</v>
      </c>
      <c r="Q466">
        <v>172.529999677419</v>
      </c>
      <c r="R466">
        <v>130.97989000000001</v>
      </c>
      <c r="S466">
        <v>205.64165</v>
      </c>
      <c r="T466" s="84" t="s">
        <v>45</v>
      </c>
      <c r="U466" s="85"/>
    </row>
    <row r="467" spans="2:21">
      <c r="B467" s="78">
        <v>49065</v>
      </c>
      <c r="C467" t="s">
        <v>23</v>
      </c>
      <c r="D467">
        <v>46249.803780000002</v>
      </c>
      <c r="E467">
        <v>62.163714758064501</v>
      </c>
      <c r="F467">
        <v>44.685265000000001</v>
      </c>
      <c r="G467">
        <v>83.08905</v>
      </c>
      <c r="H467">
        <v>777633.31252000004</v>
      </c>
      <c r="I467">
        <v>1045.2060652150501</v>
      </c>
      <c r="J467">
        <v>1000.0207</v>
      </c>
      <c r="K467">
        <v>1225</v>
      </c>
      <c r="L467">
        <v>2002.82120958</v>
      </c>
      <c r="M467">
        <v>2.6919639913709599</v>
      </c>
      <c r="N467">
        <v>0</v>
      </c>
      <c r="O467">
        <v>119.072784</v>
      </c>
      <c r="P467">
        <v>46227.644532999999</v>
      </c>
      <c r="Q467">
        <v>62.1339308239247</v>
      </c>
      <c r="R467">
        <v>45.118186999999999</v>
      </c>
      <c r="S467">
        <v>84.488380000000006</v>
      </c>
      <c r="T467" s="84" t="s">
        <v>45</v>
      </c>
      <c r="U467" s="85"/>
    </row>
    <row r="468" spans="2:21">
      <c r="B468" s="78">
        <v>49096</v>
      </c>
      <c r="C468" t="s">
        <v>24</v>
      </c>
      <c r="D468">
        <v>0</v>
      </c>
      <c r="E468">
        <v>0</v>
      </c>
      <c r="F468">
        <v>0</v>
      </c>
      <c r="G468">
        <v>0</v>
      </c>
      <c r="H468">
        <v>777027.87918000005</v>
      </c>
      <c r="I468">
        <v>1079.20538775</v>
      </c>
      <c r="J468">
        <v>1000.39026</v>
      </c>
      <c r="K468">
        <v>1150</v>
      </c>
      <c r="L468">
        <v>159.08216999999999</v>
      </c>
      <c r="M468">
        <v>0.22094745833333301</v>
      </c>
      <c r="N468">
        <v>0</v>
      </c>
      <c r="O468">
        <v>35.622399999999999</v>
      </c>
      <c r="P468">
        <v>131677.17804</v>
      </c>
      <c r="Q468">
        <v>182.88496950000001</v>
      </c>
      <c r="R468">
        <v>138.30530999999999</v>
      </c>
      <c r="S468">
        <v>226.10543999999999</v>
      </c>
      <c r="T468" s="84" t="s">
        <v>45</v>
      </c>
      <c r="U468" s="85"/>
    </row>
    <row r="469" spans="2:21">
      <c r="B469" s="78">
        <v>49096</v>
      </c>
      <c r="C469" t="s">
        <v>23</v>
      </c>
      <c r="D469">
        <v>45490.903297999997</v>
      </c>
      <c r="E469">
        <v>63.181810136111103</v>
      </c>
      <c r="F469">
        <v>28.033235999999999</v>
      </c>
      <c r="G469">
        <v>94.578639999999993</v>
      </c>
      <c r="H469">
        <v>749258.10242000001</v>
      </c>
      <c r="I469">
        <v>1040.63625336111</v>
      </c>
      <c r="J469">
        <v>1000.0981399999999</v>
      </c>
      <c r="K469">
        <v>1142.2144000000001</v>
      </c>
      <c r="L469">
        <v>3.3797416999999998</v>
      </c>
      <c r="M469">
        <v>4.6940856944444401E-3</v>
      </c>
      <c r="N469">
        <v>0</v>
      </c>
      <c r="O469">
        <v>3.3797416999999998</v>
      </c>
      <c r="P469">
        <v>52855.539185000001</v>
      </c>
      <c r="Q469">
        <v>73.410471090277696</v>
      </c>
      <c r="R469">
        <v>48.182980000000001</v>
      </c>
      <c r="S469">
        <v>97.718909999999994</v>
      </c>
      <c r="T469" s="84" t="s">
        <v>45</v>
      </c>
      <c r="U469" s="85"/>
    </row>
    <row r="470" spans="2:21">
      <c r="B470" s="78">
        <v>49126</v>
      </c>
      <c r="C470" t="s">
        <v>24</v>
      </c>
      <c r="D470">
        <v>0</v>
      </c>
      <c r="E470">
        <v>0</v>
      </c>
      <c r="F470">
        <v>0</v>
      </c>
      <c r="G470">
        <v>0</v>
      </c>
      <c r="H470">
        <v>804610.71005999995</v>
      </c>
      <c r="I470">
        <v>1081.46600814516</v>
      </c>
      <c r="J470">
        <v>1000.02</v>
      </c>
      <c r="K470">
        <v>1150</v>
      </c>
      <c r="L470">
        <v>0</v>
      </c>
      <c r="M470">
        <v>0</v>
      </c>
      <c r="N470">
        <v>0</v>
      </c>
      <c r="O470">
        <v>0</v>
      </c>
      <c r="P470">
        <v>144166.18789999999</v>
      </c>
      <c r="Q470">
        <v>193.77175793010699</v>
      </c>
      <c r="R470">
        <v>152.85129000000001</v>
      </c>
      <c r="S470">
        <v>235.41637</v>
      </c>
      <c r="T470" s="84" t="s">
        <v>45</v>
      </c>
      <c r="U470" s="85"/>
    </row>
    <row r="471" spans="2:21">
      <c r="B471" s="78">
        <v>49126</v>
      </c>
      <c r="C471" t="s">
        <v>23</v>
      </c>
      <c r="D471">
        <v>54650.738503</v>
      </c>
      <c r="E471">
        <v>73.455293686827901</v>
      </c>
      <c r="F471">
        <v>40.264533999999998</v>
      </c>
      <c r="G471">
        <v>95.238690000000005</v>
      </c>
      <c r="H471">
        <v>792496.43382000003</v>
      </c>
      <c r="I471">
        <v>1065.1833787903199</v>
      </c>
      <c r="J471">
        <v>1000.0744</v>
      </c>
      <c r="K471">
        <v>1225</v>
      </c>
      <c r="L471">
        <v>0</v>
      </c>
      <c r="M471">
        <v>0</v>
      </c>
      <c r="N471">
        <v>0</v>
      </c>
      <c r="O471">
        <v>0</v>
      </c>
      <c r="P471">
        <v>61925.514258000003</v>
      </c>
      <c r="Q471">
        <v>83.233218088709606</v>
      </c>
      <c r="R471">
        <v>55.443824999999997</v>
      </c>
      <c r="S471">
        <v>99.831609999999998</v>
      </c>
      <c r="T471" s="84" t="s">
        <v>45</v>
      </c>
      <c r="U471" s="85"/>
    </row>
    <row r="472" spans="2:21">
      <c r="B472" s="78">
        <v>49157</v>
      </c>
      <c r="C472" t="s">
        <v>24</v>
      </c>
      <c r="D472">
        <v>0</v>
      </c>
      <c r="E472">
        <v>0</v>
      </c>
      <c r="F472">
        <v>0</v>
      </c>
      <c r="G472">
        <v>0</v>
      </c>
      <c r="H472">
        <v>802962.12318</v>
      </c>
      <c r="I472">
        <v>1079.2501655645101</v>
      </c>
      <c r="J472">
        <v>1000.1616</v>
      </c>
      <c r="K472">
        <v>1150</v>
      </c>
      <c r="L472">
        <v>0</v>
      </c>
      <c r="M472">
        <v>0</v>
      </c>
      <c r="N472">
        <v>0</v>
      </c>
      <c r="O472">
        <v>0</v>
      </c>
      <c r="P472">
        <v>143146.35677000001</v>
      </c>
      <c r="Q472">
        <v>192.401017163978</v>
      </c>
      <c r="R472">
        <v>154.59157999999999</v>
      </c>
      <c r="S472">
        <v>237.05878999999999</v>
      </c>
      <c r="T472" s="84" t="s">
        <v>45</v>
      </c>
      <c r="U472" s="85"/>
    </row>
    <row r="473" spans="2:21">
      <c r="B473" s="78">
        <v>49157</v>
      </c>
      <c r="C473" t="s">
        <v>23</v>
      </c>
      <c r="D473">
        <v>55361.456359000003</v>
      </c>
      <c r="E473">
        <v>74.410559622311794</v>
      </c>
      <c r="F473">
        <v>39.042102999999997</v>
      </c>
      <c r="G473">
        <v>93.739586000000003</v>
      </c>
      <c r="H473">
        <v>796307.57646999997</v>
      </c>
      <c r="I473">
        <v>1070.3058823521501</v>
      </c>
      <c r="J473">
        <v>1000.70856</v>
      </c>
      <c r="K473">
        <v>1225</v>
      </c>
      <c r="L473">
        <v>0</v>
      </c>
      <c r="M473">
        <v>0</v>
      </c>
      <c r="N473">
        <v>0</v>
      </c>
      <c r="O473">
        <v>0</v>
      </c>
      <c r="P473">
        <v>63151.268988999997</v>
      </c>
      <c r="Q473">
        <v>84.880737888440805</v>
      </c>
      <c r="R473">
        <v>70.357529999999997</v>
      </c>
      <c r="S473">
        <v>98.831215</v>
      </c>
      <c r="T473" s="84" t="s">
        <v>45</v>
      </c>
      <c r="U473" s="85"/>
    </row>
    <row r="474" spans="2:21">
      <c r="B474" s="78">
        <v>49188</v>
      </c>
      <c r="C474" t="s">
        <v>24</v>
      </c>
      <c r="D474">
        <v>0</v>
      </c>
      <c r="E474">
        <v>0</v>
      </c>
      <c r="F474">
        <v>0</v>
      </c>
      <c r="G474">
        <v>0</v>
      </c>
      <c r="H474">
        <v>780931.52841000003</v>
      </c>
      <c r="I474">
        <v>1084.62712279166</v>
      </c>
      <c r="J474">
        <v>1000.0189</v>
      </c>
      <c r="K474">
        <v>1150</v>
      </c>
      <c r="L474">
        <v>0</v>
      </c>
      <c r="M474">
        <v>0</v>
      </c>
      <c r="N474">
        <v>0</v>
      </c>
      <c r="O474">
        <v>0</v>
      </c>
      <c r="P474">
        <v>128379.83169000001</v>
      </c>
      <c r="Q474">
        <v>178.30532179166599</v>
      </c>
      <c r="R474">
        <v>140.14054999999999</v>
      </c>
      <c r="S474">
        <v>215.71417</v>
      </c>
      <c r="T474" s="84" t="s">
        <v>45</v>
      </c>
      <c r="U474" s="85"/>
    </row>
    <row r="475" spans="2:21">
      <c r="B475" s="78">
        <v>49188</v>
      </c>
      <c r="C475" t="s">
        <v>23</v>
      </c>
      <c r="D475">
        <v>58406.240672</v>
      </c>
      <c r="E475">
        <v>81.119778711111096</v>
      </c>
      <c r="F475">
        <v>67.497709999999998</v>
      </c>
      <c r="G475">
        <v>93.908935999999997</v>
      </c>
      <c r="H475">
        <v>763347.35812999995</v>
      </c>
      <c r="I475">
        <v>1060.20466406944</v>
      </c>
      <c r="J475">
        <v>1000.0239</v>
      </c>
      <c r="K475">
        <v>1225</v>
      </c>
      <c r="L475">
        <v>0</v>
      </c>
      <c r="M475">
        <v>0</v>
      </c>
      <c r="N475">
        <v>0</v>
      </c>
      <c r="O475">
        <v>0</v>
      </c>
      <c r="P475">
        <v>58963.775064000001</v>
      </c>
      <c r="Q475">
        <v>81.894132033333307</v>
      </c>
      <c r="R475">
        <v>67.497709999999998</v>
      </c>
      <c r="S475">
        <v>95.576220000000006</v>
      </c>
      <c r="T475" s="84" t="s">
        <v>45</v>
      </c>
      <c r="U475" s="85"/>
    </row>
    <row r="476" spans="2:21">
      <c r="B476" s="78">
        <v>49218</v>
      </c>
      <c r="C476" t="s">
        <v>24</v>
      </c>
      <c r="D476">
        <v>0</v>
      </c>
      <c r="E476">
        <v>0</v>
      </c>
      <c r="F476">
        <v>0</v>
      </c>
      <c r="G476">
        <v>0</v>
      </c>
      <c r="H476">
        <v>814822.24450999999</v>
      </c>
      <c r="I476">
        <v>1095.19118885752</v>
      </c>
      <c r="J476">
        <v>1000.5637</v>
      </c>
      <c r="K476">
        <v>1150</v>
      </c>
      <c r="L476">
        <v>0</v>
      </c>
      <c r="M476">
        <v>0</v>
      </c>
      <c r="N476">
        <v>0</v>
      </c>
      <c r="O476">
        <v>0</v>
      </c>
      <c r="P476">
        <v>122011.12599</v>
      </c>
      <c r="Q476">
        <v>163.99344891128999</v>
      </c>
      <c r="R476">
        <v>128.56691000000001</v>
      </c>
      <c r="S476">
        <v>203.90787</v>
      </c>
      <c r="T476" s="84" t="s">
        <v>45</v>
      </c>
      <c r="U476" s="85"/>
    </row>
    <row r="477" spans="2:21">
      <c r="B477" s="78">
        <v>49218</v>
      </c>
      <c r="C477" t="s">
        <v>23</v>
      </c>
      <c r="D477">
        <v>60098.243089000003</v>
      </c>
      <c r="E477">
        <v>80.777208452956899</v>
      </c>
      <c r="F477">
        <v>68.625174999999999</v>
      </c>
      <c r="G477">
        <v>94.380480000000006</v>
      </c>
      <c r="H477">
        <v>782762.37688999996</v>
      </c>
      <c r="I477">
        <v>1052.0999689381699</v>
      </c>
      <c r="J477">
        <v>1000.01544</v>
      </c>
      <c r="K477">
        <v>1225</v>
      </c>
      <c r="L477">
        <v>0</v>
      </c>
      <c r="M477">
        <v>0</v>
      </c>
      <c r="N477">
        <v>0</v>
      </c>
      <c r="O477">
        <v>0</v>
      </c>
      <c r="P477">
        <v>60754.767807999997</v>
      </c>
      <c r="Q477">
        <v>81.659634150537599</v>
      </c>
      <c r="R477">
        <v>68.625174999999999</v>
      </c>
      <c r="S477">
        <v>94.154929999999993</v>
      </c>
      <c r="T477" s="84" t="s">
        <v>45</v>
      </c>
      <c r="U477" s="85"/>
    </row>
    <row r="478" spans="2:21">
      <c r="B478" s="78">
        <v>49249</v>
      </c>
      <c r="C478" t="s">
        <v>24</v>
      </c>
      <c r="D478">
        <v>0</v>
      </c>
      <c r="E478">
        <v>0</v>
      </c>
      <c r="F478">
        <v>0</v>
      </c>
      <c r="G478">
        <v>0</v>
      </c>
      <c r="H478">
        <v>780597.91082999995</v>
      </c>
      <c r="I478">
        <v>1084.1637650416601</v>
      </c>
      <c r="J478">
        <v>1000.40955</v>
      </c>
      <c r="K478">
        <v>1150</v>
      </c>
      <c r="L478">
        <v>0</v>
      </c>
      <c r="M478">
        <v>0</v>
      </c>
      <c r="N478">
        <v>0</v>
      </c>
      <c r="O478">
        <v>0</v>
      </c>
      <c r="P478">
        <v>126404.04397</v>
      </c>
      <c r="Q478">
        <v>175.56117218055499</v>
      </c>
      <c r="R478">
        <v>145.63463999999999</v>
      </c>
      <c r="S478">
        <v>204.08500000000001</v>
      </c>
      <c r="T478" s="84" t="s">
        <v>45</v>
      </c>
      <c r="U478" s="85"/>
    </row>
    <row r="479" spans="2:21">
      <c r="B479" s="78">
        <v>49249</v>
      </c>
      <c r="C479" t="s">
        <v>23</v>
      </c>
      <c r="D479">
        <v>62032.823198999999</v>
      </c>
      <c r="E479">
        <v>86.156698887499999</v>
      </c>
      <c r="F479">
        <v>72.671250000000001</v>
      </c>
      <c r="G479">
        <v>99.19641</v>
      </c>
      <c r="H479">
        <v>761479.22796000005</v>
      </c>
      <c r="I479">
        <v>1057.61003883333</v>
      </c>
      <c r="J479">
        <v>1000.0078</v>
      </c>
      <c r="K479">
        <v>1200.1436000000001</v>
      </c>
      <c r="L479">
        <v>0</v>
      </c>
      <c r="M479">
        <v>0</v>
      </c>
      <c r="N479">
        <v>0</v>
      </c>
      <c r="O479">
        <v>0</v>
      </c>
      <c r="P479">
        <v>60724.779331999998</v>
      </c>
      <c r="Q479">
        <v>84.339971294444396</v>
      </c>
      <c r="R479">
        <v>72.671250000000001</v>
      </c>
      <c r="S479">
        <v>97.954790000000003</v>
      </c>
      <c r="T479" s="84" t="s">
        <v>45</v>
      </c>
      <c r="U479" s="85"/>
    </row>
    <row r="480" spans="2:21">
      <c r="B480" s="78">
        <v>49279</v>
      </c>
      <c r="C480" t="s">
        <v>24</v>
      </c>
      <c r="D480">
        <v>0</v>
      </c>
      <c r="E480">
        <v>0</v>
      </c>
      <c r="F480">
        <v>0</v>
      </c>
      <c r="G480">
        <v>0</v>
      </c>
      <c r="H480">
        <v>802930.45898</v>
      </c>
      <c r="I480">
        <v>1079.2076061559101</v>
      </c>
      <c r="J480">
        <v>1000.29785</v>
      </c>
      <c r="K480">
        <v>1150</v>
      </c>
      <c r="L480">
        <v>0</v>
      </c>
      <c r="M480">
        <v>0</v>
      </c>
      <c r="N480">
        <v>0</v>
      </c>
      <c r="O480">
        <v>0</v>
      </c>
      <c r="P480">
        <v>135348.22174000001</v>
      </c>
      <c r="Q480">
        <v>181.919652876344</v>
      </c>
      <c r="R480">
        <v>160.36490000000001</v>
      </c>
      <c r="S480">
        <v>205.63401999999999</v>
      </c>
      <c r="T480" s="84" t="s">
        <v>45</v>
      </c>
      <c r="U480" s="85"/>
    </row>
    <row r="481" spans="2:21">
      <c r="B481" s="78">
        <v>49279</v>
      </c>
      <c r="C481" t="s">
        <v>23</v>
      </c>
      <c r="D481">
        <v>62704.413895999998</v>
      </c>
      <c r="E481">
        <v>84.280126204300998</v>
      </c>
      <c r="F481">
        <v>47.652929999999998</v>
      </c>
      <c r="G481">
        <v>102.70917</v>
      </c>
      <c r="H481">
        <v>785313.12771999999</v>
      </c>
      <c r="I481">
        <v>1055.5283974731101</v>
      </c>
      <c r="J481">
        <v>1000.1122</v>
      </c>
      <c r="K481">
        <v>1194.6797999999999</v>
      </c>
      <c r="L481">
        <v>0</v>
      </c>
      <c r="M481">
        <v>0</v>
      </c>
      <c r="N481">
        <v>0</v>
      </c>
      <c r="O481">
        <v>0</v>
      </c>
      <c r="P481">
        <v>66153.184953999997</v>
      </c>
      <c r="Q481">
        <v>88.915571174731099</v>
      </c>
      <c r="R481">
        <v>78.999534999999995</v>
      </c>
      <c r="S481">
        <v>101.40953</v>
      </c>
      <c r="T481" s="84" t="s">
        <v>45</v>
      </c>
      <c r="U481" s="85"/>
    </row>
    <row r="482" spans="2:21">
      <c r="B482" s="78">
        <v>49310</v>
      </c>
      <c r="C482" t="s">
        <v>24</v>
      </c>
      <c r="D482">
        <v>0</v>
      </c>
      <c r="E482">
        <v>0</v>
      </c>
      <c r="F482">
        <v>0</v>
      </c>
      <c r="G482">
        <v>0</v>
      </c>
      <c r="H482">
        <v>803756.27486999996</v>
      </c>
      <c r="I482">
        <v>1080.3175737500001</v>
      </c>
      <c r="J482">
        <v>1000.03796</v>
      </c>
      <c r="K482">
        <v>1150</v>
      </c>
      <c r="L482">
        <v>0</v>
      </c>
      <c r="M482">
        <v>0</v>
      </c>
      <c r="N482">
        <v>0</v>
      </c>
      <c r="O482">
        <v>0</v>
      </c>
      <c r="P482">
        <v>136552.40914</v>
      </c>
      <c r="Q482">
        <v>183.538184327956</v>
      </c>
      <c r="R482">
        <v>158.51562000000001</v>
      </c>
      <c r="S482">
        <v>207.92850999999999</v>
      </c>
      <c r="T482" s="84" t="s">
        <v>45</v>
      </c>
      <c r="U482" s="85" t="s">
        <v>44</v>
      </c>
    </row>
    <row r="483" spans="2:21">
      <c r="B483" s="78">
        <v>49310</v>
      </c>
      <c r="C483" t="s">
        <v>23</v>
      </c>
      <c r="D483">
        <v>62277.874542999998</v>
      </c>
      <c r="E483">
        <v>83.706820622311795</v>
      </c>
      <c r="F483">
        <v>41.419834000000002</v>
      </c>
      <c r="G483">
        <v>107.293526</v>
      </c>
      <c r="H483">
        <v>797324.04200999998</v>
      </c>
      <c r="I483">
        <v>1071.6720994758</v>
      </c>
      <c r="J483">
        <v>1000.56616</v>
      </c>
      <c r="K483">
        <v>1225</v>
      </c>
      <c r="L483">
        <v>0</v>
      </c>
      <c r="M483">
        <v>0</v>
      </c>
      <c r="N483">
        <v>0</v>
      </c>
      <c r="O483">
        <v>0</v>
      </c>
      <c r="P483">
        <v>65437.930088000001</v>
      </c>
      <c r="Q483">
        <v>87.954207107526798</v>
      </c>
      <c r="R483">
        <v>70.063509999999994</v>
      </c>
      <c r="S483">
        <v>104.48703999999999</v>
      </c>
      <c r="T483" s="84" t="s">
        <v>45</v>
      </c>
      <c r="U483" s="85"/>
    </row>
    <row r="484" spans="2:21">
      <c r="B484" s="78">
        <v>49341</v>
      </c>
      <c r="C484" t="s">
        <v>24</v>
      </c>
      <c r="D484">
        <v>0</v>
      </c>
      <c r="E484">
        <v>0</v>
      </c>
      <c r="F484">
        <v>0</v>
      </c>
      <c r="G484">
        <v>0</v>
      </c>
      <c r="H484">
        <v>730243.64925999998</v>
      </c>
      <c r="I484">
        <v>1086.6720971130901</v>
      </c>
      <c r="J484">
        <v>1000.1398</v>
      </c>
      <c r="K484">
        <v>1150</v>
      </c>
      <c r="L484">
        <v>0</v>
      </c>
      <c r="M484">
        <v>0</v>
      </c>
      <c r="N484">
        <v>0</v>
      </c>
      <c r="O484">
        <v>0</v>
      </c>
      <c r="P484">
        <v>122594.71127</v>
      </c>
      <c r="Q484">
        <v>182.432606056547</v>
      </c>
      <c r="R484">
        <v>156.95061999999999</v>
      </c>
      <c r="S484">
        <v>210.01407</v>
      </c>
      <c r="T484" s="84" t="s">
        <v>45</v>
      </c>
      <c r="U484" s="85"/>
    </row>
    <row r="485" spans="2:21">
      <c r="B485" s="78">
        <v>49341</v>
      </c>
      <c r="C485" t="s">
        <v>23</v>
      </c>
      <c r="D485">
        <v>54384.182804999997</v>
      </c>
      <c r="E485">
        <v>80.928843459821394</v>
      </c>
      <c r="F485">
        <v>44.762557999999999</v>
      </c>
      <c r="G485">
        <v>101.36941</v>
      </c>
      <c r="H485">
        <v>711641.96496999997</v>
      </c>
      <c r="I485">
        <v>1058.9910193005901</v>
      </c>
      <c r="J485">
        <v>1000.0322</v>
      </c>
      <c r="K485">
        <v>1225</v>
      </c>
      <c r="L485">
        <v>0</v>
      </c>
      <c r="M485">
        <v>0</v>
      </c>
      <c r="N485">
        <v>0</v>
      </c>
      <c r="O485">
        <v>0</v>
      </c>
      <c r="P485">
        <v>58087.087971000001</v>
      </c>
      <c r="Q485">
        <v>86.439119004464203</v>
      </c>
      <c r="R485">
        <v>70.432060000000007</v>
      </c>
      <c r="S485">
        <v>99.775239999999997</v>
      </c>
      <c r="T485" s="84" t="s">
        <v>45</v>
      </c>
      <c r="U485" s="85"/>
    </row>
    <row r="486" spans="2:21">
      <c r="B486" s="78">
        <v>49369</v>
      </c>
      <c r="C486" t="s">
        <v>24</v>
      </c>
      <c r="D486">
        <v>0</v>
      </c>
      <c r="E486">
        <v>0</v>
      </c>
      <c r="F486">
        <v>0</v>
      </c>
      <c r="G486">
        <v>0</v>
      </c>
      <c r="H486">
        <v>808837.67568999995</v>
      </c>
      <c r="I486">
        <v>1087.14741356182</v>
      </c>
      <c r="J486">
        <v>1000.0692</v>
      </c>
      <c r="K486">
        <v>1150</v>
      </c>
      <c r="L486">
        <v>0</v>
      </c>
      <c r="M486">
        <v>0</v>
      </c>
      <c r="N486">
        <v>0</v>
      </c>
      <c r="O486">
        <v>0</v>
      </c>
      <c r="P486">
        <v>127262.32642</v>
      </c>
      <c r="Q486">
        <v>171.05151400537599</v>
      </c>
      <c r="R486">
        <v>138.57820000000001</v>
      </c>
      <c r="S486">
        <v>214.35648</v>
      </c>
      <c r="T486" s="84" t="s">
        <v>45</v>
      </c>
      <c r="U486" s="85"/>
    </row>
    <row r="487" spans="2:21">
      <c r="B487" s="78">
        <v>49369</v>
      </c>
      <c r="C487" t="s">
        <v>23</v>
      </c>
      <c r="D487">
        <v>63775.884342999998</v>
      </c>
      <c r="E487">
        <v>85.720274654569806</v>
      </c>
      <c r="F487">
        <v>66.095894000000001</v>
      </c>
      <c r="G487">
        <v>100.81561000000001</v>
      </c>
      <c r="H487">
        <v>785548.42559</v>
      </c>
      <c r="I487">
        <v>1055.8446580510699</v>
      </c>
      <c r="J487">
        <v>1000.0719</v>
      </c>
      <c r="K487">
        <v>1225</v>
      </c>
      <c r="L487">
        <v>0</v>
      </c>
      <c r="M487">
        <v>0</v>
      </c>
      <c r="N487">
        <v>0</v>
      </c>
      <c r="O487">
        <v>0</v>
      </c>
      <c r="P487">
        <v>61719.034424999998</v>
      </c>
      <c r="Q487">
        <v>82.955691431451598</v>
      </c>
      <c r="R487">
        <v>64.652016000000003</v>
      </c>
      <c r="S487">
        <v>98.520706000000004</v>
      </c>
      <c r="T487" s="84" t="s">
        <v>45</v>
      </c>
      <c r="U487" s="85"/>
    </row>
    <row r="488" spans="2:21">
      <c r="B488" s="78">
        <v>49400</v>
      </c>
      <c r="C488" t="s">
        <v>24</v>
      </c>
      <c r="D488">
        <v>0</v>
      </c>
      <c r="E488">
        <v>0</v>
      </c>
      <c r="F488">
        <v>0</v>
      </c>
      <c r="G488">
        <v>0</v>
      </c>
      <c r="H488">
        <v>777383.56279</v>
      </c>
      <c r="I488">
        <v>1079.69939276388</v>
      </c>
      <c r="J488">
        <v>1000.2190000000001</v>
      </c>
      <c r="K488">
        <v>1150</v>
      </c>
      <c r="L488">
        <v>12998.144328980001</v>
      </c>
      <c r="M488">
        <v>18.0529782346944</v>
      </c>
      <c r="N488">
        <v>0</v>
      </c>
      <c r="O488">
        <v>205.62439000000001</v>
      </c>
      <c r="P488">
        <v>116153.24705999999</v>
      </c>
      <c r="Q488">
        <v>161.32395425000001</v>
      </c>
      <c r="R488">
        <v>127.69998</v>
      </c>
      <c r="S488">
        <v>195.75656000000001</v>
      </c>
      <c r="T488" s="84" t="s">
        <v>45</v>
      </c>
      <c r="U488" s="85"/>
    </row>
    <row r="489" spans="2:21">
      <c r="B489" s="78">
        <v>49400</v>
      </c>
      <c r="C489" t="s">
        <v>23</v>
      </c>
      <c r="D489">
        <v>54224.594448999997</v>
      </c>
      <c r="E489">
        <v>75.311936734722195</v>
      </c>
      <c r="F489">
        <v>47.759619999999998</v>
      </c>
      <c r="G489">
        <v>92.992165</v>
      </c>
      <c r="H489">
        <v>755606.09456999996</v>
      </c>
      <c r="I489">
        <v>1049.4529091249999</v>
      </c>
      <c r="J489">
        <v>1000.0765</v>
      </c>
      <c r="K489">
        <v>1225</v>
      </c>
      <c r="L489">
        <v>637.55699500000003</v>
      </c>
      <c r="M489">
        <v>0.88549582638888802</v>
      </c>
      <c r="N489">
        <v>0</v>
      </c>
      <c r="O489">
        <v>95.29468</v>
      </c>
      <c r="P489">
        <v>53024.539228000001</v>
      </c>
      <c r="Q489">
        <v>73.645193372222195</v>
      </c>
      <c r="R489">
        <v>47.759619999999998</v>
      </c>
      <c r="S489">
        <v>92.022589999999994</v>
      </c>
      <c r="T489" s="84" t="s">
        <v>45</v>
      </c>
      <c r="U489" s="85"/>
    </row>
    <row r="490" spans="2:21">
      <c r="B490" s="78">
        <v>49430</v>
      </c>
      <c r="C490" t="s">
        <v>24</v>
      </c>
      <c r="D490">
        <v>0</v>
      </c>
      <c r="E490">
        <v>0</v>
      </c>
      <c r="F490">
        <v>0</v>
      </c>
      <c r="G490">
        <v>0</v>
      </c>
      <c r="H490">
        <v>804217.85904000001</v>
      </c>
      <c r="I490">
        <v>1080.93798258064</v>
      </c>
      <c r="J490">
        <v>1000.29297</v>
      </c>
      <c r="K490">
        <v>1150</v>
      </c>
      <c r="L490">
        <v>0</v>
      </c>
      <c r="M490">
        <v>0</v>
      </c>
      <c r="N490">
        <v>0</v>
      </c>
      <c r="O490">
        <v>0</v>
      </c>
      <c r="P490">
        <v>128618.95685</v>
      </c>
      <c r="Q490">
        <v>172.87494200268799</v>
      </c>
      <c r="R490">
        <v>132.73526000000001</v>
      </c>
      <c r="S490">
        <v>208.82523</v>
      </c>
      <c r="T490" s="84" t="s">
        <v>45</v>
      </c>
      <c r="U490" s="85"/>
    </row>
    <row r="491" spans="2:21">
      <c r="B491" s="78">
        <v>49430</v>
      </c>
      <c r="C491" t="s">
        <v>23</v>
      </c>
      <c r="D491">
        <v>46824.372597000001</v>
      </c>
      <c r="E491">
        <v>62.935984673386997</v>
      </c>
      <c r="F491">
        <v>45.766834000000003</v>
      </c>
      <c r="G491">
        <v>83.084519999999998</v>
      </c>
      <c r="H491">
        <v>777322.11051000003</v>
      </c>
      <c r="I491">
        <v>1044.7877829435399</v>
      </c>
      <c r="J491">
        <v>1000.0067</v>
      </c>
      <c r="K491">
        <v>1224.9783</v>
      </c>
      <c r="L491">
        <v>2261.0501524000001</v>
      </c>
      <c r="M491">
        <v>3.0390459037634399</v>
      </c>
      <c r="N491">
        <v>0</v>
      </c>
      <c r="O491">
        <v>118.53819</v>
      </c>
      <c r="P491">
        <v>46777.348399000002</v>
      </c>
      <c r="Q491">
        <v>62.872780106182702</v>
      </c>
      <c r="R491">
        <v>46.142524999999999</v>
      </c>
      <c r="S491">
        <v>84.523099999999999</v>
      </c>
      <c r="T491" s="84" t="s">
        <v>45</v>
      </c>
      <c r="U491" s="85"/>
    </row>
    <row r="492" spans="2:21">
      <c r="B492" s="78">
        <v>49461</v>
      </c>
      <c r="C492" t="s">
        <v>24</v>
      </c>
      <c r="D492">
        <v>0</v>
      </c>
      <c r="E492">
        <v>0</v>
      </c>
      <c r="F492">
        <v>0</v>
      </c>
      <c r="G492">
        <v>0</v>
      </c>
      <c r="H492">
        <v>776786.82461000001</v>
      </c>
      <c r="I492">
        <v>1078.8705897361101</v>
      </c>
      <c r="J492">
        <v>1000.0094</v>
      </c>
      <c r="K492">
        <v>1150</v>
      </c>
      <c r="L492">
        <v>193.30902080000001</v>
      </c>
      <c r="M492">
        <v>0.26848475111111098</v>
      </c>
      <c r="N492">
        <v>0</v>
      </c>
      <c r="O492">
        <v>33.942590000000003</v>
      </c>
      <c r="P492">
        <v>131827.66456</v>
      </c>
      <c r="Q492">
        <v>183.093978555555</v>
      </c>
      <c r="R492">
        <v>139.15315000000001</v>
      </c>
      <c r="S492">
        <v>226.04778999999999</v>
      </c>
      <c r="T492" s="84" t="s">
        <v>45</v>
      </c>
      <c r="U492" s="85"/>
    </row>
    <row r="493" spans="2:21">
      <c r="B493" s="78">
        <v>49461</v>
      </c>
      <c r="C493" t="s">
        <v>23</v>
      </c>
      <c r="D493">
        <v>44743.903702000003</v>
      </c>
      <c r="E493">
        <v>62.144310697222203</v>
      </c>
      <c r="F493">
        <v>28.01108</v>
      </c>
      <c r="G493">
        <v>95.386669999999995</v>
      </c>
      <c r="H493">
        <v>749280.73935000005</v>
      </c>
      <c r="I493">
        <v>1040.6676935416599</v>
      </c>
      <c r="J493">
        <v>1000.2574499999999</v>
      </c>
      <c r="K493">
        <v>1154.5456999999999</v>
      </c>
      <c r="L493">
        <v>0</v>
      </c>
      <c r="M493">
        <v>0</v>
      </c>
      <c r="N493">
        <v>0</v>
      </c>
      <c r="O493">
        <v>0</v>
      </c>
      <c r="P493">
        <v>51860.997772000002</v>
      </c>
      <c r="Q493">
        <v>72.029163572222203</v>
      </c>
      <c r="R493">
        <v>48.841873</v>
      </c>
      <c r="S493">
        <v>98.370239999999995</v>
      </c>
      <c r="T493" s="84" t="s">
        <v>45</v>
      </c>
      <c r="U493" s="85"/>
    </row>
    <row r="494" spans="2:21">
      <c r="B494" s="78">
        <v>49491</v>
      </c>
      <c r="C494" t="s">
        <v>24</v>
      </c>
      <c r="D494">
        <v>0</v>
      </c>
      <c r="E494">
        <v>0</v>
      </c>
      <c r="F494">
        <v>0</v>
      </c>
      <c r="G494">
        <v>0</v>
      </c>
      <c r="H494">
        <v>805190.12190000003</v>
      </c>
      <c r="I494">
        <v>1082.2447875</v>
      </c>
      <c r="J494">
        <v>1000.1057</v>
      </c>
      <c r="K494">
        <v>1150</v>
      </c>
      <c r="L494">
        <v>0</v>
      </c>
      <c r="M494">
        <v>0</v>
      </c>
      <c r="N494">
        <v>0</v>
      </c>
      <c r="O494">
        <v>0</v>
      </c>
      <c r="P494">
        <v>144910.59106999999</v>
      </c>
      <c r="Q494">
        <v>194.77229982526799</v>
      </c>
      <c r="R494">
        <v>153.44784999999999</v>
      </c>
      <c r="S494">
        <v>235.63422</v>
      </c>
      <c r="T494" s="84" t="s">
        <v>45</v>
      </c>
      <c r="U494" s="85"/>
    </row>
    <row r="495" spans="2:21">
      <c r="B495" s="78">
        <v>49491</v>
      </c>
      <c r="C495" t="s">
        <v>23</v>
      </c>
      <c r="D495">
        <v>53766.804642000003</v>
      </c>
      <c r="E495">
        <v>72.267210540322495</v>
      </c>
      <c r="F495">
        <v>40.358710000000002</v>
      </c>
      <c r="G495">
        <v>95.444640000000007</v>
      </c>
      <c r="H495">
        <v>792981.26947000006</v>
      </c>
      <c r="I495">
        <v>1065.8350396102101</v>
      </c>
      <c r="J495">
        <v>1000.9561</v>
      </c>
      <c r="K495">
        <v>1225</v>
      </c>
      <c r="L495">
        <v>0</v>
      </c>
      <c r="M495">
        <v>0</v>
      </c>
      <c r="N495">
        <v>0</v>
      </c>
      <c r="O495">
        <v>0</v>
      </c>
      <c r="P495">
        <v>61340.792479000003</v>
      </c>
      <c r="Q495">
        <v>82.447301719085999</v>
      </c>
      <c r="R495">
        <v>55.383076000000003</v>
      </c>
      <c r="S495">
        <v>100.305115</v>
      </c>
      <c r="T495" s="84" t="s">
        <v>45</v>
      </c>
      <c r="U495" s="85"/>
    </row>
    <row r="496" spans="2:21">
      <c r="B496" s="78">
        <v>49522</v>
      </c>
      <c r="C496" t="s">
        <v>24</v>
      </c>
      <c r="D496">
        <v>0</v>
      </c>
      <c r="E496">
        <v>0</v>
      </c>
      <c r="F496">
        <v>0</v>
      </c>
      <c r="G496">
        <v>0</v>
      </c>
      <c r="H496">
        <v>802645.26873000001</v>
      </c>
      <c r="I496">
        <v>1078.8242859274101</v>
      </c>
      <c r="J496">
        <v>1000.0928</v>
      </c>
      <c r="K496">
        <v>1150</v>
      </c>
      <c r="L496">
        <v>0</v>
      </c>
      <c r="M496">
        <v>0</v>
      </c>
      <c r="N496">
        <v>0</v>
      </c>
      <c r="O496">
        <v>0</v>
      </c>
      <c r="P496">
        <v>143942.7046</v>
      </c>
      <c r="Q496">
        <v>193.47137715053699</v>
      </c>
      <c r="R496">
        <v>154.63982999999999</v>
      </c>
      <c r="S496">
        <v>232.30876000000001</v>
      </c>
      <c r="T496" s="84" t="s">
        <v>45</v>
      </c>
      <c r="U496" s="85"/>
    </row>
    <row r="497" spans="2:21">
      <c r="B497" s="78">
        <v>49522</v>
      </c>
      <c r="C497" t="s">
        <v>23</v>
      </c>
      <c r="D497">
        <v>55419.998699000003</v>
      </c>
      <c r="E497">
        <v>74.489245563172005</v>
      </c>
      <c r="F497">
        <v>38.989075</v>
      </c>
      <c r="G497">
        <v>93.647800000000004</v>
      </c>
      <c r="H497">
        <v>795727.22496000002</v>
      </c>
      <c r="I497">
        <v>1069.52584</v>
      </c>
      <c r="J497">
        <v>1000.1659</v>
      </c>
      <c r="K497">
        <v>1225</v>
      </c>
      <c r="L497">
        <v>0</v>
      </c>
      <c r="M497">
        <v>0</v>
      </c>
      <c r="N497">
        <v>0</v>
      </c>
      <c r="O497">
        <v>0</v>
      </c>
      <c r="P497">
        <v>63228.638867000001</v>
      </c>
      <c r="Q497">
        <v>84.984729659946197</v>
      </c>
      <c r="R497">
        <v>70.579319999999996</v>
      </c>
      <c r="S497">
        <v>99.959890000000001</v>
      </c>
      <c r="T497" s="84" t="s">
        <v>45</v>
      </c>
      <c r="U497" s="85"/>
    </row>
    <row r="498" spans="2:21">
      <c r="B498" s="78">
        <v>49553</v>
      </c>
      <c r="C498" t="s">
        <v>24</v>
      </c>
      <c r="D498">
        <v>0</v>
      </c>
      <c r="E498">
        <v>0</v>
      </c>
      <c r="F498">
        <v>0</v>
      </c>
      <c r="G498">
        <v>0</v>
      </c>
      <c r="H498">
        <v>780226.67069000006</v>
      </c>
      <c r="I498">
        <v>1083.6481537361101</v>
      </c>
      <c r="J498">
        <v>1000.07764</v>
      </c>
      <c r="K498">
        <v>1150</v>
      </c>
      <c r="L498">
        <v>0</v>
      </c>
      <c r="M498">
        <v>0</v>
      </c>
      <c r="N498">
        <v>0</v>
      </c>
      <c r="O498">
        <v>0</v>
      </c>
      <c r="P498">
        <v>130023.62574</v>
      </c>
      <c r="Q498">
        <v>180.58836908333299</v>
      </c>
      <c r="R498">
        <v>146.97073</v>
      </c>
      <c r="S498">
        <v>226.06451000000001</v>
      </c>
      <c r="T498" s="84" t="s">
        <v>45</v>
      </c>
      <c r="U498" s="85"/>
    </row>
    <row r="499" spans="2:21">
      <c r="B499" s="78">
        <v>49553</v>
      </c>
      <c r="C499" t="s">
        <v>23</v>
      </c>
      <c r="D499">
        <v>58496.143429000003</v>
      </c>
      <c r="E499">
        <v>81.244643651388799</v>
      </c>
      <c r="F499">
        <v>68.46275</v>
      </c>
      <c r="G499">
        <v>91.630369999999999</v>
      </c>
      <c r="H499">
        <v>762919.81819999998</v>
      </c>
      <c r="I499">
        <v>1059.61085861111</v>
      </c>
      <c r="J499">
        <v>1000.18207</v>
      </c>
      <c r="K499">
        <v>1225</v>
      </c>
      <c r="L499">
        <v>0</v>
      </c>
      <c r="M499">
        <v>0</v>
      </c>
      <c r="N499">
        <v>0</v>
      </c>
      <c r="O499">
        <v>0</v>
      </c>
      <c r="P499">
        <v>59039.462527999996</v>
      </c>
      <c r="Q499">
        <v>81.999253511111107</v>
      </c>
      <c r="R499">
        <v>68.46275</v>
      </c>
      <c r="S499">
        <v>93.890770000000003</v>
      </c>
      <c r="T499" s="84" t="s">
        <v>45</v>
      </c>
      <c r="U499" s="85"/>
    </row>
    <row r="500" spans="2:21">
      <c r="B500" s="78">
        <v>49583</v>
      </c>
      <c r="C500" t="s">
        <v>24</v>
      </c>
      <c r="D500">
        <v>0</v>
      </c>
      <c r="E500">
        <v>0</v>
      </c>
      <c r="F500">
        <v>0</v>
      </c>
      <c r="G500">
        <v>0</v>
      </c>
      <c r="H500">
        <v>815188.15934000001</v>
      </c>
      <c r="I500">
        <v>1095.6830098655901</v>
      </c>
      <c r="J500">
        <v>1000.59644</v>
      </c>
      <c r="K500">
        <v>1150</v>
      </c>
      <c r="L500">
        <v>0</v>
      </c>
      <c r="M500">
        <v>0</v>
      </c>
      <c r="N500">
        <v>0</v>
      </c>
      <c r="O500">
        <v>0</v>
      </c>
      <c r="P500">
        <v>122219.52202999999</v>
      </c>
      <c r="Q500">
        <v>164.273551115591</v>
      </c>
      <c r="R500">
        <v>129.64433</v>
      </c>
      <c r="S500">
        <v>207.5247</v>
      </c>
      <c r="T500" s="84" t="s">
        <v>45</v>
      </c>
      <c r="U500" s="85"/>
    </row>
    <row r="501" spans="2:21">
      <c r="B501" s="78">
        <v>49583</v>
      </c>
      <c r="C501" t="s">
        <v>23</v>
      </c>
      <c r="D501">
        <v>60234.496006000001</v>
      </c>
      <c r="E501">
        <v>80.960344094085997</v>
      </c>
      <c r="F501">
        <v>69.439480000000003</v>
      </c>
      <c r="G501">
        <v>93.831824999999995</v>
      </c>
      <c r="H501">
        <v>779163.28957000002</v>
      </c>
      <c r="I501">
        <v>1047.2624859811799</v>
      </c>
      <c r="J501">
        <v>1000.15674</v>
      </c>
      <c r="K501">
        <v>1221.732</v>
      </c>
      <c r="L501">
        <v>0</v>
      </c>
      <c r="M501">
        <v>0</v>
      </c>
      <c r="N501">
        <v>0</v>
      </c>
      <c r="O501">
        <v>0</v>
      </c>
      <c r="P501">
        <v>61002.833549000003</v>
      </c>
      <c r="Q501">
        <v>81.993055845430106</v>
      </c>
      <c r="R501">
        <v>69.627173999999997</v>
      </c>
      <c r="S501">
        <v>94.808430000000001</v>
      </c>
      <c r="T501" s="84" t="s">
        <v>45</v>
      </c>
      <c r="U501" s="85"/>
    </row>
    <row r="502" spans="2:21">
      <c r="B502" s="78">
        <v>49614</v>
      </c>
      <c r="C502" t="s">
        <v>24</v>
      </c>
      <c r="D502">
        <v>0</v>
      </c>
      <c r="E502">
        <v>0</v>
      </c>
      <c r="F502">
        <v>0</v>
      </c>
      <c r="G502">
        <v>0</v>
      </c>
      <c r="H502">
        <v>780314.14109000005</v>
      </c>
      <c r="I502">
        <v>1083.7696404027699</v>
      </c>
      <c r="J502">
        <v>1000.09546</v>
      </c>
      <c r="K502">
        <v>1150</v>
      </c>
      <c r="L502">
        <v>0</v>
      </c>
      <c r="M502">
        <v>0</v>
      </c>
      <c r="N502">
        <v>0</v>
      </c>
      <c r="O502">
        <v>0</v>
      </c>
      <c r="P502">
        <v>126237.07941000001</v>
      </c>
      <c r="Q502">
        <v>175.329276958333</v>
      </c>
      <c r="R502">
        <v>146.87134</v>
      </c>
      <c r="S502">
        <v>205.52525</v>
      </c>
      <c r="T502" s="84" t="s">
        <v>45</v>
      </c>
      <c r="U502" s="85"/>
    </row>
    <row r="503" spans="2:21">
      <c r="B503" s="78">
        <v>49614</v>
      </c>
      <c r="C503" t="s">
        <v>23</v>
      </c>
      <c r="D503">
        <v>60709.001419</v>
      </c>
      <c r="E503">
        <v>84.318057526388799</v>
      </c>
      <c r="F503">
        <v>66.231894999999994</v>
      </c>
      <c r="G503">
        <v>98.281509999999997</v>
      </c>
      <c r="H503">
        <v>761363.61395999999</v>
      </c>
      <c r="I503">
        <v>1057.4494638333299</v>
      </c>
      <c r="J503">
        <v>1000.06323</v>
      </c>
      <c r="K503">
        <v>1200.7865999999999</v>
      </c>
      <c r="L503">
        <v>0</v>
      </c>
      <c r="M503">
        <v>0</v>
      </c>
      <c r="N503">
        <v>0</v>
      </c>
      <c r="O503">
        <v>0</v>
      </c>
      <c r="P503">
        <v>59684.720335999998</v>
      </c>
      <c r="Q503">
        <v>82.895444911111099</v>
      </c>
      <c r="R503">
        <v>66.231894999999994</v>
      </c>
      <c r="S503">
        <v>97.304479999999998</v>
      </c>
      <c r="T503" s="84" t="s">
        <v>45</v>
      </c>
      <c r="U503" s="85"/>
    </row>
    <row r="504" spans="2:21">
      <c r="B504" s="78">
        <v>49644</v>
      </c>
      <c r="C504" t="s">
        <v>24</v>
      </c>
      <c r="D504">
        <v>0</v>
      </c>
      <c r="E504">
        <v>0</v>
      </c>
      <c r="F504">
        <v>0</v>
      </c>
      <c r="G504">
        <v>0</v>
      </c>
      <c r="H504">
        <v>804283.46883000003</v>
      </c>
      <c r="I504">
        <v>1081.02616778225</v>
      </c>
      <c r="J504">
        <v>1000.0493</v>
      </c>
      <c r="K504">
        <v>1150</v>
      </c>
      <c r="L504">
        <v>0</v>
      </c>
      <c r="M504">
        <v>0</v>
      </c>
      <c r="N504">
        <v>0</v>
      </c>
      <c r="O504">
        <v>0</v>
      </c>
      <c r="P504">
        <v>135998.79332</v>
      </c>
      <c r="Q504">
        <v>182.79407704300999</v>
      </c>
      <c r="R504">
        <v>158.911</v>
      </c>
      <c r="S504">
        <v>205.92093</v>
      </c>
      <c r="T504" s="84" t="s">
        <v>45</v>
      </c>
      <c r="U504" s="85"/>
    </row>
    <row r="505" spans="2:21">
      <c r="B505" s="78">
        <v>49644</v>
      </c>
      <c r="C505" t="s">
        <v>23</v>
      </c>
      <c r="D505">
        <v>62783.109500999999</v>
      </c>
      <c r="E505">
        <v>84.385899866935404</v>
      </c>
      <c r="F505">
        <v>48.066147000000001</v>
      </c>
      <c r="G505">
        <v>102.883224</v>
      </c>
      <c r="H505">
        <v>785589.86415000004</v>
      </c>
      <c r="I505">
        <v>1055.9003550403199</v>
      </c>
      <c r="J505">
        <v>1000.1398</v>
      </c>
      <c r="K505">
        <v>1191.4195999999999</v>
      </c>
      <c r="L505">
        <v>0</v>
      </c>
      <c r="M505">
        <v>0</v>
      </c>
      <c r="N505">
        <v>0</v>
      </c>
      <c r="O505">
        <v>0</v>
      </c>
      <c r="P505">
        <v>66275.021143999998</v>
      </c>
      <c r="Q505">
        <v>89.079329494623593</v>
      </c>
      <c r="R505">
        <v>79.079440000000005</v>
      </c>
      <c r="S505">
        <v>100.99729000000001</v>
      </c>
      <c r="T505" s="84" t="s">
        <v>45</v>
      </c>
      <c r="U505" s="85"/>
    </row>
    <row r="506" spans="2:21">
      <c r="B506" s="78">
        <v>49675</v>
      </c>
      <c r="C506" t="s">
        <v>24</v>
      </c>
      <c r="D506">
        <v>0</v>
      </c>
      <c r="E506">
        <v>0</v>
      </c>
      <c r="F506">
        <v>0</v>
      </c>
      <c r="G506">
        <v>0</v>
      </c>
      <c r="H506">
        <v>804136.28335000004</v>
      </c>
      <c r="I506">
        <v>1080.82833783602</v>
      </c>
      <c r="J506">
        <v>1000.26294</v>
      </c>
      <c r="K506">
        <v>1150</v>
      </c>
      <c r="L506">
        <v>0</v>
      </c>
      <c r="M506">
        <v>0</v>
      </c>
      <c r="N506">
        <v>0</v>
      </c>
      <c r="O506">
        <v>0</v>
      </c>
      <c r="P506">
        <v>137383.55082</v>
      </c>
      <c r="Q506">
        <v>184.65531024193501</v>
      </c>
      <c r="R506">
        <v>158.40852000000001</v>
      </c>
      <c r="S506">
        <v>209.22226000000001</v>
      </c>
      <c r="T506" s="84" t="s">
        <v>45</v>
      </c>
      <c r="U506" s="85"/>
    </row>
    <row r="507" spans="2:21">
      <c r="B507" s="78">
        <v>49675</v>
      </c>
      <c r="C507" t="s">
        <v>23</v>
      </c>
      <c r="D507">
        <v>63469.529782999998</v>
      </c>
      <c r="E507">
        <v>85.308507772849396</v>
      </c>
      <c r="F507">
        <v>49.871727</v>
      </c>
      <c r="G507">
        <v>107.89211</v>
      </c>
      <c r="H507">
        <v>797660.04108999996</v>
      </c>
      <c r="I507">
        <v>1072.12371114247</v>
      </c>
      <c r="J507">
        <v>1000.2501</v>
      </c>
      <c r="K507">
        <v>1225</v>
      </c>
      <c r="L507">
        <v>0</v>
      </c>
      <c r="M507">
        <v>0</v>
      </c>
      <c r="N507">
        <v>0</v>
      </c>
      <c r="O507">
        <v>0</v>
      </c>
      <c r="P507">
        <v>66613.953416999997</v>
      </c>
      <c r="Q507">
        <v>89.534883625000006</v>
      </c>
      <c r="R507">
        <v>76.275739999999999</v>
      </c>
      <c r="S507">
        <v>105.07284</v>
      </c>
      <c r="T507" s="84" t="s">
        <v>45</v>
      </c>
      <c r="U507" s="85"/>
    </row>
    <row r="508" spans="2:21">
      <c r="B508" s="78">
        <v>49706</v>
      </c>
      <c r="C508" t="s">
        <v>24</v>
      </c>
      <c r="D508">
        <v>0</v>
      </c>
      <c r="E508">
        <v>0</v>
      </c>
      <c r="F508">
        <v>0</v>
      </c>
      <c r="G508">
        <v>0</v>
      </c>
      <c r="H508">
        <v>756746.18344000005</v>
      </c>
      <c r="I508">
        <v>1087.2789991954</v>
      </c>
      <c r="J508">
        <v>1000.01514</v>
      </c>
      <c r="K508">
        <v>1150</v>
      </c>
      <c r="L508">
        <v>0</v>
      </c>
      <c r="M508">
        <v>0</v>
      </c>
      <c r="N508">
        <v>0</v>
      </c>
      <c r="O508">
        <v>0</v>
      </c>
      <c r="P508">
        <v>127297.48383</v>
      </c>
      <c r="Q508">
        <v>182.89868366379301</v>
      </c>
      <c r="R508">
        <v>158.84929</v>
      </c>
      <c r="S508">
        <v>210.02019999999999</v>
      </c>
      <c r="T508" s="84" t="s">
        <v>45</v>
      </c>
      <c r="U508" s="85"/>
    </row>
    <row r="509" spans="2:21">
      <c r="B509" s="78">
        <v>49706</v>
      </c>
      <c r="C509" t="s">
        <v>23</v>
      </c>
      <c r="D509">
        <v>56160.054152999997</v>
      </c>
      <c r="E509">
        <v>80.689732978448205</v>
      </c>
      <c r="F509">
        <v>42.989998</v>
      </c>
      <c r="G509">
        <v>102.76778</v>
      </c>
      <c r="H509">
        <v>738241.20888000005</v>
      </c>
      <c r="I509">
        <v>1060.6913920689601</v>
      </c>
      <c r="J509">
        <v>1000.2027</v>
      </c>
      <c r="K509">
        <v>1225</v>
      </c>
      <c r="L509">
        <v>0</v>
      </c>
      <c r="M509">
        <v>0</v>
      </c>
      <c r="N509">
        <v>0</v>
      </c>
      <c r="O509">
        <v>0</v>
      </c>
      <c r="P509">
        <v>60022.747490000002</v>
      </c>
      <c r="Q509">
        <v>86.239579727011403</v>
      </c>
      <c r="R509">
        <v>70.789680000000004</v>
      </c>
      <c r="S509">
        <v>99.408580000000001</v>
      </c>
      <c r="T509" s="84" t="s">
        <v>45</v>
      </c>
      <c r="U509" s="85"/>
    </row>
    <row r="510" spans="2:21">
      <c r="B510" s="78">
        <v>49735</v>
      </c>
      <c r="C510" t="s">
        <v>24</v>
      </c>
      <c r="D510">
        <v>0</v>
      </c>
      <c r="E510">
        <v>0</v>
      </c>
      <c r="F510">
        <v>0</v>
      </c>
      <c r="G510">
        <v>0</v>
      </c>
      <c r="H510">
        <v>808906.32900000003</v>
      </c>
      <c r="I510">
        <v>1087.2396895161201</v>
      </c>
      <c r="J510">
        <v>1000.1142599999999</v>
      </c>
      <c r="K510">
        <v>1150</v>
      </c>
      <c r="L510">
        <v>0</v>
      </c>
      <c r="M510">
        <v>0</v>
      </c>
      <c r="N510">
        <v>0</v>
      </c>
      <c r="O510">
        <v>0</v>
      </c>
      <c r="P510">
        <v>127128.40113</v>
      </c>
      <c r="Q510">
        <v>170.87150689516099</v>
      </c>
      <c r="R510">
        <v>138.49213</v>
      </c>
      <c r="S510">
        <v>211.49760000000001</v>
      </c>
      <c r="T510" s="84" t="s">
        <v>45</v>
      </c>
      <c r="U510" s="85"/>
    </row>
    <row r="511" spans="2:21">
      <c r="B511" s="78">
        <v>49735</v>
      </c>
      <c r="C511" t="s">
        <v>23</v>
      </c>
      <c r="D511">
        <v>63088.344214999997</v>
      </c>
      <c r="E511">
        <v>84.796161579301</v>
      </c>
      <c r="F511">
        <v>62.250343000000001</v>
      </c>
      <c r="G511">
        <v>99.573809999999995</v>
      </c>
      <c r="H511">
        <v>785164.66092000005</v>
      </c>
      <c r="I511">
        <v>1055.32884532258</v>
      </c>
      <c r="J511">
        <v>1000.10284</v>
      </c>
      <c r="K511">
        <v>1225</v>
      </c>
      <c r="L511">
        <v>0</v>
      </c>
      <c r="M511">
        <v>0</v>
      </c>
      <c r="N511">
        <v>0</v>
      </c>
      <c r="O511">
        <v>0</v>
      </c>
      <c r="P511">
        <v>61136.927037000001</v>
      </c>
      <c r="Q511">
        <v>82.173289028225796</v>
      </c>
      <c r="R511">
        <v>62.567905000000003</v>
      </c>
      <c r="S511">
        <v>98.640174999999999</v>
      </c>
      <c r="T511" s="84" t="s">
        <v>45</v>
      </c>
      <c r="U511" s="85"/>
    </row>
    <row r="512" spans="2:21">
      <c r="B512" s="78">
        <v>49766</v>
      </c>
      <c r="C512" t="s">
        <v>24</v>
      </c>
      <c r="D512">
        <v>0</v>
      </c>
      <c r="E512">
        <v>0</v>
      </c>
      <c r="F512">
        <v>0</v>
      </c>
      <c r="G512">
        <v>0</v>
      </c>
      <c r="H512">
        <v>777777.97453999997</v>
      </c>
      <c r="I512">
        <v>1080.2471868611101</v>
      </c>
      <c r="J512">
        <v>1000.39307</v>
      </c>
      <c r="K512">
        <v>1150</v>
      </c>
      <c r="L512">
        <v>9088.4423717000009</v>
      </c>
      <c r="M512">
        <v>12.622836627361099</v>
      </c>
      <c r="N512">
        <v>0</v>
      </c>
      <c r="O512">
        <v>184.96825000000001</v>
      </c>
      <c r="P512">
        <v>117120.87921</v>
      </c>
      <c r="Q512">
        <v>162.667887791666</v>
      </c>
      <c r="R512">
        <v>126.15703000000001</v>
      </c>
      <c r="S512">
        <v>193.68657999999999</v>
      </c>
      <c r="T512" s="84" t="s">
        <v>45</v>
      </c>
      <c r="U512" s="85"/>
    </row>
    <row r="513" spans="2:21">
      <c r="B513" s="78">
        <v>49766</v>
      </c>
      <c r="C513" t="s">
        <v>23</v>
      </c>
      <c r="D513">
        <v>53617.493472000002</v>
      </c>
      <c r="E513">
        <v>74.468740933333294</v>
      </c>
      <c r="F513">
        <v>47.893146999999999</v>
      </c>
      <c r="G513">
        <v>91.840903999999995</v>
      </c>
      <c r="H513">
        <v>755866.75153999997</v>
      </c>
      <c r="I513">
        <v>1049.8149326944399</v>
      </c>
      <c r="J513">
        <v>1000.14746</v>
      </c>
      <c r="K513">
        <v>1225</v>
      </c>
      <c r="L513">
        <v>369.06967520000001</v>
      </c>
      <c r="M513">
        <v>0.51259677111111102</v>
      </c>
      <c r="N513">
        <v>0</v>
      </c>
      <c r="O513">
        <v>58.698030000000003</v>
      </c>
      <c r="P513">
        <v>52511.108576999999</v>
      </c>
      <c r="Q513">
        <v>72.932095245833295</v>
      </c>
      <c r="R513">
        <v>47.893146999999999</v>
      </c>
      <c r="S513">
        <v>90.264009999999999</v>
      </c>
      <c r="T513" s="84" t="s">
        <v>45</v>
      </c>
      <c r="U513" s="85"/>
    </row>
    <row r="514" spans="2:21">
      <c r="B514" s="78">
        <v>49796</v>
      </c>
      <c r="C514" t="s">
        <v>24</v>
      </c>
      <c r="D514">
        <v>0</v>
      </c>
      <c r="E514">
        <v>0</v>
      </c>
      <c r="F514">
        <v>0</v>
      </c>
      <c r="G514">
        <v>0</v>
      </c>
      <c r="H514">
        <v>803076.72387999995</v>
      </c>
      <c r="I514">
        <v>1079.40419876344</v>
      </c>
      <c r="J514">
        <v>1000.3635</v>
      </c>
      <c r="K514">
        <v>1150</v>
      </c>
      <c r="L514">
        <v>0</v>
      </c>
      <c r="M514">
        <v>0</v>
      </c>
      <c r="N514">
        <v>0</v>
      </c>
      <c r="O514">
        <v>0</v>
      </c>
      <c r="P514">
        <v>129214.99752999999</v>
      </c>
      <c r="Q514">
        <v>173.676071948924</v>
      </c>
      <c r="R514">
        <v>132.54732000000001</v>
      </c>
      <c r="S514">
        <v>209.32954000000001</v>
      </c>
      <c r="T514" s="84" t="s">
        <v>45</v>
      </c>
      <c r="U514" s="85"/>
    </row>
    <row r="515" spans="2:21">
      <c r="B515" s="78">
        <v>49796</v>
      </c>
      <c r="C515" t="s">
        <v>23</v>
      </c>
      <c r="D515">
        <v>46602.399909</v>
      </c>
      <c r="E515">
        <v>62.6376342862903</v>
      </c>
      <c r="F515">
        <v>44.925342999999998</v>
      </c>
      <c r="G515">
        <v>86.430915999999996</v>
      </c>
      <c r="H515">
        <v>776563.62855000002</v>
      </c>
      <c r="I515">
        <v>1043.7683179435401</v>
      </c>
      <c r="J515">
        <v>1000.0696</v>
      </c>
      <c r="K515">
        <v>1212.4049</v>
      </c>
      <c r="L515">
        <v>2106.0176523</v>
      </c>
      <c r="M515">
        <v>2.8306688874999999</v>
      </c>
      <c r="N515">
        <v>0</v>
      </c>
      <c r="O515">
        <v>109.15098999999999</v>
      </c>
      <c r="P515">
        <v>46568.045660000003</v>
      </c>
      <c r="Q515">
        <v>62.591459220430103</v>
      </c>
      <c r="R515">
        <v>45.743546000000002</v>
      </c>
      <c r="S515">
        <v>85.988730000000004</v>
      </c>
      <c r="T515" s="84" t="s">
        <v>45</v>
      </c>
      <c r="U515" s="85"/>
    </row>
    <row r="516" spans="2:21">
      <c r="B516" s="78">
        <v>49827</v>
      </c>
      <c r="C516" t="s">
        <v>24</v>
      </c>
      <c r="D516">
        <v>0</v>
      </c>
      <c r="E516">
        <v>0</v>
      </c>
      <c r="F516">
        <v>0</v>
      </c>
      <c r="G516">
        <v>0</v>
      </c>
      <c r="H516">
        <v>777603.54561000003</v>
      </c>
      <c r="I516">
        <v>1080.0049244583299</v>
      </c>
      <c r="J516">
        <v>1000.187</v>
      </c>
      <c r="K516">
        <v>1150</v>
      </c>
      <c r="L516">
        <v>199.24818300000001</v>
      </c>
      <c r="M516">
        <v>0.27673358749999999</v>
      </c>
      <c r="N516">
        <v>0</v>
      </c>
      <c r="O516">
        <v>40.971274999999999</v>
      </c>
      <c r="P516">
        <v>132954.94886999999</v>
      </c>
      <c r="Q516">
        <v>184.659651208333</v>
      </c>
      <c r="R516">
        <v>140.16470000000001</v>
      </c>
      <c r="S516">
        <v>225.49782999999999</v>
      </c>
      <c r="T516" s="84" t="s">
        <v>45</v>
      </c>
      <c r="U516" s="85"/>
    </row>
    <row r="517" spans="2:21">
      <c r="B517" s="78">
        <v>49827</v>
      </c>
      <c r="C517" t="s">
        <v>23</v>
      </c>
      <c r="D517">
        <v>45501.959350999998</v>
      </c>
      <c r="E517">
        <v>63.197165765277703</v>
      </c>
      <c r="F517">
        <v>28.209849999999999</v>
      </c>
      <c r="G517">
        <v>95.134950000000003</v>
      </c>
      <c r="H517">
        <v>749339.33519000001</v>
      </c>
      <c r="I517">
        <v>1040.7490766527701</v>
      </c>
      <c r="J517">
        <v>1000.0093000000001</v>
      </c>
      <c r="K517">
        <v>1152.5171</v>
      </c>
      <c r="L517">
        <v>0</v>
      </c>
      <c r="M517">
        <v>0</v>
      </c>
      <c r="N517">
        <v>0</v>
      </c>
      <c r="O517">
        <v>0</v>
      </c>
      <c r="P517">
        <v>52634.800716999998</v>
      </c>
      <c r="Q517">
        <v>73.103889884722193</v>
      </c>
      <c r="R517">
        <v>50.258842000000001</v>
      </c>
      <c r="S517">
        <v>97.728840000000005</v>
      </c>
      <c r="T517" s="84" t="s">
        <v>45</v>
      </c>
      <c r="U517" s="85"/>
    </row>
    <row r="518" spans="2:21">
      <c r="B518" s="78">
        <v>49857</v>
      </c>
      <c r="C518" t="s">
        <v>24</v>
      </c>
      <c r="D518">
        <v>0</v>
      </c>
      <c r="E518">
        <v>0</v>
      </c>
      <c r="F518">
        <v>0</v>
      </c>
      <c r="G518">
        <v>0</v>
      </c>
      <c r="H518">
        <v>805136.571</v>
      </c>
      <c r="I518">
        <v>1082.1728104838701</v>
      </c>
      <c r="J518">
        <v>1000.1008</v>
      </c>
      <c r="K518">
        <v>1150</v>
      </c>
      <c r="L518">
        <v>0</v>
      </c>
      <c r="M518">
        <v>0</v>
      </c>
      <c r="N518">
        <v>0</v>
      </c>
      <c r="O518">
        <v>0</v>
      </c>
      <c r="P518">
        <v>146115.89418999999</v>
      </c>
      <c r="Q518">
        <v>196.39233090053699</v>
      </c>
      <c r="R518">
        <v>154.36233999999999</v>
      </c>
      <c r="S518">
        <v>240.38782</v>
      </c>
      <c r="T518" s="84" t="s">
        <v>45</v>
      </c>
      <c r="U518" s="85"/>
    </row>
    <row r="519" spans="2:21">
      <c r="B519" s="78">
        <v>49857</v>
      </c>
      <c r="C519" t="s">
        <v>23</v>
      </c>
      <c r="D519">
        <v>54751.550156999998</v>
      </c>
      <c r="E519">
        <v>73.590793221774106</v>
      </c>
      <c r="F519">
        <v>40.879600000000003</v>
      </c>
      <c r="G519">
        <v>96.094470000000001</v>
      </c>
      <c r="H519">
        <v>794254.82264999999</v>
      </c>
      <c r="I519">
        <v>1067.54680463709</v>
      </c>
      <c r="J519">
        <v>1000.27277</v>
      </c>
      <c r="K519">
        <v>1225</v>
      </c>
      <c r="L519">
        <v>0</v>
      </c>
      <c r="M519">
        <v>0</v>
      </c>
      <c r="N519">
        <v>0</v>
      </c>
      <c r="O519">
        <v>0</v>
      </c>
      <c r="P519">
        <v>62626.500270999997</v>
      </c>
      <c r="Q519">
        <v>84.175403590053705</v>
      </c>
      <c r="R519">
        <v>56.172955000000002</v>
      </c>
      <c r="S519">
        <v>100.81755</v>
      </c>
      <c r="T519" s="84" t="s">
        <v>45</v>
      </c>
      <c r="U519" s="85"/>
    </row>
    <row r="520" spans="2:21">
      <c r="B520" s="78">
        <v>49888</v>
      </c>
      <c r="C520" t="s">
        <v>24</v>
      </c>
      <c r="D520">
        <v>0</v>
      </c>
      <c r="E520">
        <v>0</v>
      </c>
      <c r="F520">
        <v>0</v>
      </c>
      <c r="G520">
        <v>0</v>
      </c>
      <c r="H520">
        <v>802730.04316999996</v>
      </c>
      <c r="I520">
        <v>1078.9382300672</v>
      </c>
      <c r="J520">
        <v>1000.5679</v>
      </c>
      <c r="K520">
        <v>1150</v>
      </c>
      <c r="L520">
        <v>0</v>
      </c>
      <c r="M520">
        <v>0</v>
      </c>
      <c r="N520">
        <v>0</v>
      </c>
      <c r="O520">
        <v>0</v>
      </c>
      <c r="P520">
        <v>143682.20371999999</v>
      </c>
      <c r="Q520">
        <v>193.12124155913901</v>
      </c>
      <c r="R520">
        <v>154.39569</v>
      </c>
      <c r="S520">
        <v>237.78469999999999</v>
      </c>
      <c r="T520" s="84" t="s">
        <v>45</v>
      </c>
      <c r="U520" s="85"/>
    </row>
    <row r="521" spans="2:21">
      <c r="B521" s="78">
        <v>49888</v>
      </c>
      <c r="C521" t="s">
        <v>23</v>
      </c>
      <c r="D521">
        <v>55700.029371999997</v>
      </c>
      <c r="E521">
        <v>74.865630876343999</v>
      </c>
      <c r="F521">
        <v>38.450417000000002</v>
      </c>
      <c r="G521">
        <v>92.873509999999996</v>
      </c>
      <c r="H521">
        <v>794804.31345000002</v>
      </c>
      <c r="I521">
        <v>1068.2853675403201</v>
      </c>
      <c r="J521">
        <v>1000.655</v>
      </c>
      <c r="K521">
        <v>1225</v>
      </c>
      <c r="L521">
        <v>0</v>
      </c>
      <c r="M521">
        <v>0</v>
      </c>
      <c r="N521">
        <v>0</v>
      </c>
      <c r="O521">
        <v>0</v>
      </c>
      <c r="P521">
        <v>62856.890160000003</v>
      </c>
      <c r="Q521">
        <v>84.485067419354806</v>
      </c>
      <c r="R521">
        <v>70.109954999999999</v>
      </c>
      <c r="S521">
        <v>97.796424999999999</v>
      </c>
      <c r="T521" s="84" t="s">
        <v>45</v>
      </c>
      <c r="U521" s="85"/>
    </row>
    <row r="522" spans="2:21">
      <c r="B522" s="78">
        <v>49919</v>
      </c>
      <c r="C522" t="s">
        <v>24</v>
      </c>
      <c r="D522">
        <v>0</v>
      </c>
      <c r="E522">
        <v>0</v>
      </c>
      <c r="F522">
        <v>0</v>
      </c>
      <c r="G522">
        <v>0</v>
      </c>
      <c r="H522">
        <v>781558.11990000005</v>
      </c>
      <c r="I522">
        <v>1085.49738875</v>
      </c>
      <c r="J522">
        <v>1000.3085</v>
      </c>
      <c r="K522">
        <v>1150</v>
      </c>
      <c r="L522">
        <v>0</v>
      </c>
      <c r="M522">
        <v>0</v>
      </c>
      <c r="N522">
        <v>0</v>
      </c>
      <c r="O522">
        <v>0</v>
      </c>
      <c r="P522">
        <v>130540.47276</v>
      </c>
      <c r="Q522">
        <v>181.306212166666</v>
      </c>
      <c r="R522">
        <v>145.38475</v>
      </c>
      <c r="S522">
        <v>231.63884999999999</v>
      </c>
      <c r="T522" s="84" t="s">
        <v>45</v>
      </c>
      <c r="U522" s="85"/>
    </row>
    <row r="523" spans="2:21">
      <c r="B523" s="78">
        <v>49919</v>
      </c>
      <c r="C523" t="s">
        <v>23</v>
      </c>
      <c r="D523">
        <v>58886.469236999998</v>
      </c>
      <c r="E523">
        <v>81.786762829166605</v>
      </c>
      <c r="F523">
        <v>68.652959999999993</v>
      </c>
      <c r="G523">
        <v>93.095339999999993</v>
      </c>
      <c r="H523">
        <v>763983.70813000004</v>
      </c>
      <c r="I523">
        <v>1061.08848351388</v>
      </c>
      <c r="J523">
        <v>1000.06793</v>
      </c>
      <c r="K523">
        <v>1225</v>
      </c>
      <c r="L523">
        <v>0</v>
      </c>
      <c r="M523">
        <v>0</v>
      </c>
      <c r="N523">
        <v>0</v>
      </c>
      <c r="O523">
        <v>0</v>
      </c>
      <c r="P523">
        <v>59404.291744000002</v>
      </c>
      <c r="Q523">
        <v>82.505960755555506</v>
      </c>
      <c r="R523">
        <v>68.652959999999993</v>
      </c>
      <c r="S523">
        <v>95.674520000000001</v>
      </c>
      <c r="T523" s="84" t="s">
        <v>45</v>
      </c>
      <c r="U523" s="85"/>
    </row>
    <row r="524" spans="2:21">
      <c r="B524" s="78">
        <v>49949</v>
      </c>
      <c r="C524" t="s">
        <v>24</v>
      </c>
      <c r="D524">
        <v>0</v>
      </c>
      <c r="E524">
        <v>0</v>
      </c>
      <c r="F524">
        <v>0</v>
      </c>
      <c r="G524">
        <v>0</v>
      </c>
      <c r="H524">
        <v>813995.06061000004</v>
      </c>
      <c r="I524">
        <v>1094.07938254032</v>
      </c>
      <c r="J524">
        <v>1000.44775</v>
      </c>
      <c r="K524">
        <v>1150</v>
      </c>
      <c r="L524">
        <v>0</v>
      </c>
      <c r="M524">
        <v>0</v>
      </c>
      <c r="N524">
        <v>0</v>
      </c>
      <c r="O524">
        <v>0</v>
      </c>
      <c r="P524">
        <v>123263.41293000001</v>
      </c>
      <c r="Q524">
        <v>165.676630282258</v>
      </c>
      <c r="R524">
        <v>129.27399</v>
      </c>
      <c r="S524">
        <v>208.68656999999999</v>
      </c>
      <c r="T524" s="84" t="s">
        <v>45</v>
      </c>
      <c r="U524" s="85"/>
    </row>
    <row r="525" spans="2:21">
      <c r="B525" s="78">
        <v>49949</v>
      </c>
      <c r="C525" t="s">
        <v>23</v>
      </c>
      <c r="D525">
        <v>60389.595034999998</v>
      </c>
      <c r="E525">
        <v>81.168810530913902</v>
      </c>
      <c r="F525">
        <v>69.672169999999994</v>
      </c>
      <c r="G525">
        <v>94.194190000000006</v>
      </c>
      <c r="H525">
        <v>779376.38332000002</v>
      </c>
      <c r="I525">
        <v>1047.54890231182</v>
      </c>
      <c r="J525">
        <v>1000.10455</v>
      </c>
      <c r="K525">
        <v>1214.3523</v>
      </c>
      <c r="L525">
        <v>0</v>
      </c>
      <c r="M525">
        <v>0</v>
      </c>
      <c r="N525">
        <v>0</v>
      </c>
      <c r="O525">
        <v>0</v>
      </c>
      <c r="P525">
        <v>61180.282368</v>
      </c>
      <c r="Q525">
        <v>82.231562322580601</v>
      </c>
      <c r="R525">
        <v>69.672169999999994</v>
      </c>
      <c r="S525">
        <v>94.827719999999999</v>
      </c>
      <c r="T525" s="84" t="s">
        <v>45</v>
      </c>
      <c r="U525" s="85"/>
    </row>
    <row r="526" spans="2:21">
      <c r="B526" s="78">
        <v>49980</v>
      </c>
      <c r="C526" t="s">
        <v>24</v>
      </c>
      <c r="D526">
        <v>0</v>
      </c>
      <c r="E526">
        <v>0</v>
      </c>
      <c r="F526">
        <v>0</v>
      </c>
      <c r="G526">
        <v>0</v>
      </c>
      <c r="H526">
        <v>779817.56030000001</v>
      </c>
      <c r="I526">
        <v>1083.0799448611101</v>
      </c>
      <c r="J526">
        <v>1001.5017</v>
      </c>
      <c r="K526">
        <v>1150</v>
      </c>
      <c r="L526">
        <v>0</v>
      </c>
      <c r="M526">
        <v>0</v>
      </c>
      <c r="N526">
        <v>0</v>
      </c>
      <c r="O526">
        <v>0</v>
      </c>
      <c r="P526">
        <v>126706.21862</v>
      </c>
      <c r="Q526">
        <v>175.98085919444401</v>
      </c>
      <c r="R526">
        <v>148.50030000000001</v>
      </c>
      <c r="S526">
        <v>204.66929999999999</v>
      </c>
      <c r="T526" s="84" t="s">
        <v>45</v>
      </c>
      <c r="U526" s="85"/>
    </row>
    <row r="527" spans="2:21">
      <c r="B527" s="78">
        <v>49980</v>
      </c>
      <c r="C527" t="s">
        <v>23</v>
      </c>
      <c r="D527">
        <v>61647.420781000001</v>
      </c>
      <c r="E527">
        <v>85.621417751388805</v>
      </c>
      <c r="F527">
        <v>73.596190000000007</v>
      </c>
      <c r="G527">
        <v>98.252449999999996</v>
      </c>
      <c r="H527">
        <v>760755.21938999998</v>
      </c>
      <c r="I527">
        <v>1056.604471375</v>
      </c>
      <c r="J527">
        <v>1000.7354</v>
      </c>
      <c r="K527">
        <v>1213.2565999999999</v>
      </c>
      <c r="L527">
        <v>0</v>
      </c>
      <c r="M527">
        <v>0</v>
      </c>
      <c r="N527">
        <v>0</v>
      </c>
      <c r="O527">
        <v>0</v>
      </c>
      <c r="P527">
        <v>60495.485949000002</v>
      </c>
      <c r="Q527">
        <v>84.021508262500006</v>
      </c>
      <c r="R527">
        <v>73.596190000000007</v>
      </c>
      <c r="S527">
        <v>96.255359999999996</v>
      </c>
      <c r="T527" s="84" t="s">
        <v>45</v>
      </c>
      <c r="U527" s="85"/>
    </row>
    <row r="528" spans="2:21">
      <c r="B528" s="78">
        <v>50010</v>
      </c>
      <c r="C528" t="s">
        <v>24</v>
      </c>
      <c r="D528">
        <v>0</v>
      </c>
      <c r="E528">
        <v>0</v>
      </c>
      <c r="F528">
        <v>0</v>
      </c>
      <c r="G528">
        <v>0</v>
      </c>
      <c r="H528">
        <v>803867.76116999995</v>
      </c>
      <c r="I528">
        <v>1080.4674209274101</v>
      </c>
      <c r="J528">
        <v>1000.4589999999999</v>
      </c>
      <c r="K528">
        <v>1150</v>
      </c>
      <c r="L528">
        <v>0</v>
      </c>
      <c r="M528">
        <v>0</v>
      </c>
      <c r="N528">
        <v>0</v>
      </c>
      <c r="O528">
        <v>0</v>
      </c>
      <c r="P528">
        <v>137206.80092000001</v>
      </c>
      <c r="Q528">
        <v>184.417743172043</v>
      </c>
      <c r="R528">
        <v>159.39223999999999</v>
      </c>
      <c r="S528">
        <v>208.67819</v>
      </c>
      <c r="T528" s="84" t="s">
        <v>45</v>
      </c>
      <c r="U528" s="85"/>
    </row>
    <row r="529" spans="2:21">
      <c r="B529" s="78">
        <v>50010</v>
      </c>
      <c r="C529" t="s">
        <v>23</v>
      </c>
      <c r="D529">
        <v>62705.348946999999</v>
      </c>
      <c r="E529">
        <v>84.281382993279493</v>
      </c>
      <c r="F529">
        <v>49.127580000000002</v>
      </c>
      <c r="G529">
        <v>103.83025000000001</v>
      </c>
      <c r="H529">
        <v>787449.06111999997</v>
      </c>
      <c r="I529">
        <v>1058.3992756989201</v>
      </c>
      <c r="J529">
        <v>1000.75684</v>
      </c>
      <c r="K529">
        <v>1220.5847000000001</v>
      </c>
      <c r="L529">
        <v>0</v>
      </c>
      <c r="M529">
        <v>0</v>
      </c>
      <c r="N529">
        <v>0</v>
      </c>
      <c r="O529">
        <v>0</v>
      </c>
      <c r="P529">
        <v>66597.014314999993</v>
      </c>
      <c r="Q529">
        <v>89.512116014784894</v>
      </c>
      <c r="R529">
        <v>79.605220000000003</v>
      </c>
      <c r="S529">
        <v>101.65572</v>
      </c>
      <c r="T529" s="84" t="s">
        <v>45</v>
      </c>
      <c r="U529" s="85"/>
    </row>
    <row r="530" spans="2:21">
      <c r="B530" s="78">
        <v>50041</v>
      </c>
      <c r="C530" t="s">
        <v>24</v>
      </c>
      <c r="D530">
        <v>0</v>
      </c>
      <c r="E530">
        <v>0</v>
      </c>
      <c r="F530">
        <v>0</v>
      </c>
      <c r="G530">
        <v>0</v>
      </c>
      <c r="H530">
        <v>803997.54221999994</v>
      </c>
      <c r="I530">
        <v>1080.6418578225801</v>
      </c>
      <c r="J530">
        <v>1000.1428</v>
      </c>
      <c r="K530">
        <v>1150</v>
      </c>
      <c r="L530">
        <v>0</v>
      </c>
      <c r="M530">
        <v>0</v>
      </c>
      <c r="N530">
        <v>0</v>
      </c>
      <c r="O530">
        <v>0</v>
      </c>
      <c r="P530">
        <v>137739.71530000001</v>
      </c>
      <c r="Q530">
        <v>185.13402594086</v>
      </c>
      <c r="R530">
        <v>161.12805</v>
      </c>
      <c r="S530">
        <v>208.84715</v>
      </c>
      <c r="T530" s="84" t="s">
        <v>45</v>
      </c>
      <c r="U530" s="85"/>
    </row>
    <row r="531" spans="2:21">
      <c r="B531" s="78">
        <v>50041</v>
      </c>
      <c r="C531" t="s">
        <v>23</v>
      </c>
      <c r="D531">
        <v>63772.591395000003</v>
      </c>
      <c r="E531">
        <v>85.715848649193504</v>
      </c>
      <c r="F531">
        <v>49.497753000000003</v>
      </c>
      <c r="G531">
        <v>108.05803</v>
      </c>
      <c r="H531">
        <v>797067.98641000001</v>
      </c>
      <c r="I531">
        <v>1071.32793872311</v>
      </c>
      <c r="J531">
        <v>1000.1598</v>
      </c>
      <c r="K531">
        <v>1225</v>
      </c>
      <c r="L531">
        <v>0</v>
      </c>
      <c r="M531">
        <v>0</v>
      </c>
      <c r="N531">
        <v>0</v>
      </c>
      <c r="O531">
        <v>0</v>
      </c>
      <c r="P531">
        <v>66652.676726000005</v>
      </c>
      <c r="Q531">
        <v>89.586931083333297</v>
      </c>
      <c r="R531">
        <v>76.326449999999994</v>
      </c>
      <c r="S531">
        <v>104.59487</v>
      </c>
      <c r="T531" s="84" t="s">
        <v>45</v>
      </c>
      <c r="U531" s="85"/>
    </row>
    <row r="532" spans="2:21">
      <c r="B532" s="78">
        <v>50072</v>
      </c>
      <c r="C532" t="s">
        <v>24</v>
      </c>
      <c r="D532">
        <v>0</v>
      </c>
      <c r="E532">
        <v>0</v>
      </c>
      <c r="F532">
        <v>0</v>
      </c>
      <c r="G532">
        <v>0</v>
      </c>
      <c r="H532">
        <v>730813.26616</v>
      </c>
      <c r="I532">
        <v>1087.51974130952</v>
      </c>
      <c r="J532">
        <v>1000.70483</v>
      </c>
      <c r="K532">
        <v>1150</v>
      </c>
      <c r="L532">
        <v>0</v>
      </c>
      <c r="M532">
        <v>0</v>
      </c>
      <c r="N532">
        <v>0</v>
      </c>
      <c r="O532">
        <v>0</v>
      </c>
      <c r="P532">
        <v>123399.89723</v>
      </c>
      <c r="Q532">
        <v>183.63079944940401</v>
      </c>
      <c r="R532">
        <v>158.82639</v>
      </c>
      <c r="S532">
        <v>212.54399000000001</v>
      </c>
      <c r="T532" s="84" t="s">
        <v>45</v>
      </c>
      <c r="U532" s="85"/>
    </row>
    <row r="533" spans="2:21">
      <c r="B533" s="78">
        <v>50072</v>
      </c>
      <c r="C533" t="s">
        <v>23</v>
      </c>
      <c r="D533">
        <v>53963.649139000001</v>
      </c>
      <c r="E533">
        <v>80.303049313987998</v>
      </c>
      <c r="F533">
        <v>42.799689999999998</v>
      </c>
      <c r="G533">
        <v>103.34095000000001</v>
      </c>
      <c r="H533">
        <v>711365.94657999999</v>
      </c>
      <c r="I533">
        <v>1058.5802776487999</v>
      </c>
      <c r="J533">
        <v>1000.029</v>
      </c>
      <c r="K533">
        <v>1225</v>
      </c>
      <c r="L533">
        <v>0</v>
      </c>
      <c r="M533">
        <v>0</v>
      </c>
      <c r="N533">
        <v>0</v>
      </c>
      <c r="O533">
        <v>0</v>
      </c>
      <c r="P533">
        <v>57716.061753000002</v>
      </c>
      <c r="Q533">
        <v>85.886996656250005</v>
      </c>
      <c r="R533">
        <v>64.774749999999997</v>
      </c>
      <c r="S533">
        <v>100.16374999999999</v>
      </c>
      <c r="T533" s="84" t="s">
        <v>45</v>
      </c>
      <c r="U533" s="85"/>
    </row>
    <row r="534" spans="2:21">
      <c r="B534" s="78">
        <v>50100</v>
      </c>
      <c r="C534" t="s">
        <v>24</v>
      </c>
      <c r="D534">
        <v>0</v>
      </c>
      <c r="E534">
        <v>0</v>
      </c>
      <c r="F534">
        <v>0</v>
      </c>
      <c r="G534">
        <v>0</v>
      </c>
      <c r="H534">
        <v>809725.66367000004</v>
      </c>
      <c r="I534">
        <v>1088.34094579301</v>
      </c>
      <c r="J534">
        <v>1000.35547</v>
      </c>
      <c r="K534">
        <v>1150</v>
      </c>
      <c r="L534">
        <v>0</v>
      </c>
      <c r="M534">
        <v>0</v>
      </c>
      <c r="N534">
        <v>0</v>
      </c>
      <c r="O534">
        <v>0</v>
      </c>
      <c r="P534">
        <v>128921.63769</v>
      </c>
      <c r="Q534">
        <v>173.28177108870901</v>
      </c>
      <c r="R534">
        <v>137.07614000000001</v>
      </c>
      <c r="S534">
        <v>215.04047</v>
      </c>
      <c r="T534" s="84" t="s">
        <v>45</v>
      </c>
      <c r="U534" s="85"/>
    </row>
    <row r="535" spans="2:21">
      <c r="B535" s="78">
        <v>50100</v>
      </c>
      <c r="C535" t="s">
        <v>23</v>
      </c>
      <c r="D535">
        <v>63140.637063000002</v>
      </c>
      <c r="E535">
        <v>84.866447665322497</v>
      </c>
      <c r="F535">
        <v>62.451979999999999</v>
      </c>
      <c r="G535">
        <v>99.144844000000006</v>
      </c>
      <c r="H535">
        <v>786020.02031000005</v>
      </c>
      <c r="I535">
        <v>1056.47852192204</v>
      </c>
      <c r="J535">
        <v>1000.0708</v>
      </c>
      <c r="K535">
        <v>1225</v>
      </c>
      <c r="L535">
        <v>0</v>
      </c>
      <c r="M535">
        <v>0</v>
      </c>
      <c r="N535">
        <v>0</v>
      </c>
      <c r="O535">
        <v>0</v>
      </c>
      <c r="P535">
        <v>61230.889319000002</v>
      </c>
      <c r="Q535">
        <v>82.299582418010701</v>
      </c>
      <c r="R535">
        <v>62.770620000000001</v>
      </c>
      <c r="S535">
        <v>97.934740000000005</v>
      </c>
      <c r="T535" s="84" t="s">
        <v>45</v>
      </c>
      <c r="U535" s="85"/>
    </row>
    <row r="536" spans="2:21">
      <c r="B536" s="78">
        <v>50131</v>
      </c>
      <c r="C536" t="s">
        <v>24</v>
      </c>
      <c r="D536">
        <v>0</v>
      </c>
      <c r="E536">
        <v>0</v>
      </c>
      <c r="F536">
        <v>0</v>
      </c>
      <c r="G536">
        <v>0</v>
      </c>
      <c r="H536">
        <v>777635.56793999998</v>
      </c>
      <c r="I536">
        <v>1080.0493999166599</v>
      </c>
      <c r="J536">
        <v>1000.03296</v>
      </c>
      <c r="K536">
        <v>1150</v>
      </c>
      <c r="L536">
        <v>17681.309918999999</v>
      </c>
      <c r="M536">
        <v>24.5573748875</v>
      </c>
      <c r="N536">
        <v>0</v>
      </c>
      <c r="O536">
        <v>204.25165000000001</v>
      </c>
      <c r="P536">
        <v>116386.99412</v>
      </c>
      <c r="Q536">
        <v>161.64860294444401</v>
      </c>
      <c r="R536">
        <v>126.12393</v>
      </c>
      <c r="S536">
        <v>200.25077999999999</v>
      </c>
      <c r="T536" s="84" t="s">
        <v>45</v>
      </c>
      <c r="U536" s="85"/>
    </row>
    <row r="537" spans="2:21">
      <c r="B537" s="78">
        <v>50131</v>
      </c>
      <c r="C537" t="s">
        <v>23</v>
      </c>
      <c r="D537">
        <v>53618.129171</v>
      </c>
      <c r="E537">
        <v>74.469623848611107</v>
      </c>
      <c r="F537">
        <v>49.019329999999997</v>
      </c>
      <c r="G537">
        <v>92.538300000000007</v>
      </c>
      <c r="H537">
        <v>755825.17591999995</v>
      </c>
      <c r="I537">
        <v>1049.7571887777699</v>
      </c>
      <c r="J537">
        <v>1000.04517</v>
      </c>
      <c r="K537">
        <v>1225</v>
      </c>
      <c r="L537">
        <v>541.05709090000005</v>
      </c>
      <c r="M537">
        <v>0.75146818180555497</v>
      </c>
      <c r="N537">
        <v>0</v>
      </c>
      <c r="O537">
        <v>66.545029999999997</v>
      </c>
      <c r="P537">
        <v>52478.976755999996</v>
      </c>
      <c r="Q537">
        <v>72.887467716666606</v>
      </c>
      <c r="R537">
        <v>49.019329999999997</v>
      </c>
      <c r="S537">
        <v>91.536590000000004</v>
      </c>
      <c r="T537" s="84" t="s">
        <v>45</v>
      </c>
      <c r="U537" s="85"/>
    </row>
    <row r="538" spans="2:21">
      <c r="B538" s="78">
        <v>50161</v>
      </c>
      <c r="C538" t="s">
        <v>24</v>
      </c>
      <c r="D538">
        <v>0</v>
      </c>
      <c r="E538">
        <v>0</v>
      </c>
      <c r="F538">
        <v>0</v>
      </c>
      <c r="G538">
        <v>0</v>
      </c>
      <c r="H538">
        <v>804055.41639999999</v>
      </c>
      <c r="I538">
        <v>1080.71964569892</v>
      </c>
      <c r="J538">
        <v>1000.4956</v>
      </c>
      <c r="K538">
        <v>1150</v>
      </c>
      <c r="L538">
        <v>0</v>
      </c>
      <c r="M538">
        <v>0</v>
      </c>
      <c r="N538">
        <v>0</v>
      </c>
      <c r="O538">
        <v>0</v>
      </c>
      <c r="P538">
        <v>129912.99704</v>
      </c>
      <c r="Q538">
        <v>174.61424333333301</v>
      </c>
      <c r="R538">
        <v>132.54482999999999</v>
      </c>
      <c r="S538">
        <v>208.91918999999999</v>
      </c>
      <c r="T538" s="84" t="s">
        <v>45</v>
      </c>
      <c r="U538" s="85"/>
    </row>
    <row r="539" spans="2:21">
      <c r="B539" s="78">
        <v>50161</v>
      </c>
      <c r="C539" t="s">
        <v>23</v>
      </c>
      <c r="D539">
        <v>46623.611642000003</v>
      </c>
      <c r="E539">
        <v>62.6661446801075</v>
      </c>
      <c r="F539">
        <v>46.057236000000003</v>
      </c>
      <c r="G539">
        <v>82.855484000000004</v>
      </c>
      <c r="H539">
        <v>776192.58062999998</v>
      </c>
      <c r="I539">
        <v>1043.26959762096</v>
      </c>
      <c r="J539">
        <v>1000.01294</v>
      </c>
      <c r="K539">
        <v>1209.126</v>
      </c>
      <c r="L539">
        <v>1945.99148483</v>
      </c>
      <c r="M539">
        <v>2.6155799527284902</v>
      </c>
      <c r="N539">
        <v>0</v>
      </c>
      <c r="O539">
        <v>103.893074</v>
      </c>
      <c r="P539">
        <v>46584.609833000002</v>
      </c>
      <c r="Q539">
        <v>62.613722893817197</v>
      </c>
      <c r="R539">
        <v>46.383502999999997</v>
      </c>
      <c r="S539">
        <v>82.532120000000006</v>
      </c>
      <c r="T539" s="84" t="s">
        <v>45</v>
      </c>
      <c r="U539" s="85"/>
    </row>
    <row r="540" spans="2:21">
      <c r="B540" s="78">
        <v>50192</v>
      </c>
      <c r="C540" t="s">
        <v>24</v>
      </c>
      <c r="D540">
        <v>0</v>
      </c>
      <c r="E540">
        <v>0</v>
      </c>
      <c r="F540">
        <v>0</v>
      </c>
      <c r="G540">
        <v>0</v>
      </c>
      <c r="H540">
        <v>778003.48921000003</v>
      </c>
      <c r="I540">
        <v>1080.5604016805501</v>
      </c>
      <c r="J540">
        <v>1000.0582000000001</v>
      </c>
      <c r="K540">
        <v>1150</v>
      </c>
      <c r="L540">
        <v>201.244891</v>
      </c>
      <c r="M540">
        <v>0.27950679305555498</v>
      </c>
      <c r="N540">
        <v>0</v>
      </c>
      <c r="O540">
        <v>40.593468000000001</v>
      </c>
      <c r="P540">
        <v>134095.38915999999</v>
      </c>
      <c r="Q540">
        <v>186.243596055555</v>
      </c>
      <c r="R540">
        <v>141.12115</v>
      </c>
      <c r="S540">
        <v>226.04564999999999</v>
      </c>
      <c r="T540" s="84" t="s">
        <v>45</v>
      </c>
      <c r="U540" s="85"/>
    </row>
    <row r="541" spans="2:21">
      <c r="B541" s="78">
        <v>50192</v>
      </c>
      <c r="C541" t="s">
        <v>23</v>
      </c>
      <c r="D541">
        <v>45621.501063000003</v>
      </c>
      <c r="E541">
        <v>63.363195920833299</v>
      </c>
      <c r="F541">
        <v>28.375729</v>
      </c>
      <c r="G541">
        <v>93.754310000000004</v>
      </c>
      <c r="H541">
        <v>750267.57723000005</v>
      </c>
      <c r="I541">
        <v>1042.03830170833</v>
      </c>
      <c r="J541">
        <v>1000.0219</v>
      </c>
      <c r="K541">
        <v>1156.05</v>
      </c>
      <c r="L541">
        <v>0</v>
      </c>
      <c r="M541">
        <v>0</v>
      </c>
      <c r="N541">
        <v>0</v>
      </c>
      <c r="O541">
        <v>0</v>
      </c>
      <c r="P541">
        <v>53055.613289000001</v>
      </c>
      <c r="Q541">
        <v>73.688351790277693</v>
      </c>
      <c r="R541">
        <v>49.464526999999997</v>
      </c>
      <c r="S541">
        <v>96.394970000000001</v>
      </c>
      <c r="T541" s="84" t="s">
        <v>45</v>
      </c>
      <c r="U541" s="85"/>
    </row>
    <row r="542" spans="2:21">
      <c r="B542" s="78">
        <v>50222</v>
      </c>
      <c r="C542" t="s">
        <v>24</v>
      </c>
      <c r="D542">
        <v>0</v>
      </c>
      <c r="E542">
        <v>0</v>
      </c>
      <c r="F542">
        <v>0</v>
      </c>
      <c r="G542">
        <v>0</v>
      </c>
      <c r="H542">
        <v>805956.80226000003</v>
      </c>
      <c r="I542">
        <v>1083.27527185483</v>
      </c>
      <c r="J542">
        <v>1000.2163</v>
      </c>
      <c r="K542">
        <v>1150</v>
      </c>
      <c r="L542">
        <v>0</v>
      </c>
      <c r="M542">
        <v>0</v>
      </c>
      <c r="N542">
        <v>0</v>
      </c>
      <c r="O542">
        <v>0</v>
      </c>
      <c r="P542">
        <v>146942.93736000001</v>
      </c>
      <c r="Q542">
        <v>197.50394806451601</v>
      </c>
      <c r="R542">
        <v>155.19153</v>
      </c>
      <c r="S542">
        <v>240.23278999999999</v>
      </c>
      <c r="T542" s="84" t="s">
        <v>45</v>
      </c>
      <c r="U542" s="85"/>
    </row>
    <row r="543" spans="2:21">
      <c r="B543" s="78">
        <v>50222</v>
      </c>
      <c r="C543" t="s">
        <v>23</v>
      </c>
      <c r="D543">
        <v>53912.377234</v>
      </c>
      <c r="E543">
        <v>72.462872626343994</v>
      </c>
      <c r="F543">
        <v>40.010986000000003</v>
      </c>
      <c r="G543">
        <v>94.875060000000005</v>
      </c>
      <c r="H543">
        <v>793974.48994</v>
      </c>
      <c r="I543">
        <v>1067.1700133602101</v>
      </c>
      <c r="J543">
        <v>1000.06494</v>
      </c>
      <c r="K543">
        <v>1225</v>
      </c>
      <c r="L543">
        <v>0</v>
      </c>
      <c r="M543">
        <v>0</v>
      </c>
      <c r="N543">
        <v>0</v>
      </c>
      <c r="O543">
        <v>0</v>
      </c>
      <c r="P543">
        <v>61791.655667999999</v>
      </c>
      <c r="Q543">
        <v>83.053300629032194</v>
      </c>
      <c r="R543">
        <v>55.666060000000002</v>
      </c>
      <c r="S543">
        <v>99.223060000000004</v>
      </c>
      <c r="T543" s="84" t="s">
        <v>45</v>
      </c>
      <c r="U543" s="85"/>
    </row>
    <row r="544" spans="2:21">
      <c r="B544" s="78">
        <v>50253</v>
      </c>
      <c r="C544" t="s">
        <v>24</v>
      </c>
      <c r="D544">
        <v>0</v>
      </c>
      <c r="E544">
        <v>0</v>
      </c>
      <c r="F544">
        <v>0</v>
      </c>
      <c r="G544">
        <v>0</v>
      </c>
      <c r="H544">
        <v>802331.51281999995</v>
      </c>
      <c r="I544">
        <v>1078.40257099462</v>
      </c>
      <c r="J544">
        <v>1000.2405</v>
      </c>
      <c r="K544">
        <v>1150</v>
      </c>
      <c r="L544">
        <v>0</v>
      </c>
      <c r="M544">
        <v>0</v>
      </c>
      <c r="N544">
        <v>0</v>
      </c>
      <c r="O544">
        <v>0</v>
      </c>
      <c r="P544">
        <v>143917.23501</v>
      </c>
      <c r="Q544">
        <v>193.437143830645</v>
      </c>
      <c r="R544">
        <v>155.26626999999999</v>
      </c>
      <c r="S544">
        <v>236.07221999999999</v>
      </c>
      <c r="T544" s="84" t="s">
        <v>45</v>
      </c>
      <c r="U544" s="85"/>
    </row>
    <row r="545" spans="2:21">
      <c r="B545" s="78">
        <v>50253</v>
      </c>
      <c r="C545" t="s">
        <v>23</v>
      </c>
      <c r="D545">
        <v>55647.284088</v>
      </c>
      <c r="E545">
        <v>74.794736677419294</v>
      </c>
      <c r="F545">
        <v>38.886578</v>
      </c>
      <c r="G545">
        <v>92.727609999999999</v>
      </c>
      <c r="H545">
        <v>794888.33174000005</v>
      </c>
      <c r="I545">
        <v>1068.3982953494601</v>
      </c>
      <c r="J545">
        <v>1000.4215</v>
      </c>
      <c r="K545">
        <v>1225</v>
      </c>
      <c r="L545">
        <v>0</v>
      </c>
      <c r="M545">
        <v>0</v>
      </c>
      <c r="N545">
        <v>0</v>
      </c>
      <c r="O545">
        <v>0</v>
      </c>
      <c r="P545">
        <v>62793.297307000001</v>
      </c>
      <c r="Q545">
        <v>84.3995931545698</v>
      </c>
      <c r="R545">
        <v>70.658990000000003</v>
      </c>
      <c r="S545">
        <v>99.35642</v>
      </c>
      <c r="T545" s="84" t="s">
        <v>45</v>
      </c>
      <c r="U545" s="85"/>
    </row>
    <row r="546" spans="2:21">
      <c r="B546" s="78">
        <v>50284</v>
      </c>
      <c r="C546" t="s">
        <v>24</v>
      </c>
      <c r="D546">
        <v>0</v>
      </c>
      <c r="E546">
        <v>0</v>
      </c>
      <c r="F546">
        <v>0</v>
      </c>
      <c r="G546">
        <v>0</v>
      </c>
      <c r="H546">
        <v>780785.77488000004</v>
      </c>
      <c r="I546">
        <v>1084.42468733333</v>
      </c>
      <c r="J546">
        <v>1000.18555</v>
      </c>
      <c r="K546">
        <v>1150</v>
      </c>
      <c r="L546">
        <v>0</v>
      </c>
      <c r="M546">
        <v>0</v>
      </c>
      <c r="N546">
        <v>0</v>
      </c>
      <c r="O546">
        <v>0</v>
      </c>
      <c r="P546">
        <v>130702.37841999999</v>
      </c>
      <c r="Q546">
        <v>181.531081138888</v>
      </c>
      <c r="R546">
        <v>144.18105</v>
      </c>
      <c r="S546">
        <v>230.89350999999999</v>
      </c>
      <c r="T546" s="84" t="s">
        <v>45</v>
      </c>
      <c r="U546" s="85"/>
    </row>
    <row r="547" spans="2:21">
      <c r="B547" s="78">
        <v>50284</v>
      </c>
      <c r="C547" t="s">
        <v>23</v>
      </c>
      <c r="D547">
        <v>59028.959835000001</v>
      </c>
      <c r="E547">
        <v>81.984666437499996</v>
      </c>
      <c r="F547">
        <v>68.764786000000001</v>
      </c>
      <c r="G547">
        <v>92.941055000000006</v>
      </c>
      <c r="H547">
        <v>764110.51303999999</v>
      </c>
      <c r="I547">
        <v>1061.2646014444399</v>
      </c>
      <c r="J547">
        <v>1000.03577</v>
      </c>
      <c r="K547">
        <v>1225</v>
      </c>
      <c r="L547">
        <v>0</v>
      </c>
      <c r="M547">
        <v>0</v>
      </c>
      <c r="N547">
        <v>0</v>
      </c>
      <c r="O547">
        <v>0</v>
      </c>
      <c r="P547">
        <v>59577.406619000001</v>
      </c>
      <c r="Q547">
        <v>82.746398081944406</v>
      </c>
      <c r="R547">
        <v>68.764786000000001</v>
      </c>
      <c r="S547">
        <v>95.125529999999998</v>
      </c>
      <c r="T547" s="84" t="s">
        <v>45</v>
      </c>
      <c r="U547" s="85"/>
    </row>
    <row r="548" spans="2:21">
      <c r="B548" s="78">
        <v>50314</v>
      </c>
      <c r="C548" t="s">
        <v>24</v>
      </c>
      <c r="D548">
        <v>0</v>
      </c>
      <c r="E548">
        <v>0</v>
      </c>
      <c r="F548">
        <v>0</v>
      </c>
      <c r="G548">
        <v>0</v>
      </c>
      <c r="H548">
        <v>813672.38931</v>
      </c>
      <c r="I548">
        <v>1093.6456845564501</v>
      </c>
      <c r="J548">
        <v>1000.2311</v>
      </c>
      <c r="K548">
        <v>1150</v>
      </c>
      <c r="L548">
        <v>0</v>
      </c>
      <c r="M548">
        <v>0</v>
      </c>
      <c r="N548">
        <v>0</v>
      </c>
      <c r="O548">
        <v>0</v>
      </c>
      <c r="P548">
        <v>123547.00191000001</v>
      </c>
      <c r="Q548">
        <v>166.057798266129</v>
      </c>
      <c r="R548">
        <v>129.2602</v>
      </c>
      <c r="S548">
        <v>207.50978000000001</v>
      </c>
      <c r="T548" s="84" t="s">
        <v>45</v>
      </c>
      <c r="U548" s="85"/>
    </row>
    <row r="549" spans="2:21">
      <c r="B549" s="78">
        <v>50314</v>
      </c>
      <c r="C549" t="s">
        <v>23</v>
      </c>
      <c r="D549">
        <v>60382.031314</v>
      </c>
      <c r="E549">
        <v>81.158644239247295</v>
      </c>
      <c r="F549">
        <v>69.688280000000006</v>
      </c>
      <c r="G549">
        <v>94.804540000000003</v>
      </c>
      <c r="H549">
        <v>779102.25818999996</v>
      </c>
      <c r="I549">
        <v>1047.1804545564501</v>
      </c>
      <c r="J549">
        <v>1000.0503</v>
      </c>
      <c r="K549">
        <v>1201.7992999999999</v>
      </c>
      <c r="L549">
        <v>0</v>
      </c>
      <c r="M549">
        <v>0</v>
      </c>
      <c r="N549">
        <v>0</v>
      </c>
      <c r="O549">
        <v>0</v>
      </c>
      <c r="P549">
        <v>61170.798440999999</v>
      </c>
      <c r="Q549">
        <v>82.218815108870899</v>
      </c>
      <c r="R549">
        <v>69.688280000000006</v>
      </c>
      <c r="S549">
        <v>95.564445000000006</v>
      </c>
      <c r="T549" s="84" t="s">
        <v>45</v>
      </c>
      <c r="U549" s="85"/>
    </row>
    <row r="550" spans="2:21">
      <c r="B550" s="78">
        <v>50345</v>
      </c>
      <c r="C550" t="s">
        <v>24</v>
      </c>
      <c r="D550">
        <v>0</v>
      </c>
      <c r="E550">
        <v>0</v>
      </c>
      <c r="F550">
        <v>0</v>
      </c>
      <c r="G550">
        <v>0</v>
      </c>
      <c r="H550">
        <v>780428.30974000006</v>
      </c>
      <c r="I550">
        <v>1083.92820797222</v>
      </c>
      <c r="J550">
        <v>1000.03516</v>
      </c>
      <c r="K550">
        <v>1150</v>
      </c>
      <c r="L550">
        <v>0</v>
      </c>
      <c r="M550">
        <v>0</v>
      </c>
      <c r="N550">
        <v>0</v>
      </c>
      <c r="O550">
        <v>0</v>
      </c>
      <c r="P550">
        <v>127494.52638</v>
      </c>
      <c r="Q550">
        <v>177.07573108333301</v>
      </c>
      <c r="R550">
        <v>150.66354000000001</v>
      </c>
      <c r="S550">
        <v>204.96994000000001</v>
      </c>
      <c r="T550" s="84" t="s">
        <v>45</v>
      </c>
      <c r="U550" s="85"/>
    </row>
    <row r="551" spans="2:21">
      <c r="B551" s="78">
        <v>50345</v>
      </c>
      <c r="C551" t="s">
        <v>23</v>
      </c>
      <c r="D551">
        <v>61995.229072000002</v>
      </c>
      <c r="E551">
        <v>86.104484822222204</v>
      </c>
      <c r="F551">
        <v>73.996955999999997</v>
      </c>
      <c r="G551">
        <v>99.080010000000001</v>
      </c>
      <c r="H551">
        <v>761408.32525999995</v>
      </c>
      <c r="I551">
        <v>1057.51156286111</v>
      </c>
      <c r="J551">
        <v>1000.15405</v>
      </c>
      <c r="K551">
        <v>1221.423</v>
      </c>
      <c r="L551">
        <v>0</v>
      </c>
      <c r="M551">
        <v>0</v>
      </c>
      <c r="N551">
        <v>0</v>
      </c>
      <c r="O551">
        <v>0</v>
      </c>
      <c r="P551">
        <v>60749.510645000002</v>
      </c>
      <c r="Q551">
        <v>84.374320340277706</v>
      </c>
      <c r="R551">
        <v>73.996955999999997</v>
      </c>
      <c r="S551">
        <v>97.679249999999996</v>
      </c>
      <c r="T551" s="84" t="s">
        <v>45</v>
      </c>
      <c r="U551" s="85"/>
    </row>
    <row r="552" spans="2:21">
      <c r="B552" s="78">
        <v>50375</v>
      </c>
      <c r="C552" t="s">
        <v>24</v>
      </c>
      <c r="D552">
        <v>0</v>
      </c>
      <c r="E552">
        <v>0</v>
      </c>
      <c r="F552">
        <v>0</v>
      </c>
      <c r="G552">
        <v>0</v>
      </c>
      <c r="H552">
        <v>803526.74999000004</v>
      </c>
      <c r="I552">
        <v>1080.0090725672001</v>
      </c>
      <c r="J552">
        <v>1000.0563</v>
      </c>
      <c r="K552">
        <v>1150</v>
      </c>
      <c r="L552">
        <v>0</v>
      </c>
      <c r="M552">
        <v>0</v>
      </c>
      <c r="N552">
        <v>0</v>
      </c>
      <c r="O552">
        <v>0</v>
      </c>
      <c r="P552">
        <v>137741.29259</v>
      </c>
      <c r="Q552">
        <v>185.13614595430101</v>
      </c>
      <c r="R552">
        <v>158.54614000000001</v>
      </c>
      <c r="S552">
        <v>209.52620999999999</v>
      </c>
      <c r="T552" s="84" t="s">
        <v>45</v>
      </c>
      <c r="U552" s="85"/>
    </row>
    <row r="553" spans="2:21">
      <c r="B553" s="78">
        <v>50375</v>
      </c>
      <c r="C553" t="s">
        <v>23</v>
      </c>
      <c r="D553">
        <v>62725.355286999998</v>
      </c>
      <c r="E553">
        <v>84.308273235214997</v>
      </c>
      <c r="F553">
        <v>49.28181</v>
      </c>
      <c r="G553">
        <v>103.110016</v>
      </c>
      <c r="H553">
        <v>787410.40517000004</v>
      </c>
      <c r="I553">
        <v>1058.34731877688</v>
      </c>
      <c r="J553">
        <v>1000.07715</v>
      </c>
      <c r="K553">
        <v>1225</v>
      </c>
      <c r="L553">
        <v>0</v>
      </c>
      <c r="M553">
        <v>0</v>
      </c>
      <c r="N553">
        <v>0</v>
      </c>
      <c r="O553">
        <v>0</v>
      </c>
      <c r="P553">
        <v>66591.460185999997</v>
      </c>
      <c r="Q553">
        <v>89.504650787634404</v>
      </c>
      <c r="R553">
        <v>79.341224999999994</v>
      </c>
      <c r="S553">
        <v>100.98402</v>
      </c>
      <c r="T553" s="84" t="s">
        <v>45</v>
      </c>
      <c r="U553" s="85"/>
    </row>
    <row r="554" spans="2:21">
      <c r="B554" s="78">
        <v>50406</v>
      </c>
      <c r="C554" t="s">
        <v>24</v>
      </c>
      <c r="D554">
        <v>0</v>
      </c>
      <c r="E554">
        <v>0</v>
      </c>
      <c r="F554">
        <v>0</v>
      </c>
      <c r="G554">
        <v>0</v>
      </c>
      <c r="H554">
        <v>804488.15957999998</v>
      </c>
      <c r="I554">
        <v>1081.30128975806</v>
      </c>
      <c r="J554">
        <v>1000.0531999999999</v>
      </c>
      <c r="K554">
        <v>1150</v>
      </c>
      <c r="L554">
        <v>0</v>
      </c>
      <c r="M554">
        <v>0</v>
      </c>
      <c r="N554">
        <v>0</v>
      </c>
      <c r="O554">
        <v>0</v>
      </c>
      <c r="P554">
        <v>138223.28200000001</v>
      </c>
      <c r="Q554">
        <v>185.783981182795</v>
      </c>
      <c r="R554">
        <v>163.05768</v>
      </c>
      <c r="S554">
        <v>209.39406</v>
      </c>
      <c r="T554" s="84" t="s">
        <v>45</v>
      </c>
      <c r="U554" s="85"/>
    </row>
    <row r="555" spans="2:21">
      <c r="B555" s="78">
        <v>50406</v>
      </c>
      <c r="C555" t="s">
        <v>23</v>
      </c>
      <c r="D555">
        <v>64072.248905</v>
      </c>
      <c r="E555">
        <v>86.118614119623601</v>
      </c>
      <c r="F555">
        <v>49.225085999999997</v>
      </c>
      <c r="G555">
        <v>108.067345</v>
      </c>
      <c r="H555">
        <v>796622.21470999997</v>
      </c>
      <c r="I555">
        <v>1070.72878321236</v>
      </c>
      <c r="J555">
        <v>1000.0796</v>
      </c>
      <c r="K555">
        <v>1225</v>
      </c>
      <c r="L555">
        <v>0</v>
      </c>
      <c r="M555">
        <v>0</v>
      </c>
      <c r="N555">
        <v>0</v>
      </c>
      <c r="O555">
        <v>0</v>
      </c>
      <c r="P555">
        <v>66716.192999999999</v>
      </c>
      <c r="Q555">
        <v>89.672302419354807</v>
      </c>
      <c r="R555">
        <v>77.138599999999997</v>
      </c>
      <c r="S555">
        <v>104.213326</v>
      </c>
      <c r="T555" s="84" t="s">
        <v>45</v>
      </c>
      <c r="U555" s="85"/>
    </row>
    <row r="556" spans="2:21">
      <c r="B556" s="78">
        <v>50437</v>
      </c>
      <c r="C556" t="s">
        <v>24</v>
      </c>
      <c r="D556">
        <v>0</v>
      </c>
      <c r="E556">
        <v>0</v>
      </c>
      <c r="F556">
        <v>0</v>
      </c>
      <c r="G556">
        <v>0</v>
      </c>
      <c r="H556">
        <v>730896.80293000001</v>
      </c>
      <c r="I556">
        <v>1087.6440519791599</v>
      </c>
      <c r="J556">
        <v>1000.3573</v>
      </c>
      <c r="K556">
        <v>1150</v>
      </c>
      <c r="L556">
        <v>0</v>
      </c>
      <c r="M556">
        <v>0</v>
      </c>
      <c r="N556">
        <v>0</v>
      </c>
      <c r="O556">
        <v>0</v>
      </c>
      <c r="P556">
        <v>123834.94465</v>
      </c>
      <c r="Q556">
        <v>184.27819144345199</v>
      </c>
      <c r="R556">
        <v>159.0086</v>
      </c>
      <c r="S556">
        <v>213.83366000000001</v>
      </c>
      <c r="T556" s="84" t="s">
        <v>45</v>
      </c>
      <c r="U556" s="85"/>
    </row>
    <row r="557" spans="2:21">
      <c r="B557" s="78">
        <v>50437</v>
      </c>
      <c r="C557" t="s">
        <v>23</v>
      </c>
      <c r="D557">
        <v>53984.414272000002</v>
      </c>
      <c r="E557">
        <v>80.333949809523801</v>
      </c>
      <c r="F557">
        <v>43.340904000000002</v>
      </c>
      <c r="G557">
        <v>102.93805</v>
      </c>
      <c r="H557">
        <v>711210.48381999996</v>
      </c>
      <c r="I557">
        <v>1058.3489342559501</v>
      </c>
      <c r="J557">
        <v>1000.6974</v>
      </c>
      <c r="K557">
        <v>1225</v>
      </c>
      <c r="L557">
        <v>0</v>
      </c>
      <c r="M557">
        <v>0</v>
      </c>
      <c r="N557">
        <v>0</v>
      </c>
      <c r="O557">
        <v>0</v>
      </c>
      <c r="P557">
        <v>57748.52708</v>
      </c>
      <c r="Q557">
        <v>85.935308154761898</v>
      </c>
      <c r="R557">
        <v>69.548410000000004</v>
      </c>
      <c r="S557">
        <v>99.589129999999997</v>
      </c>
      <c r="T557" s="84" t="s">
        <v>45</v>
      </c>
      <c r="U557" s="85"/>
    </row>
    <row r="558" spans="2:21">
      <c r="B558" s="78">
        <v>50465</v>
      </c>
      <c r="C558" t="s">
        <v>24</v>
      </c>
      <c r="D558">
        <v>0</v>
      </c>
      <c r="E558">
        <v>0</v>
      </c>
      <c r="F558">
        <v>0</v>
      </c>
      <c r="G558">
        <v>0</v>
      </c>
      <c r="H558">
        <v>808709.20077</v>
      </c>
      <c r="I558">
        <v>1086.97473221774</v>
      </c>
      <c r="J558">
        <v>1000.3323</v>
      </c>
      <c r="K558">
        <v>1150</v>
      </c>
      <c r="L558">
        <v>0</v>
      </c>
      <c r="M558">
        <v>0</v>
      </c>
      <c r="N558">
        <v>0</v>
      </c>
      <c r="O558">
        <v>0</v>
      </c>
      <c r="P558">
        <v>129199.83854</v>
      </c>
      <c r="Q558">
        <v>173.655696962365</v>
      </c>
      <c r="R558">
        <v>138.28387000000001</v>
      </c>
      <c r="S558">
        <v>211.23035999999999</v>
      </c>
      <c r="T558" s="84" t="s">
        <v>45</v>
      </c>
      <c r="U558" s="85"/>
    </row>
    <row r="559" spans="2:21">
      <c r="B559" s="78">
        <v>50465</v>
      </c>
      <c r="C559" t="s">
        <v>23</v>
      </c>
      <c r="D559">
        <v>63446.077363999997</v>
      </c>
      <c r="E559">
        <v>85.276985704300998</v>
      </c>
      <c r="F559">
        <v>63.255645999999999</v>
      </c>
      <c r="G559">
        <v>100.34396</v>
      </c>
      <c r="H559">
        <v>786221.78422999999</v>
      </c>
      <c r="I559">
        <v>1056.74970998655</v>
      </c>
      <c r="J559">
        <v>1000.1175500000001</v>
      </c>
      <c r="K559">
        <v>1225</v>
      </c>
      <c r="L559">
        <v>0</v>
      </c>
      <c r="M559">
        <v>0</v>
      </c>
      <c r="N559">
        <v>0</v>
      </c>
      <c r="O559">
        <v>0</v>
      </c>
      <c r="P559">
        <v>61558.428194</v>
      </c>
      <c r="Q559">
        <v>82.739822841397796</v>
      </c>
      <c r="R559">
        <v>62.617843999999998</v>
      </c>
      <c r="S559">
        <v>98.023124999999993</v>
      </c>
      <c r="T559" s="84" t="s">
        <v>45</v>
      </c>
      <c r="U559" s="85"/>
    </row>
    <row r="560" spans="2:21">
      <c r="B560" s="78">
        <v>50496</v>
      </c>
      <c r="C560" t="s">
        <v>24</v>
      </c>
      <c r="D560">
        <v>0</v>
      </c>
      <c r="E560">
        <v>0</v>
      </c>
      <c r="F560">
        <v>0</v>
      </c>
      <c r="G560">
        <v>0</v>
      </c>
      <c r="H560">
        <v>777950.77862999996</v>
      </c>
      <c r="I560">
        <v>1080.4871925416601</v>
      </c>
      <c r="J560">
        <v>1000.0271</v>
      </c>
      <c r="K560">
        <v>1150</v>
      </c>
      <c r="L560">
        <v>14379.676938860001</v>
      </c>
      <c r="M560">
        <v>19.971773526194401</v>
      </c>
      <c r="N560">
        <v>0</v>
      </c>
      <c r="O560">
        <v>199.77582000000001</v>
      </c>
      <c r="P560">
        <v>117412.92778</v>
      </c>
      <c r="Q560">
        <v>163.073510805555</v>
      </c>
      <c r="R560">
        <v>127.54639</v>
      </c>
      <c r="S560">
        <v>200.60616999999999</v>
      </c>
      <c r="T560" s="84" t="s">
        <v>45</v>
      </c>
      <c r="U560" s="85"/>
    </row>
    <row r="561" spans="2:21">
      <c r="B561" s="78">
        <v>50496</v>
      </c>
      <c r="C561" t="s">
        <v>23</v>
      </c>
      <c r="D561">
        <v>53652.209556000002</v>
      </c>
      <c r="E561">
        <v>74.516957716666596</v>
      </c>
      <c r="F561">
        <v>47.456389999999999</v>
      </c>
      <c r="G561">
        <v>91.555719999999994</v>
      </c>
      <c r="H561">
        <v>755623.49503999995</v>
      </c>
      <c r="I561">
        <v>1049.4770764444399</v>
      </c>
      <c r="J561">
        <v>1000.0270400000001</v>
      </c>
      <c r="K561">
        <v>1225</v>
      </c>
      <c r="L561">
        <v>481.05856940000001</v>
      </c>
      <c r="M561">
        <v>0.66813690194444397</v>
      </c>
      <c r="N561">
        <v>0</v>
      </c>
      <c r="O561">
        <v>58.064549999999997</v>
      </c>
      <c r="P561">
        <v>52525.278864</v>
      </c>
      <c r="Q561">
        <v>72.951776199999998</v>
      </c>
      <c r="R561">
        <v>47.456389999999999</v>
      </c>
      <c r="S561">
        <v>90.126334999999997</v>
      </c>
      <c r="T561" s="84" t="s">
        <v>45</v>
      </c>
      <c r="U561" s="85"/>
    </row>
    <row r="562" spans="2:21">
      <c r="B562" s="78">
        <v>50526</v>
      </c>
      <c r="C562" t="s">
        <v>24</v>
      </c>
      <c r="D562">
        <v>0</v>
      </c>
      <c r="E562">
        <v>0</v>
      </c>
      <c r="F562">
        <v>0</v>
      </c>
      <c r="G562">
        <v>0</v>
      </c>
      <c r="H562">
        <v>804212.62951</v>
      </c>
      <c r="I562">
        <v>1080.9309536424701</v>
      </c>
      <c r="J562">
        <v>1000.3357</v>
      </c>
      <c r="K562">
        <v>1150</v>
      </c>
      <c r="L562">
        <v>1.5368423</v>
      </c>
      <c r="M562">
        <v>2.0656482526881701E-3</v>
      </c>
      <c r="N562">
        <v>0</v>
      </c>
      <c r="O562">
        <v>1.5368423</v>
      </c>
      <c r="P562">
        <v>130667.90614000001</v>
      </c>
      <c r="Q562">
        <v>175.62890610215001</v>
      </c>
      <c r="R562">
        <v>133.27414999999999</v>
      </c>
      <c r="S562">
        <v>211.78989999999999</v>
      </c>
      <c r="T562" s="84" t="s">
        <v>45</v>
      </c>
      <c r="U562" s="85"/>
    </row>
    <row r="563" spans="2:21">
      <c r="B563" s="78">
        <v>50526</v>
      </c>
      <c r="C563" t="s">
        <v>23</v>
      </c>
      <c r="D563">
        <v>46644.771518000001</v>
      </c>
      <c r="E563">
        <v>62.694585373655897</v>
      </c>
      <c r="F563">
        <v>45.489913999999999</v>
      </c>
      <c r="G563">
        <v>82.330475000000007</v>
      </c>
      <c r="H563">
        <v>776777.84713000001</v>
      </c>
      <c r="I563">
        <v>1044.0562461424699</v>
      </c>
      <c r="J563">
        <v>1000.00635</v>
      </c>
      <c r="K563">
        <v>1225</v>
      </c>
      <c r="L563">
        <v>1882.0851954300001</v>
      </c>
      <c r="M563">
        <v>2.5296844024596701</v>
      </c>
      <c r="N563">
        <v>0</v>
      </c>
      <c r="O563">
        <v>114.65243</v>
      </c>
      <c r="P563">
        <v>46615.095773000001</v>
      </c>
      <c r="Q563">
        <v>62.654698619623602</v>
      </c>
      <c r="R563">
        <v>46.2654</v>
      </c>
      <c r="S563">
        <v>82.175020000000004</v>
      </c>
      <c r="T563" s="84" t="s">
        <v>45</v>
      </c>
      <c r="U563" s="85"/>
    </row>
    <row r="564" spans="2:21">
      <c r="B564" s="78">
        <v>50557</v>
      </c>
      <c r="C564" t="s">
        <v>24</v>
      </c>
      <c r="D564">
        <v>0</v>
      </c>
      <c r="E564">
        <v>0</v>
      </c>
      <c r="F564">
        <v>0</v>
      </c>
      <c r="G564">
        <v>0</v>
      </c>
      <c r="H564">
        <v>779026.33504000003</v>
      </c>
      <c r="I564">
        <v>1081.98102088888</v>
      </c>
      <c r="J564">
        <v>1000.0254</v>
      </c>
      <c r="K564">
        <v>1150</v>
      </c>
      <c r="L564">
        <v>148.06731500000001</v>
      </c>
      <c r="M564">
        <v>0.205649048611111</v>
      </c>
      <c r="N564">
        <v>0</v>
      </c>
      <c r="O564">
        <v>37.659385999999998</v>
      </c>
      <c r="P564">
        <v>135006.14587000001</v>
      </c>
      <c r="Q564">
        <v>187.50853593055501</v>
      </c>
      <c r="R564">
        <v>141.65307999999999</v>
      </c>
      <c r="S564">
        <v>230.65991</v>
      </c>
      <c r="T564" s="84" t="s">
        <v>45</v>
      </c>
      <c r="U564" s="85"/>
    </row>
    <row r="565" spans="2:21">
      <c r="B565" s="78">
        <v>50557</v>
      </c>
      <c r="C565" t="s">
        <v>23</v>
      </c>
      <c r="D565">
        <v>45858.696612</v>
      </c>
      <c r="E565">
        <v>63.692634183333297</v>
      </c>
      <c r="F565">
        <v>27.755330000000001</v>
      </c>
      <c r="G565">
        <v>93.576160000000002</v>
      </c>
      <c r="H565">
        <v>750292.04174000002</v>
      </c>
      <c r="I565">
        <v>1042.0722801944401</v>
      </c>
      <c r="J565">
        <v>1000.1863</v>
      </c>
      <c r="K565">
        <v>1165.9978000000001</v>
      </c>
      <c r="L565">
        <v>3.3978043000000002</v>
      </c>
      <c r="M565">
        <v>4.7191726388888799E-3</v>
      </c>
      <c r="N565">
        <v>0</v>
      </c>
      <c r="O565">
        <v>3.3978043000000002</v>
      </c>
      <c r="P565">
        <v>53274.955527999999</v>
      </c>
      <c r="Q565">
        <v>73.992993788888796</v>
      </c>
      <c r="R565">
        <v>49.332053999999999</v>
      </c>
      <c r="S565">
        <v>96.426349999999999</v>
      </c>
      <c r="T565" s="84" t="s">
        <v>45</v>
      </c>
      <c r="U565" s="85"/>
    </row>
    <row r="566" spans="2:21">
      <c r="B566" s="78">
        <v>50587</v>
      </c>
      <c r="C566" t="s">
        <v>24</v>
      </c>
      <c r="D566">
        <v>0</v>
      </c>
      <c r="E566">
        <v>0</v>
      </c>
      <c r="F566">
        <v>0</v>
      </c>
      <c r="G566">
        <v>0</v>
      </c>
      <c r="H566">
        <v>805626.24659999995</v>
      </c>
      <c r="I566">
        <v>1082.8309766129</v>
      </c>
      <c r="J566">
        <v>1000.2168</v>
      </c>
      <c r="K566">
        <v>1150</v>
      </c>
      <c r="L566">
        <v>0</v>
      </c>
      <c r="M566">
        <v>0</v>
      </c>
      <c r="N566">
        <v>0</v>
      </c>
      <c r="O566">
        <v>0</v>
      </c>
      <c r="P566">
        <v>147504.04592</v>
      </c>
      <c r="Q566">
        <v>198.25812623655901</v>
      </c>
      <c r="R566">
        <v>156.66204999999999</v>
      </c>
      <c r="S566">
        <v>242.79227</v>
      </c>
      <c r="T566" s="84" t="s">
        <v>45</v>
      </c>
      <c r="U566" s="85"/>
    </row>
    <row r="567" spans="2:21">
      <c r="B567" s="78">
        <v>50587</v>
      </c>
      <c r="C567" t="s">
        <v>23</v>
      </c>
      <c r="D567">
        <v>55054.851368000003</v>
      </c>
      <c r="E567">
        <v>73.998456139784906</v>
      </c>
      <c r="F567">
        <v>40.142913999999998</v>
      </c>
      <c r="G567">
        <v>95.539000000000001</v>
      </c>
      <c r="H567">
        <v>794199.22762000002</v>
      </c>
      <c r="I567">
        <v>1067.4720801343999</v>
      </c>
      <c r="J567">
        <v>1000.3558</v>
      </c>
      <c r="K567">
        <v>1225</v>
      </c>
      <c r="L567">
        <v>0</v>
      </c>
      <c r="M567">
        <v>0</v>
      </c>
      <c r="N567">
        <v>0</v>
      </c>
      <c r="O567">
        <v>0</v>
      </c>
      <c r="P567">
        <v>62637.115769000004</v>
      </c>
      <c r="Q567">
        <v>84.189671732526804</v>
      </c>
      <c r="R567">
        <v>55.479404000000002</v>
      </c>
      <c r="S567">
        <v>99.521190000000004</v>
      </c>
      <c r="T567" s="84" t="s">
        <v>45</v>
      </c>
      <c r="U567" s="85"/>
    </row>
    <row r="568" spans="2:21">
      <c r="B568" s="78">
        <v>50618</v>
      </c>
      <c r="C568" t="s">
        <v>24</v>
      </c>
      <c r="D568">
        <v>0</v>
      </c>
      <c r="E568">
        <v>0</v>
      </c>
      <c r="F568">
        <v>0</v>
      </c>
      <c r="G568">
        <v>0</v>
      </c>
      <c r="H568">
        <v>803937.94036000001</v>
      </c>
      <c r="I568">
        <v>1080.5617477956901</v>
      </c>
      <c r="J568">
        <v>1000.3447</v>
      </c>
      <c r="K568">
        <v>1150</v>
      </c>
      <c r="L568">
        <v>0</v>
      </c>
      <c r="M568">
        <v>0</v>
      </c>
      <c r="N568">
        <v>0</v>
      </c>
      <c r="O568">
        <v>0</v>
      </c>
      <c r="P568">
        <v>144606.95045999999</v>
      </c>
      <c r="Q568">
        <v>194.36418072580599</v>
      </c>
      <c r="R568">
        <v>155.62549000000001</v>
      </c>
      <c r="S568">
        <v>245.89264</v>
      </c>
      <c r="T568" s="84" t="s">
        <v>45</v>
      </c>
      <c r="U568" s="85"/>
    </row>
    <row r="569" spans="2:21">
      <c r="B569" s="78">
        <v>50618</v>
      </c>
      <c r="C569" t="s">
        <v>23</v>
      </c>
      <c r="D569">
        <v>55481.544894999999</v>
      </c>
      <c r="E569">
        <v>74.571968944892404</v>
      </c>
      <c r="F569">
        <v>39.302371999999998</v>
      </c>
      <c r="G569">
        <v>93.417339999999996</v>
      </c>
      <c r="H569">
        <v>794786.52596</v>
      </c>
      <c r="I569">
        <v>1068.2614596236499</v>
      </c>
      <c r="J569">
        <v>1000.0143399999999</v>
      </c>
      <c r="K569">
        <v>1225</v>
      </c>
      <c r="L569">
        <v>0</v>
      </c>
      <c r="M569">
        <v>0</v>
      </c>
      <c r="N569">
        <v>0</v>
      </c>
      <c r="O569">
        <v>0</v>
      </c>
      <c r="P569">
        <v>62927.719551000002</v>
      </c>
      <c r="Q569">
        <v>84.580268213709601</v>
      </c>
      <c r="R569">
        <v>70.513626000000002</v>
      </c>
      <c r="S569">
        <v>100.47692000000001</v>
      </c>
      <c r="T569" s="84" t="s">
        <v>45</v>
      </c>
      <c r="U569" s="85"/>
    </row>
    <row r="570" spans="2:21">
      <c r="B570" s="78">
        <v>50649</v>
      </c>
      <c r="C570" t="s">
        <v>24</v>
      </c>
      <c r="D570">
        <v>0</v>
      </c>
      <c r="E570">
        <v>0</v>
      </c>
      <c r="F570">
        <v>0</v>
      </c>
      <c r="G570">
        <v>0</v>
      </c>
      <c r="H570">
        <v>781226.67134</v>
      </c>
      <c r="I570">
        <v>1085.03704352777</v>
      </c>
      <c r="J570">
        <v>1000.1655</v>
      </c>
      <c r="K570">
        <v>1150</v>
      </c>
      <c r="L570">
        <v>0</v>
      </c>
      <c r="M570">
        <v>0</v>
      </c>
      <c r="N570">
        <v>0</v>
      </c>
      <c r="O570">
        <v>0</v>
      </c>
      <c r="P570">
        <v>130791.18844</v>
      </c>
      <c r="Q570">
        <v>181.65442838888799</v>
      </c>
      <c r="R570">
        <v>142.33723000000001</v>
      </c>
      <c r="S570">
        <v>225.81805</v>
      </c>
      <c r="T570" s="84" t="s">
        <v>45</v>
      </c>
      <c r="U570" s="85"/>
    </row>
    <row r="571" spans="2:21">
      <c r="B571" s="78">
        <v>50649</v>
      </c>
      <c r="C571" t="s">
        <v>23</v>
      </c>
      <c r="D571">
        <v>59052.813435999997</v>
      </c>
      <c r="E571">
        <v>82.017796438888794</v>
      </c>
      <c r="F571">
        <v>68.332790000000003</v>
      </c>
      <c r="G571">
        <v>92.408325000000005</v>
      </c>
      <c r="H571">
        <v>763139.00257000001</v>
      </c>
      <c r="I571">
        <v>1059.9152813472199</v>
      </c>
      <c r="J571">
        <v>1000.1275000000001</v>
      </c>
      <c r="K571">
        <v>1225</v>
      </c>
      <c r="L571">
        <v>0</v>
      </c>
      <c r="M571">
        <v>0</v>
      </c>
      <c r="N571">
        <v>0</v>
      </c>
      <c r="O571">
        <v>0</v>
      </c>
      <c r="P571">
        <v>59610.947762000003</v>
      </c>
      <c r="Q571">
        <v>82.792983002777703</v>
      </c>
      <c r="R571">
        <v>68.332790000000003</v>
      </c>
      <c r="S571">
        <v>94.502075000000005</v>
      </c>
      <c r="T571" s="84" t="s">
        <v>45</v>
      </c>
      <c r="U571" s="85"/>
    </row>
    <row r="572" spans="2:21">
      <c r="B572" s="78">
        <v>50679</v>
      </c>
      <c r="C572" t="s">
        <v>24</v>
      </c>
      <c r="D572">
        <v>0</v>
      </c>
      <c r="E572">
        <v>0</v>
      </c>
      <c r="F572">
        <v>0</v>
      </c>
      <c r="G572">
        <v>0</v>
      </c>
      <c r="H572">
        <v>813415.46658000001</v>
      </c>
      <c r="I572">
        <v>1093.3003583064501</v>
      </c>
      <c r="J572">
        <v>1000.6161</v>
      </c>
      <c r="K572">
        <v>1150</v>
      </c>
      <c r="L572">
        <v>0</v>
      </c>
      <c r="M572">
        <v>0</v>
      </c>
      <c r="N572">
        <v>0</v>
      </c>
      <c r="O572">
        <v>0</v>
      </c>
      <c r="P572">
        <v>123817.53881</v>
      </c>
      <c r="Q572">
        <v>166.42142313171999</v>
      </c>
      <c r="R572">
        <v>131.69184999999999</v>
      </c>
      <c r="S572">
        <v>208.92310000000001</v>
      </c>
      <c r="T572" s="84" t="s">
        <v>45</v>
      </c>
      <c r="U572" s="85"/>
    </row>
    <row r="573" spans="2:21">
      <c r="B573" s="78">
        <v>50679</v>
      </c>
      <c r="C573" t="s">
        <v>23</v>
      </c>
      <c r="D573">
        <v>60455.548351999998</v>
      </c>
      <c r="E573">
        <v>81.257457462365494</v>
      </c>
      <c r="F573">
        <v>70.347229999999996</v>
      </c>
      <c r="G573">
        <v>93.611320000000006</v>
      </c>
      <c r="H573">
        <v>778900.98820999998</v>
      </c>
      <c r="I573">
        <v>1046.9099303897799</v>
      </c>
      <c r="J573">
        <v>1000.2968</v>
      </c>
      <c r="K573">
        <v>1199.2825</v>
      </c>
      <c r="L573">
        <v>0</v>
      </c>
      <c r="M573">
        <v>0</v>
      </c>
      <c r="N573">
        <v>0</v>
      </c>
      <c r="O573">
        <v>0</v>
      </c>
      <c r="P573">
        <v>61221.436390000003</v>
      </c>
      <c r="Q573">
        <v>82.286876868279506</v>
      </c>
      <c r="R573">
        <v>70.511769999999999</v>
      </c>
      <c r="S573">
        <v>95.453950000000006</v>
      </c>
      <c r="T573" s="84" t="s">
        <v>45</v>
      </c>
      <c r="U573" s="85"/>
    </row>
    <row r="574" spans="2:21">
      <c r="B574" s="78">
        <v>50710</v>
      </c>
      <c r="C574" t="s">
        <v>24</v>
      </c>
      <c r="D574">
        <v>0</v>
      </c>
      <c r="E574">
        <v>0</v>
      </c>
      <c r="F574">
        <v>0</v>
      </c>
      <c r="G574">
        <v>0</v>
      </c>
      <c r="H574">
        <v>780705.77349000005</v>
      </c>
      <c r="I574">
        <v>1084.31357429166</v>
      </c>
      <c r="J574">
        <v>1000.07043</v>
      </c>
      <c r="K574">
        <v>1150</v>
      </c>
      <c r="L574">
        <v>0</v>
      </c>
      <c r="M574">
        <v>0</v>
      </c>
      <c r="N574">
        <v>0</v>
      </c>
      <c r="O574">
        <v>0</v>
      </c>
      <c r="P574">
        <v>128499.66652</v>
      </c>
      <c r="Q574">
        <v>178.471759055555</v>
      </c>
      <c r="R574">
        <v>150.81847999999999</v>
      </c>
      <c r="S574">
        <v>204.67686</v>
      </c>
      <c r="T574" s="84" t="s">
        <v>45</v>
      </c>
      <c r="U574" s="85"/>
    </row>
    <row r="575" spans="2:21">
      <c r="B575" s="78">
        <v>50710</v>
      </c>
      <c r="C575" t="s">
        <v>23</v>
      </c>
      <c r="D575">
        <v>62397.584028999998</v>
      </c>
      <c r="E575">
        <v>86.663311151388797</v>
      </c>
      <c r="F575">
        <v>73.656715000000005</v>
      </c>
      <c r="G575">
        <v>100.31967</v>
      </c>
      <c r="H575">
        <v>761667.10316000006</v>
      </c>
      <c r="I575">
        <v>1057.8709766111101</v>
      </c>
      <c r="J575">
        <v>1000.4469</v>
      </c>
      <c r="K575">
        <v>1210.5309</v>
      </c>
      <c r="L575">
        <v>0</v>
      </c>
      <c r="M575">
        <v>0</v>
      </c>
      <c r="N575">
        <v>0</v>
      </c>
      <c r="O575">
        <v>0</v>
      </c>
      <c r="P575">
        <v>61073.532313999996</v>
      </c>
      <c r="Q575">
        <v>84.824350436111104</v>
      </c>
      <c r="R575">
        <v>73.767844999999994</v>
      </c>
      <c r="S575">
        <v>98.553659999999994</v>
      </c>
      <c r="T575" s="84" t="s">
        <v>45</v>
      </c>
      <c r="U575" s="85"/>
    </row>
    <row r="576" spans="2:21">
      <c r="B576" s="78">
        <v>50740</v>
      </c>
      <c r="C576" t="s">
        <v>24</v>
      </c>
      <c r="D576">
        <v>0</v>
      </c>
      <c r="E576">
        <v>0</v>
      </c>
      <c r="F576">
        <v>0</v>
      </c>
      <c r="G576">
        <v>0</v>
      </c>
      <c r="H576">
        <v>804146.28986000002</v>
      </c>
      <c r="I576">
        <v>1080.84178744623</v>
      </c>
      <c r="J576">
        <v>1000.3843000000001</v>
      </c>
      <c r="K576">
        <v>1150</v>
      </c>
      <c r="L576">
        <v>0</v>
      </c>
      <c r="M576">
        <v>0</v>
      </c>
      <c r="N576">
        <v>0</v>
      </c>
      <c r="O576">
        <v>0</v>
      </c>
      <c r="P576">
        <v>138371.03758</v>
      </c>
      <c r="Q576">
        <v>185.98257739247299</v>
      </c>
      <c r="R576">
        <v>159.37244999999999</v>
      </c>
      <c r="S576">
        <v>210.2448</v>
      </c>
      <c r="T576" s="84" t="s">
        <v>45</v>
      </c>
      <c r="U576" s="85"/>
    </row>
    <row r="577" spans="2:21">
      <c r="B577" s="78">
        <v>50740</v>
      </c>
      <c r="C577" t="s">
        <v>23</v>
      </c>
      <c r="D577">
        <v>62634.881634999998</v>
      </c>
      <c r="E577">
        <v>84.186668864247295</v>
      </c>
      <c r="F577">
        <v>48.28302</v>
      </c>
      <c r="G577">
        <v>103.42441599999999</v>
      </c>
      <c r="H577">
        <v>788090.39613999997</v>
      </c>
      <c r="I577">
        <v>1059.2612851343999</v>
      </c>
      <c r="J577">
        <v>1000.19763</v>
      </c>
      <c r="K577">
        <v>1225</v>
      </c>
      <c r="L577">
        <v>0</v>
      </c>
      <c r="M577">
        <v>0</v>
      </c>
      <c r="N577">
        <v>0</v>
      </c>
      <c r="O577">
        <v>0</v>
      </c>
      <c r="P577">
        <v>66451.495508000007</v>
      </c>
      <c r="Q577">
        <v>89.316526220430106</v>
      </c>
      <c r="R577">
        <v>79.453729999999993</v>
      </c>
      <c r="S577">
        <v>100.920845</v>
      </c>
      <c r="T577" s="84" t="s">
        <v>45</v>
      </c>
      <c r="U577" s="85"/>
    </row>
    <row r="578" spans="2:21">
      <c r="B578" s="78">
        <v>42005</v>
      </c>
      <c r="C578" t="s">
        <v>24</v>
      </c>
      <c r="D578">
        <v>0</v>
      </c>
      <c r="E578">
        <v>0</v>
      </c>
      <c r="F578">
        <v>0</v>
      </c>
      <c r="G578">
        <v>0</v>
      </c>
      <c r="H578">
        <v>816520.93553999998</v>
      </c>
      <c r="I578">
        <v>1097.4743757258</v>
      </c>
      <c r="J578">
        <v>1020.02124</v>
      </c>
      <c r="K578">
        <v>1170</v>
      </c>
      <c r="L578">
        <v>6037.4758746099997</v>
      </c>
      <c r="M578">
        <v>19.621641987392401</v>
      </c>
      <c r="N578">
        <v>0</v>
      </c>
      <c r="O578">
        <v>165.61148</v>
      </c>
      <c r="P578">
        <v>120695.89938</v>
      </c>
      <c r="Q578">
        <v>162.22567120967699</v>
      </c>
      <c r="R578">
        <v>132.4727</v>
      </c>
      <c r="S578">
        <v>205.0891</v>
      </c>
      <c r="T578" s="80" t="s">
        <v>46</v>
      </c>
      <c r="U578" s="79" t="s">
        <v>44</v>
      </c>
    </row>
    <row r="579" spans="2:21">
      <c r="B579" s="78">
        <v>42005</v>
      </c>
      <c r="C579" t="s">
        <v>23</v>
      </c>
      <c r="D579">
        <v>57597.637639</v>
      </c>
      <c r="E579">
        <v>77.416179622311802</v>
      </c>
      <c r="F579">
        <v>51.392307000000002</v>
      </c>
      <c r="G579">
        <v>97.566990000000004</v>
      </c>
      <c r="H579">
        <v>786447.40261999995</v>
      </c>
      <c r="I579">
        <v>1057.0529605107499</v>
      </c>
      <c r="J579">
        <v>1000.60535</v>
      </c>
      <c r="K579">
        <v>1199.644</v>
      </c>
      <c r="L579">
        <v>95.73010223</v>
      </c>
      <c r="M579">
        <v>0.12866949224462301</v>
      </c>
      <c r="N579">
        <v>0</v>
      </c>
      <c r="O579">
        <v>39.876044999999998</v>
      </c>
      <c r="P579">
        <v>63361.142640999999</v>
      </c>
      <c r="Q579">
        <v>85.162826130376303</v>
      </c>
      <c r="R579">
        <v>63.298912000000001</v>
      </c>
      <c r="S579">
        <v>104.0626</v>
      </c>
      <c r="T579" s="80" t="s">
        <v>46</v>
      </c>
      <c r="U579" s="79"/>
    </row>
    <row r="580" spans="2:21">
      <c r="B580" s="78">
        <v>42036</v>
      </c>
      <c r="C580" t="s">
        <v>24</v>
      </c>
      <c r="D580">
        <v>0</v>
      </c>
      <c r="E580">
        <v>0</v>
      </c>
      <c r="F580">
        <v>0</v>
      </c>
      <c r="G580">
        <v>0</v>
      </c>
      <c r="H580">
        <v>735405.28099999996</v>
      </c>
      <c r="I580">
        <v>1094.35309672619</v>
      </c>
      <c r="J580">
        <v>1020.18823</v>
      </c>
      <c r="K580">
        <v>1170</v>
      </c>
      <c r="L580">
        <v>2909.16449934</v>
      </c>
      <c r="M580">
        <v>12.0688748174687</v>
      </c>
      <c r="N580">
        <v>0</v>
      </c>
      <c r="O580">
        <v>141.67465000000001</v>
      </c>
      <c r="P580">
        <v>106511.78522999999</v>
      </c>
      <c r="Q580">
        <v>158.49968040178501</v>
      </c>
      <c r="R580">
        <v>128.83247</v>
      </c>
      <c r="S580">
        <v>187.761</v>
      </c>
      <c r="T580" s="80" t="s">
        <v>46</v>
      </c>
      <c r="U580" s="79"/>
    </row>
    <row r="581" spans="2:21">
      <c r="B581" s="78">
        <v>42036</v>
      </c>
      <c r="C581" t="s">
        <v>23</v>
      </c>
      <c r="D581">
        <v>46045.251184000001</v>
      </c>
      <c r="E581">
        <v>68.5197190238095</v>
      </c>
      <c r="F581">
        <v>47.805683000000002</v>
      </c>
      <c r="G581">
        <v>82.869119999999995</v>
      </c>
      <c r="H581">
        <v>706423.28766999999</v>
      </c>
      <c r="I581">
        <v>1051.2251304613001</v>
      </c>
      <c r="J581">
        <v>1000.8649</v>
      </c>
      <c r="K581">
        <v>1183.7072000000001</v>
      </c>
      <c r="L581">
        <v>287.41913894999999</v>
      </c>
      <c r="M581">
        <v>0.427707052008928</v>
      </c>
      <c r="N581">
        <v>0</v>
      </c>
      <c r="O581">
        <v>66.782790000000006</v>
      </c>
      <c r="P581">
        <v>52236.035795999996</v>
      </c>
      <c r="Q581">
        <v>77.732196125000002</v>
      </c>
      <c r="R581">
        <v>59.888756000000001</v>
      </c>
      <c r="S581">
        <v>92.778800000000004</v>
      </c>
      <c r="T581" s="80" t="s">
        <v>46</v>
      </c>
      <c r="U581" s="79"/>
    </row>
    <row r="582" spans="2:21">
      <c r="B582" s="78">
        <v>42064</v>
      </c>
      <c r="C582" t="s">
        <v>24</v>
      </c>
      <c r="D582">
        <v>0</v>
      </c>
      <c r="E582">
        <v>0</v>
      </c>
      <c r="F582">
        <v>0</v>
      </c>
      <c r="G582">
        <v>0</v>
      </c>
      <c r="H582">
        <v>811933.3713</v>
      </c>
      <c r="I582">
        <v>1091.3082947580599</v>
      </c>
      <c r="J582">
        <v>1020.3943</v>
      </c>
      <c r="K582">
        <v>1170</v>
      </c>
      <c r="L582">
        <v>14919.9251</v>
      </c>
      <c r="M582">
        <v>34.901484806451599</v>
      </c>
      <c r="N582">
        <v>0</v>
      </c>
      <c r="O582">
        <v>279.34300000000002</v>
      </c>
      <c r="P582">
        <v>108216.16149300001</v>
      </c>
      <c r="Q582">
        <v>145.451829963709</v>
      </c>
      <c r="R582">
        <v>112.1473</v>
      </c>
      <c r="S582">
        <v>178.13239999999999</v>
      </c>
      <c r="T582" s="80" t="s">
        <v>46</v>
      </c>
      <c r="U582" s="79"/>
    </row>
    <row r="583" spans="2:21">
      <c r="B583" s="78">
        <v>42064</v>
      </c>
      <c r="C583" t="s">
        <v>23</v>
      </c>
      <c r="D583">
        <v>47974.027171000002</v>
      </c>
      <c r="E583">
        <v>64.481219315860201</v>
      </c>
      <c r="F583">
        <v>40.940353000000002</v>
      </c>
      <c r="G583">
        <v>82.945089999999993</v>
      </c>
      <c r="H583">
        <v>782658.28807999997</v>
      </c>
      <c r="I583">
        <v>1051.9600646236499</v>
      </c>
      <c r="J583">
        <v>1000.48376</v>
      </c>
      <c r="K583">
        <v>1185.9951000000001</v>
      </c>
      <c r="L583">
        <v>3705.0708365199998</v>
      </c>
      <c r="M583">
        <v>4.9799339200537602</v>
      </c>
      <c r="N583">
        <v>0</v>
      </c>
      <c r="O583">
        <v>138.41060999999999</v>
      </c>
      <c r="P583">
        <v>54098.057853999999</v>
      </c>
      <c r="Q583">
        <v>72.712443352150501</v>
      </c>
      <c r="R583">
        <v>52.690666</v>
      </c>
      <c r="S583">
        <v>92.778859999999995</v>
      </c>
      <c r="T583" s="80" t="s">
        <v>46</v>
      </c>
      <c r="U583" s="79"/>
    </row>
    <row r="584" spans="2:21">
      <c r="B584" s="78">
        <v>42095</v>
      </c>
      <c r="C584" t="s">
        <v>24</v>
      </c>
      <c r="D584">
        <v>0</v>
      </c>
      <c r="E584">
        <v>0</v>
      </c>
      <c r="F584">
        <v>0</v>
      </c>
      <c r="G584">
        <v>0</v>
      </c>
      <c r="H584">
        <v>776439.62751000002</v>
      </c>
      <c r="I584">
        <v>1078.38837154166</v>
      </c>
      <c r="J584">
        <v>1020.2324</v>
      </c>
      <c r="K584">
        <v>1170</v>
      </c>
      <c r="L584">
        <v>23070.828144129999</v>
      </c>
      <c r="M584">
        <v>43.907798214638802</v>
      </c>
      <c r="N584">
        <v>0</v>
      </c>
      <c r="O584">
        <v>330.16269999999997</v>
      </c>
      <c r="P584">
        <v>104439.465415</v>
      </c>
      <c r="Q584">
        <v>145.054813076388</v>
      </c>
      <c r="R584">
        <v>110.947266</v>
      </c>
      <c r="S584">
        <v>188.83745999999999</v>
      </c>
      <c r="T584" s="80" t="s">
        <v>46</v>
      </c>
      <c r="U584" s="79"/>
    </row>
    <row r="585" spans="2:21">
      <c r="B585" s="78">
        <v>42095</v>
      </c>
      <c r="C585" t="s">
        <v>23</v>
      </c>
      <c r="D585">
        <v>44330.658856000002</v>
      </c>
      <c r="E585">
        <v>61.570359522222198</v>
      </c>
      <c r="F585">
        <v>38.330620000000003</v>
      </c>
      <c r="G585">
        <v>86.129149999999996</v>
      </c>
      <c r="H585">
        <v>755607.76772999996</v>
      </c>
      <c r="I585">
        <v>1049.45523295833</v>
      </c>
      <c r="J585">
        <v>1000.1343000000001</v>
      </c>
      <c r="K585">
        <v>1223.5786000000001</v>
      </c>
      <c r="L585">
        <v>5435.1443623799996</v>
      </c>
      <c r="M585">
        <v>7.5488116144166604</v>
      </c>
      <c r="N585">
        <v>0</v>
      </c>
      <c r="O585">
        <v>167.96333000000001</v>
      </c>
      <c r="P585">
        <v>50500.963471000003</v>
      </c>
      <c r="Q585">
        <v>70.140227043055503</v>
      </c>
      <c r="R585">
        <v>48.649624000000003</v>
      </c>
      <c r="S585">
        <v>95.445430000000002</v>
      </c>
      <c r="T585" s="80" t="s">
        <v>46</v>
      </c>
      <c r="U585" s="79"/>
    </row>
    <row r="586" spans="2:21">
      <c r="B586" s="78">
        <v>42125</v>
      </c>
      <c r="C586" t="s">
        <v>24</v>
      </c>
      <c r="D586">
        <v>0</v>
      </c>
      <c r="E586">
        <v>0</v>
      </c>
      <c r="F586">
        <v>0</v>
      </c>
      <c r="G586">
        <v>0</v>
      </c>
      <c r="H586">
        <v>814537.64775999996</v>
      </c>
      <c r="I586">
        <v>1094.8086663440799</v>
      </c>
      <c r="J586">
        <v>1020.35815</v>
      </c>
      <c r="K586">
        <v>1170</v>
      </c>
      <c r="L586">
        <v>25981.722708099998</v>
      </c>
      <c r="M586">
        <v>51.712712386962302</v>
      </c>
      <c r="N586">
        <v>0</v>
      </c>
      <c r="O586">
        <v>283.26596000000001</v>
      </c>
      <c r="P586">
        <v>107914.451187</v>
      </c>
      <c r="Q586">
        <v>145.04630535887</v>
      </c>
      <c r="R586">
        <v>109.33338999999999</v>
      </c>
      <c r="S586">
        <v>184.21587</v>
      </c>
      <c r="T586" s="80" t="s">
        <v>46</v>
      </c>
      <c r="U586" s="79"/>
    </row>
    <row r="587" spans="2:21">
      <c r="B587" s="78">
        <v>42125</v>
      </c>
      <c r="C587" t="s">
        <v>23</v>
      </c>
      <c r="D587">
        <v>41438.814496999999</v>
      </c>
      <c r="E587">
        <v>55.697331313172</v>
      </c>
      <c r="F587">
        <v>36.283320000000003</v>
      </c>
      <c r="G587">
        <v>77.122249999999994</v>
      </c>
      <c r="H587">
        <v>777588.16115000006</v>
      </c>
      <c r="I587">
        <v>1045.1453778897801</v>
      </c>
      <c r="J587">
        <v>1000.006</v>
      </c>
      <c r="K587">
        <v>1203.7783999999999</v>
      </c>
      <c r="L587">
        <v>732.36416707000001</v>
      </c>
      <c r="M587">
        <v>0.98436043961021502</v>
      </c>
      <c r="N587">
        <v>0</v>
      </c>
      <c r="O587">
        <v>68.335464000000002</v>
      </c>
      <c r="P587">
        <v>49004.431171999997</v>
      </c>
      <c r="Q587">
        <v>65.866170930107501</v>
      </c>
      <c r="R587">
        <v>48.658092000000003</v>
      </c>
      <c r="S587">
        <v>87.751390000000001</v>
      </c>
      <c r="T587" s="80" t="s">
        <v>46</v>
      </c>
      <c r="U587" s="79"/>
    </row>
    <row r="588" spans="2:21">
      <c r="B588" s="78">
        <v>42156</v>
      </c>
      <c r="C588" t="s">
        <v>24</v>
      </c>
      <c r="D588">
        <v>0</v>
      </c>
      <c r="E588">
        <v>0</v>
      </c>
      <c r="F588">
        <v>0</v>
      </c>
      <c r="G588">
        <v>0</v>
      </c>
      <c r="H588">
        <v>792155.04</v>
      </c>
      <c r="I588">
        <v>1100.2153333333299</v>
      </c>
      <c r="J588">
        <v>1020.78</v>
      </c>
      <c r="K588">
        <v>1170</v>
      </c>
      <c r="L588">
        <v>21528.4461376</v>
      </c>
      <c r="M588">
        <v>46.1389584508333</v>
      </c>
      <c r="N588">
        <v>0</v>
      </c>
      <c r="O588">
        <v>274.91879999999998</v>
      </c>
      <c r="P588">
        <v>111974.90390400001</v>
      </c>
      <c r="Q588">
        <v>155.52069986666601</v>
      </c>
      <c r="R588">
        <v>117.64722399999999</v>
      </c>
      <c r="S588">
        <v>204.25671</v>
      </c>
      <c r="T588" s="80" t="s">
        <v>46</v>
      </c>
      <c r="U588" s="79"/>
    </row>
    <row r="589" spans="2:21">
      <c r="B589" s="78">
        <v>42156</v>
      </c>
      <c r="C589" t="s">
        <v>23</v>
      </c>
      <c r="D589">
        <v>41285.833981999996</v>
      </c>
      <c r="E589">
        <v>57.341436086111102</v>
      </c>
      <c r="F589">
        <v>37.247100000000003</v>
      </c>
      <c r="G589">
        <v>76.738309999999998</v>
      </c>
      <c r="H589">
        <v>752217.03391999996</v>
      </c>
      <c r="I589">
        <v>1044.74588044444</v>
      </c>
      <c r="J589">
        <v>1000.027</v>
      </c>
      <c r="K589">
        <v>1184.8795</v>
      </c>
      <c r="L589">
        <v>1.6324539</v>
      </c>
      <c r="M589">
        <v>2.26729708333333E-3</v>
      </c>
      <c r="N589">
        <v>0</v>
      </c>
      <c r="O589">
        <v>1.6324539</v>
      </c>
      <c r="P589">
        <v>49418.087359999998</v>
      </c>
      <c r="Q589">
        <v>68.636232444444403</v>
      </c>
      <c r="R589">
        <v>50.883629999999997</v>
      </c>
      <c r="S589">
        <v>88.736009999999993</v>
      </c>
      <c r="T589" s="80" t="s">
        <v>46</v>
      </c>
      <c r="U589" s="79"/>
    </row>
    <row r="590" spans="2:21">
      <c r="B590" s="78">
        <v>42186</v>
      </c>
      <c r="C590" t="s">
        <v>24</v>
      </c>
      <c r="D590">
        <v>0</v>
      </c>
      <c r="E590">
        <v>0</v>
      </c>
      <c r="F590">
        <v>0</v>
      </c>
      <c r="G590">
        <v>0</v>
      </c>
      <c r="H590">
        <v>827424.67596000002</v>
      </c>
      <c r="I590">
        <v>1112.1299408064499</v>
      </c>
      <c r="J590">
        <v>1020.62646</v>
      </c>
      <c r="K590">
        <v>1170</v>
      </c>
      <c r="L590">
        <v>267.06475890000002</v>
      </c>
      <c r="M590">
        <v>2.4595163103494602</v>
      </c>
      <c r="N590">
        <v>0</v>
      </c>
      <c r="O590">
        <v>92.904049999999998</v>
      </c>
      <c r="P590">
        <v>130641.15668</v>
      </c>
      <c r="Q590">
        <v>175.59295252688099</v>
      </c>
      <c r="R590">
        <v>128.02959999999999</v>
      </c>
      <c r="S590">
        <v>214.49021999999999</v>
      </c>
      <c r="T590" s="80" t="s">
        <v>46</v>
      </c>
      <c r="U590" s="79"/>
    </row>
    <row r="591" spans="2:21">
      <c r="B591" s="78">
        <v>42186</v>
      </c>
      <c r="C591" t="s">
        <v>23</v>
      </c>
      <c r="D591">
        <v>48844.131159999997</v>
      </c>
      <c r="E591">
        <v>65.650713924731093</v>
      </c>
      <c r="F591">
        <v>44.235171999999999</v>
      </c>
      <c r="G591">
        <v>87.42586</v>
      </c>
      <c r="H591">
        <v>790515.09950000001</v>
      </c>
      <c r="I591">
        <v>1062.5202950268799</v>
      </c>
      <c r="J591">
        <v>1000.08136</v>
      </c>
      <c r="K591">
        <v>1225</v>
      </c>
      <c r="L591">
        <v>0</v>
      </c>
      <c r="M591">
        <v>0</v>
      </c>
      <c r="N591">
        <v>0</v>
      </c>
      <c r="O591">
        <v>0</v>
      </c>
      <c r="P591">
        <v>57087.264971999997</v>
      </c>
      <c r="Q591">
        <v>76.7301948548387</v>
      </c>
      <c r="R591">
        <v>58.014232999999997</v>
      </c>
      <c r="S591">
        <v>97.42586</v>
      </c>
      <c r="T591" s="80" t="s">
        <v>46</v>
      </c>
      <c r="U591" s="79"/>
    </row>
    <row r="592" spans="2:21">
      <c r="B592" s="78">
        <v>42217</v>
      </c>
      <c r="C592" t="s">
        <v>24</v>
      </c>
      <c r="D592">
        <v>0</v>
      </c>
      <c r="E592">
        <v>0</v>
      </c>
      <c r="F592">
        <v>0</v>
      </c>
      <c r="G592">
        <v>0</v>
      </c>
      <c r="H592">
        <v>825472.52021999995</v>
      </c>
      <c r="I592">
        <v>1109.50607556451</v>
      </c>
      <c r="J592">
        <v>1021.10034</v>
      </c>
      <c r="K592">
        <v>1170</v>
      </c>
      <c r="L592">
        <v>2704.2740194180001</v>
      </c>
      <c r="M592">
        <v>9.2942934124596697</v>
      </c>
      <c r="N592">
        <v>0</v>
      </c>
      <c r="O592">
        <v>191.24734000000001</v>
      </c>
      <c r="P592">
        <v>127282.17088999999</v>
      </c>
      <c r="Q592">
        <v>171.078186680107</v>
      </c>
      <c r="R592">
        <v>127.19701999999999</v>
      </c>
      <c r="S592">
        <v>211.57065</v>
      </c>
      <c r="T592" s="80" t="s">
        <v>46</v>
      </c>
      <c r="U592" s="79"/>
    </row>
    <row r="593" spans="2:21">
      <c r="B593" s="78">
        <v>42217</v>
      </c>
      <c r="C593" t="s">
        <v>23</v>
      </c>
      <c r="D593">
        <v>50918.484042999997</v>
      </c>
      <c r="E593">
        <v>68.438822638440797</v>
      </c>
      <c r="F593">
        <v>42.405549999999998</v>
      </c>
      <c r="G593">
        <v>85.524209999999997</v>
      </c>
      <c r="H593">
        <v>792685.21066999994</v>
      </c>
      <c r="I593">
        <v>1065.4371111155899</v>
      </c>
      <c r="J593">
        <v>1000.08484</v>
      </c>
      <c r="K593">
        <v>1225</v>
      </c>
      <c r="L593">
        <v>0</v>
      </c>
      <c r="M593">
        <v>0</v>
      </c>
      <c r="N593">
        <v>0</v>
      </c>
      <c r="O593">
        <v>0</v>
      </c>
      <c r="P593">
        <v>59174.832729000002</v>
      </c>
      <c r="Q593">
        <v>79.536065495967705</v>
      </c>
      <c r="R593">
        <v>56.519043000000003</v>
      </c>
      <c r="S593">
        <v>95.880424000000005</v>
      </c>
      <c r="T593" s="80" t="s">
        <v>46</v>
      </c>
      <c r="U593" s="79"/>
    </row>
    <row r="594" spans="2:21">
      <c r="B594" s="78">
        <v>42248</v>
      </c>
      <c r="C594" t="s">
        <v>24</v>
      </c>
      <c r="D594">
        <v>0</v>
      </c>
      <c r="E594">
        <v>0</v>
      </c>
      <c r="F594">
        <v>0</v>
      </c>
      <c r="G594">
        <v>0</v>
      </c>
      <c r="H594">
        <v>793440.04333999997</v>
      </c>
      <c r="I594">
        <v>1102.00006019444</v>
      </c>
      <c r="J594">
        <v>1020.74744</v>
      </c>
      <c r="K594">
        <v>1170</v>
      </c>
      <c r="L594">
        <v>7831.3862687999999</v>
      </c>
      <c r="M594">
        <v>17.0479464513888</v>
      </c>
      <c r="N594">
        <v>0</v>
      </c>
      <c r="O594">
        <v>272.67142000000001</v>
      </c>
      <c r="P594">
        <v>113292.885027</v>
      </c>
      <c r="Q594">
        <v>157.351229204166</v>
      </c>
      <c r="R594">
        <v>112.56636</v>
      </c>
      <c r="S594">
        <v>206.21024</v>
      </c>
      <c r="T594" s="80" t="s">
        <v>46</v>
      </c>
      <c r="U594" s="79"/>
    </row>
    <row r="595" spans="2:21">
      <c r="B595" s="78">
        <v>42248</v>
      </c>
      <c r="C595" t="s">
        <v>23</v>
      </c>
      <c r="D595">
        <v>47790.629432000002</v>
      </c>
      <c r="E595">
        <v>66.375874211111096</v>
      </c>
      <c r="F595">
        <v>39.762737000000001</v>
      </c>
      <c r="G595">
        <v>81.929770000000005</v>
      </c>
      <c r="H595">
        <v>764224.57634000003</v>
      </c>
      <c r="I595">
        <v>1061.4230226944401</v>
      </c>
      <c r="J595">
        <v>1000.1339</v>
      </c>
      <c r="K595">
        <v>1225</v>
      </c>
      <c r="L595">
        <v>0</v>
      </c>
      <c r="M595">
        <v>0</v>
      </c>
      <c r="N595">
        <v>0</v>
      </c>
      <c r="O595">
        <v>0</v>
      </c>
      <c r="P595">
        <v>55649.255451999998</v>
      </c>
      <c r="Q595">
        <v>77.290632572222194</v>
      </c>
      <c r="R595">
        <v>52.742530000000002</v>
      </c>
      <c r="S595">
        <v>92.550690000000003</v>
      </c>
      <c r="T595" s="80" t="s">
        <v>46</v>
      </c>
      <c r="U595" s="79"/>
    </row>
    <row r="596" spans="2:21">
      <c r="B596" s="78">
        <v>42278</v>
      </c>
      <c r="C596" t="s">
        <v>24</v>
      </c>
      <c r="D596">
        <v>0</v>
      </c>
      <c r="E596">
        <v>0</v>
      </c>
      <c r="F596">
        <v>0</v>
      </c>
      <c r="G596">
        <v>0</v>
      </c>
      <c r="H596">
        <v>821116.55067000003</v>
      </c>
      <c r="I596">
        <v>1103.65127778225</v>
      </c>
      <c r="J596">
        <v>1020.1660000000001</v>
      </c>
      <c r="K596">
        <v>1170</v>
      </c>
      <c r="L596">
        <v>13263.0486504</v>
      </c>
      <c r="M596">
        <v>29.386952807661199</v>
      </c>
      <c r="N596">
        <v>0</v>
      </c>
      <c r="O596">
        <v>299.47116</v>
      </c>
      <c r="P596">
        <v>108584.561693</v>
      </c>
      <c r="Q596">
        <v>145.946991522849</v>
      </c>
      <c r="R596">
        <v>109.15835</v>
      </c>
      <c r="S596">
        <v>180.76836</v>
      </c>
      <c r="T596" s="80" t="s">
        <v>46</v>
      </c>
      <c r="U596" s="79"/>
    </row>
    <row r="597" spans="2:21">
      <c r="B597" s="78">
        <v>42278</v>
      </c>
      <c r="C597" t="s">
        <v>23</v>
      </c>
      <c r="D597">
        <v>49896.223422000003</v>
      </c>
      <c r="E597">
        <v>67.064816427419302</v>
      </c>
      <c r="F597">
        <v>53.238720000000001</v>
      </c>
      <c r="G597">
        <v>82.98142</v>
      </c>
      <c r="H597">
        <v>779934.24222999997</v>
      </c>
      <c r="I597">
        <v>1048.29871267473</v>
      </c>
      <c r="J597">
        <v>1000.057</v>
      </c>
      <c r="K597">
        <v>1211.7354</v>
      </c>
      <c r="L597">
        <v>0</v>
      </c>
      <c r="M597">
        <v>0</v>
      </c>
      <c r="N597">
        <v>0</v>
      </c>
      <c r="O597">
        <v>0</v>
      </c>
      <c r="P597">
        <v>57957.188464999999</v>
      </c>
      <c r="Q597">
        <v>77.899446861559099</v>
      </c>
      <c r="R597">
        <v>65.026499999999999</v>
      </c>
      <c r="S597">
        <v>93.422225999999995</v>
      </c>
      <c r="T597" s="80" t="s">
        <v>46</v>
      </c>
      <c r="U597" s="79"/>
    </row>
    <row r="598" spans="2:21">
      <c r="B598" s="78">
        <v>42309</v>
      </c>
      <c r="C598" t="s">
        <v>24</v>
      </c>
      <c r="D598">
        <v>0</v>
      </c>
      <c r="E598">
        <v>0</v>
      </c>
      <c r="F598">
        <v>0</v>
      </c>
      <c r="G598">
        <v>0</v>
      </c>
      <c r="H598">
        <v>794886.66686999996</v>
      </c>
      <c r="I598">
        <v>1104.00925954166</v>
      </c>
      <c r="J598">
        <v>1020.06006</v>
      </c>
      <c r="K598">
        <v>1170</v>
      </c>
      <c r="L598">
        <v>28196.893371599999</v>
      </c>
      <c r="M598">
        <v>56.626267656388798</v>
      </c>
      <c r="N598">
        <v>0</v>
      </c>
      <c r="O598">
        <v>307.00033999999999</v>
      </c>
      <c r="P598">
        <v>111418.87796</v>
      </c>
      <c r="Q598">
        <v>154.74844161111099</v>
      </c>
      <c r="R598">
        <v>119.22016000000001</v>
      </c>
      <c r="S598">
        <v>193.11015</v>
      </c>
      <c r="T598" s="80" t="s">
        <v>46</v>
      </c>
      <c r="U598" s="79"/>
    </row>
    <row r="599" spans="2:21">
      <c r="B599" s="78">
        <v>42309</v>
      </c>
      <c r="C599" t="s">
        <v>23</v>
      </c>
      <c r="D599">
        <v>50570.476699999999</v>
      </c>
      <c r="E599">
        <v>70.236773194444396</v>
      </c>
      <c r="F599">
        <v>51.627464000000003</v>
      </c>
      <c r="G599">
        <v>85.372749999999996</v>
      </c>
      <c r="H599">
        <v>757556.94175</v>
      </c>
      <c r="I599">
        <v>1052.16241909722</v>
      </c>
      <c r="J599">
        <v>1000.07214</v>
      </c>
      <c r="K599">
        <v>1218.1794</v>
      </c>
      <c r="L599">
        <v>0</v>
      </c>
      <c r="M599">
        <v>0</v>
      </c>
      <c r="N599">
        <v>0</v>
      </c>
      <c r="O599">
        <v>0</v>
      </c>
      <c r="P599">
        <v>57315.417853999999</v>
      </c>
      <c r="Q599">
        <v>79.604747019444403</v>
      </c>
      <c r="R599">
        <v>62.569392999999998</v>
      </c>
      <c r="S599">
        <v>94.095529999999997</v>
      </c>
      <c r="T599" s="80" t="s">
        <v>46</v>
      </c>
      <c r="U599" s="79"/>
    </row>
    <row r="600" spans="2:21">
      <c r="B600" s="78">
        <v>42339</v>
      </c>
      <c r="C600" t="s">
        <v>24</v>
      </c>
      <c r="D600">
        <v>0</v>
      </c>
      <c r="E600">
        <v>0</v>
      </c>
      <c r="F600">
        <v>0</v>
      </c>
      <c r="G600">
        <v>0</v>
      </c>
      <c r="H600">
        <v>809500.76248000003</v>
      </c>
      <c r="I600">
        <v>1088.0386592473101</v>
      </c>
      <c r="J600">
        <v>1020.375</v>
      </c>
      <c r="K600">
        <v>1170</v>
      </c>
      <c r="L600">
        <v>16023.925179927999</v>
      </c>
      <c r="M600">
        <v>32.154603712634398</v>
      </c>
      <c r="N600">
        <v>0</v>
      </c>
      <c r="O600">
        <v>244.40658999999999</v>
      </c>
      <c r="P600">
        <v>117556.03802399999</v>
      </c>
      <c r="Q600">
        <v>158.00542745161201</v>
      </c>
      <c r="R600">
        <v>123.85742</v>
      </c>
      <c r="S600">
        <v>188.48437999999999</v>
      </c>
      <c r="T600" s="80" t="s">
        <v>46</v>
      </c>
      <c r="U600" s="79"/>
    </row>
    <row r="601" spans="2:21">
      <c r="B601" s="78">
        <v>42339</v>
      </c>
      <c r="C601" t="s">
        <v>23</v>
      </c>
      <c r="D601">
        <v>57574.880577000004</v>
      </c>
      <c r="E601">
        <v>77.385592173386996</v>
      </c>
      <c r="F601">
        <v>59.775449999999999</v>
      </c>
      <c r="G601">
        <v>94.64434</v>
      </c>
      <c r="H601">
        <v>783016.25792999996</v>
      </c>
      <c r="I601">
        <v>1052.4412068951599</v>
      </c>
      <c r="J601">
        <v>1000.2069</v>
      </c>
      <c r="K601">
        <v>1191.6251</v>
      </c>
      <c r="L601">
        <v>0</v>
      </c>
      <c r="M601">
        <v>0</v>
      </c>
      <c r="N601">
        <v>0</v>
      </c>
      <c r="O601">
        <v>0</v>
      </c>
      <c r="P601">
        <v>63771.722612999998</v>
      </c>
      <c r="Q601">
        <v>85.714680931451596</v>
      </c>
      <c r="R601">
        <v>71.271820000000005</v>
      </c>
      <c r="S601">
        <v>102.739334</v>
      </c>
      <c r="T601" s="80" t="s">
        <v>46</v>
      </c>
      <c r="U601" s="79"/>
    </row>
    <row r="602" spans="2:21">
      <c r="B602" s="78">
        <v>42370</v>
      </c>
      <c r="C602" t="s">
        <v>24</v>
      </c>
      <c r="D602">
        <v>0</v>
      </c>
      <c r="E602">
        <v>0</v>
      </c>
      <c r="F602">
        <v>0</v>
      </c>
      <c r="G602">
        <v>0</v>
      </c>
      <c r="H602">
        <v>814483.23710000003</v>
      </c>
      <c r="I602">
        <v>1094.73553373655</v>
      </c>
      <c r="J602">
        <v>1020.14355</v>
      </c>
      <c r="K602">
        <v>1170</v>
      </c>
      <c r="L602">
        <v>8601.6254406000007</v>
      </c>
      <c r="M602">
        <v>22.037892042069799</v>
      </c>
      <c r="N602">
        <v>0</v>
      </c>
      <c r="O602">
        <v>212.82632000000001</v>
      </c>
      <c r="P602">
        <v>124585.91228</v>
      </c>
      <c r="Q602">
        <v>167.454183172043</v>
      </c>
      <c r="R602">
        <v>133.73611</v>
      </c>
      <c r="S602">
        <v>205.47224</v>
      </c>
      <c r="T602" s="80" t="s">
        <v>46</v>
      </c>
      <c r="U602" s="79"/>
    </row>
    <row r="603" spans="2:21">
      <c r="B603" s="78">
        <v>42370</v>
      </c>
      <c r="C603" t="s">
        <v>23</v>
      </c>
      <c r="D603">
        <v>57932.945277999999</v>
      </c>
      <c r="E603">
        <v>77.866861932795601</v>
      </c>
      <c r="F603">
        <v>57.171570000000003</v>
      </c>
      <c r="G603">
        <v>96.759950000000003</v>
      </c>
      <c r="H603">
        <v>790333.73395000002</v>
      </c>
      <c r="I603">
        <v>1062.2765241263401</v>
      </c>
      <c r="J603">
        <v>1000.2885</v>
      </c>
      <c r="K603">
        <v>1225</v>
      </c>
      <c r="L603">
        <v>0</v>
      </c>
      <c r="M603">
        <v>0</v>
      </c>
      <c r="N603">
        <v>0</v>
      </c>
      <c r="O603">
        <v>0</v>
      </c>
      <c r="P603">
        <v>63284.226832</v>
      </c>
      <c r="Q603">
        <v>85.059444666666593</v>
      </c>
      <c r="R603">
        <v>68.336010000000002</v>
      </c>
      <c r="S603">
        <v>103.14946999999999</v>
      </c>
      <c r="T603" s="80" t="s">
        <v>46</v>
      </c>
      <c r="U603" s="79"/>
    </row>
    <row r="604" spans="2:21">
      <c r="B604" s="78">
        <v>42401</v>
      </c>
      <c r="C604" t="s">
        <v>24</v>
      </c>
      <c r="D604">
        <v>0</v>
      </c>
      <c r="E604">
        <v>0</v>
      </c>
      <c r="F604">
        <v>0</v>
      </c>
      <c r="G604">
        <v>0</v>
      </c>
      <c r="H604">
        <v>764406.57334</v>
      </c>
      <c r="I604">
        <v>1098.2853065229799</v>
      </c>
      <c r="J604">
        <v>1020.39136</v>
      </c>
      <c r="K604">
        <v>1170</v>
      </c>
      <c r="L604">
        <v>9308.4574643760006</v>
      </c>
      <c r="M604">
        <v>26.550211690517202</v>
      </c>
      <c r="N604">
        <v>0</v>
      </c>
      <c r="O604">
        <v>249.34719999999999</v>
      </c>
      <c r="P604">
        <v>112993.63787399999</v>
      </c>
      <c r="Q604">
        <v>162.34718085344801</v>
      </c>
      <c r="R604">
        <v>124.168465</v>
      </c>
      <c r="S604">
        <v>204.24260000000001</v>
      </c>
      <c r="T604" s="80" t="s">
        <v>46</v>
      </c>
      <c r="U604" s="79"/>
    </row>
    <row r="605" spans="2:21">
      <c r="B605" s="78">
        <v>42401</v>
      </c>
      <c r="C605" t="s">
        <v>23</v>
      </c>
      <c r="D605">
        <v>51081.247175999997</v>
      </c>
      <c r="E605">
        <v>73.392596517241302</v>
      </c>
      <c r="F605">
        <v>52.044125000000001</v>
      </c>
      <c r="G605">
        <v>88.587260000000001</v>
      </c>
      <c r="H605">
        <v>735648.93188000005</v>
      </c>
      <c r="I605">
        <v>1056.96685614942</v>
      </c>
      <c r="J605">
        <v>1000.21924</v>
      </c>
      <c r="K605">
        <v>1225</v>
      </c>
      <c r="L605">
        <v>0</v>
      </c>
      <c r="M605">
        <v>0</v>
      </c>
      <c r="N605">
        <v>0</v>
      </c>
      <c r="O605">
        <v>0</v>
      </c>
      <c r="P605">
        <v>57099.136598999998</v>
      </c>
      <c r="Q605">
        <v>82.038989366379298</v>
      </c>
      <c r="R605">
        <v>63.486362</v>
      </c>
      <c r="S605">
        <v>97.263310000000004</v>
      </c>
      <c r="T605" s="80" t="s">
        <v>46</v>
      </c>
      <c r="U605" s="79"/>
    </row>
    <row r="606" spans="2:21">
      <c r="B606" s="78">
        <v>42430</v>
      </c>
      <c r="C606" t="s">
        <v>24</v>
      </c>
      <c r="D606">
        <v>0</v>
      </c>
      <c r="E606">
        <v>0</v>
      </c>
      <c r="F606">
        <v>0</v>
      </c>
      <c r="G606">
        <v>0</v>
      </c>
      <c r="H606">
        <v>818519.98202</v>
      </c>
      <c r="I606">
        <v>1100.16126615591</v>
      </c>
      <c r="J606">
        <v>1020.16003</v>
      </c>
      <c r="K606">
        <v>1170</v>
      </c>
      <c r="L606">
        <v>30089.86859917</v>
      </c>
      <c r="M606">
        <v>61.3293096283602</v>
      </c>
      <c r="N606">
        <v>0</v>
      </c>
      <c r="O606">
        <v>312.41494999999998</v>
      </c>
      <c r="P606">
        <v>109895.666526</v>
      </c>
      <c r="Q606">
        <v>147.709229201612</v>
      </c>
      <c r="R606">
        <v>112.27525</v>
      </c>
      <c r="S606">
        <v>182.72389000000001</v>
      </c>
      <c r="T606" s="80" t="s">
        <v>46</v>
      </c>
      <c r="U606" s="79"/>
    </row>
    <row r="607" spans="2:21">
      <c r="B607" s="78">
        <v>42430</v>
      </c>
      <c r="C607" t="s">
        <v>23</v>
      </c>
      <c r="D607">
        <v>48921.199584000002</v>
      </c>
      <c r="E607">
        <v>65.754300516129007</v>
      </c>
      <c r="F607">
        <v>46.759182000000003</v>
      </c>
      <c r="G607">
        <v>87.997405999999998</v>
      </c>
      <c r="H607">
        <v>784562.82617999997</v>
      </c>
      <c r="I607">
        <v>1054.51992766129</v>
      </c>
      <c r="J607">
        <v>1000.23816</v>
      </c>
      <c r="K607">
        <v>1225</v>
      </c>
      <c r="L607">
        <v>2315.4183189999999</v>
      </c>
      <c r="M607">
        <v>3.11212139650537</v>
      </c>
      <c r="N607">
        <v>0</v>
      </c>
      <c r="O607">
        <v>148.61466999999999</v>
      </c>
      <c r="P607">
        <v>54805.941357999996</v>
      </c>
      <c r="Q607">
        <v>73.663899674731098</v>
      </c>
      <c r="R607">
        <v>57.005608000000002</v>
      </c>
      <c r="S607">
        <v>97.533990000000003</v>
      </c>
      <c r="T607" s="80" t="s">
        <v>46</v>
      </c>
      <c r="U607" s="79"/>
    </row>
    <row r="608" spans="2:21">
      <c r="B608" s="78">
        <v>42461</v>
      </c>
      <c r="C608" t="s">
        <v>24</v>
      </c>
      <c r="D608">
        <v>0</v>
      </c>
      <c r="E608">
        <v>0</v>
      </c>
      <c r="F608">
        <v>0</v>
      </c>
      <c r="G608">
        <v>0</v>
      </c>
      <c r="H608">
        <v>780746.97785999998</v>
      </c>
      <c r="I608">
        <v>1084.37080258333</v>
      </c>
      <c r="J608">
        <v>1020.2910000000001</v>
      </c>
      <c r="K608">
        <v>1170</v>
      </c>
      <c r="L608">
        <v>27385.048121780001</v>
      </c>
      <c r="M608">
        <v>51.879885130250003</v>
      </c>
      <c r="N608">
        <v>0</v>
      </c>
      <c r="O608">
        <v>341.25418000000002</v>
      </c>
      <c r="P608">
        <v>107603.015426</v>
      </c>
      <c r="Q608">
        <v>149.44863253611101</v>
      </c>
      <c r="R608">
        <v>112.974075</v>
      </c>
      <c r="S608">
        <v>196.8544</v>
      </c>
      <c r="T608" s="80" t="s">
        <v>46</v>
      </c>
      <c r="U608" s="79"/>
    </row>
    <row r="609" spans="2:21">
      <c r="B609" s="78">
        <v>42461</v>
      </c>
      <c r="C609" t="s">
        <v>23</v>
      </c>
      <c r="D609">
        <v>43703.602265000001</v>
      </c>
      <c r="E609">
        <v>60.6994475902777</v>
      </c>
      <c r="F609">
        <v>37.776924000000001</v>
      </c>
      <c r="G609">
        <v>85.545235000000005</v>
      </c>
      <c r="H609">
        <v>755568.25081</v>
      </c>
      <c r="I609">
        <v>1049.40034834722</v>
      </c>
      <c r="J609">
        <v>1000.0776</v>
      </c>
      <c r="K609">
        <v>1225</v>
      </c>
      <c r="L609">
        <v>4869.4556994699997</v>
      </c>
      <c r="M609">
        <v>6.7631329159305498</v>
      </c>
      <c r="N609">
        <v>0</v>
      </c>
      <c r="O609">
        <v>167.39449999999999</v>
      </c>
      <c r="P609">
        <v>49857.656362000002</v>
      </c>
      <c r="Q609">
        <v>69.246744947222197</v>
      </c>
      <c r="R609">
        <v>49.173991999999998</v>
      </c>
      <c r="S609">
        <v>95.178759999999997</v>
      </c>
      <c r="T609" s="80" t="s">
        <v>46</v>
      </c>
      <c r="U609" s="79"/>
    </row>
    <row r="610" spans="2:21">
      <c r="B610" s="78">
        <v>42491</v>
      </c>
      <c r="C610" t="s">
        <v>24</v>
      </c>
      <c r="D610">
        <v>0</v>
      </c>
      <c r="E610">
        <v>0</v>
      </c>
      <c r="F610">
        <v>0</v>
      </c>
      <c r="G610">
        <v>0</v>
      </c>
      <c r="H610">
        <v>814137.19727999996</v>
      </c>
      <c r="I610">
        <v>1094.2704264516101</v>
      </c>
      <c r="J610">
        <v>1020.037</v>
      </c>
      <c r="K610">
        <v>1170</v>
      </c>
      <c r="L610">
        <v>26493.785157099999</v>
      </c>
      <c r="M610">
        <v>51.908267812768798</v>
      </c>
      <c r="N610">
        <v>0</v>
      </c>
      <c r="O610">
        <v>292.57530000000003</v>
      </c>
      <c r="P610">
        <v>112037.69164600001</v>
      </c>
      <c r="Q610">
        <v>150.588295223118</v>
      </c>
      <c r="R610">
        <v>116.226364</v>
      </c>
      <c r="S610">
        <v>189.60267999999999</v>
      </c>
      <c r="T610" s="80" t="s">
        <v>46</v>
      </c>
      <c r="U610" s="79"/>
    </row>
    <row r="611" spans="2:21">
      <c r="B611" s="78">
        <v>42491</v>
      </c>
      <c r="C611" t="s">
        <v>23</v>
      </c>
      <c r="D611">
        <v>37796.445095000003</v>
      </c>
      <c r="E611">
        <v>50.801673514784902</v>
      </c>
      <c r="F611">
        <v>34.370370000000001</v>
      </c>
      <c r="G611">
        <v>68.162149999999997</v>
      </c>
      <c r="H611">
        <v>778649.26699000003</v>
      </c>
      <c r="I611">
        <v>1046.5715954166601</v>
      </c>
      <c r="J611">
        <v>1000.1127</v>
      </c>
      <c r="K611">
        <v>1213.2426</v>
      </c>
      <c r="L611">
        <v>1169.9603654529999</v>
      </c>
      <c r="M611">
        <v>1.5725273729206899</v>
      </c>
      <c r="N611">
        <v>0</v>
      </c>
      <c r="O611">
        <v>83.992469999999997</v>
      </c>
      <c r="P611">
        <v>45399.535179999999</v>
      </c>
      <c r="Q611">
        <v>61.020880618279499</v>
      </c>
      <c r="R611">
        <v>47.441130000000001</v>
      </c>
      <c r="S611">
        <v>78.500190000000003</v>
      </c>
      <c r="T611" s="80" t="s">
        <v>46</v>
      </c>
      <c r="U611" s="79"/>
    </row>
    <row r="612" spans="2:21">
      <c r="B612" s="78">
        <v>42522</v>
      </c>
      <c r="C612" t="s">
        <v>24</v>
      </c>
      <c r="D612">
        <v>0</v>
      </c>
      <c r="E612">
        <v>0</v>
      </c>
      <c r="F612">
        <v>0</v>
      </c>
      <c r="G612">
        <v>0</v>
      </c>
      <c r="H612">
        <v>786184.06859000004</v>
      </c>
      <c r="I612">
        <v>1091.9223174861099</v>
      </c>
      <c r="J612">
        <v>1020.6034</v>
      </c>
      <c r="K612">
        <v>1170</v>
      </c>
      <c r="L612">
        <v>17027.78935246</v>
      </c>
      <c r="M612">
        <v>38.176396734999997</v>
      </c>
      <c r="N612">
        <v>0</v>
      </c>
      <c r="O612">
        <v>273.29561999999999</v>
      </c>
      <c r="P612">
        <v>117308.891592</v>
      </c>
      <c r="Q612">
        <v>162.92901610000001</v>
      </c>
      <c r="R612">
        <v>120.68137</v>
      </c>
      <c r="S612">
        <v>207.82352</v>
      </c>
      <c r="T612" s="80" t="s">
        <v>46</v>
      </c>
      <c r="U612" s="79"/>
    </row>
    <row r="613" spans="2:21">
      <c r="B613" s="78">
        <v>42522</v>
      </c>
      <c r="C613" t="s">
        <v>23</v>
      </c>
      <c r="D613">
        <v>39636.754266000004</v>
      </c>
      <c r="E613">
        <v>55.051047591666602</v>
      </c>
      <c r="F613">
        <v>36.364303999999997</v>
      </c>
      <c r="G613">
        <v>71.24194</v>
      </c>
      <c r="H613">
        <v>753114.45033000002</v>
      </c>
      <c r="I613">
        <v>1045.9922921249999</v>
      </c>
      <c r="J613">
        <v>1000.03174</v>
      </c>
      <c r="K613">
        <v>1199.7902999999999</v>
      </c>
      <c r="L613">
        <v>13.114990000000001</v>
      </c>
      <c r="M613">
        <v>1.8215263888888798E-2</v>
      </c>
      <c r="N613">
        <v>0</v>
      </c>
      <c r="O613">
        <v>13.114990000000001</v>
      </c>
      <c r="P613">
        <v>47661.666357000002</v>
      </c>
      <c r="Q613">
        <v>66.196758829166598</v>
      </c>
      <c r="R613">
        <v>50.204410000000003</v>
      </c>
      <c r="S613">
        <v>83.343249999999998</v>
      </c>
      <c r="T613" s="80" t="s">
        <v>46</v>
      </c>
      <c r="U613" s="79"/>
    </row>
    <row r="614" spans="2:21">
      <c r="B614" s="78">
        <v>42552</v>
      </c>
      <c r="C614" t="s">
        <v>24</v>
      </c>
      <c r="D614">
        <v>0</v>
      </c>
      <c r="E614">
        <v>0</v>
      </c>
      <c r="F614">
        <v>0</v>
      </c>
      <c r="G614">
        <v>0</v>
      </c>
      <c r="H614">
        <v>819003.92111999996</v>
      </c>
      <c r="I614">
        <v>1100.8117219354799</v>
      </c>
      <c r="J614">
        <v>1020.8840300000001</v>
      </c>
      <c r="K614">
        <v>1170</v>
      </c>
      <c r="L614">
        <v>35.768189999999997</v>
      </c>
      <c r="M614">
        <v>1.0361530945564501</v>
      </c>
      <c r="N614">
        <v>0</v>
      </c>
      <c r="O614">
        <v>81.386870000000002</v>
      </c>
      <c r="P614">
        <v>135782.77755999999</v>
      </c>
      <c r="Q614">
        <v>182.50373327956899</v>
      </c>
      <c r="R614">
        <v>129.7593</v>
      </c>
      <c r="S614">
        <v>225.10749999999999</v>
      </c>
      <c r="T614" s="80" t="s">
        <v>46</v>
      </c>
      <c r="U614" s="79"/>
    </row>
    <row r="615" spans="2:21">
      <c r="B615" s="78">
        <v>42552</v>
      </c>
      <c r="C615" t="s">
        <v>23</v>
      </c>
      <c r="D615">
        <v>48867.799496</v>
      </c>
      <c r="E615">
        <v>65.682526204300999</v>
      </c>
      <c r="F615">
        <v>44.068123</v>
      </c>
      <c r="G615">
        <v>89.603250000000003</v>
      </c>
      <c r="H615">
        <v>778953.63468000002</v>
      </c>
      <c r="I615">
        <v>1046.9806917741901</v>
      </c>
      <c r="J615">
        <v>1000.03235</v>
      </c>
      <c r="K615">
        <v>1171.0663999999999</v>
      </c>
      <c r="L615">
        <v>0</v>
      </c>
      <c r="M615">
        <v>0</v>
      </c>
      <c r="N615">
        <v>0</v>
      </c>
      <c r="O615">
        <v>0</v>
      </c>
      <c r="P615">
        <v>57107.863657000002</v>
      </c>
      <c r="Q615">
        <v>76.757881259408606</v>
      </c>
      <c r="R615">
        <v>57.08222</v>
      </c>
      <c r="S615">
        <v>99.949770000000001</v>
      </c>
      <c r="T615" s="80" t="s">
        <v>46</v>
      </c>
      <c r="U615" s="79"/>
    </row>
    <row r="616" spans="2:21">
      <c r="B616" s="78">
        <v>42583</v>
      </c>
      <c r="C616" t="s">
        <v>24</v>
      </c>
      <c r="D616">
        <v>0</v>
      </c>
      <c r="E616">
        <v>0</v>
      </c>
      <c r="F616">
        <v>0</v>
      </c>
      <c r="G616">
        <v>0</v>
      </c>
      <c r="H616">
        <v>821671.36352999997</v>
      </c>
      <c r="I616">
        <v>1104.39699399193</v>
      </c>
      <c r="J616">
        <v>1020.5863000000001</v>
      </c>
      <c r="K616">
        <v>1170</v>
      </c>
      <c r="L616">
        <v>37.512191999999999</v>
      </c>
      <c r="M616">
        <v>0.661894496209677</v>
      </c>
      <c r="N616">
        <v>0</v>
      </c>
      <c r="O616">
        <v>71.723600000000005</v>
      </c>
      <c r="P616">
        <v>134347.30947000001</v>
      </c>
      <c r="Q616">
        <v>180.57434068548301</v>
      </c>
      <c r="R616">
        <v>131.22484</v>
      </c>
      <c r="S616">
        <v>223.64644000000001</v>
      </c>
      <c r="T616" s="80" t="s">
        <v>46</v>
      </c>
      <c r="U616" s="79"/>
    </row>
    <row r="617" spans="2:21">
      <c r="B617" s="78">
        <v>42583</v>
      </c>
      <c r="C617" t="s">
        <v>23</v>
      </c>
      <c r="D617">
        <v>51043.092127999997</v>
      </c>
      <c r="E617">
        <v>68.606306623655897</v>
      </c>
      <c r="F617">
        <v>40.652000000000001</v>
      </c>
      <c r="G617">
        <v>86.753050000000002</v>
      </c>
      <c r="H617">
        <v>783557.05868000002</v>
      </c>
      <c r="I617">
        <v>1053.1680896236501</v>
      </c>
      <c r="J617">
        <v>1000.8390000000001</v>
      </c>
      <c r="K617">
        <v>1187.9721999999999</v>
      </c>
      <c r="L617">
        <v>0</v>
      </c>
      <c r="M617">
        <v>0</v>
      </c>
      <c r="N617">
        <v>0</v>
      </c>
      <c r="O617">
        <v>0</v>
      </c>
      <c r="P617">
        <v>59246.080059</v>
      </c>
      <c r="Q617">
        <v>79.631828036290301</v>
      </c>
      <c r="R617">
        <v>54.330469999999998</v>
      </c>
      <c r="S617">
        <v>98.288970000000006</v>
      </c>
      <c r="T617" s="80" t="s">
        <v>46</v>
      </c>
      <c r="U617" s="79"/>
    </row>
    <row r="618" spans="2:21">
      <c r="B618" s="78">
        <v>42614</v>
      </c>
      <c r="C618" t="s">
        <v>24</v>
      </c>
      <c r="D618">
        <v>0</v>
      </c>
      <c r="E618">
        <v>0</v>
      </c>
      <c r="F618">
        <v>0</v>
      </c>
      <c r="G618">
        <v>0</v>
      </c>
      <c r="H618">
        <v>792683.52136999997</v>
      </c>
      <c r="I618">
        <v>1100.9493352361101</v>
      </c>
      <c r="J618">
        <v>1020.49414</v>
      </c>
      <c r="K618">
        <v>1170</v>
      </c>
      <c r="L618">
        <v>7653.6285484500004</v>
      </c>
      <c r="M618">
        <v>16.826940318055499</v>
      </c>
      <c r="N618">
        <v>0</v>
      </c>
      <c r="O618">
        <v>262.66757000000001</v>
      </c>
      <c r="P618">
        <v>119420.665608</v>
      </c>
      <c r="Q618">
        <v>165.86203556666601</v>
      </c>
      <c r="R618">
        <v>118.38692</v>
      </c>
      <c r="S618">
        <v>209.27446</v>
      </c>
      <c r="T618" s="80" t="s">
        <v>46</v>
      </c>
      <c r="U618" s="79"/>
    </row>
    <row r="619" spans="2:21">
      <c r="B619" s="78">
        <v>42614</v>
      </c>
      <c r="C619" t="s">
        <v>23</v>
      </c>
      <c r="D619">
        <v>47734.608415000002</v>
      </c>
      <c r="E619">
        <v>66.298067243055499</v>
      </c>
      <c r="F619">
        <v>45.437686999999997</v>
      </c>
      <c r="G619">
        <v>80.644580000000005</v>
      </c>
      <c r="H619">
        <v>755055.41572000005</v>
      </c>
      <c r="I619">
        <v>1048.6880773888799</v>
      </c>
      <c r="J619">
        <v>1000.0949000000001</v>
      </c>
      <c r="K619">
        <v>1225</v>
      </c>
      <c r="L619">
        <v>0</v>
      </c>
      <c r="M619">
        <v>0</v>
      </c>
      <c r="N619">
        <v>0</v>
      </c>
      <c r="O619">
        <v>0</v>
      </c>
      <c r="P619">
        <v>55530.250625000001</v>
      </c>
      <c r="Q619">
        <v>77.125348090277697</v>
      </c>
      <c r="R619">
        <v>57.442210000000003</v>
      </c>
      <c r="S619">
        <v>92.713486000000003</v>
      </c>
      <c r="T619" s="80" t="s">
        <v>46</v>
      </c>
      <c r="U619" s="79"/>
    </row>
    <row r="620" spans="2:21">
      <c r="B620" s="78">
        <v>42644</v>
      </c>
      <c r="C620" t="s">
        <v>24</v>
      </c>
      <c r="D620">
        <v>0</v>
      </c>
      <c r="E620">
        <v>0</v>
      </c>
      <c r="F620">
        <v>0</v>
      </c>
      <c r="G620">
        <v>0</v>
      </c>
      <c r="H620">
        <v>824082.67431999999</v>
      </c>
      <c r="I620">
        <v>1107.63800311827</v>
      </c>
      <c r="J620">
        <v>1020.0912</v>
      </c>
      <c r="K620">
        <v>1170</v>
      </c>
      <c r="L620">
        <v>11569.462558880001</v>
      </c>
      <c r="M620">
        <v>23.518983895698899</v>
      </c>
      <c r="N620">
        <v>0</v>
      </c>
      <c r="O620">
        <v>314.07530000000003</v>
      </c>
      <c r="P620">
        <v>114305.290441</v>
      </c>
      <c r="Q620">
        <v>153.63614306586001</v>
      </c>
      <c r="R620">
        <v>110.81895400000001</v>
      </c>
      <c r="S620">
        <v>199.15982</v>
      </c>
      <c r="T620" s="80" t="s">
        <v>46</v>
      </c>
      <c r="U620" s="79"/>
    </row>
    <row r="621" spans="2:21">
      <c r="B621" s="78">
        <v>42644</v>
      </c>
      <c r="C621" t="s">
        <v>23</v>
      </c>
      <c r="D621">
        <v>49347.808731999998</v>
      </c>
      <c r="E621">
        <v>66.327699908602099</v>
      </c>
      <c r="F621">
        <v>52.347766999999997</v>
      </c>
      <c r="G621">
        <v>86.331779999999995</v>
      </c>
      <c r="H621">
        <v>782498.38959000004</v>
      </c>
      <c r="I621">
        <v>1051.7451472983801</v>
      </c>
      <c r="J621">
        <v>1000.07544</v>
      </c>
      <c r="K621">
        <v>1225</v>
      </c>
      <c r="L621">
        <v>0</v>
      </c>
      <c r="M621">
        <v>0</v>
      </c>
      <c r="N621">
        <v>0</v>
      </c>
      <c r="O621">
        <v>0</v>
      </c>
      <c r="P621">
        <v>57342.582494000002</v>
      </c>
      <c r="Q621">
        <v>77.073363567204296</v>
      </c>
      <c r="R621">
        <v>64.196365</v>
      </c>
      <c r="S621">
        <v>96.621634999999998</v>
      </c>
      <c r="T621" s="80" t="s">
        <v>46</v>
      </c>
      <c r="U621" s="79"/>
    </row>
    <row r="622" spans="2:21">
      <c r="B622" s="78">
        <v>42675</v>
      </c>
      <c r="C622" t="s">
        <v>24</v>
      </c>
      <c r="D622">
        <v>0</v>
      </c>
      <c r="E622">
        <v>0</v>
      </c>
      <c r="F622">
        <v>0</v>
      </c>
      <c r="G622">
        <v>0</v>
      </c>
      <c r="H622">
        <v>795794.03946</v>
      </c>
      <c r="I622">
        <v>1105.2694992500001</v>
      </c>
      <c r="J622">
        <v>1020.0154</v>
      </c>
      <c r="K622">
        <v>1170</v>
      </c>
      <c r="L622">
        <v>16454.655491779999</v>
      </c>
      <c r="M622">
        <v>35.8443682727777</v>
      </c>
      <c r="N622">
        <v>0</v>
      </c>
      <c r="O622">
        <v>288.08676000000003</v>
      </c>
      <c r="P622">
        <v>116343.558466</v>
      </c>
      <c r="Q622">
        <v>161.58827564722199</v>
      </c>
      <c r="R622">
        <v>119.92589</v>
      </c>
      <c r="S622">
        <v>203.31473</v>
      </c>
      <c r="T622" s="80" t="s">
        <v>46</v>
      </c>
      <c r="U622" s="79"/>
    </row>
    <row r="623" spans="2:21">
      <c r="B623" s="78">
        <v>42675</v>
      </c>
      <c r="C623" t="s">
        <v>23</v>
      </c>
      <c r="D623">
        <v>50538.594974</v>
      </c>
      <c r="E623">
        <v>70.192493019444399</v>
      </c>
      <c r="F623">
        <v>48.443489999999997</v>
      </c>
      <c r="G623">
        <v>86.741550000000004</v>
      </c>
      <c r="H623">
        <v>761685.37485000002</v>
      </c>
      <c r="I623">
        <v>1057.8963539583301</v>
      </c>
      <c r="J623">
        <v>1000.2217000000001</v>
      </c>
      <c r="K623">
        <v>1224.9976999999999</v>
      </c>
      <c r="L623">
        <v>0</v>
      </c>
      <c r="M623">
        <v>0</v>
      </c>
      <c r="N623">
        <v>0</v>
      </c>
      <c r="O623">
        <v>0</v>
      </c>
      <c r="P623">
        <v>57126.703698999998</v>
      </c>
      <c r="Q623">
        <v>79.342644026388797</v>
      </c>
      <c r="R623">
        <v>59.3752</v>
      </c>
      <c r="S623">
        <v>96.337419999999995</v>
      </c>
      <c r="T623" s="80" t="s">
        <v>46</v>
      </c>
      <c r="U623" s="79"/>
    </row>
    <row r="624" spans="2:21">
      <c r="B624" s="78">
        <v>42705</v>
      </c>
      <c r="C624" t="s">
        <v>24</v>
      </c>
      <c r="D624">
        <v>0</v>
      </c>
      <c r="E624">
        <v>0</v>
      </c>
      <c r="F624">
        <v>0</v>
      </c>
      <c r="G624">
        <v>0</v>
      </c>
      <c r="H624">
        <v>815319.05466000002</v>
      </c>
      <c r="I624">
        <v>1095.85894443548</v>
      </c>
      <c r="J624">
        <v>1020.37305</v>
      </c>
      <c r="K624">
        <v>1170</v>
      </c>
      <c r="L624">
        <v>17109.917467129999</v>
      </c>
      <c r="M624">
        <v>37.430486020362899</v>
      </c>
      <c r="N624">
        <v>0</v>
      </c>
      <c r="O624">
        <v>253.48074</v>
      </c>
      <c r="P624">
        <v>120350.34712000001</v>
      </c>
      <c r="Q624">
        <v>161.761219247311</v>
      </c>
      <c r="R624">
        <v>130.56890999999999</v>
      </c>
      <c r="S624">
        <v>190.26114999999999</v>
      </c>
      <c r="T624" s="80" t="s">
        <v>46</v>
      </c>
      <c r="U624" s="79"/>
    </row>
    <row r="625" spans="2:21">
      <c r="B625" s="78">
        <v>42705</v>
      </c>
      <c r="C625" t="s">
        <v>23</v>
      </c>
      <c r="D625">
        <v>57081.404161999999</v>
      </c>
      <c r="E625">
        <v>76.722317422043005</v>
      </c>
      <c r="F625">
        <v>59.878433000000001</v>
      </c>
      <c r="G625">
        <v>94.494810000000001</v>
      </c>
      <c r="H625">
        <v>784771.66442000004</v>
      </c>
      <c r="I625">
        <v>1054.8006242204301</v>
      </c>
      <c r="J625">
        <v>1000.35864</v>
      </c>
      <c r="K625">
        <v>1205.2997</v>
      </c>
      <c r="L625">
        <v>0</v>
      </c>
      <c r="M625">
        <v>0</v>
      </c>
      <c r="N625">
        <v>0</v>
      </c>
      <c r="O625">
        <v>0</v>
      </c>
      <c r="P625">
        <v>63196.843822000003</v>
      </c>
      <c r="Q625">
        <v>84.941994384408602</v>
      </c>
      <c r="R625">
        <v>71.194564999999997</v>
      </c>
      <c r="S625">
        <v>101.533745</v>
      </c>
      <c r="T625" s="80" t="s">
        <v>46</v>
      </c>
      <c r="U625" s="79"/>
    </row>
    <row r="626" spans="2:21">
      <c r="B626" s="78">
        <v>42736</v>
      </c>
      <c r="C626" t="s">
        <v>24</v>
      </c>
      <c r="D626">
        <v>0</v>
      </c>
      <c r="E626">
        <v>0</v>
      </c>
      <c r="F626">
        <v>0</v>
      </c>
      <c r="G626">
        <v>0</v>
      </c>
      <c r="H626">
        <v>821865.60129000002</v>
      </c>
      <c r="I626">
        <v>1104.65806625</v>
      </c>
      <c r="J626">
        <v>1020.10474</v>
      </c>
      <c r="K626">
        <v>1170</v>
      </c>
      <c r="L626">
        <v>11441.835910553</v>
      </c>
      <c r="M626">
        <v>25.914294150940801</v>
      </c>
      <c r="N626">
        <v>0</v>
      </c>
      <c r="O626">
        <v>220.97574</v>
      </c>
      <c r="P626">
        <v>128208.78913</v>
      </c>
      <c r="Q626">
        <v>172.323641303763</v>
      </c>
      <c r="R626">
        <v>135.29507000000001</v>
      </c>
      <c r="S626">
        <v>215.01427000000001</v>
      </c>
      <c r="T626" s="80" t="s">
        <v>46</v>
      </c>
      <c r="U626" s="79"/>
    </row>
    <row r="627" spans="2:21">
      <c r="B627" s="78">
        <v>42736</v>
      </c>
      <c r="C627" t="s">
        <v>23</v>
      </c>
      <c r="D627">
        <v>58097.079216999999</v>
      </c>
      <c r="E627">
        <v>78.087472065860197</v>
      </c>
      <c r="F627">
        <v>59.462209999999999</v>
      </c>
      <c r="G627">
        <v>92.485564999999994</v>
      </c>
      <c r="H627">
        <v>796374.34975000005</v>
      </c>
      <c r="I627">
        <v>1070.3956313844001</v>
      </c>
      <c r="J627">
        <v>1000.1888</v>
      </c>
      <c r="K627">
        <v>1225</v>
      </c>
      <c r="L627">
        <v>0</v>
      </c>
      <c r="M627">
        <v>0</v>
      </c>
      <c r="N627">
        <v>0</v>
      </c>
      <c r="O627">
        <v>0</v>
      </c>
      <c r="P627">
        <v>63304.425460999999</v>
      </c>
      <c r="Q627">
        <v>85.086593361559096</v>
      </c>
      <c r="R627">
        <v>70.703490000000002</v>
      </c>
      <c r="S627">
        <v>102.011185</v>
      </c>
      <c r="T627" s="80" t="s">
        <v>46</v>
      </c>
      <c r="U627" s="79"/>
    </row>
    <row r="628" spans="2:21">
      <c r="B628" s="78">
        <v>42767</v>
      </c>
      <c r="C628" t="s">
        <v>24</v>
      </c>
      <c r="D628">
        <v>0</v>
      </c>
      <c r="E628">
        <v>0</v>
      </c>
      <c r="F628">
        <v>0</v>
      </c>
      <c r="G628">
        <v>0</v>
      </c>
      <c r="H628">
        <v>741657.56310000003</v>
      </c>
      <c r="I628">
        <v>1103.65708794642</v>
      </c>
      <c r="J628">
        <v>1020.5143</v>
      </c>
      <c r="K628">
        <v>1170</v>
      </c>
      <c r="L628">
        <v>5637.9446672000004</v>
      </c>
      <c r="M628">
        <v>16.183514010476099</v>
      </c>
      <c r="N628">
        <v>0</v>
      </c>
      <c r="O628">
        <v>204.27083999999999</v>
      </c>
      <c r="P628">
        <v>113839.70478</v>
      </c>
      <c r="Q628">
        <v>169.40432258928499</v>
      </c>
      <c r="R628">
        <v>131.59367</v>
      </c>
      <c r="S628">
        <v>215.24086</v>
      </c>
      <c r="T628" s="80" t="s">
        <v>46</v>
      </c>
      <c r="U628" s="79"/>
    </row>
    <row r="629" spans="2:21">
      <c r="B629" s="78">
        <v>42767</v>
      </c>
      <c r="C629" t="s">
        <v>23</v>
      </c>
      <c r="D629">
        <v>49027.991433000003</v>
      </c>
      <c r="E629">
        <v>72.958320584821394</v>
      </c>
      <c r="F629">
        <v>54.030346000000002</v>
      </c>
      <c r="G629">
        <v>89.322000000000003</v>
      </c>
      <c r="H629">
        <v>712219.63626000006</v>
      </c>
      <c r="I629">
        <v>1059.8506491964199</v>
      </c>
      <c r="J629">
        <v>1000.0053</v>
      </c>
      <c r="K629">
        <v>1225</v>
      </c>
      <c r="L629">
        <v>72.173439000000002</v>
      </c>
      <c r="M629">
        <v>0.10740095089285701</v>
      </c>
      <c r="N629">
        <v>0</v>
      </c>
      <c r="O629">
        <v>38.558982999999998</v>
      </c>
      <c r="P629">
        <v>54734.625057999998</v>
      </c>
      <c r="Q629">
        <v>81.450334907737997</v>
      </c>
      <c r="R629">
        <v>65.353189999999998</v>
      </c>
      <c r="S629">
        <v>97.598550000000003</v>
      </c>
      <c r="T629" s="80" t="s">
        <v>46</v>
      </c>
      <c r="U629" s="79"/>
    </row>
    <row r="630" spans="2:21">
      <c r="B630" s="78">
        <v>42795</v>
      </c>
      <c r="C630" t="s">
        <v>24</v>
      </c>
      <c r="D630">
        <v>0</v>
      </c>
      <c r="E630">
        <v>0</v>
      </c>
      <c r="F630">
        <v>0</v>
      </c>
      <c r="G630">
        <v>0</v>
      </c>
      <c r="H630">
        <v>822703.13702999998</v>
      </c>
      <c r="I630">
        <v>1105.7837863306399</v>
      </c>
      <c r="J630">
        <v>1020.03503</v>
      </c>
      <c r="K630">
        <v>1170</v>
      </c>
      <c r="L630">
        <v>27690.347255929999</v>
      </c>
      <c r="M630">
        <v>51.4819500557795</v>
      </c>
      <c r="N630">
        <v>0</v>
      </c>
      <c r="O630">
        <v>314.64440000000002</v>
      </c>
      <c r="P630">
        <v>115639.315196</v>
      </c>
      <c r="Q630">
        <v>155.42918709139701</v>
      </c>
      <c r="R630">
        <v>114.13593</v>
      </c>
      <c r="S630">
        <v>206.70094</v>
      </c>
      <c r="T630" s="80" t="s">
        <v>46</v>
      </c>
      <c r="U630" s="79"/>
    </row>
    <row r="631" spans="2:21">
      <c r="B631" s="78">
        <v>42795</v>
      </c>
      <c r="C631" t="s">
        <v>23</v>
      </c>
      <c r="D631">
        <v>49397.739419999998</v>
      </c>
      <c r="E631">
        <v>66.394811048386998</v>
      </c>
      <c r="F631">
        <v>47.190745999999997</v>
      </c>
      <c r="G631">
        <v>86.699005</v>
      </c>
      <c r="H631">
        <v>787629.17044999998</v>
      </c>
      <c r="I631">
        <v>1058.6413581317199</v>
      </c>
      <c r="J631">
        <v>1000.4802</v>
      </c>
      <c r="K631">
        <v>1225</v>
      </c>
      <c r="L631">
        <v>2833.3809290999998</v>
      </c>
      <c r="M631">
        <v>3.80830770040322</v>
      </c>
      <c r="N631">
        <v>0</v>
      </c>
      <c r="O631">
        <v>147.07811000000001</v>
      </c>
      <c r="P631">
        <v>55242.810131999999</v>
      </c>
      <c r="Q631">
        <v>74.251088887096699</v>
      </c>
      <c r="R631">
        <v>58.277923999999999</v>
      </c>
      <c r="S631">
        <v>96.915589999999995</v>
      </c>
      <c r="T631" s="80" t="s">
        <v>46</v>
      </c>
      <c r="U631" s="79"/>
    </row>
    <row r="632" spans="2:21">
      <c r="B632" s="78">
        <v>42826</v>
      </c>
      <c r="C632" t="s">
        <v>24</v>
      </c>
      <c r="D632">
        <v>0</v>
      </c>
      <c r="E632">
        <v>0</v>
      </c>
      <c r="F632">
        <v>0</v>
      </c>
      <c r="G632">
        <v>0</v>
      </c>
      <c r="H632">
        <v>791784.61311000003</v>
      </c>
      <c r="I632">
        <v>1099.7008515416601</v>
      </c>
      <c r="J632">
        <v>1020.0454</v>
      </c>
      <c r="K632">
        <v>1170</v>
      </c>
      <c r="L632">
        <v>32706.1928143</v>
      </c>
      <c r="M632">
        <v>57.581929043888799</v>
      </c>
      <c r="N632">
        <v>0</v>
      </c>
      <c r="O632">
        <v>348.36900000000003</v>
      </c>
      <c r="P632">
        <v>112340.96197400001</v>
      </c>
      <c r="Q632">
        <v>156.02911385277699</v>
      </c>
      <c r="R632">
        <v>112.87417000000001</v>
      </c>
      <c r="S632">
        <v>212.0675</v>
      </c>
      <c r="T632" s="80" t="s">
        <v>46</v>
      </c>
      <c r="U632" s="79"/>
    </row>
    <row r="633" spans="2:21">
      <c r="B633" s="78">
        <v>42826</v>
      </c>
      <c r="C633" t="s">
        <v>23</v>
      </c>
      <c r="D633">
        <v>43855.686518000002</v>
      </c>
      <c r="E633">
        <v>60.910675719444399</v>
      </c>
      <c r="F633">
        <v>37.582115000000002</v>
      </c>
      <c r="G633">
        <v>83.304374999999993</v>
      </c>
      <c r="H633">
        <v>757262.63740000001</v>
      </c>
      <c r="I633">
        <v>1051.7536630555501</v>
      </c>
      <c r="J633">
        <v>1000.0158</v>
      </c>
      <c r="K633">
        <v>1225</v>
      </c>
      <c r="L633">
        <v>5084.2184942200001</v>
      </c>
      <c r="M633">
        <v>7.3432850125277698</v>
      </c>
      <c r="N633">
        <v>0</v>
      </c>
      <c r="O633">
        <v>180.39113</v>
      </c>
      <c r="P633">
        <v>49948.607597000002</v>
      </c>
      <c r="Q633">
        <v>69.373066106944407</v>
      </c>
      <c r="R633">
        <v>48.933120000000002</v>
      </c>
      <c r="S633">
        <v>92.056659999999994</v>
      </c>
      <c r="T633" s="80" t="s">
        <v>46</v>
      </c>
      <c r="U633" s="79"/>
    </row>
    <row r="634" spans="2:21">
      <c r="B634" s="78">
        <v>42856</v>
      </c>
      <c r="C634" t="s">
        <v>24</v>
      </c>
      <c r="D634">
        <v>0</v>
      </c>
      <c r="E634">
        <v>0</v>
      </c>
      <c r="F634">
        <v>0</v>
      </c>
      <c r="G634">
        <v>0</v>
      </c>
      <c r="H634">
        <v>824569.56374999997</v>
      </c>
      <c r="I634">
        <v>1108.29242439516</v>
      </c>
      <c r="J634">
        <v>1020.06714</v>
      </c>
      <c r="K634">
        <v>1170</v>
      </c>
      <c r="L634">
        <v>20833.0333006</v>
      </c>
      <c r="M634">
        <v>42.5968048973387</v>
      </c>
      <c r="N634">
        <v>0</v>
      </c>
      <c r="O634">
        <v>294.68941999999998</v>
      </c>
      <c r="P634">
        <v>119088.94791</v>
      </c>
      <c r="Q634">
        <v>160.065790201612</v>
      </c>
      <c r="R634">
        <v>117.60017000000001</v>
      </c>
      <c r="S634">
        <v>211.95558</v>
      </c>
      <c r="T634" s="80" t="s">
        <v>46</v>
      </c>
      <c r="U634" s="79"/>
    </row>
    <row r="635" spans="2:21">
      <c r="B635" s="78">
        <v>42856</v>
      </c>
      <c r="C635" t="s">
        <v>23</v>
      </c>
      <c r="D635">
        <v>39558.995206</v>
      </c>
      <c r="E635">
        <v>53.170692481182698</v>
      </c>
      <c r="F635">
        <v>34.178330000000003</v>
      </c>
      <c r="G635">
        <v>69.822209999999998</v>
      </c>
      <c r="H635">
        <v>780652.66588999995</v>
      </c>
      <c r="I635">
        <v>1049.26433587365</v>
      </c>
      <c r="J635">
        <v>1000.10736</v>
      </c>
      <c r="K635">
        <v>1225</v>
      </c>
      <c r="L635">
        <v>1292.0877401400001</v>
      </c>
      <c r="M635">
        <v>1.73667707008064</v>
      </c>
      <c r="N635">
        <v>0</v>
      </c>
      <c r="O635">
        <v>99.288505999999998</v>
      </c>
      <c r="P635">
        <v>47113.038828999997</v>
      </c>
      <c r="Q635">
        <v>63.323976920698897</v>
      </c>
      <c r="R635">
        <v>46.849240000000002</v>
      </c>
      <c r="S635">
        <v>80.629069999999999</v>
      </c>
      <c r="T635" s="80" t="s">
        <v>46</v>
      </c>
      <c r="U635" s="79"/>
    </row>
    <row r="636" spans="2:21">
      <c r="B636" s="78">
        <v>42887</v>
      </c>
      <c r="C636" t="s">
        <v>24</v>
      </c>
      <c r="D636">
        <v>0</v>
      </c>
      <c r="E636">
        <v>0</v>
      </c>
      <c r="F636">
        <v>0</v>
      </c>
      <c r="G636">
        <v>0</v>
      </c>
      <c r="H636">
        <v>795620.30396000005</v>
      </c>
      <c r="I636">
        <v>1105.0281999444401</v>
      </c>
      <c r="J636">
        <v>1020.0237</v>
      </c>
      <c r="K636">
        <v>1170</v>
      </c>
      <c r="L636">
        <v>22884.944071729999</v>
      </c>
      <c r="M636">
        <v>46.9496463416666</v>
      </c>
      <c r="N636">
        <v>0</v>
      </c>
      <c r="O636">
        <v>292.37270000000001</v>
      </c>
      <c r="P636">
        <v>123386.443073</v>
      </c>
      <c r="Q636">
        <v>171.370059823611</v>
      </c>
      <c r="R636">
        <v>121.93743000000001</v>
      </c>
      <c r="S636">
        <v>226.37772000000001</v>
      </c>
      <c r="T636" s="80" t="s">
        <v>46</v>
      </c>
      <c r="U636" s="79"/>
    </row>
    <row r="637" spans="2:21">
      <c r="B637" s="78">
        <v>42887</v>
      </c>
      <c r="C637" t="s">
        <v>23</v>
      </c>
      <c r="D637">
        <v>40989.931024999998</v>
      </c>
      <c r="E637">
        <v>56.930459756944401</v>
      </c>
      <c r="F637">
        <v>36.720725999999999</v>
      </c>
      <c r="G637">
        <v>74.28828</v>
      </c>
      <c r="H637">
        <v>751913.24314000004</v>
      </c>
      <c r="I637">
        <v>1044.3239488055499</v>
      </c>
      <c r="J637">
        <v>1000.07446</v>
      </c>
      <c r="K637">
        <v>1205.3308999999999</v>
      </c>
      <c r="L637">
        <v>18.637363000000001</v>
      </c>
      <c r="M637">
        <v>2.58852263888888E-2</v>
      </c>
      <c r="N637">
        <v>0</v>
      </c>
      <c r="O637">
        <v>18.637363000000001</v>
      </c>
      <c r="P637">
        <v>49031.050138999999</v>
      </c>
      <c r="Q637">
        <v>68.098680748611102</v>
      </c>
      <c r="R637">
        <v>50.045684999999999</v>
      </c>
      <c r="S637">
        <v>86.391234999999995</v>
      </c>
      <c r="T637" s="80" t="s">
        <v>46</v>
      </c>
      <c r="U637" s="79"/>
    </row>
    <row r="638" spans="2:21">
      <c r="B638" s="78">
        <v>42917</v>
      </c>
      <c r="C638" t="s">
        <v>24</v>
      </c>
      <c r="D638">
        <v>0</v>
      </c>
      <c r="E638">
        <v>0</v>
      </c>
      <c r="F638">
        <v>0</v>
      </c>
      <c r="G638">
        <v>0</v>
      </c>
      <c r="H638">
        <v>823767.54651999997</v>
      </c>
      <c r="I638">
        <v>1107.21444424731</v>
      </c>
      <c r="J638">
        <v>1020.11487</v>
      </c>
      <c r="K638">
        <v>1170</v>
      </c>
      <c r="L638">
        <v>0</v>
      </c>
      <c r="M638">
        <v>0.65362025900537601</v>
      </c>
      <c r="N638">
        <v>0</v>
      </c>
      <c r="O638">
        <v>45.149566999999998</v>
      </c>
      <c r="P638">
        <v>141383.54397</v>
      </c>
      <c r="Q638">
        <v>190.031645120967</v>
      </c>
      <c r="R638">
        <v>135.62833000000001</v>
      </c>
      <c r="S638">
        <v>235.81310999999999</v>
      </c>
      <c r="T638" s="80" t="s">
        <v>46</v>
      </c>
      <c r="U638" s="79"/>
    </row>
    <row r="639" spans="2:21">
      <c r="B639" s="78">
        <v>42917</v>
      </c>
      <c r="C639" t="s">
        <v>23</v>
      </c>
      <c r="D639">
        <v>49201.267968</v>
      </c>
      <c r="E639">
        <v>66.130736516129005</v>
      </c>
      <c r="F639">
        <v>43.538822000000003</v>
      </c>
      <c r="G639">
        <v>86.790859999999995</v>
      </c>
      <c r="H639">
        <v>781061.82140999998</v>
      </c>
      <c r="I639">
        <v>1049.8142760886999</v>
      </c>
      <c r="J639">
        <v>1000.23315</v>
      </c>
      <c r="K639">
        <v>1200.6747</v>
      </c>
      <c r="L639">
        <v>0</v>
      </c>
      <c r="M639">
        <v>0</v>
      </c>
      <c r="N639">
        <v>0</v>
      </c>
      <c r="O639">
        <v>0</v>
      </c>
      <c r="P639">
        <v>57448.768703000002</v>
      </c>
      <c r="Q639">
        <v>77.216086966397796</v>
      </c>
      <c r="R639">
        <v>57.36018</v>
      </c>
      <c r="S639">
        <v>97.146355</v>
      </c>
      <c r="T639" s="80" t="s">
        <v>46</v>
      </c>
      <c r="U639" s="79"/>
    </row>
    <row r="640" spans="2:21">
      <c r="B640" s="78">
        <v>42948</v>
      </c>
      <c r="C640" t="s">
        <v>24</v>
      </c>
      <c r="D640">
        <v>0</v>
      </c>
      <c r="E640">
        <v>0</v>
      </c>
      <c r="F640">
        <v>0</v>
      </c>
      <c r="G640">
        <v>0</v>
      </c>
      <c r="H640">
        <v>827725.44848999998</v>
      </c>
      <c r="I640">
        <v>1112.53420495967</v>
      </c>
      <c r="J640">
        <v>1020.2375500000001</v>
      </c>
      <c r="K640">
        <v>1170</v>
      </c>
      <c r="L640">
        <v>393.622252</v>
      </c>
      <c r="M640">
        <v>1.59423399333333</v>
      </c>
      <c r="N640">
        <v>0</v>
      </c>
      <c r="O640">
        <v>117.508026</v>
      </c>
      <c r="P640">
        <v>138914.60852000001</v>
      </c>
      <c r="Q640">
        <v>186.713183494623</v>
      </c>
      <c r="R640">
        <v>131.68101999999999</v>
      </c>
      <c r="S640">
        <v>237.79094000000001</v>
      </c>
      <c r="T640" s="80" t="s">
        <v>46</v>
      </c>
      <c r="U640" s="79"/>
    </row>
    <row r="641" spans="2:21">
      <c r="B641" s="78">
        <v>42948</v>
      </c>
      <c r="C641" t="s">
        <v>23</v>
      </c>
      <c r="D641">
        <v>51786.856403999998</v>
      </c>
      <c r="E641">
        <v>69.605989790322496</v>
      </c>
      <c r="F641">
        <v>48.933143999999999</v>
      </c>
      <c r="G641">
        <v>85.341930000000005</v>
      </c>
      <c r="H641">
        <v>784104.85834999999</v>
      </c>
      <c r="I641">
        <v>1053.9043795026801</v>
      </c>
      <c r="J641">
        <v>1000.12756</v>
      </c>
      <c r="K641">
        <v>1212.3928000000001</v>
      </c>
      <c r="L641">
        <v>0</v>
      </c>
      <c r="M641">
        <v>0</v>
      </c>
      <c r="N641">
        <v>0</v>
      </c>
      <c r="O641">
        <v>0</v>
      </c>
      <c r="P641">
        <v>60010.089926000001</v>
      </c>
      <c r="Q641">
        <v>80.658723018817199</v>
      </c>
      <c r="R641">
        <v>62.512659999999997</v>
      </c>
      <c r="S641">
        <v>95.341930000000005</v>
      </c>
      <c r="T641" s="80" t="s">
        <v>46</v>
      </c>
      <c r="U641" s="79"/>
    </row>
    <row r="642" spans="2:21">
      <c r="B642" s="78">
        <v>42979</v>
      </c>
      <c r="C642" t="s">
        <v>24</v>
      </c>
      <c r="D642">
        <v>0</v>
      </c>
      <c r="E642">
        <v>0</v>
      </c>
      <c r="F642">
        <v>0</v>
      </c>
      <c r="G642">
        <v>0</v>
      </c>
      <c r="H642">
        <v>801711.98754</v>
      </c>
      <c r="I642">
        <v>1113.4888715833299</v>
      </c>
      <c r="J642">
        <v>1020.27</v>
      </c>
      <c r="K642">
        <v>1170</v>
      </c>
      <c r="L642">
        <v>6966.2866446999997</v>
      </c>
      <c r="M642">
        <v>16.604773770138799</v>
      </c>
      <c r="N642">
        <v>0</v>
      </c>
      <c r="O642">
        <v>255.53702000000001</v>
      </c>
      <c r="P642">
        <v>122848.88829800001</v>
      </c>
      <c r="Q642">
        <v>170.623455969444</v>
      </c>
      <c r="R642">
        <v>118.656845</v>
      </c>
      <c r="S642">
        <v>220.30394000000001</v>
      </c>
      <c r="T642" s="80" t="s">
        <v>46</v>
      </c>
      <c r="U642" s="79"/>
    </row>
    <row r="643" spans="2:21">
      <c r="B643" s="78">
        <v>42979</v>
      </c>
      <c r="C643" t="s">
        <v>23</v>
      </c>
      <c r="D643">
        <v>47805.474646000002</v>
      </c>
      <c r="E643">
        <v>66.396492563888799</v>
      </c>
      <c r="F643">
        <v>45.627679999999998</v>
      </c>
      <c r="G643">
        <v>82.303730000000002</v>
      </c>
      <c r="H643">
        <v>757119.61549</v>
      </c>
      <c r="I643">
        <v>1051.5550215138801</v>
      </c>
      <c r="J643">
        <v>1000.0925</v>
      </c>
      <c r="K643">
        <v>1225</v>
      </c>
      <c r="L643">
        <v>0</v>
      </c>
      <c r="M643">
        <v>0</v>
      </c>
      <c r="N643">
        <v>0</v>
      </c>
      <c r="O643">
        <v>0</v>
      </c>
      <c r="P643">
        <v>55622.448364000003</v>
      </c>
      <c r="Q643">
        <v>77.253400505555504</v>
      </c>
      <c r="R643">
        <v>57.961979999999997</v>
      </c>
      <c r="S643">
        <v>94.604125999999994</v>
      </c>
      <c r="T643" s="80" t="s">
        <v>46</v>
      </c>
      <c r="U643" s="79"/>
    </row>
    <row r="644" spans="2:21">
      <c r="B644" s="78">
        <v>43009</v>
      </c>
      <c r="C644" t="s">
        <v>24</v>
      </c>
      <c r="D644">
        <v>0</v>
      </c>
      <c r="E644">
        <v>0</v>
      </c>
      <c r="F644">
        <v>0</v>
      </c>
      <c r="G644">
        <v>0</v>
      </c>
      <c r="H644">
        <v>828679.15521</v>
      </c>
      <c r="I644">
        <v>1113.81606883064</v>
      </c>
      <c r="J644">
        <v>1020.0314</v>
      </c>
      <c r="K644">
        <v>1170</v>
      </c>
      <c r="L644">
        <v>10513.6726323</v>
      </c>
      <c r="M644">
        <v>22.406738448521502</v>
      </c>
      <c r="N644">
        <v>0</v>
      </c>
      <c r="O644">
        <v>312.38857999999999</v>
      </c>
      <c r="P644">
        <v>117254.318053</v>
      </c>
      <c r="Q644">
        <v>157.59988985618199</v>
      </c>
      <c r="R644">
        <v>111.65436</v>
      </c>
      <c r="S644">
        <v>203.62316999999999</v>
      </c>
      <c r="T644" s="80" t="s">
        <v>46</v>
      </c>
      <c r="U644" s="79"/>
    </row>
    <row r="645" spans="2:21">
      <c r="B645" s="78">
        <v>43009</v>
      </c>
      <c r="C645" t="s">
        <v>23</v>
      </c>
      <c r="D645">
        <v>49620.655360999997</v>
      </c>
      <c r="E645">
        <v>66.694429248655894</v>
      </c>
      <c r="F645">
        <v>53.267696000000001</v>
      </c>
      <c r="G645">
        <v>81.533469999999994</v>
      </c>
      <c r="H645">
        <v>783383.83253000001</v>
      </c>
      <c r="I645">
        <v>1052.9352587768799</v>
      </c>
      <c r="J645">
        <v>1000.0973</v>
      </c>
      <c r="K645">
        <v>1225</v>
      </c>
      <c r="L645">
        <v>0</v>
      </c>
      <c r="M645">
        <v>0</v>
      </c>
      <c r="N645">
        <v>0</v>
      </c>
      <c r="O645">
        <v>0</v>
      </c>
      <c r="P645">
        <v>57596.905816999999</v>
      </c>
      <c r="Q645">
        <v>77.4151959905913</v>
      </c>
      <c r="R645">
        <v>65.074684000000005</v>
      </c>
      <c r="S645">
        <v>92.165220000000005</v>
      </c>
      <c r="T645" s="80" t="s">
        <v>46</v>
      </c>
      <c r="U645" s="79"/>
    </row>
    <row r="646" spans="2:21">
      <c r="B646" s="78">
        <v>43040</v>
      </c>
      <c r="C646" t="s">
        <v>24</v>
      </c>
      <c r="D646">
        <v>0</v>
      </c>
      <c r="E646">
        <v>0</v>
      </c>
      <c r="F646">
        <v>0</v>
      </c>
      <c r="G646">
        <v>0</v>
      </c>
      <c r="H646">
        <v>797993.94319000002</v>
      </c>
      <c r="I646">
        <v>1108.3249210972201</v>
      </c>
      <c r="J646">
        <v>1020.9845</v>
      </c>
      <c r="K646">
        <v>1170</v>
      </c>
      <c r="L646">
        <v>17304.276548319998</v>
      </c>
      <c r="M646">
        <v>36.770886671388801</v>
      </c>
      <c r="N646">
        <v>0</v>
      </c>
      <c r="O646">
        <v>289.36989999999997</v>
      </c>
      <c r="P646">
        <v>118737.901831</v>
      </c>
      <c r="Q646">
        <v>164.91375254305501</v>
      </c>
      <c r="R646">
        <v>120.5264</v>
      </c>
      <c r="S646">
        <v>212.01761999999999</v>
      </c>
      <c r="T646" s="80" t="s">
        <v>46</v>
      </c>
      <c r="U646" s="79"/>
    </row>
    <row r="647" spans="2:21">
      <c r="B647" s="78">
        <v>43040</v>
      </c>
      <c r="C647" t="s">
        <v>23</v>
      </c>
      <c r="D647">
        <v>50772.404662000001</v>
      </c>
      <c r="E647">
        <v>70.517228697222194</v>
      </c>
      <c r="F647">
        <v>50.487990000000003</v>
      </c>
      <c r="G647">
        <v>86.626379999999997</v>
      </c>
      <c r="H647">
        <v>761844.67134999996</v>
      </c>
      <c r="I647">
        <v>1058.1175990972199</v>
      </c>
      <c r="J647">
        <v>1000.6051</v>
      </c>
      <c r="K647">
        <v>1225</v>
      </c>
      <c r="L647">
        <v>0</v>
      </c>
      <c r="M647">
        <v>0</v>
      </c>
      <c r="N647">
        <v>0</v>
      </c>
      <c r="O647">
        <v>0</v>
      </c>
      <c r="P647">
        <v>57372.817440999999</v>
      </c>
      <c r="Q647">
        <v>79.684468668055501</v>
      </c>
      <c r="R647">
        <v>61.311962000000001</v>
      </c>
      <c r="S647">
        <v>96.495925999999997</v>
      </c>
      <c r="T647" s="80" t="s">
        <v>46</v>
      </c>
      <c r="U647" s="79"/>
    </row>
    <row r="648" spans="2:21">
      <c r="B648" s="78">
        <v>43070</v>
      </c>
      <c r="C648" t="s">
        <v>24</v>
      </c>
      <c r="D648">
        <v>0</v>
      </c>
      <c r="E648">
        <v>0</v>
      </c>
      <c r="F648">
        <v>0</v>
      </c>
      <c r="G648">
        <v>0</v>
      </c>
      <c r="H648">
        <v>816969.30452000001</v>
      </c>
      <c r="I648">
        <v>1098.0770222043</v>
      </c>
      <c r="J648">
        <v>1020.23193</v>
      </c>
      <c r="K648">
        <v>1170</v>
      </c>
      <c r="L648">
        <v>15913.5187167</v>
      </c>
      <c r="M648">
        <v>35.056773528366897</v>
      </c>
      <c r="N648">
        <v>0</v>
      </c>
      <c r="O648">
        <v>247.77231</v>
      </c>
      <c r="P648">
        <v>121627.53544000001</v>
      </c>
      <c r="Q648">
        <v>163.477870215053</v>
      </c>
      <c r="R648">
        <v>133.48271</v>
      </c>
      <c r="S648">
        <v>188.95119</v>
      </c>
      <c r="T648" s="80" t="s">
        <v>46</v>
      </c>
      <c r="U648" s="79"/>
    </row>
    <row r="649" spans="2:21">
      <c r="B649" s="78">
        <v>43070</v>
      </c>
      <c r="C649" t="s">
        <v>23</v>
      </c>
      <c r="D649">
        <v>57064.595607000003</v>
      </c>
      <c r="E649">
        <v>76.699725278225799</v>
      </c>
      <c r="F649">
        <v>62.872031999999997</v>
      </c>
      <c r="G649">
        <v>91.159589999999994</v>
      </c>
      <c r="H649">
        <v>784317.86647999997</v>
      </c>
      <c r="I649">
        <v>1054.19068075268</v>
      </c>
      <c r="J649">
        <v>1000.0218</v>
      </c>
      <c r="K649">
        <v>1200.0376000000001</v>
      </c>
      <c r="L649">
        <v>0</v>
      </c>
      <c r="M649">
        <v>0</v>
      </c>
      <c r="N649">
        <v>0</v>
      </c>
      <c r="O649">
        <v>0</v>
      </c>
      <c r="P649">
        <v>63277.693958000003</v>
      </c>
      <c r="Q649">
        <v>85.050663922043</v>
      </c>
      <c r="R649">
        <v>72.872029999999995</v>
      </c>
      <c r="S649">
        <v>100.37866</v>
      </c>
      <c r="T649" s="80" t="s">
        <v>46</v>
      </c>
      <c r="U649" s="79"/>
    </row>
    <row r="650" spans="2:21">
      <c r="B650" s="78">
        <v>43101</v>
      </c>
      <c r="C650" t="s">
        <v>24</v>
      </c>
      <c r="D650">
        <v>0</v>
      </c>
      <c r="E650">
        <v>0</v>
      </c>
      <c r="F650">
        <v>0</v>
      </c>
      <c r="G650">
        <v>0</v>
      </c>
      <c r="H650">
        <v>822192.97658000002</v>
      </c>
      <c r="I650">
        <v>1105.0980868010699</v>
      </c>
      <c r="J650">
        <v>1020.01514</v>
      </c>
      <c r="K650">
        <v>1170</v>
      </c>
      <c r="L650">
        <v>9662.0375559999993</v>
      </c>
      <c r="M650">
        <v>12.9866096182795</v>
      </c>
      <c r="N650">
        <v>0</v>
      </c>
      <c r="O650">
        <v>158.86825999999999</v>
      </c>
      <c r="P650">
        <v>128493.5325</v>
      </c>
      <c r="Q650">
        <v>172.706360887096</v>
      </c>
      <c r="R650">
        <v>130.71838</v>
      </c>
      <c r="S650">
        <v>209.79172</v>
      </c>
      <c r="T650" s="80" t="s">
        <v>46</v>
      </c>
      <c r="U650" s="79"/>
    </row>
    <row r="651" spans="2:21">
      <c r="B651" s="78">
        <v>43101</v>
      </c>
      <c r="C651" t="s">
        <v>23</v>
      </c>
      <c r="D651">
        <v>58162.977762000002</v>
      </c>
      <c r="E651">
        <v>78.176045379032203</v>
      </c>
      <c r="F651">
        <v>60.777824000000003</v>
      </c>
      <c r="G651">
        <v>94.695670000000007</v>
      </c>
      <c r="H651">
        <v>797201.68512000004</v>
      </c>
      <c r="I651">
        <v>1071.50764129032</v>
      </c>
      <c r="J651">
        <v>1000.0583</v>
      </c>
      <c r="K651">
        <v>1225</v>
      </c>
      <c r="L651">
        <v>0</v>
      </c>
      <c r="M651">
        <v>0</v>
      </c>
      <c r="N651">
        <v>0</v>
      </c>
      <c r="O651">
        <v>0</v>
      </c>
      <c r="P651">
        <v>63323.692767</v>
      </c>
      <c r="Q651">
        <v>85.112490278225806</v>
      </c>
      <c r="R651">
        <v>71.237219999999994</v>
      </c>
      <c r="S651">
        <v>102.447174</v>
      </c>
      <c r="T651" s="80" t="s">
        <v>46</v>
      </c>
      <c r="U651" s="79"/>
    </row>
    <row r="652" spans="2:21">
      <c r="B652" s="78">
        <v>43132</v>
      </c>
      <c r="C652" t="s">
        <v>24</v>
      </c>
      <c r="D652">
        <v>0</v>
      </c>
      <c r="E652">
        <v>0</v>
      </c>
      <c r="F652">
        <v>0</v>
      </c>
      <c r="G652">
        <v>0</v>
      </c>
      <c r="H652">
        <v>741879.61069999996</v>
      </c>
      <c r="I652">
        <v>1103.9875159226101</v>
      </c>
      <c r="J652">
        <v>1020.2295</v>
      </c>
      <c r="K652">
        <v>1170</v>
      </c>
      <c r="L652">
        <v>2795.8584196000002</v>
      </c>
      <c r="M652">
        <v>4.1605036005952298</v>
      </c>
      <c r="N652">
        <v>0</v>
      </c>
      <c r="O652">
        <v>139.40316999999999</v>
      </c>
      <c r="P652">
        <v>115234.5065</v>
      </c>
      <c r="Q652">
        <v>171.47992038690401</v>
      </c>
      <c r="R652">
        <v>130.99056999999999</v>
      </c>
      <c r="S652">
        <v>212.22962999999999</v>
      </c>
      <c r="T652" s="80" t="s">
        <v>46</v>
      </c>
      <c r="U652" s="79"/>
    </row>
    <row r="653" spans="2:21">
      <c r="B653" s="78">
        <v>43132</v>
      </c>
      <c r="C653" t="s">
        <v>23</v>
      </c>
      <c r="D653">
        <v>49370.058297000003</v>
      </c>
      <c r="E653">
        <v>73.467348656249996</v>
      </c>
      <c r="F653">
        <v>54.212240000000001</v>
      </c>
      <c r="G653">
        <v>88.22287</v>
      </c>
      <c r="H653">
        <v>711754.15162999998</v>
      </c>
      <c r="I653">
        <v>1059.1579637351099</v>
      </c>
      <c r="J653">
        <v>1000.0584</v>
      </c>
      <c r="K653">
        <v>1225</v>
      </c>
      <c r="L653">
        <v>59.475005000000003</v>
      </c>
      <c r="M653">
        <v>8.8504471726190401E-2</v>
      </c>
      <c r="N653">
        <v>0</v>
      </c>
      <c r="O653">
        <v>34.700316999999998</v>
      </c>
      <c r="P653">
        <v>55086.177605999997</v>
      </c>
      <c r="Q653">
        <v>81.973478580357096</v>
      </c>
      <c r="R653">
        <v>65.833029999999994</v>
      </c>
      <c r="S653">
        <v>97.564909999999998</v>
      </c>
      <c r="T653" s="80" t="s">
        <v>46</v>
      </c>
      <c r="U653" s="79"/>
    </row>
    <row r="654" spans="2:21">
      <c r="B654" s="78">
        <v>43160</v>
      </c>
      <c r="C654" t="s">
        <v>24</v>
      </c>
      <c r="D654">
        <v>0</v>
      </c>
      <c r="E654">
        <v>0</v>
      </c>
      <c r="F654">
        <v>0</v>
      </c>
      <c r="G654">
        <v>0</v>
      </c>
      <c r="H654">
        <v>822267.94848999998</v>
      </c>
      <c r="I654">
        <v>1105.19885549731</v>
      </c>
      <c r="J654">
        <v>1020.1304</v>
      </c>
      <c r="K654">
        <v>1170</v>
      </c>
      <c r="L654">
        <v>32559.967842540002</v>
      </c>
      <c r="M654">
        <v>43.7633976378225</v>
      </c>
      <c r="N654">
        <v>0</v>
      </c>
      <c r="O654">
        <v>317.41370000000001</v>
      </c>
      <c r="P654">
        <v>117087.314771</v>
      </c>
      <c r="Q654">
        <v>157.37542307930099</v>
      </c>
      <c r="R654">
        <v>115.23616</v>
      </c>
      <c r="S654">
        <v>205.31136000000001</v>
      </c>
      <c r="T654" s="80" t="s">
        <v>46</v>
      </c>
      <c r="U654" s="79"/>
    </row>
    <row r="655" spans="2:21">
      <c r="B655" s="78">
        <v>43160</v>
      </c>
      <c r="C655" t="s">
        <v>23</v>
      </c>
      <c r="D655">
        <v>53657.007292000002</v>
      </c>
      <c r="E655">
        <v>72.119633456989206</v>
      </c>
      <c r="F655">
        <v>52.426074999999997</v>
      </c>
      <c r="G655">
        <v>88.053473999999994</v>
      </c>
      <c r="H655">
        <v>786578.61022999999</v>
      </c>
      <c r="I655">
        <v>1057.22931482526</v>
      </c>
      <c r="J655">
        <v>1000.0373499999999</v>
      </c>
      <c r="K655">
        <v>1224.8903</v>
      </c>
      <c r="L655">
        <v>4.6591262999999996</v>
      </c>
      <c r="M655">
        <v>6.2622665322580604E-3</v>
      </c>
      <c r="N655">
        <v>0</v>
      </c>
      <c r="O655">
        <v>4.6591262999999996</v>
      </c>
      <c r="P655">
        <v>59294.629611999997</v>
      </c>
      <c r="Q655">
        <v>79.697082811827897</v>
      </c>
      <c r="R655">
        <v>59.735729999999997</v>
      </c>
      <c r="S655">
        <v>97.390339999999995</v>
      </c>
      <c r="T655" s="80" t="s">
        <v>46</v>
      </c>
      <c r="U655" s="79"/>
    </row>
    <row r="656" spans="2:21">
      <c r="B656" s="78">
        <v>43191</v>
      </c>
      <c r="C656" t="s">
        <v>24</v>
      </c>
      <c r="D656">
        <v>0</v>
      </c>
      <c r="E656">
        <v>0</v>
      </c>
      <c r="F656">
        <v>0</v>
      </c>
      <c r="G656">
        <v>0</v>
      </c>
      <c r="H656">
        <v>793821.46039999998</v>
      </c>
      <c r="I656">
        <v>1102.52980611111</v>
      </c>
      <c r="J656">
        <v>1020.10986</v>
      </c>
      <c r="K656">
        <v>1170</v>
      </c>
      <c r="L656">
        <v>43782.685152799997</v>
      </c>
      <c r="M656">
        <v>60.809284934444399</v>
      </c>
      <c r="N656">
        <v>0</v>
      </c>
      <c r="O656">
        <v>352.50510000000003</v>
      </c>
      <c r="P656">
        <v>112110.045717</v>
      </c>
      <c r="Q656">
        <v>155.70839682916599</v>
      </c>
      <c r="R656">
        <v>113.69696</v>
      </c>
      <c r="S656">
        <v>211.83711</v>
      </c>
      <c r="T656" s="80" t="s">
        <v>46</v>
      </c>
      <c r="U656" s="79"/>
    </row>
    <row r="657" spans="2:21">
      <c r="B657" s="78">
        <v>43191</v>
      </c>
      <c r="C657" t="s">
        <v>23</v>
      </c>
      <c r="D657">
        <v>43600.872494000003</v>
      </c>
      <c r="E657">
        <v>60.556767352777698</v>
      </c>
      <c r="F657">
        <v>37.333559999999999</v>
      </c>
      <c r="G657">
        <v>83.747559999999993</v>
      </c>
      <c r="H657">
        <v>757461.79590999999</v>
      </c>
      <c r="I657">
        <v>1052.0302720972199</v>
      </c>
      <c r="J657">
        <v>1000.2284</v>
      </c>
      <c r="K657">
        <v>1225</v>
      </c>
      <c r="L657">
        <v>5701.7267096679998</v>
      </c>
      <c r="M657">
        <v>7.9190648745388801</v>
      </c>
      <c r="N657">
        <v>0</v>
      </c>
      <c r="O657">
        <v>156.63482999999999</v>
      </c>
      <c r="P657">
        <v>49635.751715999999</v>
      </c>
      <c r="Q657">
        <v>68.938544050000004</v>
      </c>
      <c r="R657">
        <v>47.567549999999997</v>
      </c>
      <c r="S657">
        <v>92.493709999999993</v>
      </c>
      <c r="T657" s="80" t="s">
        <v>46</v>
      </c>
      <c r="U657" s="79"/>
    </row>
    <row r="658" spans="2:21">
      <c r="B658" s="78">
        <v>43221</v>
      </c>
      <c r="C658" t="s">
        <v>24</v>
      </c>
      <c r="D658">
        <v>0</v>
      </c>
      <c r="E658">
        <v>0</v>
      </c>
      <c r="F658">
        <v>0</v>
      </c>
      <c r="G658">
        <v>0</v>
      </c>
      <c r="H658">
        <v>825868.27018999995</v>
      </c>
      <c r="I658">
        <v>1110.0379975671999</v>
      </c>
      <c r="J658">
        <v>1020.44836</v>
      </c>
      <c r="K658">
        <v>1170</v>
      </c>
      <c r="L658">
        <v>32569.222007479999</v>
      </c>
      <c r="M658">
        <v>43.775836031559102</v>
      </c>
      <c r="N658">
        <v>0</v>
      </c>
      <c r="O658">
        <v>294.65390000000002</v>
      </c>
      <c r="P658">
        <v>120494.719296</v>
      </c>
      <c r="Q658">
        <v>161.95526787096699</v>
      </c>
      <c r="R658">
        <v>114.49384999999999</v>
      </c>
      <c r="S658">
        <v>214.48013</v>
      </c>
      <c r="T658" s="80" t="s">
        <v>46</v>
      </c>
      <c r="U658" s="79"/>
    </row>
    <row r="659" spans="2:21">
      <c r="B659" s="78">
        <v>43221</v>
      </c>
      <c r="C659" t="s">
        <v>23</v>
      </c>
      <c r="D659">
        <v>41793.559793</v>
      </c>
      <c r="E659">
        <v>56.174139506720401</v>
      </c>
      <c r="F659">
        <v>35.817962999999999</v>
      </c>
      <c r="G659">
        <v>72.586105000000003</v>
      </c>
      <c r="H659">
        <v>780356.83470999997</v>
      </c>
      <c r="I659">
        <v>1048.8667133198901</v>
      </c>
      <c r="J659">
        <v>1000.0856</v>
      </c>
      <c r="K659">
        <v>1225</v>
      </c>
      <c r="L659">
        <v>1549.0216789999999</v>
      </c>
      <c r="M659">
        <v>2.0820183857526802</v>
      </c>
      <c r="N659">
        <v>0</v>
      </c>
      <c r="O659">
        <v>98.330579999999998</v>
      </c>
      <c r="P659">
        <v>49265.286805999996</v>
      </c>
      <c r="Q659">
        <v>66.2167833413978</v>
      </c>
      <c r="R659">
        <v>47.864060000000002</v>
      </c>
      <c r="S659">
        <v>83.393119999999996</v>
      </c>
      <c r="T659" s="80" t="s">
        <v>46</v>
      </c>
      <c r="U659" s="79"/>
    </row>
    <row r="660" spans="2:21">
      <c r="B660" s="78">
        <v>43252</v>
      </c>
      <c r="C660" t="s">
        <v>24</v>
      </c>
      <c r="D660">
        <v>0</v>
      </c>
      <c r="E660">
        <v>0</v>
      </c>
      <c r="F660">
        <v>0</v>
      </c>
      <c r="G660">
        <v>0</v>
      </c>
      <c r="H660">
        <v>801796.62035999994</v>
      </c>
      <c r="I660">
        <v>1113.6064171666601</v>
      </c>
      <c r="J660">
        <v>1020.1726</v>
      </c>
      <c r="K660">
        <v>1170</v>
      </c>
      <c r="L660">
        <v>32810.677790499998</v>
      </c>
      <c r="M660">
        <v>45.570385820138803</v>
      </c>
      <c r="N660">
        <v>0</v>
      </c>
      <c r="O660">
        <v>297.81099999999998</v>
      </c>
      <c r="P660">
        <v>123848.766735</v>
      </c>
      <c r="Q660">
        <v>172.01217602083301</v>
      </c>
      <c r="R660">
        <v>123.19974499999999</v>
      </c>
      <c r="S660">
        <v>225.84706</v>
      </c>
      <c r="T660" s="80" t="s">
        <v>46</v>
      </c>
      <c r="U660" s="79"/>
    </row>
    <row r="661" spans="2:21">
      <c r="B661" s="78">
        <v>43252</v>
      </c>
      <c r="C661" t="s">
        <v>23</v>
      </c>
      <c r="D661">
        <v>41509.273857</v>
      </c>
      <c r="E661">
        <v>57.6517692458333</v>
      </c>
      <c r="F661">
        <v>37.091293</v>
      </c>
      <c r="G661">
        <v>78.235380000000006</v>
      </c>
      <c r="H661">
        <v>751722.53903999995</v>
      </c>
      <c r="I661">
        <v>1044.059082</v>
      </c>
      <c r="J661">
        <v>1000.0175</v>
      </c>
      <c r="K661">
        <v>1194.249</v>
      </c>
      <c r="L661">
        <v>12.473007300000001</v>
      </c>
      <c r="M661">
        <v>1.7323621250000001E-2</v>
      </c>
      <c r="N661">
        <v>0</v>
      </c>
      <c r="O661">
        <v>6.7335130000000003</v>
      </c>
      <c r="P661">
        <v>49667.205615999999</v>
      </c>
      <c r="Q661">
        <v>68.982230022222197</v>
      </c>
      <c r="R661">
        <v>50.147568</v>
      </c>
      <c r="S661">
        <v>90.048370000000006</v>
      </c>
      <c r="T661" s="80" t="s">
        <v>46</v>
      </c>
      <c r="U661" s="79"/>
    </row>
    <row r="662" spans="2:21">
      <c r="B662" s="78">
        <v>43282</v>
      </c>
      <c r="C662" t="s">
        <v>24</v>
      </c>
      <c r="D662">
        <v>0</v>
      </c>
      <c r="E662">
        <v>0</v>
      </c>
      <c r="F662">
        <v>0</v>
      </c>
      <c r="G662">
        <v>0</v>
      </c>
      <c r="H662">
        <v>827348.97831999999</v>
      </c>
      <c r="I662">
        <v>1112.0281966666601</v>
      </c>
      <c r="J662">
        <v>1020.7988</v>
      </c>
      <c r="K662">
        <v>1170</v>
      </c>
      <c r="L662">
        <v>2618.487271</v>
      </c>
      <c r="M662">
        <v>3.51947213844086</v>
      </c>
      <c r="N662">
        <v>0</v>
      </c>
      <c r="O662">
        <v>172.16824</v>
      </c>
      <c r="P662">
        <v>141555.10636999999</v>
      </c>
      <c r="Q662">
        <v>190.262239744623</v>
      </c>
      <c r="R662">
        <v>128.94154</v>
      </c>
      <c r="S662">
        <v>242.84787</v>
      </c>
      <c r="T662" s="80" t="s">
        <v>46</v>
      </c>
      <c r="U662" s="79"/>
    </row>
    <row r="663" spans="2:21">
      <c r="B663" s="78">
        <v>43282</v>
      </c>
      <c r="C663" t="s">
        <v>23</v>
      </c>
      <c r="D663">
        <v>49449.247906999997</v>
      </c>
      <c r="E663">
        <v>66.464042885752605</v>
      </c>
      <c r="F663">
        <v>43.634697000000003</v>
      </c>
      <c r="G663">
        <v>86.378844999999998</v>
      </c>
      <c r="H663">
        <v>781669.30275000003</v>
      </c>
      <c r="I663">
        <v>1050.63078326612</v>
      </c>
      <c r="J663">
        <v>1000.0865</v>
      </c>
      <c r="K663">
        <v>1185.9684999999999</v>
      </c>
      <c r="L663">
        <v>0</v>
      </c>
      <c r="M663">
        <v>0</v>
      </c>
      <c r="N663">
        <v>0</v>
      </c>
      <c r="O663">
        <v>0</v>
      </c>
      <c r="P663">
        <v>57705.550580000003</v>
      </c>
      <c r="Q663">
        <v>77.561223897849402</v>
      </c>
      <c r="R663">
        <v>57.322913999999997</v>
      </c>
      <c r="S663">
        <v>96.439864999999998</v>
      </c>
      <c r="T663" s="80" t="s">
        <v>46</v>
      </c>
      <c r="U663" s="79"/>
    </row>
    <row r="664" spans="2:21">
      <c r="B664" s="78">
        <v>43313</v>
      </c>
      <c r="C664" t="s">
        <v>24</v>
      </c>
      <c r="D664">
        <v>0</v>
      </c>
      <c r="E664">
        <v>0</v>
      </c>
      <c r="F664">
        <v>0</v>
      </c>
      <c r="G664">
        <v>0</v>
      </c>
      <c r="H664">
        <v>827590.17001</v>
      </c>
      <c r="I664">
        <v>1112.35237904569</v>
      </c>
      <c r="J664">
        <v>1020.1831</v>
      </c>
      <c r="K664">
        <v>1170</v>
      </c>
      <c r="L664">
        <v>2121.8586271999998</v>
      </c>
      <c r="M664">
        <v>2.8519605204301</v>
      </c>
      <c r="N664">
        <v>0</v>
      </c>
      <c r="O664">
        <v>130.7938</v>
      </c>
      <c r="P664">
        <v>139137.20099000001</v>
      </c>
      <c r="Q664">
        <v>187.01236692204299</v>
      </c>
      <c r="R664">
        <v>129.9512</v>
      </c>
      <c r="S664">
        <v>237.59608</v>
      </c>
      <c r="T664" s="80" t="s">
        <v>46</v>
      </c>
      <c r="U664" s="79"/>
    </row>
    <row r="665" spans="2:21">
      <c r="B665" s="78">
        <v>43313</v>
      </c>
      <c r="C665" t="s">
        <v>23</v>
      </c>
      <c r="D665">
        <v>51755.667722999999</v>
      </c>
      <c r="E665">
        <v>69.564069520161198</v>
      </c>
      <c r="F665">
        <v>48.364944000000001</v>
      </c>
      <c r="G665">
        <v>86.477164999999999</v>
      </c>
      <c r="H665">
        <v>783529.86773000006</v>
      </c>
      <c r="I665">
        <v>1053.13154264784</v>
      </c>
      <c r="J665">
        <v>1000.7765000000001</v>
      </c>
      <c r="K665">
        <v>1205.5603000000001</v>
      </c>
      <c r="L665">
        <v>0</v>
      </c>
      <c r="M665">
        <v>0</v>
      </c>
      <c r="N665">
        <v>0</v>
      </c>
      <c r="O665">
        <v>0</v>
      </c>
      <c r="P665">
        <v>59934.447288000003</v>
      </c>
      <c r="Q665">
        <v>80.557052806451594</v>
      </c>
      <c r="R665">
        <v>62.033670000000001</v>
      </c>
      <c r="S665">
        <v>96.766819999999996</v>
      </c>
      <c r="T665" s="80" t="s">
        <v>46</v>
      </c>
      <c r="U665" s="79"/>
    </row>
    <row r="666" spans="2:21">
      <c r="B666" s="78">
        <v>43344</v>
      </c>
      <c r="C666" t="s">
        <v>24</v>
      </c>
      <c r="D666">
        <v>0</v>
      </c>
      <c r="E666">
        <v>0</v>
      </c>
      <c r="F666">
        <v>0</v>
      </c>
      <c r="G666">
        <v>0</v>
      </c>
      <c r="H666">
        <v>802320.79177000001</v>
      </c>
      <c r="I666">
        <v>1114.33443301388</v>
      </c>
      <c r="J666">
        <v>1020.1543</v>
      </c>
      <c r="K666">
        <v>1170</v>
      </c>
      <c r="L666">
        <v>11487.0226244</v>
      </c>
      <c r="M666">
        <v>15.9541980894444</v>
      </c>
      <c r="N666">
        <v>0</v>
      </c>
      <c r="O666">
        <v>231.81485000000001</v>
      </c>
      <c r="P666">
        <v>124180.031497</v>
      </c>
      <c r="Q666">
        <v>172.47226596805501</v>
      </c>
      <c r="R666">
        <v>125.04634</v>
      </c>
      <c r="S666">
        <v>226.33391</v>
      </c>
      <c r="T666" s="80" t="s">
        <v>46</v>
      </c>
      <c r="U666" s="79"/>
    </row>
    <row r="667" spans="2:21">
      <c r="B667" s="78">
        <v>43344</v>
      </c>
      <c r="C667" t="s">
        <v>23</v>
      </c>
      <c r="D667">
        <v>47355.729736000001</v>
      </c>
      <c r="E667">
        <v>65.771846855555495</v>
      </c>
      <c r="F667">
        <v>47.644590000000001</v>
      </c>
      <c r="G667">
        <v>80.275360000000006</v>
      </c>
      <c r="H667">
        <v>756238.10796000005</v>
      </c>
      <c r="I667">
        <v>1050.3307055</v>
      </c>
      <c r="J667">
        <v>1000.63965</v>
      </c>
      <c r="K667">
        <v>1222.6882000000001</v>
      </c>
      <c r="L667">
        <v>0</v>
      </c>
      <c r="M667">
        <v>0</v>
      </c>
      <c r="N667">
        <v>0</v>
      </c>
      <c r="O667">
        <v>0</v>
      </c>
      <c r="P667">
        <v>55150.448606999998</v>
      </c>
      <c r="Q667">
        <v>76.597845287499993</v>
      </c>
      <c r="R667">
        <v>58.765934000000001</v>
      </c>
      <c r="S667">
        <v>91.196380000000005</v>
      </c>
      <c r="T667" s="80" t="s">
        <v>46</v>
      </c>
      <c r="U667" s="79"/>
    </row>
    <row r="668" spans="2:21">
      <c r="B668" s="78">
        <v>43374</v>
      </c>
      <c r="C668" t="s">
        <v>24</v>
      </c>
      <c r="D668">
        <v>0</v>
      </c>
      <c r="E668">
        <v>0</v>
      </c>
      <c r="F668">
        <v>0</v>
      </c>
      <c r="G668">
        <v>0</v>
      </c>
      <c r="H668">
        <v>830774.10829</v>
      </c>
      <c r="I668">
        <v>1116.63186598118</v>
      </c>
      <c r="J668">
        <v>1020.1737000000001</v>
      </c>
      <c r="K668">
        <v>1170</v>
      </c>
      <c r="L668">
        <v>18106.367578000001</v>
      </c>
      <c r="M668">
        <v>24.336515561827898</v>
      </c>
      <c r="N668">
        <v>0</v>
      </c>
      <c r="O668">
        <v>305.08145000000002</v>
      </c>
      <c r="P668">
        <v>116769.174208</v>
      </c>
      <c r="Q668">
        <v>156.94781479569801</v>
      </c>
      <c r="R668">
        <v>110.90166000000001</v>
      </c>
      <c r="S668">
        <v>215.06367</v>
      </c>
      <c r="T668" s="80" t="s">
        <v>46</v>
      </c>
      <c r="U668" s="79"/>
    </row>
    <row r="669" spans="2:21">
      <c r="B669" s="78">
        <v>43374</v>
      </c>
      <c r="C669" t="s">
        <v>23</v>
      </c>
      <c r="D669">
        <v>49279.683860999998</v>
      </c>
      <c r="E669">
        <v>66.236134221774094</v>
      </c>
      <c r="F669">
        <v>53.75938</v>
      </c>
      <c r="G669">
        <v>80.96951</v>
      </c>
      <c r="H669">
        <v>779670.90127999999</v>
      </c>
      <c r="I669">
        <v>1047.9447597849401</v>
      </c>
      <c r="J669">
        <v>1000.1545</v>
      </c>
      <c r="K669">
        <v>1222.9548</v>
      </c>
      <c r="L669">
        <v>0</v>
      </c>
      <c r="M669">
        <v>0</v>
      </c>
      <c r="N669">
        <v>0</v>
      </c>
      <c r="O669">
        <v>0</v>
      </c>
      <c r="P669">
        <v>57390.804654</v>
      </c>
      <c r="Q669">
        <v>77.138178298387004</v>
      </c>
      <c r="R669">
        <v>65.075829999999996</v>
      </c>
      <c r="S669">
        <v>92.814920000000001</v>
      </c>
      <c r="T669" s="80" t="s">
        <v>46</v>
      </c>
      <c r="U669" s="79"/>
    </row>
    <row r="670" spans="2:21">
      <c r="B670" s="78">
        <v>43405</v>
      </c>
      <c r="C670" t="s">
        <v>24</v>
      </c>
      <c r="D670">
        <v>0</v>
      </c>
      <c r="E670">
        <v>0</v>
      </c>
      <c r="F670">
        <v>0</v>
      </c>
      <c r="G670">
        <v>0</v>
      </c>
      <c r="H670">
        <v>798701.70645000006</v>
      </c>
      <c r="I670">
        <v>1109.3079256250001</v>
      </c>
      <c r="J670">
        <v>1020.2997</v>
      </c>
      <c r="K670">
        <v>1170</v>
      </c>
      <c r="L670">
        <v>23327.2278382</v>
      </c>
      <c r="M670">
        <v>32.398927553055501</v>
      </c>
      <c r="N670">
        <v>0</v>
      </c>
      <c r="O670">
        <v>286.45505000000003</v>
      </c>
      <c r="P670">
        <v>116542.313597</v>
      </c>
      <c r="Q670">
        <v>161.86432444027699</v>
      </c>
      <c r="R670">
        <v>118.95871</v>
      </c>
      <c r="S670">
        <v>211.91846000000001</v>
      </c>
      <c r="T670" s="80" t="s">
        <v>46</v>
      </c>
      <c r="U670" s="79"/>
    </row>
    <row r="671" spans="2:21">
      <c r="B671" s="78">
        <v>43405</v>
      </c>
      <c r="C671" t="s">
        <v>23</v>
      </c>
      <c r="D671">
        <v>49973.793428999998</v>
      </c>
      <c r="E671">
        <v>69.408046429166603</v>
      </c>
      <c r="F671">
        <v>50.142800000000001</v>
      </c>
      <c r="G671">
        <v>84.894419999999997</v>
      </c>
      <c r="H671">
        <v>761747.90214999998</v>
      </c>
      <c r="I671">
        <v>1057.98319743055</v>
      </c>
      <c r="J671">
        <v>1000.0857999999999</v>
      </c>
      <c r="K671">
        <v>1225</v>
      </c>
      <c r="L671">
        <v>0</v>
      </c>
      <c r="M671">
        <v>0</v>
      </c>
      <c r="N671">
        <v>0</v>
      </c>
      <c r="O671">
        <v>0</v>
      </c>
      <c r="P671">
        <v>56460.669588999997</v>
      </c>
      <c r="Q671">
        <v>78.417596651388806</v>
      </c>
      <c r="R671">
        <v>60.492496000000003</v>
      </c>
      <c r="S671">
        <v>94.517623999999998</v>
      </c>
      <c r="T671" s="80" t="s">
        <v>46</v>
      </c>
      <c r="U671" s="79"/>
    </row>
    <row r="672" spans="2:21">
      <c r="B672" s="78">
        <v>43435</v>
      </c>
      <c r="C672" t="s">
        <v>24</v>
      </c>
      <c r="D672">
        <v>0</v>
      </c>
      <c r="E672">
        <v>0</v>
      </c>
      <c r="F672">
        <v>0</v>
      </c>
      <c r="G672">
        <v>0</v>
      </c>
      <c r="H672">
        <v>818552.45456999994</v>
      </c>
      <c r="I672">
        <v>1100.20491205645</v>
      </c>
      <c r="J672">
        <v>1020.3169</v>
      </c>
      <c r="K672">
        <v>1170</v>
      </c>
      <c r="L672">
        <v>25392.3410683</v>
      </c>
      <c r="M672">
        <v>34.129490683198902</v>
      </c>
      <c r="N672">
        <v>0</v>
      </c>
      <c r="O672">
        <v>246.07693</v>
      </c>
      <c r="P672">
        <v>124892.95567</v>
      </c>
      <c r="Q672">
        <v>167.866875900537</v>
      </c>
      <c r="R672">
        <v>128.60228000000001</v>
      </c>
      <c r="S672">
        <v>208.23265000000001</v>
      </c>
      <c r="T672" s="80" t="s">
        <v>46</v>
      </c>
      <c r="U672" s="79"/>
    </row>
    <row r="673" spans="2:21">
      <c r="B673" s="78">
        <v>43435</v>
      </c>
      <c r="C673" t="s">
        <v>23</v>
      </c>
      <c r="D673">
        <v>56800.344355000001</v>
      </c>
      <c r="E673">
        <v>76.344548864247301</v>
      </c>
      <c r="F673">
        <v>62.612000000000002</v>
      </c>
      <c r="G673">
        <v>88.536090000000002</v>
      </c>
      <c r="H673">
        <v>784787.72831999999</v>
      </c>
      <c r="I673">
        <v>1054.82221548387</v>
      </c>
      <c r="J673">
        <v>1000.0390599999999</v>
      </c>
      <c r="K673">
        <v>1193.0275999999999</v>
      </c>
      <c r="L673">
        <v>0</v>
      </c>
      <c r="M673">
        <v>0</v>
      </c>
      <c r="N673">
        <v>0</v>
      </c>
      <c r="O673">
        <v>0</v>
      </c>
      <c r="P673">
        <v>62717.940831</v>
      </c>
      <c r="Q673">
        <v>84.298307568548296</v>
      </c>
      <c r="R673">
        <v>73.388465999999994</v>
      </c>
      <c r="S673">
        <v>95.874886000000004</v>
      </c>
      <c r="T673" s="80" t="s">
        <v>46</v>
      </c>
      <c r="U673" s="79"/>
    </row>
    <row r="674" spans="2:21">
      <c r="B674" s="78">
        <v>43466</v>
      </c>
      <c r="C674" t="s">
        <v>24</v>
      </c>
      <c r="D674">
        <v>0</v>
      </c>
      <c r="E674">
        <v>0</v>
      </c>
      <c r="F674">
        <v>0</v>
      </c>
      <c r="G674">
        <v>0</v>
      </c>
      <c r="H674">
        <v>820949.86240999994</v>
      </c>
      <c r="I674">
        <v>1103.4272344220401</v>
      </c>
      <c r="J674">
        <v>1020.073</v>
      </c>
      <c r="K674">
        <v>1170</v>
      </c>
      <c r="L674">
        <v>6371.529904</v>
      </c>
      <c r="M674">
        <v>8.5638842795698906</v>
      </c>
      <c r="N674">
        <v>0</v>
      </c>
      <c r="O674">
        <v>165.24680000000001</v>
      </c>
      <c r="P674">
        <v>130274.99653999999</v>
      </c>
      <c r="Q674">
        <v>175.10080180107499</v>
      </c>
      <c r="R674">
        <v>130.18733</v>
      </c>
      <c r="S674">
        <v>209.68613999999999</v>
      </c>
      <c r="T674" s="80" t="s">
        <v>46</v>
      </c>
      <c r="U674" s="79"/>
    </row>
    <row r="675" spans="2:21">
      <c r="B675" s="78">
        <v>43466</v>
      </c>
      <c r="C675" t="s">
        <v>23</v>
      </c>
      <c r="D675">
        <v>57859.722632999998</v>
      </c>
      <c r="E675">
        <v>77.768444399193498</v>
      </c>
      <c r="F675">
        <v>59.543439999999997</v>
      </c>
      <c r="G675">
        <v>93.33663</v>
      </c>
      <c r="H675">
        <v>797403.66611999995</v>
      </c>
      <c r="I675">
        <v>1071.77912112903</v>
      </c>
      <c r="J675">
        <v>1000.2032</v>
      </c>
      <c r="K675">
        <v>1225</v>
      </c>
      <c r="L675">
        <v>0</v>
      </c>
      <c r="M675">
        <v>0</v>
      </c>
      <c r="N675">
        <v>0</v>
      </c>
      <c r="O675">
        <v>0</v>
      </c>
      <c r="P675">
        <v>62868.857809000001</v>
      </c>
      <c r="Q675">
        <v>84.501152969085993</v>
      </c>
      <c r="R675">
        <v>70.523859999999999</v>
      </c>
      <c r="S675">
        <v>100.985985</v>
      </c>
      <c r="T675" s="80" t="s">
        <v>46</v>
      </c>
      <c r="U675" s="79"/>
    </row>
    <row r="676" spans="2:21">
      <c r="B676" s="78">
        <v>43497</v>
      </c>
      <c r="C676" t="s">
        <v>24</v>
      </c>
      <c r="D676">
        <v>0</v>
      </c>
      <c r="E676">
        <v>0</v>
      </c>
      <c r="F676">
        <v>0</v>
      </c>
      <c r="G676">
        <v>0</v>
      </c>
      <c r="H676">
        <v>742381.08444000001</v>
      </c>
      <c r="I676">
        <v>1104.7337566071401</v>
      </c>
      <c r="J676">
        <v>1020.6195</v>
      </c>
      <c r="K676">
        <v>1170</v>
      </c>
      <c r="L676">
        <v>2830.4290047999998</v>
      </c>
      <c r="M676">
        <v>4.2119479238095199</v>
      </c>
      <c r="N676">
        <v>0</v>
      </c>
      <c r="O676">
        <v>153.16031000000001</v>
      </c>
      <c r="P676">
        <v>115816.28042</v>
      </c>
      <c r="Q676">
        <v>172.34565538690401</v>
      </c>
      <c r="R676">
        <v>130.71763999999999</v>
      </c>
      <c r="S676">
        <v>211.0104</v>
      </c>
      <c r="T676" s="80" t="s">
        <v>46</v>
      </c>
      <c r="U676" s="79"/>
    </row>
    <row r="677" spans="2:21">
      <c r="B677" s="78">
        <v>43497</v>
      </c>
      <c r="C677" t="s">
        <v>23</v>
      </c>
      <c r="D677">
        <v>50063.520649999999</v>
      </c>
      <c r="E677">
        <v>74.499286681547602</v>
      </c>
      <c r="F677">
        <v>60.996326000000003</v>
      </c>
      <c r="G677">
        <v>88.985870000000006</v>
      </c>
      <c r="H677">
        <v>710899.56088</v>
      </c>
      <c r="I677">
        <v>1057.88625130952</v>
      </c>
      <c r="J677">
        <v>1000.9412</v>
      </c>
      <c r="K677">
        <v>1225</v>
      </c>
      <c r="L677">
        <v>0</v>
      </c>
      <c r="M677">
        <v>0</v>
      </c>
      <c r="N677">
        <v>0</v>
      </c>
      <c r="O677">
        <v>0</v>
      </c>
      <c r="P677">
        <v>55547.645358000002</v>
      </c>
      <c r="Q677">
        <v>82.660186544642798</v>
      </c>
      <c r="R677">
        <v>71.352810000000005</v>
      </c>
      <c r="S677">
        <v>95.846270000000004</v>
      </c>
      <c r="T677" s="80" t="s">
        <v>46</v>
      </c>
      <c r="U677" s="79"/>
    </row>
    <row r="678" spans="2:21">
      <c r="B678" s="78">
        <v>43525</v>
      </c>
      <c r="C678" t="s">
        <v>24</v>
      </c>
      <c r="D678">
        <v>0</v>
      </c>
      <c r="E678">
        <v>0</v>
      </c>
      <c r="F678">
        <v>0</v>
      </c>
      <c r="G678">
        <v>0</v>
      </c>
      <c r="H678">
        <v>821851.15448000003</v>
      </c>
      <c r="I678">
        <v>1104.6386484946199</v>
      </c>
      <c r="J678">
        <v>1020.0802</v>
      </c>
      <c r="K678">
        <v>1170</v>
      </c>
      <c r="L678">
        <v>35604.494608699999</v>
      </c>
      <c r="M678">
        <v>47.855503506317199</v>
      </c>
      <c r="N678">
        <v>0</v>
      </c>
      <c r="O678">
        <v>323.25513000000001</v>
      </c>
      <c r="P678">
        <v>117707.94837699999</v>
      </c>
      <c r="Q678">
        <v>158.209608033602</v>
      </c>
      <c r="R678">
        <v>114.91205600000001</v>
      </c>
      <c r="S678">
        <v>211.75468000000001</v>
      </c>
      <c r="T678" s="80" t="s">
        <v>46</v>
      </c>
      <c r="U678" s="79"/>
    </row>
    <row r="679" spans="2:21">
      <c r="B679" s="78">
        <v>43525</v>
      </c>
      <c r="C679" t="s">
        <v>23</v>
      </c>
      <c r="D679">
        <v>52539.673067000003</v>
      </c>
      <c r="E679">
        <v>70.617840143817205</v>
      </c>
      <c r="F679">
        <v>46.862850000000002</v>
      </c>
      <c r="G679">
        <v>88.250230000000002</v>
      </c>
      <c r="H679">
        <v>785108.26281999995</v>
      </c>
      <c r="I679">
        <v>1055.2530414247301</v>
      </c>
      <c r="J679">
        <v>1000.3262999999999</v>
      </c>
      <c r="K679">
        <v>1225</v>
      </c>
      <c r="L679">
        <v>408.62278259999999</v>
      </c>
      <c r="M679">
        <v>0.54922417016128999</v>
      </c>
      <c r="N679">
        <v>0</v>
      </c>
      <c r="O679">
        <v>91.769239999999996</v>
      </c>
      <c r="P679">
        <v>57858.481053000003</v>
      </c>
      <c r="Q679">
        <v>77.766775608870901</v>
      </c>
      <c r="R679">
        <v>57.404254999999999</v>
      </c>
      <c r="S679">
        <v>96.294960000000003</v>
      </c>
      <c r="T679" s="80" t="s">
        <v>46</v>
      </c>
      <c r="U679" s="79"/>
    </row>
    <row r="680" spans="2:21">
      <c r="B680" s="78">
        <v>43556</v>
      </c>
      <c r="C680" t="s">
        <v>24</v>
      </c>
      <c r="D680">
        <v>0</v>
      </c>
      <c r="E680">
        <v>0</v>
      </c>
      <c r="F680">
        <v>0</v>
      </c>
      <c r="G680">
        <v>0</v>
      </c>
      <c r="H680">
        <v>792955.79504999996</v>
      </c>
      <c r="I680">
        <v>1101.327493125</v>
      </c>
      <c r="J680">
        <v>1020.70715</v>
      </c>
      <c r="K680">
        <v>1170</v>
      </c>
      <c r="L680">
        <v>40300.153846699999</v>
      </c>
      <c r="M680">
        <v>55.972435898194398</v>
      </c>
      <c r="N680">
        <v>0</v>
      </c>
      <c r="O680">
        <v>350.24540000000002</v>
      </c>
      <c r="P680">
        <v>113670.60925199999</v>
      </c>
      <c r="Q680">
        <v>157.87584618333301</v>
      </c>
      <c r="R680">
        <v>113.961685</v>
      </c>
      <c r="S680">
        <v>206.17017999999999</v>
      </c>
      <c r="T680" s="80" t="s">
        <v>46</v>
      </c>
      <c r="U680" s="79"/>
    </row>
    <row r="681" spans="2:21">
      <c r="B681" s="78">
        <v>43556</v>
      </c>
      <c r="C681" t="s">
        <v>23</v>
      </c>
      <c r="D681">
        <v>43256.740321999998</v>
      </c>
      <c r="E681">
        <v>60.078806002777696</v>
      </c>
      <c r="F681">
        <v>36.413933</v>
      </c>
      <c r="G681">
        <v>82.860420000000005</v>
      </c>
      <c r="H681">
        <v>758073.44923000003</v>
      </c>
      <c r="I681">
        <v>1052.8797905972201</v>
      </c>
      <c r="J681">
        <v>1000.0550500000001</v>
      </c>
      <c r="K681">
        <v>1225</v>
      </c>
      <c r="L681">
        <v>6631.0289884800004</v>
      </c>
      <c r="M681">
        <v>9.2097624840000005</v>
      </c>
      <c r="N681">
        <v>0</v>
      </c>
      <c r="O681">
        <v>138.84195</v>
      </c>
      <c r="P681">
        <v>49205.403725999997</v>
      </c>
      <c r="Q681">
        <v>68.340838508333306</v>
      </c>
      <c r="R681">
        <v>47.900055000000002</v>
      </c>
      <c r="S681">
        <v>91.753913999999995</v>
      </c>
      <c r="T681" s="80" t="s">
        <v>46</v>
      </c>
      <c r="U681" s="79"/>
    </row>
    <row r="682" spans="2:21">
      <c r="B682" s="78">
        <v>43586</v>
      </c>
      <c r="C682" t="s">
        <v>24</v>
      </c>
      <c r="D682">
        <v>0</v>
      </c>
      <c r="E682">
        <v>0</v>
      </c>
      <c r="F682">
        <v>0</v>
      </c>
      <c r="G682">
        <v>0</v>
      </c>
      <c r="H682">
        <v>825268.02081999998</v>
      </c>
      <c r="I682">
        <v>1109.2312107795599</v>
      </c>
      <c r="J682">
        <v>1020.131</v>
      </c>
      <c r="K682">
        <v>1170</v>
      </c>
      <c r="L682">
        <v>27761.701422599999</v>
      </c>
      <c r="M682">
        <v>37.314114815322498</v>
      </c>
      <c r="N682">
        <v>0</v>
      </c>
      <c r="O682">
        <v>298.52298000000002</v>
      </c>
      <c r="P682">
        <v>121174.380084</v>
      </c>
      <c r="Q682">
        <v>162.86879043548299</v>
      </c>
      <c r="R682">
        <v>114.45721399999999</v>
      </c>
      <c r="S682">
        <v>217.39449999999999</v>
      </c>
      <c r="T682" s="80" t="s">
        <v>46</v>
      </c>
      <c r="U682" s="79"/>
    </row>
    <row r="683" spans="2:21">
      <c r="B683" s="78">
        <v>43586</v>
      </c>
      <c r="C683" t="s">
        <v>23</v>
      </c>
      <c r="D683">
        <v>41537.127883000001</v>
      </c>
      <c r="E683">
        <v>55.829472961021501</v>
      </c>
      <c r="F683">
        <v>34.398887999999999</v>
      </c>
      <c r="G683">
        <v>72.301079999999999</v>
      </c>
      <c r="H683">
        <v>779434.61667999998</v>
      </c>
      <c r="I683">
        <v>1047.6271729569801</v>
      </c>
      <c r="J683">
        <v>1000.2314</v>
      </c>
      <c r="K683">
        <v>1225</v>
      </c>
      <c r="L683">
        <v>1749.5285664999999</v>
      </c>
      <c r="M683">
        <v>2.3515168904569799</v>
      </c>
      <c r="N683">
        <v>0</v>
      </c>
      <c r="O683">
        <v>102.07796</v>
      </c>
      <c r="P683">
        <v>48970.780968999999</v>
      </c>
      <c r="Q683">
        <v>65.820942162634395</v>
      </c>
      <c r="R683">
        <v>47.371609999999997</v>
      </c>
      <c r="S683">
        <v>82.803534999999997</v>
      </c>
      <c r="T683" s="80" t="s">
        <v>46</v>
      </c>
      <c r="U683" s="79"/>
    </row>
    <row r="684" spans="2:21">
      <c r="B684" s="78">
        <v>43617</v>
      </c>
      <c r="C684" t="s">
        <v>24</v>
      </c>
      <c r="D684">
        <v>0</v>
      </c>
      <c r="E684">
        <v>0</v>
      </c>
      <c r="F684">
        <v>0</v>
      </c>
      <c r="G684">
        <v>0</v>
      </c>
      <c r="H684">
        <v>800485.49855000002</v>
      </c>
      <c r="I684">
        <v>1111.78541465277</v>
      </c>
      <c r="J684">
        <v>1020.39136</v>
      </c>
      <c r="K684">
        <v>1170</v>
      </c>
      <c r="L684">
        <v>29994.049247999999</v>
      </c>
      <c r="M684">
        <v>41.658401733333299</v>
      </c>
      <c r="N684">
        <v>0</v>
      </c>
      <c r="O684">
        <v>299.90768000000003</v>
      </c>
      <c r="P684">
        <v>124747.91929400001</v>
      </c>
      <c r="Q684">
        <v>173.260999019444</v>
      </c>
      <c r="R684">
        <v>122.30483</v>
      </c>
      <c r="S684">
        <v>229.40364</v>
      </c>
      <c r="T684" s="80" t="s">
        <v>46</v>
      </c>
      <c r="U684" s="79"/>
    </row>
    <row r="685" spans="2:21">
      <c r="B685" s="78">
        <v>43617</v>
      </c>
      <c r="C685" t="s">
        <v>23</v>
      </c>
      <c r="D685">
        <v>41586.281061000002</v>
      </c>
      <c r="E685">
        <v>57.758723695833297</v>
      </c>
      <c r="F685">
        <v>37.903976</v>
      </c>
      <c r="G685">
        <v>83.799903999999998</v>
      </c>
      <c r="H685">
        <v>750927.62549000001</v>
      </c>
      <c r="I685">
        <v>1042.9550354027699</v>
      </c>
      <c r="J685">
        <v>1000.0826</v>
      </c>
      <c r="K685">
        <v>1198.9493</v>
      </c>
      <c r="L685">
        <v>0</v>
      </c>
      <c r="M685">
        <v>0</v>
      </c>
      <c r="N685">
        <v>0</v>
      </c>
      <c r="O685">
        <v>0</v>
      </c>
      <c r="P685">
        <v>49737.678104999999</v>
      </c>
      <c r="Q685">
        <v>69.080108479166597</v>
      </c>
      <c r="R685">
        <v>49.626026000000003</v>
      </c>
      <c r="S685">
        <v>95.708510000000004</v>
      </c>
      <c r="T685" s="80" t="s">
        <v>46</v>
      </c>
      <c r="U685" s="79"/>
    </row>
    <row r="686" spans="2:21">
      <c r="B686" s="78">
        <v>43647</v>
      </c>
      <c r="C686" t="s">
        <v>24</v>
      </c>
      <c r="D686">
        <v>0</v>
      </c>
      <c r="E686">
        <v>0</v>
      </c>
      <c r="F686">
        <v>0</v>
      </c>
      <c r="G686">
        <v>0</v>
      </c>
      <c r="H686">
        <v>827375.49476000003</v>
      </c>
      <c r="I686">
        <v>1112.0638370430099</v>
      </c>
      <c r="J686">
        <v>1021.5978</v>
      </c>
      <c r="K686">
        <v>1170</v>
      </c>
      <c r="L686">
        <v>407.71934320000003</v>
      </c>
      <c r="M686">
        <v>0.54800986989247302</v>
      </c>
      <c r="N686">
        <v>0</v>
      </c>
      <c r="O686">
        <v>45.965910000000001</v>
      </c>
      <c r="P686">
        <v>142356.48861999999</v>
      </c>
      <c r="Q686">
        <v>191.339366424731</v>
      </c>
      <c r="R686">
        <v>135.14505</v>
      </c>
      <c r="S686">
        <v>241.84154000000001</v>
      </c>
      <c r="T686" s="80" t="s">
        <v>46</v>
      </c>
      <c r="U686" s="79"/>
    </row>
    <row r="687" spans="2:21">
      <c r="B687" s="78">
        <v>43647</v>
      </c>
      <c r="C687" t="s">
        <v>23</v>
      </c>
      <c r="D687">
        <v>49267.932217000001</v>
      </c>
      <c r="E687">
        <v>66.220339001344001</v>
      </c>
      <c r="F687">
        <v>42.683715999999997</v>
      </c>
      <c r="G687">
        <v>85.222824000000003</v>
      </c>
      <c r="H687">
        <v>781637.00670999999</v>
      </c>
      <c r="I687">
        <v>1050.58737461021</v>
      </c>
      <c r="J687">
        <v>1000.0117</v>
      </c>
      <c r="K687">
        <v>1188.2003</v>
      </c>
      <c r="L687">
        <v>0</v>
      </c>
      <c r="M687">
        <v>0</v>
      </c>
      <c r="N687">
        <v>0</v>
      </c>
      <c r="O687">
        <v>0</v>
      </c>
      <c r="P687">
        <v>57505.190423</v>
      </c>
      <c r="Q687">
        <v>77.291922611559102</v>
      </c>
      <c r="R687">
        <v>56.618549999999999</v>
      </c>
      <c r="S687">
        <v>95.59796</v>
      </c>
      <c r="T687" s="80" t="s">
        <v>46</v>
      </c>
      <c r="U687" s="79"/>
    </row>
    <row r="688" spans="2:21">
      <c r="B688" s="78">
        <v>43678</v>
      </c>
      <c r="C688" t="s">
        <v>24</v>
      </c>
      <c r="D688">
        <v>0</v>
      </c>
      <c r="E688">
        <v>0</v>
      </c>
      <c r="F688">
        <v>0</v>
      </c>
      <c r="G688">
        <v>0</v>
      </c>
      <c r="H688">
        <v>826771.89702999999</v>
      </c>
      <c r="I688">
        <v>1111.2525497715001</v>
      </c>
      <c r="J688">
        <v>1020.5642</v>
      </c>
      <c r="K688">
        <v>1170</v>
      </c>
      <c r="L688">
        <v>1603.1400787</v>
      </c>
      <c r="M688">
        <v>2.1547581702956902</v>
      </c>
      <c r="N688">
        <v>0</v>
      </c>
      <c r="O688">
        <v>140.47751</v>
      </c>
      <c r="P688">
        <v>139644.14817</v>
      </c>
      <c r="Q688">
        <v>187.69374754032199</v>
      </c>
      <c r="R688">
        <v>132.33564999999999</v>
      </c>
      <c r="S688">
        <v>239.74871999999999</v>
      </c>
      <c r="T688" s="80" t="s">
        <v>46</v>
      </c>
      <c r="U688" s="79"/>
    </row>
    <row r="689" spans="2:21">
      <c r="B689" s="78">
        <v>43678</v>
      </c>
      <c r="C689" t="s">
        <v>23</v>
      </c>
      <c r="D689">
        <v>51656.385146000001</v>
      </c>
      <c r="E689">
        <v>69.430625196236505</v>
      </c>
      <c r="F689">
        <v>54.390681999999998</v>
      </c>
      <c r="G689">
        <v>85.523889999999994</v>
      </c>
      <c r="H689">
        <v>782307.48308000003</v>
      </c>
      <c r="I689">
        <v>1051.4885525268801</v>
      </c>
      <c r="J689">
        <v>1001.1165</v>
      </c>
      <c r="K689">
        <v>1195.6790000000001</v>
      </c>
      <c r="L689">
        <v>0</v>
      </c>
      <c r="M689">
        <v>0</v>
      </c>
      <c r="N689">
        <v>0</v>
      </c>
      <c r="O689">
        <v>0</v>
      </c>
      <c r="P689">
        <v>59856.720282000002</v>
      </c>
      <c r="Q689">
        <v>80.452581024193506</v>
      </c>
      <c r="R689">
        <v>67.213300000000004</v>
      </c>
      <c r="S689">
        <v>95.996260000000007</v>
      </c>
      <c r="T689" s="80" t="s">
        <v>46</v>
      </c>
      <c r="U689" s="79"/>
    </row>
    <row r="690" spans="2:21">
      <c r="B690" s="78">
        <v>43709</v>
      </c>
      <c r="C690" t="s">
        <v>24</v>
      </c>
      <c r="D690">
        <v>0</v>
      </c>
      <c r="E690">
        <v>0</v>
      </c>
      <c r="F690">
        <v>0</v>
      </c>
      <c r="G690">
        <v>0</v>
      </c>
      <c r="H690">
        <v>801919.66153000004</v>
      </c>
      <c r="I690">
        <v>1113.7773076805499</v>
      </c>
      <c r="J690">
        <v>1020.2409699999999</v>
      </c>
      <c r="K690">
        <v>1170</v>
      </c>
      <c r="L690">
        <v>11976.3881759</v>
      </c>
      <c r="M690">
        <v>16.633872466527698</v>
      </c>
      <c r="N690">
        <v>0</v>
      </c>
      <c r="O690">
        <v>299.28811999999999</v>
      </c>
      <c r="P690">
        <v>123871.608717</v>
      </c>
      <c r="Q690">
        <v>172.04390099583301</v>
      </c>
      <c r="R690">
        <v>123.640564</v>
      </c>
      <c r="S690">
        <v>223.07859999999999</v>
      </c>
      <c r="T690" s="80" t="s">
        <v>46</v>
      </c>
      <c r="U690" s="79"/>
    </row>
    <row r="691" spans="2:21">
      <c r="B691" s="78">
        <v>43709</v>
      </c>
      <c r="C691" t="s">
        <v>23</v>
      </c>
      <c r="D691">
        <v>48102.744323999999</v>
      </c>
      <c r="E691">
        <v>66.809367116666607</v>
      </c>
      <c r="F691">
        <v>51.569256000000003</v>
      </c>
      <c r="G691">
        <v>79.323975000000004</v>
      </c>
      <c r="H691">
        <v>756962.82327000005</v>
      </c>
      <c r="I691">
        <v>1051.3372545416601</v>
      </c>
      <c r="J691">
        <v>1000.0277</v>
      </c>
      <c r="K691">
        <v>1208.3952999999999</v>
      </c>
      <c r="L691">
        <v>0</v>
      </c>
      <c r="M691">
        <v>0</v>
      </c>
      <c r="N691">
        <v>0</v>
      </c>
      <c r="O691">
        <v>0</v>
      </c>
      <c r="P691">
        <v>55916.550296000001</v>
      </c>
      <c r="Q691">
        <v>77.661875411111097</v>
      </c>
      <c r="R691">
        <v>63.672939999999997</v>
      </c>
      <c r="S691">
        <v>91.378640000000004</v>
      </c>
      <c r="T691" s="80" t="s">
        <v>46</v>
      </c>
      <c r="U691" s="79"/>
    </row>
    <row r="692" spans="2:21">
      <c r="B692" s="78">
        <v>43739</v>
      </c>
      <c r="C692" t="s">
        <v>24</v>
      </c>
      <c r="D692">
        <v>0</v>
      </c>
      <c r="E692">
        <v>0</v>
      </c>
      <c r="F692">
        <v>0</v>
      </c>
      <c r="G692">
        <v>0</v>
      </c>
      <c r="H692">
        <v>829975.89309000003</v>
      </c>
      <c r="I692">
        <v>1115.5589960887</v>
      </c>
      <c r="J692">
        <v>1020.70825</v>
      </c>
      <c r="K692">
        <v>1170</v>
      </c>
      <c r="L692">
        <v>17196.2552493</v>
      </c>
      <c r="M692">
        <v>23.1132463028225</v>
      </c>
      <c r="N692">
        <v>0</v>
      </c>
      <c r="O692">
        <v>302.63405999999998</v>
      </c>
      <c r="P692">
        <v>117286.261834</v>
      </c>
      <c r="Q692">
        <v>157.642825045698</v>
      </c>
      <c r="R692">
        <v>109.09117999999999</v>
      </c>
      <c r="S692">
        <v>211.23177000000001</v>
      </c>
      <c r="T692" s="80" t="s">
        <v>46</v>
      </c>
      <c r="U692" s="79"/>
    </row>
    <row r="693" spans="2:21">
      <c r="B693" s="78">
        <v>43739</v>
      </c>
      <c r="C693" t="s">
        <v>23</v>
      </c>
      <c r="D693">
        <v>49357.468806999997</v>
      </c>
      <c r="E693">
        <v>66.340683880376304</v>
      </c>
      <c r="F693">
        <v>54.557720000000003</v>
      </c>
      <c r="G693">
        <v>80.532060000000001</v>
      </c>
      <c r="H693">
        <v>776915.56637000002</v>
      </c>
      <c r="I693">
        <v>1044.2413526478399</v>
      </c>
      <c r="J693">
        <v>1000.03973</v>
      </c>
      <c r="K693">
        <v>1206.1785</v>
      </c>
      <c r="L693">
        <v>0</v>
      </c>
      <c r="M693">
        <v>0</v>
      </c>
      <c r="N693">
        <v>0</v>
      </c>
      <c r="O693">
        <v>0</v>
      </c>
      <c r="P693">
        <v>57468.386581999999</v>
      </c>
      <c r="Q693">
        <v>77.242455083333297</v>
      </c>
      <c r="R693">
        <v>65.754429999999999</v>
      </c>
      <c r="S693">
        <v>92.818929999999995</v>
      </c>
      <c r="T693" s="80" t="s">
        <v>46</v>
      </c>
      <c r="U693" s="79"/>
    </row>
    <row r="694" spans="2:21">
      <c r="B694" s="78">
        <v>43770</v>
      </c>
      <c r="C694" t="s">
        <v>24</v>
      </c>
      <c r="D694">
        <v>0</v>
      </c>
      <c r="E694">
        <v>0</v>
      </c>
      <c r="F694">
        <v>0</v>
      </c>
      <c r="G694">
        <v>0</v>
      </c>
      <c r="H694">
        <v>798126.97756000003</v>
      </c>
      <c r="I694">
        <v>1108.5096910555501</v>
      </c>
      <c r="J694">
        <v>1020.324</v>
      </c>
      <c r="K694">
        <v>1170</v>
      </c>
      <c r="L694">
        <v>15209.574428</v>
      </c>
      <c r="M694">
        <v>21.124408927777701</v>
      </c>
      <c r="N694">
        <v>0</v>
      </c>
      <c r="O694">
        <v>251.28464</v>
      </c>
      <c r="P694">
        <v>118715.898546</v>
      </c>
      <c r="Q694">
        <v>164.883192425</v>
      </c>
      <c r="R694">
        <v>120.31637600000001</v>
      </c>
      <c r="S694">
        <v>214.06071</v>
      </c>
      <c r="T694" s="80" t="s">
        <v>46</v>
      </c>
      <c r="U694" s="79"/>
    </row>
    <row r="695" spans="2:21">
      <c r="B695" s="78">
        <v>43770</v>
      </c>
      <c r="C695" t="s">
        <v>23</v>
      </c>
      <c r="D695">
        <v>51146.385948000003</v>
      </c>
      <c r="E695">
        <v>71.036647149999993</v>
      </c>
      <c r="F695">
        <v>56.976990000000001</v>
      </c>
      <c r="G695">
        <v>85.206400000000002</v>
      </c>
      <c r="H695">
        <v>760871.29342</v>
      </c>
      <c r="I695">
        <v>1056.7656853055501</v>
      </c>
      <c r="J695">
        <v>1000.56885</v>
      </c>
      <c r="K695">
        <v>1225</v>
      </c>
      <c r="L695">
        <v>0</v>
      </c>
      <c r="M695">
        <v>0</v>
      </c>
      <c r="N695">
        <v>0</v>
      </c>
      <c r="O695">
        <v>0</v>
      </c>
      <c r="P695">
        <v>57574.361370999999</v>
      </c>
      <c r="Q695">
        <v>79.9643907930555</v>
      </c>
      <c r="R695">
        <v>67.220460000000003</v>
      </c>
      <c r="S695">
        <v>93.895319999999998</v>
      </c>
      <c r="T695" s="80" t="s">
        <v>46</v>
      </c>
      <c r="U695" s="79"/>
    </row>
    <row r="696" spans="2:21">
      <c r="B696" s="78">
        <v>43800</v>
      </c>
      <c r="C696" t="s">
        <v>24</v>
      </c>
      <c r="D696">
        <v>0</v>
      </c>
      <c r="E696">
        <v>0</v>
      </c>
      <c r="F696">
        <v>0</v>
      </c>
      <c r="G696">
        <v>0</v>
      </c>
      <c r="H696">
        <v>818035.44111999997</v>
      </c>
      <c r="I696">
        <v>1099.5100015053699</v>
      </c>
      <c r="J696">
        <v>1020.33484</v>
      </c>
      <c r="K696">
        <v>1170</v>
      </c>
      <c r="L696">
        <v>19546.722019000001</v>
      </c>
      <c r="M696">
        <v>26.272475831989201</v>
      </c>
      <c r="N696">
        <v>0</v>
      </c>
      <c r="O696">
        <v>236.36435</v>
      </c>
      <c r="P696">
        <v>127173.85877000001</v>
      </c>
      <c r="Q696">
        <v>170.93260587365501</v>
      </c>
      <c r="R696">
        <v>129.09885</v>
      </c>
      <c r="S696">
        <v>213.6097</v>
      </c>
      <c r="T696" s="80" t="s">
        <v>46</v>
      </c>
      <c r="U696" s="79"/>
    </row>
    <row r="697" spans="2:21">
      <c r="B697" s="78">
        <v>43800</v>
      </c>
      <c r="C697" t="s">
        <v>23</v>
      </c>
      <c r="D697">
        <v>56942.304973999999</v>
      </c>
      <c r="E697">
        <v>76.535356147849399</v>
      </c>
      <c r="F697">
        <v>62.359253000000002</v>
      </c>
      <c r="G697">
        <v>89.746740000000003</v>
      </c>
      <c r="H697">
        <v>785200.97785000002</v>
      </c>
      <c r="I697">
        <v>1055.37765840053</v>
      </c>
      <c r="J697">
        <v>1000.26965</v>
      </c>
      <c r="K697">
        <v>1207.4579000000001</v>
      </c>
      <c r="L697">
        <v>0</v>
      </c>
      <c r="M697">
        <v>0</v>
      </c>
      <c r="N697">
        <v>0</v>
      </c>
      <c r="O697">
        <v>0</v>
      </c>
      <c r="P697">
        <v>62828.606177000001</v>
      </c>
      <c r="Q697">
        <v>84.447051313171997</v>
      </c>
      <c r="R697">
        <v>73.196815000000001</v>
      </c>
      <c r="S697">
        <v>98.102819999999994</v>
      </c>
      <c r="T697" s="80" t="s">
        <v>46</v>
      </c>
      <c r="U697" s="79"/>
    </row>
    <row r="698" spans="2:21">
      <c r="B698" s="78">
        <v>43831</v>
      </c>
      <c r="C698" t="s">
        <v>24</v>
      </c>
      <c r="D698">
        <v>0</v>
      </c>
      <c r="E698">
        <v>0</v>
      </c>
      <c r="F698">
        <v>0</v>
      </c>
      <c r="G698">
        <v>0</v>
      </c>
      <c r="H698">
        <v>820995.63627000002</v>
      </c>
      <c r="I698">
        <v>1103.4887584274099</v>
      </c>
      <c r="J698">
        <v>1020.2688000000001</v>
      </c>
      <c r="K698">
        <v>1170</v>
      </c>
      <c r="L698">
        <v>7314.6717263</v>
      </c>
      <c r="M698">
        <v>9.8315480192204294</v>
      </c>
      <c r="N698">
        <v>0</v>
      </c>
      <c r="O698">
        <v>163.14957000000001</v>
      </c>
      <c r="P698">
        <v>130925.72672000001</v>
      </c>
      <c r="Q698">
        <v>175.97543913978399</v>
      </c>
      <c r="R698">
        <v>131.29035999999999</v>
      </c>
      <c r="S698">
        <v>211.34306000000001</v>
      </c>
      <c r="T698" s="80" t="s">
        <v>46</v>
      </c>
      <c r="U698" s="79"/>
    </row>
    <row r="699" spans="2:21">
      <c r="B699" s="78">
        <v>43831</v>
      </c>
      <c r="C699" t="s">
        <v>23</v>
      </c>
      <c r="D699">
        <v>57846.334867999998</v>
      </c>
      <c r="E699">
        <v>77.750450091397795</v>
      </c>
      <c r="F699">
        <v>59.293906999999997</v>
      </c>
      <c r="G699">
        <v>93.20926</v>
      </c>
      <c r="H699">
        <v>795309.11499000003</v>
      </c>
      <c r="I699">
        <v>1068.96386423387</v>
      </c>
      <c r="J699">
        <v>1000.2572</v>
      </c>
      <c r="K699">
        <v>1225</v>
      </c>
      <c r="L699">
        <v>0</v>
      </c>
      <c r="M699">
        <v>0</v>
      </c>
      <c r="N699">
        <v>0</v>
      </c>
      <c r="O699">
        <v>0</v>
      </c>
      <c r="P699">
        <v>62898.703201999997</v>
      </c>
      <c r="Q699">
        <v>84.541267744623596</v>
      </c>
      <c r="R699">
        <v>70.379249999999999</v>
      </c>
      <c r="S699">
        <v>100.802155</v>
      </c>
      <c r="T699" s="80" t="s">
        <v>46</v>
      </c>
      <c r="U699" s="79"/>
    </row>
    <row r="700" spans="2:21">
      <c r="B700" s="78">
        <v>43862</v>
      </c>
      <c r="C700" t="s">
        <v>24</v>
      </c>
      <c r="D700">
        <v>0</v>
      </c>
      <c r="E700">
        <v>0</v>
      </c>
      <c r="F700">
        <v>0</v>
      </c>
      <c r="G700">
        <v>0</v>
      </c>
      <c r="H700">
        <v>768796.73095999996</v>
      </c>
      <c r="I700">
        <v>1104.5930042528701</v>
      </c>
      <c r="J700">
        <v>1020.1023</v>
      </c>
      <c r="K700">
        <v>1170</v>
      </c>
      <c r="L700">
        <v>11452.000900839999</v>
      </c>
      <c r="M700">
        <v>16.454024282816</v>
      </c>
      <c r="N700">
        <v>0</v>
      </c>
      <c r="O700">
        <v>187.40548999999999</v>
      </c>
      <c r="P700">
        <v>118432.05734</v>
      </c>
      <c r="Q700">
        <v>170.161001925287</v>
      </c>
      <c r="R700">
        <v>129.59022999999999</v>
      </c>
      <c r="S700">
        <v>214.67972</v>
      </c>
      <c r="T700" s="80" t="s">
        <v>46</v>
      </c>
      <c r="U700" s="79"/>
    </row>
    <row r="701" spans="2:21">
      <c r="B701" s="78">
        <v>43862</v>
      </c>
      <c r="C701" t="s">
        <v>23</v>
      </c>
      <c r="D701">
        <v>51752.354745999997</v>
      </c>
      <c r="E701">
        <v>74.356831531609103</v>
      </c>
      <c r="F701">
        <v>60.237521999999998</v>
      </c>
      <c r="G701">
        <v>89.072159999999997</v>
      </c>
      <c r="H701">
        <v>739039.42564000003</v>
      </c>
      <c r="I701">
        <v>1061.8382552298799</v>
      </c>
      <c r="J701">
        <v>1000.1952</v>
      </c>
      <c r="K701">
        <v>1225</v>
      </c>
      <c r="L701">
        <v>0</v>
      </c>
      <c r="M701">
        <v>0</v>
      </c>
      <c r="N701">
        <v>0</v>
      </c>
      <c r="O701">
        <v>0</v>
      </c>
      <c r="P701">
        <v>57355.934160999997</v>
      </c>
      <c r="Q701">
        <v>82.407951380747093</v>
      </c>
      <c r="R701">
        <v>70.835520000000002</v>
      </c>
      <c r="S701">
        <v>96.984170000000006</v>
      </c>
      <c r="T701" s="80" t="s">
        <v>46</v>
      </c>
      <c r="U701" s="79"/>
    </row>
    <row r="702" spans="2:21">
      <c r="B702" s="78">
        <v>43891</v>
      </c>
      <c r="C702" t="s">
        <v>24</v>
      </c>
      <c r="D702">
        <v>0</v>
      </c>
      <c r="E702">
        <v>0</v>
      </c>
      <c r="F702">
        <v>0</v>
      </c>
      <c r="G702">
        <v>0</v>
      </c>
      <c r="H702">
        <v>821567.27014000004</v>
      </c>
      <c r="I702">
        <v>1104.2570835214999</v>
      </c>
      <c r="J702">
        <v>1020.3938000000001</v>
      </c>
      <c r="K702">
        <v>1170</v>
      </c>
      <c r="L702">
        <v>38717.963632999999</v>
      </c>
      <c r="M702">
        <v>52.040273700268799</v>
      </c>
      <c r="N702">
        <v>0</v>
      </c>
      <c r="O702">
        <v>327.88583</v>
      </c>
      <c r="P702">
        <v>116897.155583</v>
      </c>
      <c r="Q702">
        <v>157.11983277284901</v>
      </c>
      <c r="R702">
        <v>113.41240000000001</v>
      </c>
      <c r="S702">
        <v>214.22244000000001</v>
      </c>
      <c r="T702" s="80" t="s">
        <v>46</v>
      </c>
      <c r="U702" s="79"/>
    </row>
    <row r="703" spans="2:21">
      <c r="B703" s="78">
        <v>43891</v>
      </c>
      <c r="C703" t="s">
        <v>23</v>
      </c>
      <c r="D703">
        <v>53966.455097999999</v>
      </c>
      <c r="E703">
        <v>72.535557927419305</v>
      </c>
      <c r="F703">
        <v>53.140884</v>
      </c>
      <c r="G703">
        <v>87.072779999999995</v>
      </c>
      <c r="H703">
        <v>788325.06770000001</v>
      </c>
      <c r="I703">
        <v>1059.5767038978399</v>
      </c>
      <c r="J703">
        <v>1000.2058</v>
      </c>
      <c r="K703">
        <v>1225</v>
      </c>
      <c r="L703">
        <v>32.608455999999997</v>
      </c>
      <c r="M703">
        <v>4.38285698924731E-2</v>
      </c>
      <c r="N703">
        <v>0</v>
      </c>
      <c r="O703">
        <v>16.684002</v>
      </c>
      <c r="P703">
        <v>59320.492788000003</v>
      </c>
      <c r="Q703">
        <v>79.731845145161202</v>
      </c>
      <c r="R703">
        <v>63.426000000000002</v>
      </c>
      <c r="S703">
        <v>96.644660000000002</v>
      </c>
      <c r="T703" s="80" t="s">
        <v>46</v>
      </c>
      <c r="U703" s="79"/>
    </row>
    <row r="704" spans="2:21">
      <c r="B704" s="78">
        <v>43922</v>
      </c>
      <c r="C704" t="s">
        <v>24</v>
      </c>
      <c r="D704">
        <v>0</v>
      </c>
      <c r="E704">
        <v>0</v>
      </c>
      <c r="F704">
        <v>0</v>
      </c>
      <c r="G704">
        <v>0</v>
      </c>
      <c r="H704">
        <v>794096.14717000001</v>
      </c>
      <c r="I704">
        <v>1102.91131551388</v>
      </c>
      <c r="J704">
        <v>1020.2311</v>
      </c>
      <c r="K704">
        <v>1170</v>
      </c>
      <c r="L704">
        <v>29755.587603</v>
      </c>
      <c r="M704">
        <v>41.327205004166601</v>
      </c>
      <c r="N704">
        <v>0</v>
      </c>
      <c r="O704">
        <v>339.39017000000001</v>
      </c>
      <c r="P704">
        <v>114413.20254300001</v>
      </c>
      <c r="Q704">
        <v>158.90722575416601</v>
      </c>
      <c r="R704">
        <v>112.716354</v>
      </c>
      <c r="S704">
        <v>208.08032</v>
      </c>
      <c r="T704" s="80" t="s">
        <v>46</v>
      </c>
      <c r="U704" s="79"/>
    </row>
    <row r="705" spans="2:21">
      <c r="B705" s="78">
        <v>43922</v>
      </c>
      <c r="C705" t="s">
        <v>23</v>
      </c>
      <c r="D705">
        <v>44561.584083000002</v>
      </c>
      <c r="E705">
        <v>61.891089004166602</v>
      </c>
      <c r="F705">
        <v>38.429855000000003</v>
      </c>
      <c r="G705">
        <v>83.680130000000005</v>
      </c>
      <c r="H705">
        <v>757335.41896000004</v>
      </c>
      <c r="I705">
        <v>1051.85474855555</v>
      </c>
      <c r="J705">
        <v>1000.41956</v>
      </c>
      <c r="K705">
        <v>1225</v>
      </c>
      <c r="L705">
        <v>6626.7267093</v>
      </c>
      <c r="M705">
        <v>9.2037870962500001</v>
      </c>
      <c r="N705">
        <v>0</v>
      </c>
      <c r="O705">
        <v>177.49384000000001</v>
      </c>
      <c r="P705">
        <v>50516.017337999998</v>
      </c>
      <c r="Q705">
        <v>70.161135191666602</v>
      </c>
      <c r="R705">
        <v>48.429855000000003</v>
      </c>
      <c r="S705">
        <v>92.764169999999993</v>
      </c>
      <c r="T705" s="80" t="s">
        <v>46</v>
      </c>
      <c r="U705" s="79"/>
    </row>
    <row r="706" spans="2:21">
      <c r="B706" s="78">
        <v>43952</v>
      </c>
      <c r="C706" t="s">
        <v>24</v>
      </c>
      <c r="D706">
        <v>0</v>
      </c>
      <c r="E706">
        <v>0</v>
      </c>
      <c r="F706">
        <v>0</v>
      </c>
      <c r="G706">
        <v>0</v>
      </c>
      <c r="H706">
        <v>826154.18313000002</v>
      </c>
      <c r="I706">
        <v>1110.4222891532199</v>
      </c>
      <c r="J706">
        <v>1021.07715</v>
      </c>
      <c r="K706">
        <v>1170</v>
      </c>
      <c r="L706">
        <v>25107.460611412</v>
      </c>
      <c r="M706">
        <v>33.746586843295603</v>
      </c>
      <c r="N706">
        <v>0</v>
      </c>
      <c r="O706">
        <v>305.62130000000002</v>
      </c>
      <c r="P706">
        <v>121943.44325700001</v>
      </c>
      <c r="Q706">
        <v>163.90247749596699</v>
      </c>
      <c r="R706">
        <v>118.00407</v>
      </c>
      <c r="S706">
        <v>210.12353999999999</v>
      </c>
      <c r="T706" s="80" t="s">
        <v>46</v>
      </c>
      <c r="U706" s="79"/>
    </row>
    <row r="707" spans="2:21">
      <c r="B707" s="78">
        <v>43952</v>
      </c>
      <c r="C707" t="s">
        <v>23</v>
      </c>
      <c r="D707">
        <v>41872.299160000002</v>
      </c>
      <c r="E707">
        <v>56.279971989247301</v>
      </c>
      <c r="F707">
        <v>35.659224999999999</v>
      </c>
      <c r="G707">
        <v>79.464250000000007</v>
      </c>
      <c r="H707">
        <v>778613.53755999997</v>
      </c>
      <c r="I707">
        <v>1046.5235719892401</v>
      </c>
      <c r="J707">
        <v>1000.0141599999999</v>
      </c>
      <c r="K707">
        <v>1222.8398</v>
      </c>
      <c r="L707">
        <v>1466.5116899</v>
      </c>
      <c r="M707">
        <v>1.97111786276881</v>
      </c>
      <c r="N707">
        <v>0</v>
      </c>
      <c r="O707">
        <v>90.969986000000006</v>
      </c>
      <c r="P707">
        <v>49326.108107</v>
      </c>
      <c r="Q707">
        <v>66.298532401881701</v>
      </c>
      <c r="R707">
        <v>47.557850000000002</v>
      </c>
      <c r="S707">
        <v>90.139114000000006</v>
      </c>
      <c r="T707" s="80" t="s">
        <v>46</v>
      </c>
      <c r="U707" s="79"/>
    </row>
    <row r="708" spans="2:21">
      <c r="B708" s="78">
        <v>43983</v>
      </c>
      <c r="C708" t="s">
        <v>24</v>
      </c>
      <c r="D708">
        <v>0</v>
      </c>
      <c r="E708">
        <v>0</v>
      </c>
      <c r="F708">
        <v>0</v>
      </c>
      <c r="G708">
        <v>0</v>
      </c>
      <c r="H708">
        <v>801165.54648000002</v>
      </c>
      <c r="I708">
        <v>1112.7299256666599</v>
      </c>
      <c r="J708">
        <v>1020.0242</v>
      </c>
      <c r="K708">
        <v>1170</v>
      </c>
      <c r="L708">
        <v>28849.079578270001</v>
      </c>
      <c r="M708">
        <v>40.068166080930503</v>
      </c>
      <c r="N708">
        <v>0</v>
      </c>
      <c r="O708">
        <v>300.59280000000001</v>
      </c>
      <c r="P708">
        <v>126249.13181799999</v>
      </c>
      <c r="Q708">
        <v>175.34601641388801</v>
      </c>
      <c r="R708">
        <v>123.66072</v>
      </c>
      <c r="S708">
        <v>230.36788999999999</v>
      </c>
      <c r="T708" s="80" t="s">
        <v>46</v>
      </c>
      <c r="U708" s="79"/>
    </row>
    <row r="709" spans="2:21">
      <c r="B709" s="78">
        <v>43983</v>
      </c>
      <c r="C709" t="s">
        <v>23</v>
      </c>
      <c r="D709">
        <v>42998.159488999998</v>
      </c>
      <c r="E709">
        <v>59.719665956944397</v>
      </c>
      <c r="F709">
        <v>36.595795000000003</v>
      </c>
      <c r="G709">
        <v>81.62697</v>
      </c>
      <c r="H709">
        <v>751320.73866000003</v>
      </c>
      <c r="I709">
        <v>1043.50102591666</v>
      </c>
      <c r="J709">
        <v>1000.2883</v>
      </c>
      <c r="K709">
        <v>1191.5093999999999</v>
      </c>
      <c r="L709">
        <v>5.9978942999999996</v>
      </c>
      <c r="M709">
        <v>8.3304087500000006E-3</v>
      </c>
      <c r="N709">
        <v>0</v>
      </c>
      <c r="O709">
        <v>5.9978942999999996</v>
      </c>
      <c r="P709">
        <v>51160.361535000004</v>
      </c>
      <c r="Q709">
        <v>71.056057687500001</v>
      </c>
      <c r="R709">
        <v>49.941989999999997</v>
      </c>
      <c r="S709">
        <v>94.040319999999994</v>
      </c>
      <c r="T709" s="80" t="s">
        <v>46</v>
      </c>
      <c r="U709" s="79"/>
    </row>
    <row r="710" spans="2:21">
      <c r="B710" s="78">
        <v>44013</v>
      </c>
      <c r="C710" t="s">
        <v>24</v>
      </c>
      <c r="D710">
        <v>0</v>
      </c>
      <c r="E710">
        <v>0</v>
      </c>
      <c r="F710">
        <v>0</v>
      </c>
      <c r="G710">
        <v>0</v>
      </c>
      <c r="H710">
        <v>826533.53746999998</v>
      </c>
      <c r="I710">
        <v>1110.93217401881</v>
      </c>
      <c r="J710">
        <v>1020.22363</v>
      </c>
      <c r="K710">
        <v>1170</v>
      </c>
      <c r="L710">
        <v>211.69662629999999</v>
      </c>
      <c r="M710">
        <v>0.28453847620967698</v>
      </c>
      <c r="N710">
        <v>0</v>
      </c>
      <c r="O710">
        <v>47.860657000000003</v>
      </c>
      <c r="P710">
        <v>142412.95225999999</v>
      </c>
      <c r="Q710">
        <v>191.41525841397799</v>
      </c>
      <c r="R710">
        <v>138.38184000000001</v>
      </c>
      <c r="S710">
        <v>240.58108999999999</v>
      </c>
      <c r="T710" s="80" t="s">
        <v>46</v>
      </c>
      <c r="U710" s="79"/>
    </row>
    <row r="711" spans="2:21">
      <c r="B711" s="78">
        <v>44013</v>
      </c>
      <c r="C711" t="s">
        <v>23</v>
      </c>
      <c r="D711">
        <v>49346.026459000001</v>
      </c>
      <c r="E711">
        <v>66.325304380376295</v>
      </c>
      <c r="F711">
        <v>44.088768000000002</v>
      </c>
      <c r="G711">
        <v>82.51294</v>
      </c>
      <c r="H711">
        <v>780431.50471000001</v>
      </c>
      <c r="I711">
        <v>1048.9670762231101</v>
      </c>
      <c r="J711">
        <v>1000.1439</v>
      </c>
      <c r="K711">
        <v>1191.4940999999999</v>
      </c>
      <c r="L711">
        <v>0</v>
      </c>
      <c r="M711">
        <v>0</v>
      </c>
      <c r="N711">
        <v>0</v>
      </c>
      <c r="O711">
        <v>0</v>
      </c>
      <c r="P711">
        <v>57539.429236000004</v>
      </c>
      <c r="Q711">
        <v>77.337942521505298</v>
      </c>
      <c r="R711">
        <v>57.504330000000003</v>
      </c>
      <c r="S711">
        <v>92.766300000000001</v>
      </c>
      <c r="T711" s="80" t="s">
        <v>46</v>
      </c>
      <c r="U711" s="79"/>
    </row>
    <row r="712" spans="2:21">
      <c r="B712" s="78">
        <v>44044</v>
      </c>
      <c r="C712" t="s">
        <v>24</v>
      </c>
      <c r="D712">
        <v>0</v>
      </c>
      <c r="E712">
        <v>0</v>
      </c>
      <c r="F712">
        <v>0</v>
      </c>
      <c r="G712">
        <v>0</v>
      </c>
      <c r="H712">
        <v>827840.92098000005</v>
      </c>
      <c r="I712">
        <v>1112.6894099193501</v>
      </c>
      <c r="J712">
        <v>1020.17725</v>
      </c>
      <c r="K712">
        <v>1170</v>
      </c>
      <c r="L712">
        <v>1335.2185281</v>
      </c>
      <c r="M712">
        <v>1.7946485592741901</v>
      </c>
      <c r="N712">
        <v>0</v>
      </c>
      <c r="O712">
        <v>126.349884</v>
      </c>
      <c r="P712">
        <v>139986.87088</v>
      </c>
      <c r="Q712">
        <v>188.154396344086</v>
      </c>
      <c r="R712">
        <v>130.65468000000001</v>
      </c>
      <c r="S712">
        <v>243.86806999999999</v>
      </c>
      <c r="T712" s="80" t="s">
        <v>46</v>
      </c>
      <c r="U712" s="79"/>
    </row>
    <row r="713" spans="2:21">
      <c r="B713" s="78">
        <v>44044</v>
      </c>
      <c r="C713" t="s">
        <v>23</v>
      </c>
      <c r="D713">
        <v>51573.336828</v>
      </c>
      <c r="E713">
        <v>69.319001112903194</v>
      </c>
      <c r="F713">
        <v>54.561577</v>
      </c>
      <c r="G713">
        <v>84.352844000000005</v>
      </c>
      <c r="H713">
        <v>785117.75329000002</v>
      </c>
      <c r="I713">
        <v>1055.2657974327899</v>
      </c>
      <c r="J713">
        <v>1000.1732</v>
      </c>
      <c r="K713">
        <v>1176.1794</v>
      </c>
      <c r="L713">
        <v>0</v>
      </c>
      <c r="M713">
        <v>0</v>
      </c>
      <c r="N713">
        <v>0</v>
      </c>
      <c r="O713">
        <v>0</v>
      </c>
      <c r="P713">
        <v>59813.629283000002</v>
      </c>
      <c r="Q713">
        <v>80.394663014784896</v>
      </c>
      <c r="R713">
        <v>66.22945</v>
      </c>
      <c r="S713">
        <v>95.143730000000005</v>
      </c>
      <c r="T713" s="80" t="s">
        <v>46</v>
      </c>
      <c r="U713" s="79"/>
    </row>
    <row r="714" spans="2:21">
      <c r="B714" s="78">
        <v>44075</v>
      </c>
      <c r="C714" t="s">
        <v>24</v>
      </c>
      <c r="D714">
        <v>0</v>
      </c>
      <c r="E714">
        <v>0</v>
      </c>
      <c r="F714">
        <v>0</v>
      </c>
      <c r="G714">
        <v>0</v>
      </c>
      <c r="H714">
        <v>803199.58424999996</v>
      </c>
      <c r="I714">
        <v>1115.5549781249999</v>
      </c>
      <c r="J714">
        <v>1020.02295</v>
      </c>
      <c r="K714">
        <v>1170</v>
      </c>
      <c r="L714">
        <v>2311.9144268</v>
      </c>
      <c r="M714">
        <v>3.2109922594444398</v>
      </c>
      <c r="N714">
        <v>0</v>
      </c>
      <c r="O714">
        <v>150.97232</v>
      </c>
      <c r="P714">
        <v>125371.448833</v>
      </c>
      <c r="Q714">
        <v>174.12701226805501</v>
      </c>
      <c r="R714">
        <v>118.9539</v>
      </c>
      <c r="S714">
        <v>225.47561999999999</v>
      </c>
      <c r="T714" s="80" t="s">
        <v>46</v>
      </c>
      <c r="U714" s="79"/>
    </row>
    <row r="715" spans="2:21">
      <c r="B715" s="78">
        <v>44075</v>
      </c>
      <c r="C715" t="s">
        <v>23</v>
      </c>
      <c r="D715">
        <v>48079.778466000003</v>
      </c>
      <c r="E715">
        <v>66.777470091666601</v>
      </c>
      <c r="F715">
        <v>52.209316000000001</v>
      </c>
      <c r="G715">
        <v>80.936189999999996</v>
      </c>
      <c r="H715">
        <v>757528.29316</v>
      </c>
      <c r="I715">
        <v>1052.1226293888799</v>
      </c>
      <c r="J715">
        <v>1000.0485</v>
      </c>
      <c r="K715">
        <v>1225</v>
      </c>
      <c r="L715">
        <v>0</v>
      </c>
      <c r="M715">
        <v>0</v>
      </c>
      <c r="N715">
        <v>0</v>
      </c>
      <c r="O715">
        <v>0</v>
      </c>
      <c r="P715">
        <v>55899.160441</v>
      </c>
      <c r="Q715">
        <v>77.637722834722197</v>
      </c>
      <c r="R715">
        <v>62.861106999999997</v>
      </c>
      <c r="S715">
        <v>93.120180000000005</v>
      </c>
      <c r="T715" s="80" t="s">
        <v>46</v>
      </c>
      <c r="U715" s="79"/>
    </row>
    <row r="716" spans="2:21">
      <c r="B716" s="78">
        <v>44105</v>
      </c>
      <c r="C716" t="s">
        <v>24</v>
      </c>
      <c r="D716">
        <v>0</v>
      </c>
      <c r="E716">
        <v>0</v>
      </c>
      <c r="F716">
        <v>0</v>
      </c>
      <c r="G716">
        <v>0</v>
      </c>
      <c r="H716">
        <v>830897.81894000003</v>
      </c>
      <c r="I716">
        <v>1116.7981437365499</v>
      </c>
      <c r="J716">
        <v>1020.0322</v>
      </c>
      <c r="K716">
        <v>1170</v>
      </c>
      <c r="L716">
        <v>17215.783544000002</v>
      </c>
      <c r="M716">
        <v>23.1394940107526</v>
      </c>
      <c r="N716">
        <v>0</v>
      </c>
      <c r="O716">
        <v>311.04311999999999</v>
      </c>
      <c r="P716">
        <v>117281.042607</v>
      </c>
      <c r="Q716">
        <v>157.63580995564499</v>
      </c>
      <c r="R716">
        <v>112.55719000000001</v>
      </c>
      <c r="S716">
        <v>208.53952000000001</v>
      </c>
      <c r="T716" s="80" t="s">
        <v>46</v>
      </c>
      <c r="U716" s="79"/>
    </row>
    <row r="717" spans="2:21">
      <c r="B717" s="78">
        <v>44105</v>
      </c>
      <c r="C717" t="s">
        <v>23</v>
      </c>
      <c r="D717">
        <v>49266.409559</v>
      </c>
      <c r="E717">
        <v>66.218292418010705</v>
      </c>
      <c r="F717">
        <v>52.693745</v>
      </c>
      <c r="G717">
        <v>80.828140000000005</v>
      </c>
      <c r="H717">
        <v>782622.93038999999</v>
      </c>
      <c r="I717">
        <v>1051.9125408467701</v>
      </c>
      <c r="J717">
        <v>1000.0402</v>
      </c>
      <c r="K717">
        <v>1225</v>
      </c>
      <c r="L717">
        <v>0</v>
      </c>
      <c r="M717">
        <v>0</v>
      </c>
      <c r="N717">
        <v>0</v>
      </c>
      <c r="O717">
        <v>0</v>
      </c>
      <c r="P717">
        <v>57368.636649</v>
      </c>
      <c r="Q717">
        <v>77.108382592741904</v>
      </c>
      <c r="R717">
        <v>63.913665999999999</v>
      </c>
      <c r="S717">
        <v>91.521280000000004</v>
      </c>
      <c r="T717" s="80" t="s">
        <v>46</v>
      </c>
      <c r="U717" s="79"/>
    </row>
    <row r="718" spans="2:21">
      <c r="B718" s="78">
        <v>44136</v>
      </c>
      <c r="C718" t="s">
        <v>24</v>
      </c>
      <c r="D718">
        <v>0</v>
      </c>
      <c r="E718">
        <v>0</v>
      </c>
      <c r="F718">
        <v>0</v>
      </c>
      <c r="G718">
        <v>0</v>
      </c>
      <c r="H718">
        <v>798691.74976999999</v>
      </c>
      <c r="I718">
        <v>1109.29409690277</v>
      </c>
      <c r="J718">
        <v>1020.1372</v>
      </c>
      <c r="K718">
        <v>1170</v>
      </c>
      <c r="L718">
        <v>20432.463919000002</v>
      </c>
      <c r="M718">
        <v>28.378422109722202</v>
      </c>
      <c r="N718">
        <v>0</v>
      </c>
      <c r="O718">
        <v>285.04727000000003</v>
      </c>
      <c r="P718">
        <v>118193.23857</v>
      </c>
      <c r="Q718">
        <v>164.157275791666</v>
      </c>
      <c r="R718">
        <v>121.58438</v>
      </c>
      <c r="S718">
        <v>213.16506999999999</v>
      </c>
      <c r="T718" s="80" t="s">
        <v>46</v>
      </c>
      <c r="U718" s="79"/>
    </row>
    <row r="719" spans="2:21">
      <c r="B719" s="78">
        <v>44136</v>
      </c>
      <c r="C719" t="s">
        <v>23</v>
      </c>
      <c r="D719">
        <v>50170.654347999996</v>
      </c>
      <c r="E719">
        <v>69.681464372222194</v>
      </c>
      <c r="F719">
        <v>50.946599999999997</v>
      </c>
      <c r="G719">
        <v>85.000870000000006</v>
      </c>
      <c r="H719">
        <v>760397.38970000006</v>
      </c>
      <c r="I719">
        <v>1056.1074856944399</v>
      </c>
      <c r="J719">
        <v>1000.0969</v>
      </c>
      <c r="K719">
        <v>1225</v>
      </c>
      <c r="L719">
        <v>0</v>
      </c>
      <c r="M719">
        <v>0</v>
      </c>
      <c r="N719">
        <v>0</v>
      </c>
      <c r="O719">
        <v>0</v>
      </c>
      <c r="P719">
        <v>56504.245110000003</v>
      </c>
      <c r="Q719">
        <v>78.478118208333299</v>
      </c>
      <c r="R719">
        <v>61.654670000000003</v>
      </c>
      <c r="S719">
        <v>94.465614000000002</v>
      </c>
      <c r="T719" s="80" t="s">
        <v>46</v>
      </c>
      <c r="U719" s="79"/>
    </row>
    <row r="720" spans="2:21">
      <c r="B720" s="78">
        <v>44166</v>
      </c>
      <c r="C720" t="s">
        <v>24</v>
      </c>
      <c r="D720">
        <v>0</v>
      </c>
      <c r="E720">
        <v>0</v>
      </c>
      <c r="F720">
        <v>0</v>
      </c>
      <c r="G720">
        <v>0</v>
      </c>
      <c r="H720">
        <v>822709.89174999995</v>
      </c>
      <c r="I720">
        <v>1105.7928652553701</v>
      </c>
      <c r="J720">
        <v>1020.3040999999999</v>
      </c>
      <c r="K720">
        <v>1170</v>
      </c>
      <c r="L720">
        <v>21251.599374705002</v>
      </c>
      <c r="M720">
        <v>28.5639776541733</v>
      </c>
      <c r="N720">
        <v>0</v>
      </c>
      <c r="O720">
        <v>238.72531000000001</v>
      </c>
      <c r="P720">
        <v>128559.01325</v>
      </c>
      <c r="Q720">
        <v>172.794372647849</v>
      </c>
      <c r="R720">
        <v>128.69698</v>
      </c>
      <c r="S720">
        <v>210.98768999999999</v>
      </c>
      <c r="T720" s="80" t="s">
        <v>46</v>
      </c>
      <c r="U720" s="79"/>
    </row>
    <row r="721" spans="2:21">
      <c r="B721" s="78">
        <v>44166</v>
      </c>
      <c r="C721" t="s">
        <v>23</v>
      </c>
      <c r="D721">
        <v>57041.088664000003</v>
      </c>
      <c r="E721">
        <v>76.668129924731105</v>
      </c>
      <c r="F721">
        <v>62.161284999999999</v>
      </c>
      <c r="G721">
        <v>90.126840000000001</v>
      </c>
      <c r="H721">
        <v>786262.36647999997</v>
      </c>
      <c r="I721">
        <v>1056.8042560214999</v>
      </c>
      <c r="J721">
        <v>1000.134</v>
      </c>
      <c r="K721">
        <v>1207.982</v>
      </c>
      <c r="L721">
        <v>0</v>
      </c>
      <c r="M721">
        <v>0</v>
      </c>
      <c r="N721">
        <v>0</v>
      </c>
      <c r="O721">
        <v>0</v>
      </c>
      <c r="P721">
        <v>62797.884432999999</v>
      </c>
      <c r="Q721">
        <v>84.405758646505305</v>
      </c>
      <c r="R721">
        <v>72.424449999999993</v>
      </c>
      <c r="S721">
        <v>98.017240000000001</v>
      </c>
      <c r="T721" s="80" t="s">
        <v>46</v>
      </c>
      <c r="U721" s="79"/>
    </row>
    <row r="722" spans="2:21">
      <c r="B722" s="78">
        <v>44197</v>
      </c>
      <c r="C722" t="s">
        <v>24</v>
      </c>
      <c r="D722">
        <v>0</v>
      </c>
      <c r="E722">
        <v>0</v>
      </c>
      <c r="F722">
        <v>0</v>
      </c>
      <c r="G722">
        <v>0</v>
      </c>
      <c r="H722">
        <v>820566.57938999997</v>
      </c>
      <c r="I722">
        <v>1102.9120690725799</v>
      </c>
      <c r="J722">
        <v>1020.1052</v>
      </c>
      <c r="K722">
        <v>1170</v>
      </c>
      <c r="L722">
        <v>6221.3106003000003</v>
      </c>
      <c r="M722">
        <v>8.3619766133064495</v>
      </c>
      <c r="N722">
        <v>0</v>
      </c>
      <c r="O722">
        <v>146.95633000000001</v>
      </c>
      <c r="P722">
        <v>131192.21986000001</v>
      </c>
      <c r="Q722">
        <v>176.33362884408601</v>
      </c>
      <c r="R722">
        <v>136.71086</v>
      </c>
      <c r="S722">
        <v>211.13469000000001</v>
      </c>
      <c r="T722" s="80" t="s">
        <v>46</v>
      </c>
      <c r="U722" s="79"/>
    </row>
    <row r="723" spans="2:21">
      <c r="B723" s="78">
        <v>44197</v>
      </c>
      <c r="C723" t="s">
        <v>23</v>
      </c>
      <c r="D723">
        <v>57118.905394000001</v>
      </c>
      <c r="E723">
        <v>76.772722303763402</v>
      </c>
      <c r="F723">
        <v>59.515754999999999</v>
      </c>
      <c r="G723">
        <v>91.691574000000003</v>
      </c>
      <c r="H723">
        <v>795521.06068</v>
      </c>
      <c r="I723">
        <v>1069.2487374731099</v>
      </c>
      <c r="J723">
        <v>1000.02637</v>
      </c>
      <c r="K723">
        <v>1225</v>
      </c>
      <c r="L723">
        <v>0</v>
      </c>
      <c r="M723">
        <v>0</v>
      </c>
      <c r="N723">
        <v>0</v>
      </c>
      <c r="O723">
        <v>0</v>
      </c>
      <c r="P723">
        <v>61545.036133000001</v>
      </c>
      <c r="Q723">
        <v>82.721822759408596</v>
      </c>
      <c r="R723">
        <v>69.515754999999999</v>
      </c>
      <c r="S723">
        <v>98.19605</v>
      </c>
      <c r="T723" s="80" t="s">
        <v>46</v>
      </c>
      <c r="U723" s="79"/>
    </row>
    <row r="724" spans="2:21">
      <c r="B724" s="78">
        <v>44228</v>
      </c>
      <c r="C724" t="s">
        <v>24</v>
      </c>
      <c r="D724">
        <v>0</v>
      </c>
      <c r="E724">
        <v>0</v>
      </c>
      <c r="F724">
        <v>0</v>
      </c>
      <c r="G724">
        <v>0</v>
      </c>
      <c r="H724">
        <v>743045.14031000005</v>
      </c>
      <c r="I724">
        <v>1105.72193498511</v>
      </c>
      <c r="J724">
        <v>1020.1244</v>
      </c>
      <c r="K724">
        <v>1170</v>
      </c>
      <c r="L724">
        <v>406.48323420000003</v>
      </c>
      <c r="M724">
        <v>0.60488576517857096</v>
      </c>
      <c r="N724">
        <v>0</v>
      </c>
      <c r="O724">
        <v>58.713776000000003</v>
      </c>
      <c r="P724">
        <v>117085.99488</v>
      </c>
      <c r="Q724">
        <v>174.235111428571</v>
      </c>
      <c r="R724">
        <v>137.57433</v>
      </c>
      <c r="S724">
        <v>213.94414</v>
      </c>
      <c r="T724" s="80" t="s">
        <v>46</v>
      </c>
      <c r="U724" s="79"/>
    </row>
    <row r="725" spans="2:21">
      <c r="B725" s="78">
        <v>44228</v>
      </c>
      <c r="C725" t="s">
        <v>23</v>
      </c>
      <c r="D725">
        <v>48650.912536000003</v>
      </c>
      <c r="E725">
        <v>72.397191273809497</v>
      </c>
      <c r="F725">
        <v>53.736545999999997</v>
      </c>
      <c r="G725">
        <v>87.243769999999998</v>
      </c>
      <c r="H725">
        <v>713056.79211000004</v>
      </c>
      <c r="I725">
        <v>1061.0964168303501</v>
      </c>
      <c r="J725">
        <v>1001.1409</v>
      </c>
      <c r="K725">
        <v>1225</v>
      </c>
      <c r="L725">
        <v>48.935963200000003</v>
      </c>
      <c r="M725">
        <v>7.2821373809523804E-2</v>
      </c>
      <c r="N725">
        <v>0</v>
      </c>
      <c r="O725">
        <v>24.741322</v>
      </c>
      <c r="P725">
        <v>53669.601088000003</v>
      </c>
      <c r="Q725">
        <v>79.865477809523796</v>
      </c>
      <c r="R725">
        <v>63.736545999999997</v>
      </c>
      <c r="S725">
        <v>93.966224999999994</v>
      </c>
      <c r="T725" s="80" t="s">
        <v>46</v>
      </c>
      <c r="U725" s="79"/>
    </row>
    <row r="726" spans="2:21">
      <c r="B726" s="78">
        <v>44256</v>
      </c>
      <c r="C726" t="s">
        <v>24</v>
      </c>
      <c r="D726">
        <v>0</v>
      </c>
      <c r="E726">
        <v>0</v>
      </c>
      <c r="F726">
        <v>0</v>
      </c>
      <c r="G726">
        <v>0</v>
      </c>
      <c r="H726">
        <v>824381.20773000002</v>
      </c>
      <c r="I726">
        <v>1108.03925770161</v>
      </c>
      <c r="J726">
        <v>1020.3423</v>
      </c>
      <c r="K726">
        <v>1170</v>
      </c>
      <c r="L726">
        <v>10013.27647067</v>
      </c>
      <c r="M726">
        <v>13.4587049336962</v>
      </c>
      <c r="N726">
        <v>0</v>
      </c>
      <c r="O726">
        <v>193.15860000000001</v>
      </c>
      <c r="P726">
        <v>120911.984241</v>
      </c>
      <c r="Q726">
        <v>162.51610785080601</v>
      </c>
      <c r="R726">
        <v>120.581085</v>
      </c>
      <c r="S726">
        <v>210.16712999999999</v>
      </c>
      <c r="T726" s="80" t="s">
        <v>46</v>
      </c>
      <c r="U726" s="79"/>
    </row>
    <row r="727" spans="2:21">
      <c r="B727" s="78">
        <v>44256</v>
      </c>
      <c r="C727" t="s">
        <v>23</v>
      </c>
      <c r="D727">
        <v>51849.567273000001</v>
      </c>
      <c r="E727">
        <v>69.690278592741905</v>
      </c>
      <c r="F727">
        <v>46.055973000000002</v>
      </c>
      <c r="G727">
        <v>86.001170000000002</v>
      </c>
      <c r="H727">
        <v>788225.13529999997</v>
      </c>
      <c r="I727">
        <v>1059.4423861559101</v>
      </c>
      <c r="J727">
        <v>1000.0865</v>
      </c>
      <c r="K727">
        <v>1225</v>
      </c>
      <c r="L727">
        <v>398.23165970000002</v>
      </c>
      <c r="M727">
        <v>0.535257607123655</v>
      </c>
      <c r="N727">
        <v>0</v>
      </c>
      <c r="O727">
        <v>97.600160000000002</v>
      </c>
      <c r="P727">
        <v>57138.487088000002</v>
      </c>
      <c r="Q727">
        <v>76.799041784946198</v>
      </c>
      <c r="R727">
        <v>56.055973000000002</v>
      </c>
      <c r="S727">
        <v>93.421250000000001</v>
      </c>
      <c r="T727" s="80" t="s">
        <v>46</v>
      </c>
      <c r="U727" s="79"/>
    </row>
    <row r="728" spans="2:21">
      <c r="B728" s="78">
        <v>44287</v>
      </c>
      <c r="C728" t="s">
        <v>24</v>
      </c>
      <c r="D728">
        <v>0</v>
      </c>
      <c r="E728">
        <v>0</v>
      </c>
      <c r="F728">
        <v>0</v>
      </c>
      <c r="G728">
        <v>0</v>
      </c>
      <c r="H728">
        <v>793116.94198999996</v>
      </c>
      <c r="I728">
        <v>1101.5513083194401</v>
      </c>
      <c r="J728">
        <v>1020.29175</v>
      </c>
      <c r="K728">
        <v>1170</v>
      </c>
      <c r="L728">
        <v>25174.813078499999</v>
      </c>
      <c r="M728">
        <v>34.965018164583299</v>
      </c>
      <c r="N728">
        <v>0</v>
      </c>
      <c r="O728">
        <v>342.71982000000003</v>
      </c>
      <c r="P728">
        <v>115474.76641900001</v>
      </c>
      <c r="Q728">
        <v>160.38162002638799</v>
      </c>
      <c r="R728">
        <v>116.59193</v>
      </c>
      <c r="S728">
        <v>213.74185</v>
      </c>
      <c r="T728" s="80" t="s">
        <v>46</v>
      </c>
      <c r="U728" s="79"/>
    </row>
    <row r="729" spans="2:21">
      <c r="B729" s="78">
        <v>44287</v>
      </c>
      <c r="C729" t="s">
        <v>23</v>
      </c>
      <c r="D729">
        <v>44853.039115</v>
      </c>
      <c r="E729">
        <v>62.295887659722197</v>
      </c>
      <c r="F729">
        <v>35.754714999999997</v>
      </c>
      <c r="G729">
        <v>82.328010000000006</v>
      </c>
      <c r="H729">
        <v>757040.08352999995</v>
      </c>
      <c r="I729">
        <v>1051.44456045833</v>
      </c>
      <c r="J729">
        <v>1000.37695</v>
      </c>
      <c r="K729">
        <v>1225</v>
      </c>
      <c r="L729">
        <v>2581.5988380700001</v>
      </c>
      <c r="M729">
        <v>3.5855539417638802</v>
      </c>
      <c r="N729">
        <v>0</v>
      </c>
      <c r="O729">
        <v>144.04885999999999</v>
      </c>
      <c r="P729">
        <v>50658.900676999998</v>
      </c>
      <c r="Q729">
        <v>70.359584273611105</v>
      </c>
      <c r="R729">
        <v>45.754714999999997</v>
      </c>
      <c r="S729">
        <v>90.996939999999995</v>
      </c>
      <c r="T729" s="80" t="s">
        <v>46</v>
      </c>
      <c r="U729" s="79"/>
    </row>
    <row r="730" spans="2:21">
      <c r="B730" s="78">
        <v>44317</v>
      </c>
      <c r="C730" t="s">
        <v>24</v>
      </c>
      <c r="D730">
        <v>0</v>
      </c>
      <c r="E730">
        <v>0</v>
      </c>
      <c r="F730">
        <v>0</v>
      </c>
      <c r="G730">
        <v>0</v>
      </c>
      <c r="H730">
        <v>819626.30153000006</v>
      </c>
      <c r="I730">
        <v>1101.6482547446201</v>
      </c>
      <c r="J730">
        <v>1020.50635</v>
      </c>
      <c r="K730">
        <v>1170</v>
      </c>
      <c r="L730">
        <v>21301.801840700002</v>
      </c>
      <c r="M730">
        <v>28.6314540869623</v>
      </c>
      <c r="N730">
        <v>0</v>
      </c>
      <c r="O730">
        <v>274.32413000000003</v>
      </c>
      <c r="P730">
        <v>123508.887972</v>
      </c>
      <c r="Q730">
        <v>166.00656985483801</v>
      </c>
      <c r="R730">
        <v>118.71774000000001</v>
      </c>
      <c r="S730">
        <v>214.61786000000001</v>
      </c>
      <c r="T730" s="80" t="s">
        <v>46</v>
      </c>
      <c r="U730" s="79"/>
    </row>
    <row r="731" spans="2:21">
      <c r="B731" s="78">
        <v>44317</v>
      </c>
      <c r="C731" t="s">
        <v>23</v>
      </c>
      <c r="D731">
        <v>38446.573858999996</v>
      </c>
      <c r="E731">
        <v>51.675502498655902</v>
      </c>
      <c r="F731">
        <v>34.292679999999997</v>
      </c>
      <c r="G731">
        <v>71.545090000000002</v>
      </c>
      <c r="H731">
        <v>778345.10091000004</v>
      </c>
      <c r="I731">
        <v>1046.1627700403201</v>
      </c>
      <c r="J731">
        <v>1000.3253999999999</v>
      </c>
      <c r="K731">
        <v>1225</v>
      </c>
      <c r="L731">
        <v>1790.1370704999999</v>
      </c>
      <c r="M731">
        <v>2.4060982130376298</v>
      </c>
      <c r="N731">
        <v>0</v>
      </c>
      <c r="O731">
        <v>106.073044</v>
      </c>
      <c r="P731">
        <v>45636.444027999998</v>
      </c>
      <c r="Q731">
        <v>61.339306489247299</v>
      </c>
      <c r="R731">
        <v>45.420757000000002</v>
      </c>
      <c r="S731">
        <v>81.878799999999998</v>
      </c>
      <c r="T731" s="80" t="s">
        <v>46</v>
      </c>
      <c r="U731" s="79"/>
    </row>
    <row r="732" spans="2:21">
      <c r="B732" s="78">
        <v>44348</v>
      </c>
      <c r="C732" t="s">
        <v>24</v>
      </c>
      <c r="D732">
        <v>0</v>
      </c>
      <c r="E732">
        <v>0</v>
      </c>
      <c r="F732">
        <v>0</v>
      </c>
      <c r="G732">
        <v>0</v>
      </c>
      <c r="H732">
        <v>791452.78810999996</v>
      </c>
      <c r="I732">
        <v>1099.2399834861101</v>
      </c>
      <c r="J732">
        <v>1020.015</v>
      </c>
      <c r="K732">
        <v>1170</v>
      </c>
      <c r="L732">
        <v>24945.74942</v>
      </c>
      <c r="M732">
        <v>34.646874194444401</v>
      </c>
      <c r="N732">
        <v>0</v>
      </c>
      <c r="O732">
        <v>295.78127999999998</v>
      </c>
      <c r="P732">
        <v>127771.447782</v>
      </c>
      <c r="Q732">
        <v>177.46034414166601</v>
      </c>
      <c r="R732">
        <v>124.09978</v>
      </c>
      <c r="S732">
        <v>234.23134999999999</v>
      </c>
      <c r="T732" s="80" t="s">
        <v>46</v>
      </c>
      <c r="U732" s="79"/>
    </row>
    <row r="733" spans="2:21">
      <c r="B733" s="78">
        <v>44348</v>
      </c>
      <c r="C733" t="s">
        <v>23</v>
      </c>
      <c r="D733">
        <v>42213.112737000003</v>
      </c>
      <c r="E733">
        <v>58.629323245833298</v>
      </c>
      <c r="F733">
        <v>36.629370000000002</v>
      </c>
      <c r="G733">
        <v>75.973280000000003</v>
      </c>
      <c r="H733">
        <v>751485.52752999996</v>
      </c>
      <c r="I733">
        <v>1043.72989934722</v>
      </c>
      <c r="J733">
        <v>1000.0045</v>
      </c>
      <c r="K733">
        <v>1169.6277</v>
      </c>
      <c r="L733">
        <v>14.791285999999999</v>
      </c>
      <c r="M733">
        <v>2.05434527777777E-2</v>
      </c>
      <c r="N733">
        <v>0</v>
      </c>
      <c r="O733">
        <v>14.791285999999999</v>
      </c>
      <c r="P733">
        <v>49916.703924000001</v>
      </c>
      <c r="Q733">
        <v>69.328755450000003</v>
      </c>
      <c r="R733">
        <v>48.480297</v>
      </c>
      <c r="S733">
        <v>87.665954999999997</v>
      </c>
      <c r="T733" s="80" t="s">
        <v>46</v>
      </c>
      <c r="U733" s="79"/>
    </row>
    <row r="734" spans="2:21">
      <c r="B734" s="78">
        <v>44378</v>
      </c>
      <c r="C734" t="s">
        <v>24</v>
      </c>
      <c r="D734">
        <v>0</v>
      </c>
      <c r="E734">
        <v>0</v>
      </c>
      <c r="F734">
        <v>0</v>
      </c>
      <c r="G734">
        <v>0</v>
      </c>
      <c r="H734">
        <v>818158.64810999995</v>
      </c>
      <c r="I734">
        <v>1099.67560229838</v>
      </c>
      <c r="J734">
        <v>1020.76086</v>
      </c>
      <c r="K734">
        <v>1170</v>
      </c>
      <c r="L734">
        <v>553.24755800000003</v>
      </c>
      <c r="M734">
        <v>0.74361230913978404</v>
      </c>
      <c r="N734">
        <v>0</v>
      </c>
      <c r="O734">
        <v>67.192139999999995</v>
      </c>
      <c r="P734">
        <v>142434.89163</v>
      </c>
      <c r="Q734">
        <v>191.44474681451601</v>
      </c>
      <c r="R734">
        <v>139.72108</v>
      </c>
      <c r="S734">
        <v>244.43</v>
      </c>
      <c r="T734" s="80" t="s">
        <v>46</v>
      </c>
      <c r="U734" s="79"/>
    </row>
    <row r="735" spans="2:21">
      <c r="B735" s="78">
        <v>44378</v>
      </c>
      <c r="C735" t="s">
        <v>23</v>
      </c>
      <c r="D735">
        <v>48593.444498999997</v>
      </c>
      <c r="E735">
        <v>65.313769487903201</v>
      </c>
      <c r="F735">
        <v>44.119399999999999</v>
      </c>
      <c r="G735">
        <v>81.599074999999999</v>
      </c>
      <c r="H735">
        <v>780476.37545000005</v>
      </c>
      <c r="I735">
        <v>1049.0273863575201</v>
      </c>
      <c r="J735">
        <v>1000.12006</v>
      </c>
      <c r="K735">
        <v>1171.5596</v>
      </c>
      <c r="L735">
        <v>0</v>
      </c>
      <c r="M735">
        <v>0</v>
      </c>
      <c r="N735">
        <v>0</v>
      </c>
      <c r="O735">
        <v>0</v>
      </c>
      <c r="P735">
        <v>56752.245841999997</v>
      </c>
      <c r="Q735">
        <v>76.279900325268798</v>
      </c>
      <c r="R735">
        <v>55.946846000000001</v>
      </c>
      <c r="S735">
        <v>92.44529</v>
      </c>
      <c r="T735" s="80" t="s">
        <v>46</v>
      </c>
      <c r="U735" s="79"/>
    </row>
    <row r="736" spans="2:21">
      <c r="B736" s="78">
        <v>44409</v>
      </c>
      <c r="C736" t="s">
        <v>24</v>
      </c>
      <c r="D736">
        <v>0</v>
      </c>
      <c r="E736">
        <v>0</v>
      </c>
      <c r="F736">
        <v>0</v>
      </c>
      <c r="G736">
        <v>0</v>
      </c>
      <c r="H736">
        <v>821256.76288000005</v>
      </c>
      <c r="I736">
        <v>1103.83973505376</v>
      </c>
      <c r="J736">
        <v>1020.3822</v>
      </c>
      <c r="K736">
        <v>1170</v>
      </c>
      <c r="L736">
        <v>29.511734000000001</v>
      </c>
      <c r="M736">
        <v>3.9666309139784903E-2</v>
      </c>
      <c r="N736">
        <v>0</v>
      </c>
      <c r="O736">
        <v>29.511734000000001</v>
      </c>
      <c r="P736">
        <v>140999.90807</v>
      </c>
      <c r="Q736">
        <v>189.51600547043</v>
      </c>
      <c r="R736">
        <v>136.17389</v>
      </c>
      <c r="S736">
        <v>239.96172999999999</v>
      </c>
      <c r="T736" s="80" t="s">
        <v>46</v>
      </c>
      <c r="U736" s="79"/>
    </row>
    <row r="737" spans="2:21">
      <c r="B737" s="78">
        <v>44409</v>
      </c>
      <c r="C737" t="s">
        <v>23</v>
      </c>
      <c r="D737">
        <v>50545.739311999998</v>
      </c>
      <c r="E737">
        <v>67.937821655913893</v>
      </c>
      <c r="F737">
        <v>47.556206000000003</v>
      </c>
      <c r="G737">
        <v>83.633170000000007</v>
      </c>
      <c r="H737">
        <v>785377.49185999995</v>
      </c>
      <c r="I737">
        <v>1055.6149084139699</v>
      </c>
      <c r="J737">
        <v>1000.02124</v>
      </c>
      <c r="K737">
        <v>1187.4623999999999</v>
      </c>
      <c r="L737">
        <v>0</v>
      </c>
      <c r="M737">
        <v>0</v>
      </c>
      <c r="N737">
        <v>0</v>
      </c>
      <c r="O737">
        <v>0</v>
      </c>
      <c r="P737">
        <v>58790.799698000003</v>
      </c>
      <c r="Q737">
        <v>79.019892067204296</v>
      </c>
      <c r="R737">
        <v>59.341540000000002</v>
      </c>
      <c r="S737">
        <v>95.463875000000002</v>
      </c>
      <c r="T737" s="80" t="s">
        <v>46</v>
      </c>
      <c r="U737" s="79"/>
    </row>
    <row r="738" spans="2:21">
      <c r="B738" s="78">
        <v>44440</v>
      </c>
      <c r="C738" t="s">
        <v>24</v>
      </c>
      <c r="D738">
        <v>0</v>
      </c>
      <c r="E738">
        <v>0</v>
      </c>
      <c r="F738">
        <v>0</v>
      </c>
      <c r="G738">
        <v>0</v>
      </c>
      <c r="H738">
        <v>798240.91356000002</v>
      </c>
      <c r="I738">
        <v>1108.6679355000001</v>
      </c>
      <c r="J738">
        <v>1020.0603</v>
      </c>
      <c r="K738">
        <v>1170</v>
      </c>
      <c r="L738">
        <v>1359.710881</v>
      </c>
      <c r="M738">
        <v>1.88848733472222</v>
      </c>
      <c r="N738">
        <v>0</v>
      </c>
      <c r="O738">
        <v>142.08884</v>
      </c>
      <c r="P738">
        <v>124657.502805</v>
      </c>
      <c r="Q738">
        <v>173.1354205625</v>
      </c>
      <c r="R738">
        <v>123.685585</v>
      </c>
      <c r="S738">
        <v>225.27361999999999</v>
      </c>
      <c r="T738" s="80" t="s">
        <v>46</v>
      </c>
      <c r="U738" s="79"/>
    </row>
    <row r="739" spans="2:21">
      <c r="B739" s="78">
        <v>44440</v>
      </c>
      <c r="C739" t="s">
        <v>23</v>
      </c>
      <c r="D739">
        <v>46775.953200000004</v>
      </c>
      <c r="E739">
        <v>64.966601666666605</v>
      </c>
      <c r="F739">
        <v>38.529797000000002</v>
      </c>
      <c r="G739">
        <v>79.124350000000007</v>
      </c>
      <c r="H739">
        <v>756748.91529000003</v>
      </c>
      <c r="I739">
        <v>1051.0401601250001</v>
      </c>
      <c r="J739">
        <v>1000.06146</v>
      </c>
      <c r="K739">
        <v>1225</v>
      </c>
      <c r="L739">
        <v>0</v>
      </c>
      <c r="M739">
        <v>0</v>
      </c>
      <c r="N739">
        <v>0</v>
      </c>
      <c r="O739">
        <v>0</v>
      </c>
      <c r="P739">
        <v>54456.776991999999</v>
      </c>
      <c r="Q739">
        <v>75.634412488888799</v>
      </c>
      <c r="R739">
        <v>48.972732999999998</v>
      </c>
      <c r="S739">
        <v>90.648610000000005</v>
      </c>
      <c r="T739" s="80" t="s">
        <v>46</v>
      </c>
      <c r="U739" s="79"/>
    </row>
    <row r="740" spans="2:21">
      <c r="B740" s="78">
        <v>44470</v>
      </c>
      <c r="C740" t="s">
        <v>24</v>
      </c>
      <c r="D740">
        <v>0</v>
      </c>
      <c r="E740">
        <v>0</v>
      </c>
      <c r="F740">
        <v>0</v>
      </c>
      <c r="G740">
        <v>0</v>
      </c>
      <c r="H740">
        <v>827756.26627999998</v>
      </c>
      <c r="I740">
        <v>1112.5756267204299</v>
      </c>
      <c r="J740">
        <v>1020.55054</v>
      </c>
      <c r="K740">
        <v>1170</v>
      </c>
      <c r="L740">
        <v>15843.283173</v>
      </c>
      <c r="M740">
        <v>21.294735447580599</v>
      </c>
      <c r="N740">
        <v>0</v>
      </c>
      <c r="O740">
        <v>313.40987999999999</v>
      </c>
      <c r="P740">
        <v>117937.50805400001</v>
      </c>
      <c r="Q740">
        <v>158.51815598655901</v>
      </c>
      <c r="R740">
        <v>111.22369399999999</v>
      </c>
      <c r="S740">
        <v>211.00355999999999</v>
      </c>
      <c r="T740" s="80" t="s">
        <v>46</v>
      </c>
      <c r="U740" s="79"/>
    </row>
    <row r="741" spans="2:21">
      <c r="B741" s="78">
        <v>44470</v>
      </c>
      <c r="C741" t="s">
        <v>23</v>
      </c>
      <c r="D741">
        <v>48482.337727999999</v>
      </c>
      <c r="E741">
        <v>65.164432430107496</v>
      </c>
      <c r="F741">
        <v>53.181820000000002</v>
      </c>
      <c r="G741">
        <v>79.386679999999998</v>
      </c>
      <c r="H741">
        <v>782358.26260000002</v>
      </c>
      <c r="I741">
        <v>1051.5568045698899</v>
      </c>
      <c r="J741">
        <v>1000.0797</v>
      </c>
      <c r="K741">
        <v>1225</v>
      </c>
      <c r="L741">
        <v>0</v>
      </c>
      <c r="M741">
        <v>0</v>
      </c>
      <c r="N741">
        <v>0</v>
      </c>
      <c r="O741">
        <v>0</v>
      </c>
      <c r="P741">
        <v>56491.427432999997</v>
      </c>
      <c r="Q741">
        <v>75.929337947580606</v>
      </c>
      <c r="R741">
        <v>63.181820000000002</v>
      </c>
      <c r="S741">
        <v>90.464775000000003</v>
      </c>
      <c r="T741" s="80" t="s">
        <v>46</v>
      </c>
      <c r="U741" s="79"/>
    </row>
    <row r="742" spans="2:21">
      <c r="B742" s="78">
        <v>44501</v>
      </c>
      <c r="C742" t="s">
        <v>24</v>
      </c>
      <c r="D742">
        <v>0</v>
      </c>
      <c r="E742">
        <v>0</v>
      </c>
      <c r="F742">
        <v>0</v>
      </c>
      <c r="G742">
        <v>0</v>
      </c>
      <c r="H742">
        <v>796559.45984999998</v>
      </c>
      <c r="I742">
        <v>1106.3325831249999</v>
      </c>
      <c r="J742">
        <v>1020.4326</v>
      </c>
      <c r="K742">
        <v>1170</v>
      </c>
      <c r="L742">
        <v>2858.8747790000002</v>
      </c>
      <c r="M742">
        <v>3.9706594152777699</v>
      </c>
      <c r="N742">
        <v>0</v>
      </c>
      <c r="O742">
        <v>157.80228</v>
      </c>
      <c r="P742">
        <v>121388.47701</v>
      </c>
      <c r="Q742">
        <v>168.59510695833299</v>
      </c>
      <c r="R742">
        <v>130.08151000000001</v>
      </c>
      <c r="S742">
        <v>202.75307000000001</v>
      </c>
      <c r="T742" s="80" t="s">
        <v>46</v>
      </c>
      <c r="U742" s="79"/>
    </row>
    <row r="743" spans="2:21">
      <c r="B743" s="78">
        <v>44501</v>
      </c>
      <c r="C743" t="s">
        <v>23</v>
      </c>
      <c r="D743">
        <v>45857.392253999999</v>
      </c>
      <c r="E743">
        <v>63.690822574999999</v>
      </c>
      <c r="F743">
        <v>43.434310000000004</v>
      </c>
      <c r="G743">
        <v>83.456695999999994</v>
      </c>
      <c r="H743">
        <v>761673.74519000005</v>
      </c>
      <c r="I743">
        <v>1057.88020165277</v>
      </c>
      <c r="J743">
        <v>1001.1467</v>
      </c>
      <c r="K743">
        <v>1225</v>
      </c>
      <c r="L743">
        <v>1102.2770813499999</v>
      </c>
      <c r="M743">
        <v>1.5309403907638801</v>
      </c>
      <c r="N743">
        <v>0</v>
      </c>
      <c r="O743">
        <v>105.16333</v>
      </c>
      <c r="P743">
        <v>51502.719795999998</v>
      </c>
      <c r="Q743">
        <v>71.531555272222207</v>
      </c>
      <c r="R743">
        <v>53.434310000000004</v>
      </c>
      <c r="S743">
        <v>91.288430000000005</v>
      </c>
      <c r="T743" s="80" t="s">
        <v>46</v>
      </c>
      <c r="U743" s="79"/>
    </row>
    <row r="744" spans="2:21">
      <c r="B744" s="78">
        <v>44531</v>
      </c>
      <c r="C744" t="s">
        <v>24</v>
      </c>
      <c r="D744">
        <v>0</v>
      </c>
      <c r="E744">
        <v>0</v>
      </c>
      <c r="F744">
        <v>0</v>
      </c>
      <c r="G744">
        <v>0</v>
      </c>
      <c r="H744">
        <v>819191.95464000001</v>
      </c>
      <c r="I744">
        <v>1101.06445516129</v>
      </c>
      <c r="J744">
        <v>1020.2997</v>
      </c>
      <c r="K744">
        <v>1170</v>
      </c>
      <c r="L744">
        <v>1594.7755043</v>
      </c>
      <c r="M744">
        <v>2.1435154627688102</v>
      </c>
      <c r="N744">
        <v>0</v>
      </c>
      <c r="O744">
        <v>106.26004</v>
      </c>
      <c r="P744">
        <v>130787.39611</v>
      </c>
      <c r="Q744">
        <v>175.78951090053701</v>
      </c>
      <c r="R744">
        <v>134.99892</v>
      </c>
      <c r="S744">
        <v>214.74312</v>
      </c>
      <c r="T744" s="80" t="s">
        <v>46</v>
      </c>
      <c r="U744" s="79"/>
    </row>
    <row r="745" spans="2:21">
      <c r="B745" s="78">
        <v>44531</v>
      </c>
      <c r="C745" t="s">
        <v>23</v>
      </c>
      <c r="D745">
        <v>50638.172788000003</v>
      </c>
      <c r="E745">
        <v>68.062060198924698</v>
      </c>
      <c r="F745">
        <v>48.753990000000002</v>
      </c>
      <c r="G745">
        <v>82.163390000000007</v>
      </c>
      <c r="H745">
        <v>785717.89281999995</v>
      </c>
      <c r="I745">
        <v>1056.0724365860201</v>
      </c>
      <c r="J745">
        <v>1000.05035</v>
      </c>
      <c r="K745">
        <v>1201.2465999999999</v>
      </c>
      <c r="L745">
        <v>4424.10509602</v>
      </c>
      <c r="M745">
        <v>5.9463778172311796</v>
      </c>
      <c r="N745">
        <v>0</v>
      </c>
      <c r="O745">
        <v>170.70827</v>
      </c>
      <c r="P745">
        <v>55736.710429999999</v>
      </c>
      <c r="Q745">
        <v>74.914933373655899</v>
      </c>
      <c r="R745">
        <v>58.753990000000002</v>
      </c>
      <c r="S745">
        <v>90.251239999999996</v>
      </c>
      <c r="T745" s="80" t="s">
        <v>46</v>
      </c>
      <c r="U745" s="79"/>
    </row>
    <row r="746" spans="2:21">
      <c r="B746" s="78">
        <v>44562</v>
      </c>
      <c r="C746" t="s">
        <v>24</v>
      </c>
      <c r="D746">
        <v>0</v>
      </c>
      <c r="E746">
        <v>0</v>
      </c>
      <c r="F746">
        <v>0</v>
      </c>
      <c r="G746">
        <v>0</v>
      </c>
      <c r="H746">
        <v>819037.98476999998</v>
      </c>
      <c r="I746">
        <v>1100.8575064112899</v>
      </c>
      <c r="J746">
        <v>1020.1719000000001</v>
      </c>
      <c r="K746">
        <v>1170</v>
      </c>
      <c r="L746">
        <v>819.44242650000001</v>
      </c>
      <c r="M746">
        <v>1.10140111088709</v>
      </c>
      <c r="N746">
        <v>0</v>
      </c>
      <c r="O746">
        <v>86.110016000000002</v>
      </c>
      <c r="P746">
        <v>131888.41521000001</v>
      </c>
      <c r="Q746">
        <v>177.26937528225801</v>
      </c>
      <c r="R746">
        <v>142.99547999999999</v>
      </c>
      <c r="S746">
        <v>207.71202</v>
      </c>
      <c r="T746" s="80" t="s">
        <v>46</v>
      </c>
      <c r="U746" s="79"/>
    </row>
    <row r="747" spans="2:21">
      <c r="B747" s="78">
        <v>44562</v>
      </c>
      <c r="C747" t="s">
        <v>23</v>
      </c>
      <c r="D747">
        <v>62541.160490000002</v>
      </c>
      <c r="E747">
        <v>84.060699583333303</v>
      </c>
      <c r="F747">
        <v>62.564639999999997</v>
      </c>
      <c r="G747">
        <v>99.402389999999997</v>
      </c>
      <c r="H747">
        <v>796133.58287000004</v>
      </c>
      <c r="I747">
        <v>1070.07201998655</v>
      </c>
      <c r="J747">
        <v>1000.3728</v>
      </c>
      <c r="K747">
        <v>1225</v>
      </c>
      <c r="L747">
        <v>1332.21840124</v>
      </c>
      <c r="M747">
        <v>1.7906161306989199</v>
      </c>
      <c r="N747">
        <v>0</v>
      </c>
      <c r="O747">
        <v>102.45155</v>
      </c>
      <c r="P747">
        <v>59739.433235999997</v>
      </c>
      <c r="Q747">
        <v>80.2949371451612</v>
      </c>
      <c r="R747">
        <v>62.564639999999997</v>
      </c>
      <c r="S747">
        <v>96.294970000000006</v>
      </c>
      <c r="T747" s="80" t="s">
        <v>46</v>
      </c>
      <c r="U747" s="79"/>
    </row>
    <row r="748" spans="2:21">
      <c r="B748" s="78">
        <v>44593</v>
      </c>
      <c r="C748" t="s">
        <v>24</v>
      </c>
      <c r="D748">
        <v>0</v>
      </c>
      <c r="E748">
        <v>0</v>
      </c>
      <c r="F748">
        <v>0</v>
      </c>
      <c r="G748">
        <v>0</v>
      </c>
      <c r="H748">
        <v>741610.67767999996</v>
      </c>
      <c r="I748">
        <v>1103.58731797619</v>
      </c>
      <c r="J748">
        <v>1020.782</v>
      </c>
      <c r="K748">
        <v>1170</v>
      </c>
      <c r="L748">
        <v>0</v>
      </c>
      <c r="M748">
        <v>0</v>
      </c>
      <c r="N748">
        <v>0</v>
      </c>
      <c r="O748">
        <v>0</v>
      </c>
      <c r="P748">
        <v>117236.99969</v>
      </c>
      <c r="Q748">
        <v>174.45982096726101</v>
      </c>
      <c r="R748">
        <v>138.46591000000001</v>
      </c>
      <c r="S748">
        <v>213.626</v>
      </c>
      <c r="T748" s="80" t="s">
        <v>46</v>
      </c>
      <c r="U748" s="79"/>
    </row>
    <row r="749" spans="2:21">
      <c r="B749" s="78">
        <v>44593</v>
      </c>
      <c r="C749" t="s">
        <v>23</v>
      </c>
      <c r="D749">
        <v>54031.159446999998</v>
      </c>
      <c r="E749">
        <v>80.403511081845195</v>
      </c>
      <c r="F749">
        <v>56.976179999999999</v>
      </c>
      <c r="G749">
        <v>94.585539999999995</v>
      </c>
      <c r="H749">
        <v>712665.96085000003</v>
      </c>
      <c r="I749">
        <v>1060.51482269345</v>
      </c>
      <c r="J749">
        <v>1000.0715</v>
      </c>
      <c r="K749">
        <v>1225</v>
      </c>
      <c r="L749">
        <v>1835.3450302000001</v>
      </c>
      <c r="M749">
        <v>2.7311681997023798</v>
      </c>
      <c r="N749">
        <v>0</v>
      </c>
      <c r="O749">
        <v>128.91086999999999</v>
      </c>
      <c r="P749">
        <v>52502.398528999998</v>
      </c>
      <c r="Q749">
        <v>78.1285692395833</v>
      </c>
      <c r="R749">
        <v>56.976179999999999</v>
      </c>
      <c r="S749">
        <v>91.923546000000002</v>
      </c>
      <c r="T749" s="80" t="s">
        <v>46</v>
      </c>
      <c r="U749" s="79"/>
    </row>
    <row r="750" spans="2:21">
      <c r="B750" s="78">
        <v>44621</v>
      </c>
      <c r="C750" t="s">
        <v>24</v>
      </c>
      <c r="D750">
        <v>0</v>
      </c>
      <c r="E750">
        <v>0</v>
      </c>
      <c r="F750">
        <v>0</v>
      </c>
      <c r="G750">
        <v>0</v>
      </c>
      <c r="H750">
        <v>824186.20681</v>
      </c>
      <c r="I750">
        <v>1107.7771596908599</v>
      </c>
      <c r="J750">
        <v>1021.0032</v>
      </c>
      <c r="K750">
        <v>1170</v>
      </c>
      <c r="L750">
        <v>10631.111796560001</v>
      </c>
      <c r="M750">
        <v>14.289128758817199</v>
      </c>
      <c r="N750">
        <v>0</v>
      </c>
      <c r="O750">
        <v>186.06906000000001</v>
      </c>
      <c r="P750">
        <v>120226.735367</v>
      </c>
      <c r="Q750">
        <v>161.59507441801</v>
      </c>
      <c r="R750">
        <v>119.60158</v>
      </c>
      <c r="S750">
        <v>204.55135000000001</v>
      </c>
      <c r="T750" s="80" t="s">
        <v>46</v>
      </c>
      <c r="U750" s="79"/>
    </row>
    <row r="751" spans="2:21">
      <c r="B751" s="78">
        <v>44621</v>
      </c>
      <c r="C751" t="s">
        <v>23</v>
      </c>
      <c r="D751">
        <v>51831.604914000003</v>
      </c>
      <c r="E751">
        <v>69.666135637096701</v>
      </c>
      <c r="F751">
        <v>49.1905</v>
      </c>
      <c r="G751">
        <v>91.443330000000003</v>
      </c>
      <c r="H751">
        <v>787480.33219999995</v>
      </c>
      <c r="I751">
        <v>1058.44130672043</v>
      </c>
      <c r="J751">
        <v>1000.073</v>
      </c>
      <c r="K751">
        <v>1225</v>
      </c>
      <c r="L751">
        <v>15126.36644736</v>
      </c>
      <c r="M751">
        <v>20.331137698064499</v>
      </c>
      <c r="N751">
        <v>0</v>
      </c>
      <c r="O751">
        <v>221.85120000000001</v>
      </c>
      <c r="P751">
        <v>49928.408208000001</v>
      </c>
      <c r="Q751">
        <v>67.108075548387006</v>
      </c>
      <c r="R751">
        <v>49.1905</v>
      </c>
      <c r="S751">
        <v>90.630970000000005</v>
      </c>
      <c r="T751" s="80" t="s">
        <v>46</v>
      </c>
      <c r="U751" s="79"/>
    </row>
    <row r="752" spans="2:21">
      <c r="B752" s="78">
        <v>44652</v>
      </c>
      <c r="C752" t="s">
        <v>24</v>
      </c>
      <c r="D752">
        <v>0</v>
      </c>
      <c r="E752">
        <v>0</v>
      </c>
      <c r="F752">
        <v>0</v>
      </c>
      <c r="G752">
        <v>0</v>
      </c>
      <c r="H752">
        <v>792565.64170000004</v>
      </c>
      <c r="I752">
        <v>1100.7856134722199</v>
      </c>
      <c r="J752">
        <v>1020.38586</v>
      </c>
      <c r="K752">
        <v>1170</v>
      </c>
      <c r="L752">
        <v>65252.112953930002</v>
      </c>
      <c r="M752">
        <v>90.6279346582361</v>
      </c>
      <c r="N752">
        <v>0</v>
      </c>
      <c r="O752">
        <v>340.18650000000002</v>
      </c>
      <c r="P752">
        <v>109702.60813199999</v>
      </c>
      <c r="Q752">
        <v>152.36473351666601</v>
      </c>
      <c r="R752">
        <v>115.07285</v>
      </c>
      <c r="S752">
        <v>199.81704999999999</v>
      </c>
      <c r="T752" s="80" t="s">
        <v>46</v>
      </c>
      <c r="U752" s="79"/>
    </row>
    <row r="753" spans="2:21">
      <c r="B753" s="78">
        <v>44652</v>
      </c>
      <c r="C753" t="s">
        <v>23</v>
      </c>
      <c r="D753">
        <v>51041.093715000003</v>
      </c>
      <c r="E753">
        <v>70.890407937500001</v>
      </c>
      <c r="F753">
        <v>46.557327000000001</v>
      </c>
      <c r="G753">
        <v>88.993415999999996</v>
      </c>
      <c r="H753">
        <v>756369.56776000001</v>
      </c>
      <c r="I753">
        <v>1050.5132885555499</v>
      </c>
      <c r="J753">
        <v>1000.1753</v>
      </c>
      <c r="K753">
        <v>1225</v>
      </c>
      <c r="L753">
        <v>3350.8584304000001</v>
      </c>
      <c r="M753">
        <v>4.6539700422222197</v>
      </c>
      <c r="N753">
        <v>0</v>
      </c>
      <c r="O753">
        <v>135.02593999999999</v>
      </c>
      <c r="P753">
        <v>49843.491270999999</v>
      </c>
      <c r="Q753">
        <v>69.227071209722197</v>
      </c>
      <c r="R753">
        <v>46.579205000000002</v>
      </c>
      <c r="S753">
        <v>87.772440000000003</v>
      </c>
      <c r="T753" s="80" t="s">
        <v>46</v>
      </c>
      <c r="U753" s="79"/>
    </row>
    <row r="754" spans="2:21">
      <c r="B754" s="78">
        <v>44682</v>
      </c>
      <c r="C754" t="s">
        <v>24</v>
      </c>
      <c r="D754">
        <v>0</v>
      </c>
      <c r="E754">
        <v>0</v>
      </c>
      <c r="F754">
        <v>0</v>
      </c>
      <c r="G754">
        <v>0</v>
      </c>
      <c r="H754">
        <v>820026.66111999995</v>
      </c>
      <c r="I754">
        <v>1102.1863724731099</v>
      </c>
      <c r="J754">
        <v>1020.0642</v>
      </c>
      <c r="K754">
        <v>1170</v>
      </c>
      <c r="L754">
        <v>19059.306595599999</v>
      </c>
      <c r="M754">
        <v>25.617347574731099</v>
      </c>
      <c r="N754">
        <v>0</v>
      </c>
      <c r="O754">
        <v>286.16287</v>
      </c>
      <c r="P754">
        <v>122058.934913</v>
      </c>
      <c r="Q754">
        <v>164.057708216397</v>
      </c>
      <c r="R754">
        <v>118.44407</v>
      </c>
      <c r="S754">
        <v>214.75586999999999</v>
      </c>
      <c r="T754" s="80" t="s">
        <v>46</v>
      </c>
      <c r="U754" s="79"/>
    </row>
    <row r="755" spans="2:21">
      <c r="B755" s="78">
        <v>44682</v>
      </c>
      <c r="C755" t="s">
        <v>23</v>
      </c>
      <c r="D755">
        <v>44383.390492999999</v>
      </c>
      <c r="E755">
        <v>59.655094748655898</v>
      </c>
      <c r="F755">
        <v>43.838776000000003</v>
      </c>
      <c r="G755">
        <v>76.460785000000001</v>
      </c>
      <c r="H755">
        <v>777583.39413999999</v>
      </c>
      <c r="I755">
        <v>1045.1389706182699</v>
      </c>
      <c r="J755">
        <v>1000.197</v>
      </c>
      <c r="K755">
        <v>1225</v>
      </c>
      <c r="L755">
        <v>2422.6049475</v>
      </c>
      <c r="M755">
        <v>3.2561894455645102</v>
      </c>
      <c r="N755">
        <v>0</v>
      </c>
      <c r="O755">
        <v>117.27318</v>
      </c>
      <c r="P755">
        <v>44344.569171000003</v>
      </c>
      <c r="Q755">
        <v>59.602915552419297</v>
      </c>
      <c r="R755">
        <v>44.788539999999998</v>
      </c>
      <c r="S755">
        <v>77.958275</v>
      </c>
      <c r="T755" s="80" t="s">
        <v>46</v>
      </c>
      <c r="U755" s="79"/>
    </row>
    <row r="756" spans="2:21">
      <c r="B756" s="78">
        <v>44713</v>
      </c>
      <c r="C756" t="s">
        <v>24</v>
      </c>
      <c r="D756">
        <v>0</v>
      </c>
      <c r="E756">
        <v>0</v>
      </c>
      <c r="F756">
        <v>0</v>
      </c>
      <c r="G756">
        <v>0</v>
      </c>
      <c r="H756">
        <v>791662.24523999996</v>
      </c>
      <c r="I756">
        <v>1099.5308961666601</v>
      </c>
      <c r="J756">
        <v>1020.14465</v>
      </c>
      <c r="K756">
        <v>1170</v>
      </c>
      <c r="L756">
        <v>9530.5979024999997</v>
      </c>
      <c r="M756">
        <v>13.23694153125</v>
      </c>
      <c r="N756">
        <v>0</v>
      </c>
      <c r="O756">
        <v>221.80069</v>
      </c>
      <c r="P756">
        <v>129154.11808</v>
      </c>
      <c r="Q756">
        <v>179.380719555555</v>
      </c>
      <c r="R756">
        <v>124.06286</v>
      </c>
      <c r="S756">
        <v>231.86569</v>
      </c>
      <c r="T756" s="80" t="s">
        <v>46</v>
      </c>
      <c r="U756" s="79"/>
    </row>
    <row r="757" spans="2:21">
      <c r="B757" s="78">
        <v>44713</v>
      </c>
      <c r="C757" t="s">
        <v>23</v>
      </c>
      <c r="D757">
        <v>49069.684944000001</v>
      </c>
      <c r="E757">
        <v>68.152340199999998</v>
      </c>
      <c r="F757">
        <v>45.349173999999998</v>
      </c>
      <c r="G757">
        <v>88.683075000000002</v>
      </c>
      <c r="H757">
        <v>750304.17238999996</v>
      </c>
      <c r="I757">
        <v>1042.0891283194401</v>
      </c>
      <c r="J757">
        <v>1000.0188000000001</v>
      </c>
      <c r="K757">
        <v>1149.3800000000001</v>
      </c>
      <c r="L757">
        <v>15.003547660000001</v>
      </c>
      <c r="M757">
        <v>2.08382606388888E-2</v>
      </c>
      <c r="N757">
        <v>0</v>
      </c>
      <c r="O757">
        <v>14.219738</v>
      </c>
      <c r="P757">
        <v>49721.510218000003</v>
      </c>
      <c r="Q757">
        <v>69.057653080555497</v>
      </c>
      <c r="R757">
        <v>46.844543000000002</v>
      </c>
      <c r="S757">
        <v>90.342100000000002</v>
      </c>
      <c r="T757" s="80" t="s">
        <v>46</v>
      </c>
      <c r="U757" s="79"/>
    </row>
    <row r="758" spans="2:21">
      <c r="B758" s="78">
        <v>44743</v>
      </c>
      <c r="C758" t="s">
        <v>24</v>
      </c>
      <c r="D758">
        <v>0</v>
      </c>
      <c r="E758">
        <v>0</v>
      </c>
      <c r="F758">
        <v>0</v>
      </c>
      <c r="G758">
        <v>0</v>
      </c>
      <c r="H758">
        <v>818639.45212999999</v>
      </c>
      <c r="I758">
        <v>1100.3218442607499</v>
      </c>
      <c r="J758">
        <v>1020.2567</v>
      </c>
      <c r="K758">
        <v>1170</v>
      </c>
      <c r="L758">
        <v>407.69009599999998</v>
      </c>
      <c r="M758">
        <v>0.54797055913978399</v>
      </c>
      <c r="N758">
        <v>0</v>
      </c>
      <c r="O758">
        <v>59.973312</v>
      </c>
      <c r="P758">
        <v>142577.81907999999</v>
      </c>
      <c r="Q758">
        <v>191.63685360215001</v>
      </c>
      <c r="R758">
        <v>138.97380000000001</v>
      </c>
      <c r="S758">
        <v>245.31505000000001</v>
      </c>
      <c r="T758" s="80" t="s">
        <v>46</v>
      </c>
      <c r="U758" s="79"/>
    </row>
    <row r="759" spans="2:21">
      <c r="B759" s="78">
        <v>44743</v>
      </c>
      <c r="C759" t="s">
        <v>23</v>
      </c>
      <c r="D759">
        <v>55448.331882999999</v>
      </c>
      <c r="E759">
        <v>74.527327799731097</v>
      </c>
      <c r="F759">
        <v>53.652991999999998</v>
      </c>
      <c r="G759">
        <v>91.286475999999993</v>
      </c>
      <c r="H759">
        <v>779218.08594999998</v>
      </c>
      <c r="I759">
        <v>1047.3361370295599</v>
      </c>
      <c r="J759">
        <v>1000.037</v>
      </c>
      <c r="K759">
        <v>1145.7494999999999</v>
      </c>
      <c r="L759">
        <v>0</v>
      </c>
      <c r="M759">
        <v>0</v>
      </c>
      <c r="N759">
        <v>0</v>
      </c>
      <c r="O759">
        <v>0</v>
      </c>
      <c r="P759">
        <v>56261.999868999999</v>
      </c>
      <c r="Q759">
        <v>75.620967565860198</v>
      </c>
      <c r="R759">
        <v>55.068219999999997</v>
      </c>
      <c r="S759">
        <v>92.524979999999999</v>
      </c>
      <c r="T759" s="80" t="s">
        <v>46</v>
      </c>
      <c r="U759" s="79"/>
    </row>
    <row r="760" spans="2:21">
      <c r="B760" s="78">
        <v>44774</v>
      </c>
      <c r="C760" t="s">
        <v>24</v>
      </c>
      <c r="D760">
        <v>0</v>
      </c>
      <c r="E760">
        <v>0</v>
      </c>
      <c r="F760">
        <v>0</v>
      </c>
      <c r="G760">
        <v>0</v>
      </c>
      <c r="H760">
        <v>822059.42917000002</v>
      </c>
      <c r="I760">
        <v>1104.91858759408</v>
      </c>
      <c r="J760">
        <v>1020.1846</v>
      </c>
      <c r="K760">
        <v>1170</v>
      </c>
      <c r="L760">
        <v>5.5739900000000002</v>
      </c>
      <c r="M760">
        <v>7.4919220430107502E-3</v>
      </c>
      <c r="N760">
        <v>0</v>
      </c>
      <c r="O760">
        <v>5.5739900000000002</v>
      </c>
      <c r="P760">
        <v>141822.37622000001</v>
      </c>
      <c r="Q760">
        <v>190.62147341397801</v>
      </c>
      <c r="R760">
        <v>137.45267999999999</v>
      </c>
      <c r="S760">
        <v>245.37302</v>
      </c>
      <c r="T760" s="80" t="s">
        <v>46</v>
      </c>
      <c r="U760" s="79"/>
    </row>
    <row r="761" spans="2:21">
      <c r="B761" s="78">
        <v>44774</v>
      </c>
      <c r="C761" t="s">
        <v>23</v>
      </c>
      <c r="D761">
        <v>57524.420058000003</v>
      </c>
      <c r="E761">
        <v>77.317768895161194</v>
      </c>
      <c r="F761">
        <v>57.406829999999999</v>
      </c>
      <c r="G761">
        <v>90.973029999999994</v>
      </c>
      <c r="H761">
        <v>783758.23407000001</v>
      </c>
      <c r="I761">
        <v>1053.43848665322</v>
      </c>
      <c r="J761">
        <v>1001.4941</v>
      </c>
      <c r="K761">
        <v>1211.4038</v>
      </c>
      <c r="L761">
        <v>0</v>
      </c>
      <c r="M761">
        <v>0</v>
      </c>
      <c r="N761">
        <v>0</v>
      </c>
      <c r="O761">
        <v>0</v>
      </c>
      <c r="P761">
        <v>58459.129512</v>
      </c>
      <c r="Q761">
        <v>78.574098806451602</v>
      </c>
      <c r="R761">
        <v>58.784472999999998</v>
      </c>
      <c r="S761">
        <v>92.812584000000001</v>
      </c>
      <c r="T761" s="80" t="s">
        <v>46</v>
      </c>
      <c r="U761" s="79"/>
    </row>
    <row r="762" spans="2:21">
      <c r="B762" s="78">
        <v>44805</v>
      </c>
      <c r="C762" t="s">
        <v>24</v>
      </c>
      <c r="D762">
        <v>0</v>
      </c>
      <c r="E762">
        <v>0</v>
      </c>
      <c r="F762">
        <v>0</v>
      </c>
      <c r="G762">
        <v>0</v>
      </c>
      <c r="H762">
        <v>797073.85349999997</v>
      </c>
      <c r="I762">
        <v>1107.04701875</v>
      </c>
      <c r="J762">
        <v>1020.078</v>
      </c>
      <c r="K762">
        <v>1170</v>
      </c>
      <c r="L762">
        <v>1830.1014427</v>
      </c>
      <c r="M762">
        <v>2.5418075593055498</v>
      </c>
      <c r="N762">
        <v>0</v>
      </c>
      <c r="O762">
        <v>133.02718999999999</v>
      </c>
      <c r="P762">
        <v>125001.31081</v>
      </c>
      <c r="Q762">
        <v>173.61293168055499</v>
      </c>
      <c r="R762">
        <v>124.35585</v>
      </c>
      <c r="S762">
        <v>223.77748</v>
      </c>
      <c r="T762" s="80" t="s">
        <v>46</v>
      </c>
      <c r="U762" s="79"/>
    </row>
    <row r="763" spans="2:21">
      <c r="B763" s="78">
        <v>44805</v>
      </c>
      <c r="C763" t="s">
        <v>23</v>
      </c>
      <c r="D763">
        <v>53610.133654999998</v>
      </c>
      <c r="E763">
        <v>74.458518965277705</v>
      </c>
      <c r="F763">
        <v>52.031506</v>
      </c>
      <c r="G763">
        <v>88.252170000000007</v>
      </c>
      <c r="H763">
        <v>755757.59444999998</v>
      </c>
      <c r="I763">
        <v>1049.663325625</v>
      </c>
      <c r="J763">
        <v>1000.0615</v>
      </c>
      <c r="K763">
        <v>1206.6277</v>
      </c>
      <c r="L763">
        <v>0</v>
      </c>
      <c r="M763">
        <v>0</v>
      </c>
      <c r="N763">
        <v>0</v>
      </c>
      <c r="O763">
        <v>0</v>
      </c>
      <c r="P763">
        <v>54223.800053999999</v>
      </c>
      <c r="Q763">
        <v>75.310833408333295</v>
      </c>
      <c r="R763">
        <v>52.031506</v>
      </c>
      <c r="S763">
        <v>89.902209999999997</v>
      </c>
      <c r="T763" s="80" t="s">
        <v>46</v>
      </c>
      <c r="U763" s="79"/>
    </row>
    <row r="764" spans="2:21">
      <c r="B764" s="78">
        <v>44835</v>
      </c>
      <c r="C764" t="s">
        <v>24</v>
      </c>
      <c r="D764">
        <v>0</v>
      </c>
      <c r="E764">
        <v>0</v>
      </c>
      <c r="F764">
        <v>0</v>
      </c>
      <c r="G764">
        <v>0</v>
      </c>
      <c r="H764">
        <v>828562.12181000004</v>
      </c>
      <c r="I764">
        <v>1113.6587658736501</v>
      </c>
      <c r="J764">
        <v>1020.047</v>
      </c>
      <c r="K764">
        <v>1170</v>
      </c>
      <c r="L764">
        <v>17138.067828499999</v>
      </c>
      <c r="M764">
        <v>23.0350374038978</v>
      </c>
      <c r="N764">
        <v>0</v>
      </c>
      <c r="O764">
        <v>312.44278000000003</v>
      </c>
      <c r="P764">
        <v>118141.85532</v>
      </c>
      <c r="Q764">
        <v>158.79281629032201</v>
      </c>
      <c r="R764">
        <v>112.13551</v>
      </c>
      <c r="S764">
        <v>212.51938000000001</v>
      </c>
      <c r="T764" s="80" t="s">
        <v>46</v>
      </c>
      <c r="U764" s="79"/>
    </row>
    <row r="765" spans="2:21">
      <c r="B765" s="78">
        <v>44835</v>
      </c>
      <c r="C765" t="s">
        <v>23</v>
      </c>
      <c r="D765">
        <v>55394.669604000002</v>
      </c>
      <c r="E765">
        <v>74.455201080645097</v>
      </c>
      <c r="F765">
        <v>62.727832999999997</v>
      </c>
      <c r="G765">
        <v>88.841480000000004</v>
      </c>
      <c r="H765">
        <v>782935.31079999998</v>
      </c>
      <c r="I765">
        <v>1052.3324069892401</v>
      </c>
      <c r="J765">
        <v>1000.1576</v>
      </c>
      <c r="K765">
        <v>1225</v>
      </c>
      <c r="L765">
        <v>0</v>
      </c>
      <c r="M765">
        <v>0</v>
      </c>
      <c r="N765">
        <v>0</v>
      </c>
      <c r="O765">
        <v>0</v>
      </c>
      <c r="P765">
        <v>55999.331276999997</v>
      </c>
      <c r="Q765">
        <v>75.267918383064497</v>
      </c>
      <c r="R765">
        <v>62.727832999999997</v>
      </c>
      <c r="S765">
        <v>87.803370000000001</v>
      </c>
      <c r="T765" s="80" t="s">
        <v>46</v>
      </c>
      <c r="U765" s="79"/>
    </row>
    <row r="766" spans="2:21">
      <c r="B766" s="78">
        <v>44866</v>
      </c>
      <c r="C766" t="s">
        <v>24</v>
      </c>
      <c r="D766">
        <v>0</v>
      </c>
      <c r="E766">
        <v>0</v>
      </c>
      <c r="F766">
        <v>0</v>
      </c>
      <c r="G766">
        <v>0</v>
      </c>
      <c r="H766">
        <v>796838.20339000004</v>
      </c>
      <c r="I766">
        <v>1106.71972693055</v>
      </c>
      <c r="J766">
        <v>1020.249</v>
      </c>
      <c r="K766">
        <v>1170</v>
      </c>
      <c r="L766">
        <v>3261.2725380000002</v>
      </c>
      <c r="M766">
        <v>4.52954519166666</v>
      </c>
      <c r="N766">
        <v>0</v>
      </c>
      <c r="O766">
        <v>153.06625</v>
      </c>
      <c r="P766">
        <v>121707.44141</v>
      </c>
      <c r="Q766">
        <v>169.03811306944399</v>
      </c>
      <c r="R766">
        <v>128.63006999999999</v>
      </c>
      <c r="S766">
        <v>211.75763000000001</v>
      </c>
      <c r="T766" s="80" t="s">
        <v>46</v>
      </c>
      <c r="U766" s="79"/>
    </row>
    <row r="767" spans="2:21">
      <c r="B767" s="78">
        <v>44866</v>
      </c>
      <c r="C767" t="s">
        <v>23</v>
      </c>
      <c r="D767">
        <v>55423.125570999997</v>
      </c>
      <c r="E767">
        <v>76.976563293055506</v>
      </c>
      <c r="F767">
        <v>53.300877</v>
      </c>
      <c r="G767">
        <v>92.669719999999998</v>
      </c>
      <c r="H767">
        <v>761346.14616</v>
      </c>
      <c r="I767">
        <v>1057.425203</v>
      </c>
      <c r="J767">
        <v>1000.12836</v>
      </c>
      <c r="K767">
        <v>1225</v>
      </c>
      <c r="L767">
        <v>534.45309736399997</v>
      </c>
      <c r="M767">
        <v>0.74229596856111102</v>
      </c>
      <c r="N767">
        <v>0</v>
      </c>
      <c r="O767">
        <v>54.813476999999999</v>
      </c>
      <c r="P767">
        <v>54092.065322000002</v>
      </c>
      <c r="Q767">
        <v>75.127868502777702</v>
      </c>
      <c r="R767">
        <v>53.300877</v>
      </c>
      <c r="S767">
        <v>91.464010000000002</v>
      </c>
      <c r="T767" s="80" t="s">
        <v>46</v>
      </c>
      <c r="U767" s="79"/>
    </row>
    <row r="768" spans="2:21">
      <c r="B768" s="78">
        <v>44896</v>
      </c>
      <c r="C768" t="s">
        <v>24</v>
      </c>
      <c r="D768">
        <v>0</v>
      </c>
      <c r="E768">
        <v>0</v>
      </c>
      <c r="F768">
        <v>0</v>
      </c>
      <c r="G768">
        <v>0</v>
      </c>
      <c r="H768">
        <v>819022.75269999995</v>
      </c>
      <c r="I768">
        <v>1100.8370331989199</v>
      </c>
      <c r="J768">
        <v>1020.0065</v>
      </c>
      <c r="K768">
        <v>1170</v>
      </c>
      <c r="L768">
        <v>1668.634585</v>
      </c>
      <c r="M768">
        <v>2.2427884206989201</v>
      </c>
      <c r="N768">
        <v>0</v>
      </c>
      <c r="O768">
        <v>106.98752</v>
      </c>
      <c r="P768">
        <v>131518.53969000001</v>
      </c>
      <c r="Q768">
        <v>176.77223076612901</v>
      </c>
      <c r="R768">
        <v>138.89350999999999</v>
      </c>
      <c r="S768">
        <v>215.95418000000001</v>
      </c>
      <c r="T768" s="80" t="s">
        <v>46</v>
      </c>
      <c r="U768" s="79"/>
    </row>
    <row r="769" spans="2:21">
      <c r="B769" s="78">
        <v>44896</v>
      </c>
      <c r="C769" t="s">
        <v>23</v>
      </c>
      <c r="D769">
        <v>62009.468181999997</v>
      </c>
      <c r="E769">
        <v>83.346059384408605</v>
      </c>
      <c r="F769">
        <v>65.748320000000007</v>
      </c>
      <c r="G769">
        <v>96.422646</v>
      </c>
      <c r="H769">
        <v>786657.56845000002</v>
      </c>
      <c r="I769">
        <v>1057.3354414650501</v>
      </c>
      <c r="J769">
        <v>1000.0605</v>
      </c>
      <c r="K769">
        <v>1202.7162000000001</v>
      </c>
      <c r="L769">
        <v>395.18478299999998</v>
      </c>
      <c r="M769">
        <v>0.53116234274193497</v>
      </c>
      <c r="N769">
        <v>0</v>
      </c>
      <c r="O769">
        <v>90.747159999999994</v>
      </c>
      <c r="P769">
        <v>59855.122986000002</v>
      </c>
      <c r="Q769">
        <v>80.450434120967699</v>
      </c>
      <c r="R769">
        <v>65.804169999999999</v>
      </c>
      <c r="S769">
        <v>94.454635999999994</v>
      </c>
      <c r="T769" s="80" t="s">
        <v>46</v>
      </c>
      <c r="U769" s="79"/>
    </row>
    <row r="770" spans="2:21">
      <c r="B770" s="78">
        <v>44927</v>
      </c>
      <c r="C770" t="s">
        <v>24</v>
      </c>
      <c r="D770">
        <v>0</v>
      </c>
      <c r="E770">
        <v>0</v>
      </c>
      <c r="F770">
        <v>0</v>
      </c>
      <c r="G770">
        <v>0</v>
      </c>
      <c r="H770">
        <v>819798.16842999996</v>
      </c>
      <c r="I770">
        <v>1101.8792586424699</v>
      </c>
      <c r="J770">
        <v>1020.5893600000001</v>
      </c>
      <c r="K770">
        <v>1170</v>
      </c>
      <c r="L770">
        <v>129.71349994400001</v>
      </c>
      <c r="M770">
        <v>0.17434610207526799</v>
      </c>
      <c r="N770">
        <v>0</v>
      </c>
      <c r="O770">
        <v>51.326430000000002</v>
      </c>
      <c r="P770">
        <v>133074.54599000001</v>
      </c>
      <c r="Q770">
        <v>178.863637083333</v>
      </c>
      <c r="R770">
        <v>143.42201</v>
      </c>
      <c r="S770">
        <v>210.32556</v>
      </c>
      <c r="T770" s="80" t="s">
        <v>46</v>
      </c>
      <c r="U770" s="79"/>
    </row>
    <row r="771" spans="2:21">
      <c r="B771" s="78">
        <v>44927</v>
      </c>
      <c r="C771" t="s">
        <v>23</v>
      </c>
      <c r="D771">
        <v>62590.880531000003</v>
      </c>
      <c r="E771">
        <v>84.127527595430095</v>
      </c>
      <c r="F771">
        <v>62.321809999999999</v>
      </c>
      <c r="G771">
        <v>99.303696000000002</v>
      </c>
      <c r="H771">
        <v>796797.84031</v>
      </c>
      <c r="I771">
        <v>1070.9648391263399</v>
      </c>
      <c r="J771">
        <v>1000.07446</v>
      </c>
      <c r="K771">
        <v>1225</v>
      </c>
      <c r="L771">
        <v>1639.18576684</v>
      </c>
      <c r="M771">
        <v>2.2032066758602098</v>
      </c>
      <c r="N771">
        <v>0</v>
      </c>
      <c r="O771">
        <v>96.383223999999998</v>
      </c>
      <c r="P771">
        <v>59791.006970000002</v>
      </c>
      <c r="Q771">
        <v>80.364256680107502</v>
      </c>
      <c r="R771">
        <v>62.321809999999999</v>
      </c>
      <c r="S771">
        <v>96.682590000000005</v>
      </c>
      <c r="T771" s="80" t="s">
        <v>46</v>
      </c>
      <c r="U771" s="79"/>
    </row>
    <row r="772" spans="2:21">
      <c r="B772" s="78">
        <v>44958</v>
      </c>
      <c r="C772" t="s">
        <v>24</v>
      </c>
      <c r="D772">
        <v>0</v>
      </c>
      <c r="E772">
        <v>0</v>
      </c>
      <c r="F772">
        <v>0</v>
      </c>
      <c r="G772">
        <v>0</v>
      </c>
      <c r="H772">
        <v>742101.89309999999</v>
      </c>
      <c r="I772">
        <v>1104.31829330357</v>
      </c>
      <c r="J772">
        <v>1020.0254</v>
      </c>
      <c r="K772">
        <v>1170</v>
      </c>
      <c r="L772">
        <v>0</v>
      </c>
      <c r="M772">
        <v>0</v>
      </c>
      <c r="N772">
        <v>0</v>
      </c>
      <c r="O772">
        <v>0</v>
      </c>
      <c r="P772">
        <v>117545.0687</v>
      </c>
      <c r="Q772">
        <v>174.918256994047</v>
      </c>
      <c r="R772">
        <v>139.70828</v>
      </c>
      <c r="S772">
        <v>220.54988</v>
      </c>
      <c r="T772" s="80" t="s">
        <v>46</v>
      </c>
      <c r="U772" s="79"/>
    </row>
    <row r="773" spans="2:21">
      <c r="B773" s="78">
        <v>44958</v>
      </c>
      <c r="C773" t="s">
        <v>23</v>
      </c>
      <c r="D773">
        <v>54115.604462000003</v>
      </c>
      <c r="E773">
        <v>80.529173306547605</v>
      </c>
      <c r="F773">
        <v>56.694077</v>
      </c>
      <c r="G773">
        <v>95.475525000000005</v>
      </c>
      <c r="H773">
        <v>712501.73132999998</v>
      </c>
      <c r="I773">
        <v>1060.2704335267799</v>
      </c>
      <c r="J773">
        <v>1000.1952</v>
      </c>
      <c r="K773">
        <v>1225</v>
      </c>
      <c r="L773">
        <v>1562.36565948</v>
      </c>
      <c r="M773">
        <v>2.3249488980357098</v>
      </c>
      <c r="N773">
        <v>0</v>
      </c>
      <c r="O773">
        <v>120.5455</v>
      </c>
      <c r="P773">
        <v>52603.341817</v>
      </c>
      <c r="Q773">
        <v>78.278782465773801</v>
      </c>
      <c r="R773">
        <v>56.694077</v>
      </c>
      <c r="S773">
        <v>92.639495999999994</v>
      </c>
      <c r="T773" s="80" t="s">
        <v>46</v>
      </c>
      <c r="U773" s="79"/>
    </row>
    <row r="774" spans="2:21">
      <c r="B774" s="78">
        <v>44986</v>
      </c>
      <c r="C774" t="s">
        <v>24</v>
      </c>
      <c r="D774">
        <v>0</v>
      </c>
      <c r="E774">
        <v>0</v>
      </c>
      <c r="F774">
        <v>0</v>
      </c>
      <c r="G774">
        <v>0</v>
      </c>
      <c r="H774">
        <v>824370.59849</v>
      </c>
      <c r="I774">
        <v>1108.0249979704299</v>
      </c>
      <c r="J774">
        <v>1020.4271</v>
      </c>
      <c r="K774">
        <v>1170</v>
      </c>
      <c r="L774">
        <v>10096.946064719999</v>
      </c>
      <c r="M774">
        <v>13.571164065483799</v>
      </c>
      <c r="N774">
        <v>0</v>
      </c>
      <c r="O774">
        <v>183.48949999999999</v>
      </c>
      <c r="P774">
        <v>121494.979945</v>
      </c>
      <c r="Q774">
        <v>163.29970422714999</v>
      </c>
      <c r="R774">
        <v>123.31685</v>
      </c>
      <c r="S774">
        <v>220.80301</v>
      </c>
      <c r="T774" s="80" t="s">
        <v>46</v>
      </c>
      <c r="U774" s="79"/>
    </row>
    <row r="775" spans="2:21">
      <c r="B775" s="78">
        <v>44986</v>
      </c>
      <c r="C775" t="s">
        <v>23</v>
      </c>
      <c r="D775">
        <v>51135.111265</v>
      </c>
      <c r="E775">
        <v>68.7299882594086</v>
      </c>
      <c r="F775">
        <v>54.133442000000002</v>
      </c>
      <c r="G775">
        <v>91.706824999999995</v>
      </c>
      <c r="H775">
        <v>787274.97990999999</v>
      </c>
      <c r="I775">
        <v>1058.16529557795</v>
      </c>
      <c r="J775">
        <v>1000.0482</v>
      </c>
      <c r="K775">
        <v>1225</v>
      </c>
      <c r="L775">
        <v>19899.761142453001</v>
      </c>
      <c r="M775">
        <v>26.746990782866899</v>
      </c>
      <c r="N775">
        <v>0</v>
      </c>
      <c r="O775">
        <v>228.95999</v>
      </c>
      <c r="P775">
        <v>49296.350358999996</v>
      </c>
      <c r="Q775">
        <v>66.258535428763395</v>
      </c>
      <c r="R775">
        <v>54.632336000000002</v>
      </c>
      <c r="S775">
        <v>91.091999999999999</v>
      </c>
      <c r="T775" s="80" t="s">
        <v>46</v>
      </c>
      <c r="U775" s="79"/>
    </row>
    <row r="776" spans="2:21">
      <c r="B776" s="78">
        <v>45017</v>
      </c>
      <c r="C776" t="s">
        <v>24</v>
      </c>
      <c r="D776">
        <v>0</v>
      </c>
      <c r="E776">
        <v>0</v>
      </c>
      <c r="F776">
        <v>0</v>
      </c>
      <c r="G776">
        <v>0</v>
      </c>
      <c r="H776">
        <v>791795.29235</v>
      </c>
      <c r="I776">
        <v>1099.7156838194401</v>
      </c>
      <c r="J776">
        <v>1020.12634</v>
      </c>
      <c r="K776">
        <v>1170</v>
      </c>
      <c r="L776">
        <v>45102.507251299998</v>
      </c>
      <c r="M776">
        <v>62.642371182361103</v>
      </c>
      <c r="N776">
        <v>0</v>
      </c>
      <c r="O776">
        <v>363.31441999999998</v>
      </c>
      <c r="P776">
        <v>111759.11452</v>
      </c>
      <c r="Q776">
        <v>155.22099238888799</v>
      </c>
      <c r="R776">
        <v>117.32187999999999</v>
      </c>
      <c r="S776">
        <v>205.93853999999999</v>
      </c>
      <c r="T776" s="80" t="s">
        <v>46</v>
      </c>
      <c r="U776" s="79"/>
    </row>
    <row r="777" spans="2:21">
      <c r="B777" s="78">
        <v>45017</v>
      </c>
      <c r="C777" t="s">
        <v>23</v>
      </c>
      <c r="D777">
        <v>50818.602102999997</v>
      </c>
      <c r="E777">
        <v>70.581391809722206</v>
      </c>
      <c r="F777">
        <v>46.942070000000001</v>
      </c>
      <c r="G777">
        <v>90.086560000000006</v>
      </c>
      <c r="H777">
        <v>756080.95015000005</v>
      </c>
      <c r="I777">
        <v>1050.11243076388</v>
      </c>
      <c r="J777">
        <v>1000.1306</v>
      </c>
      <c r="K777">
        <v>1225</v>
      </c>
      <c r="L777">
        <v>2221.7766111999999</v>
      </c>
      <c r="M777">
        <v>3.08580084888888</v>
      </c>
      <c r="N777">
        <v>0</v>
      </c>
      <c r="O777">
        <v>95.064850000000007</v>
      </c>
      <c r="P777">
        <v>49619.755599999997</v>
      </c>
      <c r="Q777">
        <v>68.916327222222193</v>
      </c>
      <c r="R777">
        <v>46.996254</v>
      </c>
      <c r="S777">
        <v>88.842020000000005</v>
      </c>
      <c r="T777" s="80" t="s">
        <v>46</v>
      </c>
      <c r="U777" s="79"/>
    </row>
    <row r="778" spans="2:21">
      <c r="B778" s="78">
        <v>45047</v>
      </c>
      <c r="C778" t="s">
        <v>24</v>
      </c>
      <c r="D778">
        <v>0</v>
      </c>
      <c r="E778">
        <v>0</v>
      </c>
      <c r="F778">
        <v>0</v>
      </c>
      <c r="G778">
        <v>0</v>
      </c>
      <c r="H778">
        <v>821145.33563999995</v>
      </c>
      <c r="I778">
        <v>1103.6899672580601</v>
      </c>
      <c r="J778">
        <v>1020.5819</v>
      </c>
      <c r="K778">
        <v>1170</v>
      </c>
      <c r="L778">
        <v>9084.3795359960004</v>
      </c>
      <c r="M778">
        <v>12.2101875483817</v>
      </c>
      <c r="N778">
        <v>0</v>
      </c>
      <c r="O778">
        <v>257.46384</v>
      </c>
      <c r="P778">
        <v>124444.09372</v>
      </c>
      <c r="Q778">
        <v>167.263566827956</v>
      </c>
      <c r="R778">
        <v>120.14686</v>
      </c>
      <c r="S778">
        <v>215.41574</v>
      </c>
      <c r="T778" s="80" t="s">
        <v>46</v>
      </c>
      <c r="U778" s="79"/>
    </row>
    <row r="779" spans="2:21">
      <c r="B779" s="78">
        <v>45047</v>
      </c>
      <c r="C779" t="s">
        <v>23</v>
      </c>
      <c r="D779">
        <v>44803.313709000002</v>
      </c>
      <c r="E779">
        <v>60.219507673387</v>
      </c>
      <c r="F779">
        <v>43.628010000000003</v>
      </c>
      <c r="G779">
        <v>76.107560000000007</v>
      </c>
      <c r="H779">
        <v>778425.38517999998</v>
      </c>
      <c r="I779">
        <v>1046.2706790053701</v>
      </c>
      <c r="J779">
        <v>1000.01965</v>
      </c>
      <c r="K779">
        <v>1225</v>
      </c>
      <c r="L779">
        <v>2563.7911058</v>
      </c>
      <c r="M779">
        <v>3.4459557873655902</v>
      </c>
      <c r="N779">
        <v>0</v>
      </c>
      <c r="O779">
        <v>118.70482</v>
      </c>
      <c r="P779">
        <v>44745.147675</v>
      </c>
      <c r="Q779">
        <v>60.141327520161198</v>
      </c>
      <c r="R779">
        <v>45.344234</v>
      </c>
      <c r="S779">
        <v>76.875519999999995</v>
      </c>
      <c r="T779" s="80" t="s">
        <v>46</v>
      </c>
      <c r="U779" s="79"/>
    </row>
    <row r="780" spans="2:21">
      <c r="B780" s="78">
        <v>45078</v>
      </c>
      <c r="C780" t="s">
        <v>24</v>
      </c>
      <c r="D780">
        <v>0</v>
      </c>
      <c r="E780">
        <v>0</v>
      </c>
      <c r="F780">
        <v>0</v>
      </c>
      <c r="G780">
        <v>0</v>
      </c>
      <c r="H780">
        <v>791079.36510000005</v>
      </c>
      <c r="I780">
        <v>1098.72134041666</v>
      </c>
      <c r="J780">
        <v>1020.16895</v>
      </c>
      <c r="K780">
        <v>1170</v>
      </c>
      <c r="L780">
        <v>9699.5149610000008</v>
      </c>
      <c r="M780">
        <v>13.4715485569444</v>
      </c>
      <c r="N780">
        <v>0</v>
      </c>
      <c r="O780">
        <v>222.2062</v>
      </c>
      <c r="P780">
        <v>129324.71833</v>
      </c>
      <c r="Q780">
        <v>179.61766434722199</v>
      </c>
      <c r="R780">
        <v>122.21836999999999</v>
      </c>
      <c r="S780">
        <v>230.95607000000001</v>
      </c>
      <c r="T780" s="80" t="s">
        <v>46</v>
      </c>
      <c r="U780" s="79"/>
    </row>
    <row r="781" spans="2:21">
      <c r="B781" s="78">
        <v>45078</v>
      </c>
      <c r="C781" t="s">
        <v>23</v>
      </c>
      <c r="D781">
        <v>48026.067709000003</v>
      </c>
      <c r="E781">
        <v>66.702871818055499</v>
      </c>
      <c r="F781">
        <v>45.593735000000002</v>
      </c>
      <c r="G781">
        <v>89.0976</v>
      </c>
      <c r="H781">
        <v>750171.61887000001</v>
      </c>
      <c r="I781">
        <v>1041.9050262083299</v>
      </c>
      <c r="J781">
        <v>1000.1340300000001</v>
      </c>
      <c r="K781">
        <v>1141.8042</v>
      </c>
      <c r="L781">
        <v>25.2543148</v>
      </c>
      <c r="M781">
        <v>3.50754372222222E-2</v>
      </c>
      <c r="N781">
        <v>0</v>
      </c>
      <c r="O781">
        <v>13.110614999999999</v>
      </c>
      <c r="P781">
        <v>48667.688950000003</v>
      </c>
      <c r="Q781">
        <v>67.594012430555495</v>
      </c>
      <c r="R781">
        <v>47.063789999999997</v>
      </c>
      <c r="S781">
        <v>91.075226000000001</v>
      </c>
      <c r="T781" s="80" t="s">
        <v>46</v>
      </c>
      <c r="U781" s="79"/>
    </row>
    <row r="782" spans="2:21">
      <c r="B782" s="78">
        <v>45108</v>
      </c>
      <c r="C782" t="s">
        <v>24</v>
      </c>
      <c r="D782">
        <v>0</v>
      </c>
      <c r="E782">
        <v>0</v>
      </c>
      <c r="F782">
        <v>0</v>
      </c>
      <c r="G782">
        <v>0</v>
      </c>
      <c r="H782">
        <v>819158.11309</v>
      </c>
      <c r="I782">
        <v>1101.01896920698</v>
      </c>
      <c r="J782">
        <v>1020.27026</v>
      </c>
      <c r="K782">
        <v>1170</v>
      </c>
      <c r="L782">
        <v>552.69204309999998</v>
      </c>
      <c r="M782">
        <v>0.74286564932795596</v>
      </c>
      <c r="N782">
        <v>0</v>
      </c>
      <c r="O782">
        <v>50.602767999999998</v>
      </c>
      <c r="P782">
        <v>143775.4932</v>
      </c>
      <c r="Q782">
        <v>193.24663064516099</v>
      </c>
      <c r="R782">
        <v>138.21682999999999</v>
      </c>
      <c r="S782">
        <v>243.09465</v>
      </c>
      <c r="T782" s="80" t="s">
        <v>46</v>
      </c>
      <c r="U782" s="79"/>
    </row>
    <row r="783" spans="2:21">
      <c r="B783" s="78">
        <v>45108</v>
      </c>
      <c r="C783" t="s">
        <v>23</v>
      </c>
      <c r="D783">
        <v>55838.456931000001</v>
      </c>
      <c r="E783">
        <v>75.051689423387003</v>
      </c>
      <c r="F783">
        <v>53.160299999999999</v>
      </c>
      <c r="G783">
        <v>91.536529999999999</v>
      </c>
      <c r="H783">
        <v>779689.09186000004</v>
      </c>
      <c r="I783">
        <v>1047.96920948924</v>
      </c>
      <c r="J783">
        <v>1000.12103</v>
      </c>
      <c r="K783">
        <v>1186.2992999999999</v>
      </c>
      <c r="L783">
        <v>0</v>
      </c>
      <c r="M783">
        <v>0</v>
      </c>
      <c r="N783">
        <v>0</v>
      </c>
      <c r="O783">
        <v>0</v>
      </c>
      <c r="P783">
        <v>56677.134483000002</v>
      </c>
      <c r="Q783">
        <v>76.178944197580606</v>
      </c>
      <c r="R783">
        <v>54.712110000000003</v>
      </c>
      <c r="S783">
        <v>92.913349999999994</v>
      </c>
      <c r="T783" s="80" t="s">
        <v>46</v>
      </c>
      <c r="U783" s="79"/>
    </row>
    <row r="784" spans="2:21">
      <c r="B784" s="78">
        <v>45139</v>
      </c>
      <c r="C784" t="s">
        <v>24</v>
      </c>
      <c r="D784">
        <v>0</v>
      </c>
      <c r="E784">
        <v>0</v>
      </c>
      <c r="F784">
        <v>0</v>
      </c>
      <c r="G784">
        <v>0</v>
      </c>
      <c r="H784">
        <v>821676.85499999998</v>
      </c>
      <c r="I784">
        <v>1104.4043750000001</v>
      </c>
      <c r="J784">
        <v>1020.6665</v>
      </c>
      <c r="K784">
        <v>1170</v>
      </c>
      <c r="L784">
        <v>0</v>
      </c>
      <c r="M784">
        <v>0</v>
      </c>
      <c r="N784">
        <v>0</v>
      </c>
      <c r="O784">
        <v>0</v>
      </c>
      <c r="P784">
        <v>142328.05572999999</v>
      </c>
      <c r="Q784">
        <v>191.30115017473099</v>
      </c>
      <c r="R784">
        <v>139.74234000000001</v>
      </c>
      <c r="S784">
        <v>244.62711999999999</v>
      </c>
      <c r="T784" s="80" t="s">
        <v>46</v>
      </c>
      <c r="U784" s="79"/>
    </row>
    <row r="785" spans="2:21">
      <c r="B785" s="78">
        <v>45139</v>
      </c>
      <c r="C785" t="s">
        <v>23</v>
      </c>
      <c r="D785">
        <v>57603.735848999997</v>
      </c>
      <c r="E785">
        <v>77.424376141129002</v>
      </c>
      <c r="F785">
        <v>58.500070000000001</v>
      </c>
      <c r="G785">
        <v>91.107370000000003</v>
      </c>
      <c r="H785">
        <v>783383.62522000005</v>
      </c>
      <c r="I785">
        <v>1052.9349801343999</v>
      </c>
      <c r="J785">
        <v>1000.72894</v>
      </c>
      <c r="K785">
        <v>1224.1088</v>
      </c>
      <c r="L785">
        <v>0</v>
      </c>
      <c r="M785">
        <v>0</v>
      </c>
      <c r="N785">
        <v>0</v>
      </c>
      <c r="O785">
        <v>0</v>
      </c>
      <c r="P785">
        <v>58546.350266000001</v>
      </c>
      <c r="Q785">
        <v>78.691331002688102</v>
      </c>
      <c r="R785">
        <v>59.739291999999999</v>
      </c>
      <c r="S785">
        <v>92.224369999999993</v>
      </c>
      <c r="T785" s="80" t="s">
        <v>46</v>
      </c>
      <c r="U785" s="79"/>
    </row>
    <row r="786" spans="2:21">
      <c r="B786" s="78">
        <v>45170</v>
      </c>
      <c r="C786" t="s">
        <v>24</v>
      </c>
      <c r="D786">
        <v>0</v>
      </c>
      <c r="E786">
        <v>0</v>
      </c>
      <c r="F786">
        <v>0</v>
      </c>
      <c r="G786">
        <v>0</v>
      </c>
      <c r="H786">
        <v>798221.66347999999</v>
      </c>
      <c r="I786">
        <v>1108.6411992777701</v>
      </c>
      <c r="J786">
        <v>1020.3071</v>
      </c>
      <c r="K786">
        <v>1170</v>
      </c>
      <c r="L786">
        <v>1469.7090700000001</v>
      </c>
      <c r="M786">
        <v>2.0412625972222198</v>
      </c>
      <c r="N786">
        <v>0</v>
      </c>
      <c r="O786">
        <v>120.03909</v>
      </c>
      <c r="P786">
        <v>125780.32958999999</v>
      </c>
      <c r="Q786">
        <v>174.69490220833299</v>
      </c>
      <c r="R786">
        <v>128.89017000000001</v>
      </c>
      <c r="S786">
        <v>226.1694</v>
      </c>
      <c r="T786" s="80" t="s">
        <v>46</v>
      </c>
      <c r="U786" s="79"/>
    </row>
    <row r="787" spans="2:21">
      <c r="B787" s="78">
        <v>45170</v>
      </c>
      <c r="C787" t="s">
        <v>23</v>
      </c>
      <c r="D787">
        <v>53750.006126</v>
      </c>
      <c r="E787">
        <v>74.652786286111095</v>
      </c>
      <c r="F787">
        <v>55.371049999999997</v>
      </c>
      <c r="G787">
        <v>87.779920000000004</v>
      </c>
      <c r="H787">
        <v>755673.58016000001</v>
      </c>
      <c r="I787">
        <v>1049.5466391111099</v>
      </c>
      <c r="J787">
        <v>1000.0733</v>
      </c>
      <c r="K787">
        <v>1205.2865999999999</v>
      </c>
      <c r="L787">
        <v>0</v>
      </c>
      <c r="M787">
        <v>0</v>
      </c>
      <c r="N787">
        <v>0</v>
      </c>
      <c r="O787">
        <v>0</v>
      </c>
      <c r="P787">
        <v>54362.929034000001</v>
      </c>
      <c r="Q787">
        <v>75.504068102777694</v>
      </c>
      <c r="R787">
        <v>55.371049999999997</v>
      </c>
      <c r="S787">
        <v>89.409319999999994</v>
      </c>
      <c r="T787" s="80" t="s">
        <v>46</v>
      </c>
      <c r="U787" s="79"/>
    </row>
    <row r="788" spans="2:21">
      <c r="B788" s="78">
        <v>45200</v>
      </c>
      <c r="C788" t="s">
        <v>24</v>
      </c>
      <c r="D788">
        <v>0</v>
      </c>
      <c r="E788">
        <v>0</v>
      </c>
      <c r="F788">
        <v>0</v>
      </c>
      <c r="G788">
        <v>0</v>
      </c>
      <c r="H788">
        <v>828722.48557999998</v>
      </c>
      <c r="I788">
        <v>1113.8743085752601</v>
      </c>
      <c r="J788">
        <v>1020.01624</v>
      </c>
      <c r="K788">
        <v>1170</v>
      </c>
      <c r="L788">
        <v>18343.416803659999</v>
      </c>
      <c r="M788">
        <v>24.655130112446201</v>
      </c>
      <c r="N788">
        <v>0</v>
      </c>
      <c r="O788">
        <v>315.30716000000001</v>
      </c>
      <c r="P788">
        <v>118389.138355</v>
      </c>
      <c r="Q788">
        <v>159.125185961021</v>
      </c>
      <c r="R788">
        <v>114.02066000000001</v>
      </c>
      <c r="S788">
        <v>204.19225</v>
      </c>
      <c r="T788" s="80" t="s">
        <v>46</v>
      </c>
      <c r="U788" s="79"/>
    </row>
    <row r="789" spans="2:21">
      <c r="B789" s="78">
        <v>45200</v>
      </c>
      <c r="C789" t="s">
        <v>23</v>
      </c>
      <c r="D789">
        <v>55481.32129</v>
      </c>
      <c r="E789">
        <v>74.571668400537604</v>
      </c>
      <c r="F789">
        <v>62.653849999999998</v>
      </c>
      <c r="G789">
        <v>88.200450000000004</v>
      </c>
      <c r="H789">
        <v>783244.02148</v>
      </c>
      <c r="I789">
        <v>1052.74734069892</v>
      </c>
      <c r="J789">
        <v>1000.05725</v>
      </c>
      <c r="K789">
        <v>1225</v>
      </c>
      <c r="L789">
        <v>0</v>
      </c>
      <c r="M789">
        <v>0</v>
      </c>
      <c r="N789">
        <v>0</v>
      </c>
      <c r="O789">
        <v>0</v>
      </c>
      <c r="P789">
        <v>56040.936892999998</v>
      </c>
      <c r="Q789">
        <v>75.323839909946201</v>
      </c>
      <c r="R789">
        <v>62.653849999999998</v>
      </c>
      <c r="S789">
        <v>87.615830000000003</v>
      </c>
      <c r="T789" s="80" t="s">
        <v>46</v>
      </c>
      <c r="U789" s="79"/>
    </row>
    <row r="790" spans="2:21">
      <c r="B790" s="78">
        <v>45231</v>
      </c>
      <c r="C790" t="s">
        <v>24</v>
      </c>
      <c r="D790">
        <v>0</v>
      </c>
      <c r="E790">
        <v>0</v>
      </c>
      <c r="F790">
        <v>0</v>
      </c>
      <c r="G790">
        <v>0</v>
      </c>
      <c r="H790">
        <v>796969.56860999996</v>
      </c>
      <c r="I790">
        <v>1106.902178625</v>
      </c>
      <c r="J790">
        <v>1020.04614</v>
      </c>
      <c r="K790">
        <v>1170</v>
      </c>
      <c r="L790">
        <v>4665.3678890000001</v>
      </c>
      <c r="M790">
        <v>6.47967762361111</v>
      </c>
      <c r="N790">
        <v>0</v>
      </c>
      <c r="O790">
        <v>157.46109000000001</v>
      </c>
      <c r="P790">
        <v>121301.87561</v>
      </c>
      <c r="Q790">
        <v>168.474827236111</v>
      </c>
      <c r="R790">
        <v>127.87332000000001</v>
      </c>
      <c r="S790">
        <v>211.18787</v>
      </c>
      <c r="T790" s="80" t="s">
        <v>46</v>
      </c>
      <c r="U790" s="79"/>
    </row>
    <row r="791" spans="2:21">
      <c r="B791" s="78">
        <v>45231</v>
      </c>
      <c r="C791" t="s">
        <v>23</v>
      </c>
      <c r="D791">
        <v>55587.243102</v>
      </c>
      <c r="E791">
        <v>77.204504308333298</v>
      </c>
      <c r="F791">
        <v>53.077927000000003</v>
      </c>
      <c r="G791">
        <v>92.800569999999993</v>
      </c>
      <c r="H791">
        <v>761703.20123000001</v>
      </c>
      <c r="I791">
        <v>1057.9211128194399</v>
      </c>
      <c r="J791">
        <v>1000.3506</v>
      </c>
      <c r="K791">
        <v>1225</v>
      </c>
      <c r="L791">
        <v>548.99242560000005</v>
      </c>
      <c r="M791">
        <v>0.76248948000000005</v>
      </c>
      <c r="N791">
        <v>0</v>
      </c>
      <c r="O791">
        <v>63.027687</v>
      </c>
      <c r="P791">
        <v>54243.302254000002</v>
      </c>
      <c r="Q791">
        <v>75.337919797222199</v>
      </c>
      <c r="R791">
        <v>53.077927000000003</v>
      </c>
      <c r="S791">
        <v>91.529769999999999</v>
      </c>
      <c r="T791" s="80" t="s">
        <v>46</v>
      </c>
      <c r="U791" s="79"/>
    </row>
    <row r="792" spans="2:21">
      <c r="B792" s="78">
        <v>45261</v>
      </c>
      <c r="C792" t="s">
        <v>24</v>
      </c>
      <c r="D792">
        <v>0</v>
      </c>
      <c r="E792">
        <v>0</v>
      </c>
      <c r="F792">
        <v>0</v>
      </c>
      <c r="G792">
        <v>0</v>
      </c>
      <c r="H792">
        <v>818810.13714999997</v>
      </c>
      <c r="I792">
        <v>1100.5512596102101</v>
      </c>
      <c r="J792">
        <v>1020.23596</v>
      </c>
      <c r="K792">
        <v>1170</v>
      </c>
      <c r="L792">
        <v>1773.891345</v>
      </c>
      <c r="M792">
        <v>2.3842625604838701</v>
      </c>
      <c r="N792">
        <v>0</v>
      </c>
      <c r="O792">
        <v>107.98538000000001</v>
      </c>
      <c r="P792">
        <v>131617.31095000001</v>
      </c>
      <c r="Q792">
        <v>176.90498783602101</v>
      </c>
      <c r="R792">
        <v>141.85345000000001</v>
      </c>
      <c r="S792">
        <v>215.76309000000001</v>
      </c>
      <c r="T792" s="80" t="s">
        <v>46</v>
      </c>
      <c r="U792" s="79"/>
    </row>
    <row r="793" spans="2:21">
      <c r="B793" s="78">
        <v>45261</v>
      </c>
      <c r="C793" t="s">
        <v>23</v>
      </c>
      <c r="D793">
        <v>61829.418828000002</v>
      </c>
      <c r="E793">
        <v>83.104057564516097</v>
      </c>
      <c r="F793">
        <v>65.824950000000001</v>
      </c>
      <c r="G793">
        <v>96.432839999999999</v>
      </c>
      <c r="H793">
        <v>784209.60554999998</v>
      </c>
      <c r="I793">
        <v>1054.0451687499999</v>
      </c>
      <c r="J793">
        <v>1000.1464999999999</v>
      </c>
      <c r="K793">
        <v>1222.8014000000001</v>
      </c>
      <c r="L793">
        <v>367.69124119999998</v>
      </c>
      <c r="M793">
        <v>0.49420865752688098</v>
      </c>
      <c r="N793">
        <v>0</v>
      </c>
      <c r="O793">
        <v>92.034255999999999</v>
      </c>
      <c r="P793">
        <v>59831.364498000003</v>
      </c>
      <c r="Q793">
        <v>80.418500669354799</v>
      </c>
      <c r="R793">
        <v>65.824950000000001</v>
      </c>
      <c r="S793">
        <v>94.530779999999993</v>
      </c>
      <c r="T793" s="80" t="s">
        <v>46</v>
      </c>
      <c r="U793" s="79"/>
    </row>
    <row r="794" spans="2:21">
      <c r="B794" s="78">
        <v>45292</v>
      </c>
      <c r="C794" t="s">
        <v>24</v>
      </c>
      <c r="D794">
        <v>0</v>
      </c>
      <c r="E794">
        <v>0</v>
      </c>
      <c r="F794">
        <v>0</v>
      </c>
      <c r="G794">
        <v>0</v>
      </c>
      <c r="H794">
        <v>819160.53382000001</v>
      </c>
      <c r="I794">
        <v>1101.02222287634</v>
      </c>
      <c r="J794">
        <v>1020.0344</v>
      </c>
      <c r="K794">
        <v>1170</v>
      </c>
      <c r="L794">
        <v>314.27206050000001</v>
      </c>
      <c r="M794">
        <v>0.42240868346774102</v>
      </c>
      <c r="N794">
        <v>0</v>
      </c>
      <c r="O794">
        <v>66.499343999999994</v>
      </c>
      <c r="P794">
        <v>133644.86082</v>
      </c>
      <c r="Q794">
        <v>179.63018927419299</v>
      </c>
      <c r="R794">
        <v>142.68369000000001</v>
      </c>
      <c r="S794">
        <v>208.52061</v>
      </c>
      <c r="T794" s="80" t="s">
        <v>46</v>
      </c>
      <c r="U794" s="79"/>
    </row>
    <row r="795" spans="2:21">
      <c r="B795" s="78">
        <v>45292</v>
      </c>
      <c r="C795" t="s">
        <v>23</v>
      </c>
      <c r="D795">
        <v>62965.916359000003</v>
      </c>
      <c r="E795">
        <v>84.631608009408595</v>
      </c>
      <c r="F795">
        <v>63.198402000000002</v>
      </c>
      <c r="G795">
        <v>99.624840000000006</v>
      </c>
      <c r="H795">
        <v>796960.26207000006</v>
      </c>
      <c r="I795">
        <v>1071.18314794354</v>
      </c>
      <c r="J795">
        <v>1000.0232999999999</v>
      </c>
      <c r="K795">
        <v>1225</v>
      </c>
      <c r="L795">
        <v>1100.3504946</v>
      </c>
      <c r="M795">
        <v>1.47896571854838</v>
      </c>
      <c r="N795">
        <v>0</v>
      </c>
      <c r="O795">
        <v>90.854293999999996</v>
      </c>
      <c r="P795">
        <v>60152.685261999999</v>
      </c>
      <c r="Q795">
        <v>80.850383416666602</v>
      </c>
      <c r="R795">
        <v>63.198402000000002</v>
      </c>
      <c r="S795">
        <v>96.858050000000006</v>
      </c>
      <c r="T795" s="80" t="s">
        <v>46</v>
      </c>
      <c r="U795" s="79"/>
    </row>
    <row r="796" spans="2:21">
      <c r="B796" s="78">
        <v>45323</v>
      </c>
      <c r="C796" t="s">
        <v>24</v>
      </c>
      <c r="D796">
        <v>0</v>
      </c>
      <c r="E796">
        <v>0</v>
      </c>
      <c r="F796">
        <v>0</v>
      </c>
      <c r="G796">
        <v>0</v>
      </c>
      <c r="H796">
        <v>769805.34955000004</v>
      </c>
      <c r="I796">
        <v>1106.0421688936699</v>
      </c>
      <c r="J796">
        <v>1020.0534699999999</v>
      </c>
      <c r="K796">
        <v>1170</v>
      </c>
      <c r="L796">
        <v>80.1870124</v>
      </c>
      <c r="M796">
        <v>0.115211224712643</v>
      </c>
      <c r="N796">
        <v>0</v>
      </c>
      <c r="O796">
        <v>28.881119000000002</v>
      </c>
      <c r="P796">
        <v>122978.7197</v>
      </c>
      <c r="Q796">
        <v>176.693562787356</v>
      </c>
      <c r="R796">
        <v>140.51056</v>
      </c>
      <c r="S796">
        <v>221.57669999999999</v>
      </c>
      <c r="T796" s="80" t="s">
        <v>46</v>
      </c>
      <c r="U796" s="79"/>
    </row>
    <row r="797" spans="2:21">
      <c r="B797" s="78">
        <v>45323</v>
      </c>
      <c r="C797" t="s">
        <v>23</v>
      </c>
      <c r="D797">
        <v>56480.983501000002</v>
      </c>
      <c r="E797">
        <v>81.150838363505699</v>
      </c>
      <c r="F797">
        <v>60.288302999999999</v>
      </c>
      <c r="G797">
        <v>94.015789999999996</v>
      </c>
      <c r="H797">
        <v>737236.17091999995</v>
      </c>
      <c r="I797">
        <v>1059.2473720114899</v>
      </c>
      <c r="J797">
        <v>1000.1099</v>
      </c>
      <c r="K797">
        <v>1225</v>
      </c>
      <c r="L797">
        <v>467.77693490000001</v>
      </c>
      <c r="M797">
        <v>0.67209329727011402</v>
      </c>
      <c r="N797">
        <v>0</v>
      </c>
      <c r="O797">
        <v>87.83014</v>
      </c>
      <c r="P797">
        <v>54887.430417000003</v>
      </c>
      <c r="Q797">
        <v>78.861250599137904</v>
      </c>
      <c r="R797">
        <v>60.288302999999999</v>
      </c>
      <c r="S797">
        <v>92.405500000000004</v>
      </c>
      <c r="T797" s="80" t="s">
        <v>46</v>
      </c>
      <c r="U797" s="79"/>
    </row>
    <row r="798" spans="2:21">
      <c r="B798" s="78">
        <v>45352</v>
      </c>
      <c r="C798" t="s">
        <v>24</v>
      </c>
      <c r="D798">
        <v>0</v>
      </c>
      <c r="E798">
        <v>0</v>
      </c>
      <c r="F798">
        <v>0</v>
      </c>
      <c r="G798">
        <v>0</v>
      </c>
      <c r="H798">
        <v>824098.91856999998</v>
      </c>
      <c r="I798">
        <v>1107.65983678763</v>
      </c>
      <c r="J798">
        <v>1020.5088</v>
      </c>
      <c r="K798">
        <v>1170</v>
      </c>
      <c r="L798">
        <v>13123.543331499999</v>
      </c>
      <c r="M798">
        <v>17.6391711444892</v>
      </c>
      <c r="N798">
        <v>0</v>
      </c>
      <c r="O798">
        <v>207.19183000000001</v>
      </c>
      <c r="P798">
        <v>122495.166684</v>
      </c>
      <c r="Q798">
        <v>164.64404124193501</v>
      </c>
      <c r="R798">
        <v>124.34968000000001</v>
      </c>
      <c r="S798">
        <v>217.39296999999999</v>
      </c>
      <c r="T798" s="80" t="s">
        <v>46</v>
      </c>
      <c r="U798" s="79"/>
    </row>
    <row r="799" spans="2:21">
      <c r="B799" s="78">
        <v>45352</v>
      </c>
      <c r="C799" t="s">
        <v>23</v>
      </c>
      <c r="D799">
        <v>53825.917183999998</v>
      </c>
      <c r="E799">
        <v>72.346662881720405</v>
      </c>
      <c r="F799">
        <v>49.679234000000001</v>
      </c>
      <c r="G799">
        <v>93.034490000000005</v>
      </c>
      <c r="H799">
        <v>784317.41749999998</v>
      </c>
      <c r="I799">
        <v>1054.1900772849399</v>
      </c>
      <c r="J799">
        <v>1000.0893</v>
      </c>
      <c r="K799">
        <v>1225</v>
      </c>
      <c r="L799">
        <v>7398.1449075359997</v>
      </c>
      <c r="M799">
        <v>9.9437431552903206</v>
      </c>
      <c r="N799">
        <v>0</v>
      </c>
      <c r="O799">
        <v>191.58618000000001</v>
      </c>
      <c r="P799">
        <v>51788.674180000002</v>
      </c>
      <c r="Q799">
        <v>69.608433037634398</v>
      </c>
      <c r="R799">
        <v>49.679234000000001</v>
      </c>
      <c r="S799">
        <v>90.93253</v>
      </c>
      <c r="T799" s="80" t="s">
        <v>46</v>
      </c>
      <c r="U799" s="79"/>
    </row>
    <row r="800" spans="2:21">
      <c r="B800" s="78">
        <v>45383</v>
      </c>
      <c r="C800" t="s">
        <v>24</v>
      </c>
      <c r="D800">
        <v>0</v>
      </c>
      <c r="E800">
        <v>0</v>
      </c>
      <c r="F800">
        <v>0</v>
      </c>
      <c r="G800">
        <v>0</v>
      </c>
      <c r="H800">
        <v>792959.46912000002</v>
      </c>
      <c r="I800">
        <v>1101.332596</v>
      </c>
      <c r="J800">
        <v>1020.21204</v>
      </c>
      <c r="K800">
        <v>1170</v>
      </c>
      <c r="L800">
        <v>84438.845257145003</v>
      </c>
      <c r="M800">
        <v>117.276173968256</v>
      </c>
      <c r="N800">
        <v>0</v>
      </c>
      <c r="O800">
        <v>370.65789999999998</v>
      </c>
      <c r="P800">
        <v>109077.51785400001</v>
      </c>
      <c r="Q800">
        <v>151.49655257500001</v>
      </c>
      <c r="R800">
        <v>117.66322</v>
      </c>
      <c r="S800">
        <v>196.59693999999999</v>
      </c>
      <c r="T800" s="80" t="s">
        <v>46</v>
      </c>
      <c r="U800" s="79"/>
    </row>
    <row r="801" spans="2:21">
      <c r="B801" s="78">
        <v>45383</v>
      </c>
      <c r="C801" t="s">
        <v>23</v>
      </c>
      <c r="D801">
        <v>51111.497381000001</v>
      </c>
      <c r="E801">
        <v>70.988190806944402</v>
      </c>
      <c r="F801">
        <v>46.167225000000002</v>
      </c>
      <c r="G801">
        <v>88.435040000000001</v>
      </c>
      <c r="H801">
        <v>756187.92289000005</v>
      </c>
      <c r="I801">
        <v>1050.26100401388</v>
      </c>
      <c r="J801">
        <v>1000.25183</v>
      </c>
      <c r="K801">
        <v>1225</v>
      </c>
      <c r="L801">
        <v>3584.8190942000001</v>
      </c>
      <c r="M801">
        <v>4.97891540861111</v>
      </c>
      <c r="N801">
        <v>0</v>
      </c>
      <c r="O801">
        <v>122.71438000000001</v>
      </c>
      <c r="P801">
        <v>49975.022526000001</v>
      </c>
      <c r="Q801">
        <v>69.409753508333296</v>
      </c>
      <c r="R801">
        <v>46.167225000000002</v>
      </c>
      <c r="S801">
        <v>87.513120000000001</v>
      </c>
      <c r="T801" s="80" t="s">
        <v>46</v>
      </c>
      <c r="U801" s="79"/>
    </row>
    <row r="802" spans="2:21">
      <c r="B802" s="78">
        <v>45413</v>
      </c>
      <c r="C802" t="s">
        <v>24</v>
      </c>
      <c r="D802">
        <v>0</v>
      </c>
      <c r="E802">
        <v>0</v>
      </c>
      <c r="F802">
        <v>0</v>
      </c>
      <c r="G802">
        <v>0</v>
      </c>
      <c r="H802">
        <v>820713.56195</v>
      </c>
      <c r="I802">
        <v>1103.1096262768799</v>
      </c>
      <c r="J802">
        <v>1020.07983</v>
      </c>
      <c r="K802">
        <v>1170</v>
      </c>
      <c r="L802">
        <v>22919.150206869999</v>
      </c>
      <c r="M802">
        <v>30.805309417836</v>
      </c>
      <c r="N802">
        <v>0</v>
      </c>
      <c r="O802">
        <v>301.90440000000001</v>
      </c>
      <c r="P802">
        <v>123604.474137</v>
      </c>
      <c r="Q802">
        <v>166.13504588306401</v>
      </c>
      <c r="R802">
        <v>117.21704</v>
      </c>
      <c r="S802">
        <v>216.57248000000001</v>
      </c>
      <c r="T802" s="80" t="s">
        <v>46</v>
      </c>
      <c r="U802" s="79"/>
    </row>
    <row r="803" spans="2:21">
      <c r="B803" s="78">
        <v>45413</v>
      </c>
      <c r="C803" t="s">
        <v>23</v>
      </c>
      <c r="D803">
        <v>44598.090928999998</v>
      </c>
      <c r="E803">
        <v>59.943670603494603</v>
      </c>
      <c r="F803">
        <v>44.276420000000002</v>
      </c>
      <c r="G803">
        <v>72.685739999999996</v>
      </c>
      <c r="H803">
        <v>776697.39783999999</v>
      </c>
      <c r="I803">
        <v>1043.94811537634</v>
      </c>
      <c r="J803">
        <v>1000.016</v>
      </c>
      <c r="K803">
        <v>1212.0632000000001</v>
      </c>
      <c r="L803">
        <v>2343.1739637559999</v>
      </c>
      <c r="M803">
        <v>3.14942737063978</v>
      </c>
      <c r="N803">
        <v>0</v>
      </c>
      <c r="O803">
        <v>106.97286</v>
      </c>
      <c r="P803">
        <v>44563.817972999997</v>
      </c>
      <c r="Q803">
        <v>59.897604802419302</v>
      </c>
      <c r="R803">
        <v>45.409897000000001</v>
      </c>
      <c r="S803">
        <v>73.238380000000006</v>
      </c>
      <c r="T803" s="80" t="s">
        <v>46</v>
      </c>
      <c r="U803" s="79"/>
    </row>
    <row r="804" spans="2:21">
      <c r="B804" s="78">
        <v>45444</v>
      </c>
      <c r="C804" t="s">
        <v>24</v>
      </c>
      <c r="D804">
        <v>0</v>
      </c>
      <c r="E804">
        <v>0</v>
      </c>
      <c r="F804">
        <v>0</v>
      </c>
      <c r="G804">
        <v>0</v>
      </c>
      <c r="H804">
        <v>792177.90694999998</v>
      </c>
      <c r="I804">
        <v>1100.2470929861099</v>
      </c>
      <c r="J804">
        <v>1020.0657</v>
      </c>
      <c r="K804">
        <v>1170</v>
      </c>
      <c r="L804">
        <v>24960.563711999999</v>
      </c>
      <c r="M804">
        <v>34.667449599999998</v>
      </c>
      <c r="N804">
        <v>0</v>
      </c>
      <c r="O804">
        <v>301.60727000000003</v>
      </c>
      <c r="P804">
        <v>128837.052284</v>
      </c>
      <c r="Q804">
        <v>178.94035039444401</v>
      </c>
      <c r="R804">
        <v>124.73981000000001</v>
      </c>
      <c r="S804">
        <v>233.77777</v>
      </c>
      <c r="T804" s="80" t="s">
        <v>46</v>
      </c>
      <c r="U804" s="79"/>
    </row>
    <row r="805" spans="2:21">
      <c r="B805" s="78">
        <v>45444</v>
      </c>
      <c r="C805" t="s">
        <v>23</v>
      </c>
      <c r="D805">
        <v>48302.976365000002</v>
      </c>
      <c r="E805">
        <v>67.087467173611103</v>
      </c>
      <c r="F805">
        <v>46.980156000000001</v>
      </c>
      <c r="G805">
        <v>89.318799999999996</v>
      </c>
      <c r="H805">
        <v>748837.33274999994</v>
      </c>
      <c r="I805">
        <v>1040.05185104166</v>
      </c>
      <c r="J805">
        <v>1000.1537</v>
      </c>
      <c r="K805">
        <v>1160.0833</v>
      </c>
      <c r="L805">
        <v>0</v>
      </c>
      <c r="M805">
        <v>0</v>
      </c>
      <c r="N805">
        <v>0</v>
      </c>
      <c r="O805">
        <v>0</v>
      </c>
      <c r="P805">
        <v>49082.083297999998</v>
      </c>
      <c r="Q805">
        <v>68.169560136111102</v>
      </c>
      <c r="R805">
        <v>47.846440000000001</v>
      </c>
      <c r="S805">
        <v>91.282973999999996</v>
      </c>
      <c r="T805" s="80" t="s">
        <v>46</v>
      </c>
      <c r="U805" s="79"/>
    </row>
    <row r="806" spans="2:21">
      <c r="B806" s="78">
        <v>45474</v>
      </c>
      <c r="C806" t="s">
        <v>24</v>
      </c>
      <c r="D806">
        <v>0</v>
      </c>
      <c r="E806">
        <v>0</v>
      </c>
      <c r="F806">
        <v>0</v>
      </c>
      <c r="G806">
        <v>0</v>
      </c>
      <c r="H806">
        <v>820383.27792000002</v>
      </c>
      <c r="I806">
        <v>1102.66569612903</v>
      </c>
      <c r="J806">
        <v>1020.0834</v>
      </c>
      <c r="K806">
        <v>1170</v>
      </c>
      <c r="L806">
        <v>717.79121269999996</v>
      </c>
      <c r="M806">
        <v>0.96477313534946196</v>
      </c>
      <c r="N806">
        <v>0</v>
      </c>
      <c r="O806">
        <v>63.343215999999998</v>
      </c>
      <c r="P806">
        <v>143970.89945999999</v>
      </c>
      <c r="Q806">
        <v>193.509273467741</v>
      </c>
      <c r="R806">
        <v>137.58302</v>
      </c>
      <c r="S806">
        <v>243.61005</v>
      </c>
      <c r="T806" s="80" t="s">
        <v>46</v>
      </c>
      <c r="U806" s="79"/>
    </row>
    <row r="807" spans="2:21">
      <c r="B807" s="78">
        <v>45474</v>
      </c>
      <c r="C807" t="s">
        <v>23</v>
      </c>
      <c r="D807">
        <v>55534.084121</v>
      </c>
      <c r="E807">
        <v>74.642586184139702</v>
      </c>
      <c r="F807">
        <v>52.753990000000002</v>
      </c>
      <c r="G807">
        <v>92.015929999999997</v>
      </c>
      <c r="H807">
        <v>779820.68634000001</v>
      </c>
      <c r="I807">
        <v>1048.1460837903201</v>
      </c>
      <c r="J807">
        <v>1000.141</v>
      </c>
      <c r="K807">
        <v>1194.8290999999999</v>
      </c>
      <c r="L807">
        <v>0</v>
      </c>
      <c r="M807">
        <v>0</v>
      </c>
      <c r="N807">
        <v>0</v>
      </c>
      <c r="O807">
        <v>0</v>
      </c>
      <c r="P807">
        <v>56342.091674000003</v>
      </c>
      <c r="Q807">
        <v>75.728617841397806</v>
      </c>
      <c r="R807">
        <v>54.660995</v>
      </c>
      <c r="S807">
        <v>93.38655</v>
      </c>
      <c r="T807" s="80" t="s">
        <v>46</v>
      </c>
      <c r="U807" s="79"/>
    </row>
    <row r="808" spans="2:21">
      <c r="B808" s="78">
        <v>45505</v>
      </c>
      <c r="C808" t="s">
        <v>24</v>
      </c>
      <c r="D808">
        <v>0</v>
      </c>
      <c r="E808">
        <v>0</v>
      </c>
      <c r="F808">
        <v>0</v>
      </c>
      <c r="G808">
        <v>0</v>
      </c>
      <c r="H808">
        <v>819586.31270999997</v>
      </c>
      <c r="I808">
        <v>1101.5945063306399</v>
      </c>
      <c r="J808">
        <v>1020.31555</v>
      </c>
      <c r="K808">
        <v>1170</v>
      </c>
      <c r="L808">
        <v>82.850905600000004</v>
      </c>
      <c r="M808">
        <v>0.11135874408602101</v>
      </c>
      <c r="N808">
        <v>0</v>
      </c>
      <c r="O808">
        <v>29.915175999999999</v>
      </c>
      <c r="P808">
        <v>142536.89496999999</v>
      </c>
      <c r="Q808">
        <v>191.58184807795601</v>
      </c>
      <c r="R808">
        <v>140.84637000000001</v>
      </c>
      <c r="S808">
        <v>241.60849999999999</v>
      </c>
      <c r="T808" s="80" t="s">
        <v>46</v>
      </c>
      <c r="U808" s="79"/>
    </row>
    <row r="809" spans="2:21">
      <c r="B809" s="78">
        <v>45505</v>
      </c>
      <c r="C809" t="s">
        <v>23</v>
      </c>
      <c r="D809">
        <v>57776.248706999999</v>
      </c>
      <c r="E809">
        <v>77.656248262096696</v>
      </c>
      <c r="F809">
        <v>64.286995000000005</v>
      </c>
      <c r="G809">
        <v>90.817189999999997</v>
      </c>
      <c r="H809">
        <v>779936.73780999996</v>
      </c>
      <c r="I809">
        <v>1048.3020669489199</v>
      </c>
      <c r="J809">
        <v>1000.304</v>
      </c>
      <c r="K809">
        <v>1186.9168999999999</v>
      </c>
      <c r="L809">
        <v>0</v>
      </c>
      <c r="M809">
        <v>0</v>
      </c>
      <c r="N809">
        <v>0</v>
      </c>
      <c r="O809">
        <v>0</v>
      </c>
      <c r="P809">
        <v>58649.020608999999</v>
      </c>
      <c r="Q809">
        <v>78.829328775537604</v>
      </c>
      <c r="R809">
        <v>65.370230000000006</v>
      </c>
      <c r="S809">
        <v>92.093315000000004</v>
      </c>
      <c r="T809" s="80" t="s">
        <v>46</v>
      </c>
      <c r="U809" s="79"/>
    </row>
    <row r="810" spans="2:21">
      <c r="B810" s="78">
        <v>45536</v>
      </c>
      <c r="C810" t="s">
        <v>24</v>
      </c>
      <c r="D810">
        <v>0</v>
      </c>
      <c r="E810">
        <v>0</v>
      </c>
      <c r="F810">
        <v>0</v>
      </c>
      <c r="G810">
        <v>0</v>
      </c>
      <c r="H810">
        <v>797314.51563000004</v>
      </c>
      <c r="I810">
        <v>1107.3812717083299</v>
      </c>
      <c r="J810">
        <v>1020.2333</v>
      </c>
      <c r="K810">
        <v>1170</v>
      </c>
      <c r="L810">
        <v>1952.8187620000001</v>
      </c>
      <c r="M810">
        <v>2.7122482805555501</v>
      </c>
      <c r="N810">
        <v>0</v>
      </c>
      <c r="O810">
        <v>184.93436</v>
      </c>
      <c r="P810">
        <v>128236.69139000001</v>
      </c>
      <c r="Q810">
        <v>178.10651581944401</v>
      </c>
      <c r="R810">
        <v>133.65917999999999</v>
      </c>
      <c r="S810">
        <v>226.57074</v>
      </c>
      <c r="T810" s="80" t="s">
        <v>46</v>
      </c>
      <c r="U810" s="79"/>
    </row>
    <row r="811" spans="2:21">
      <c r="B811" s="78">
        <v>45536</v>
      </c>
      <c r="C811" t="s">
        <v>23</v>
      </c>
      <c r="D811">
        <v>54048.484868</v>
      </c>
      <c r="E811">
        <v>75.067340094444404</v>
      </c>
      <c r="F811">
        <v>61.550280000000001</v>
      </c>
      <c r="G811">
        <v>85.823560000000001</v>
      </c>
      <c r="H811">
        <v>754935.60533000005</v>
      </c>
      <c r="I811">
        <v>1048.52167406944</v>
      </c>
      <c r="J811">
        <v>1000.0054</v>
      </c>
      <c r="K811">
        <v>1193.8327999999999</v>
      </c>
      <c r="L811">
        <v>0</v>
      </c>
      <c r="M811">
        <v>0</v>
      </c>
      <c r="N811">
        <v>0</v>
      </c>
      <c r="O811">
        <v>0</v>
      </c>
      <c r="P811">
        <v>54658.020487000002</v>
      </c>
      <c r="Q811">
        <v>75.913917343055502</v>
      </c>
      <c r="R811">
        <v>61.801160000000003</v>
      </c>
      <c r="S811">
        <v>87.924059999999997</v>
      </c>
      <c r="T811" s="80" t="s">
        <v>46</v>
      </c>
      <c r="U811" s="79"/>
    </row>
    <row r="812" spans="2:21">
      <c r="B812" s="78">
        <v>45566</v>
      </c>
      <c r="C812" t="s">
        <v>24</v>
      </c>
      <c r="D812">
        <v>0</v>
      </c>
      <c r="E812">
        <v>0</v>
      </c>
      <c r="F812">
        <v>0</v>
      </c>
      <c r="G812">
        <v>0</v>
      </c>
      <c r="H812">
        <v>829532.23499000003</v>
      </c>
      <c r="I812">
        <v>1114.96268143817</v>
      </c>
      <c r="J812">
        <v>1020.12256</v>
      </c>
      <c r="K812">
        <v>1170</v>
      </c>
      <c r="L812">
        <v>20093.150548260001</v>
      </c>
      <c r="M812">
        <v>27.0069227799193</v>
      </c>
      <c r="N812">
        <v>0</v>
      </c>
      <c r="O812">
        <v>320.90305000000001</v>
      </c>
      <c r="P812">
        <v>119697.27817200001</v>
      </c>
      <c r="Q812">
        <v>160.883438403225</v>
      </c>
      <c r="R812">
        <v>111.97933</v>
      </c>
      <c r="S812">
        <v>217.78172000000001</v>
      </c>
      <c r="T812" s="80" t="s">
        <v>46</v>
      </c>
      <c r="U812" s="79"/>
    </row>
    <row r="813" spans="2:21">
      <c r="B813" s="78">
        <v>45566</v>
      </c>
      <c r="C813" t="s">
        <v>23</v>
      </c>
      <c r="D813">
        <v>55412.623712000001</v>
      </c>
      <c r="E813">
        <v>74.479332946236497</v>
      </c>
      <c r="F813">
        <v>64.095770000000002</v>
      </c>
      <c r="G813">
        <v>85.837299999999999</v>
      </c>
      <c r="H813">
        <v>776173.46531999996</v>
      </c>
      <c r="I813">
        <v>1043.243905</v>
      </c>
      <c r="J813">
        <v>1000.1196</v>
      </c>
      <c r="K813">
        <v>1202.6654000000001</v>
      </c>
      <c r="L813">
        <v>0</v>
      </c>
      <c r="M813">
        <v>0</v>
      </c>
      <c r="N813">
        <v>0</v>
      </c>
      <c r="O813">
        <v>0</v>
      </c>
      <c r="P813">
        <v>56129.335876999998</v>
      </c>
      <c r="Q813">
        <v>75.442655748655895</v>
      </c>
      <c r="R813">
        <v>64.388465999999994</v>
      </c>
      <c r="S813">
        <v>87.234009999999998</v>
      </c>
      <c r="T813" s="80" t="s">
        <v>46</v>
      </c>
      <c r="U813" s="79"/>
    </row>
    <row r="814" spans="2:21">
      <c r="B814" s="78">
        <v>45597</v>
      </c>
      <c r="C814" t="s">
        <v>24</v>
      </c>
      <c r="D814">
        <v>0</v>
      </c>
      <c r="E814">
        <v>0</v>
      </c>
      <c r="F814">
        <v>0</v>
      </c>
      <c r="G814">
        <v>0</v>
      </c>
      <c r="H814">
        <v>794434.29747999995</v>
      </c>
      <c r="I814">
        <v>1103.3809687222199</v>
      </c>
      <c r="J814">
        <v>1020.0841</v>
      </c>
      <c r="K814">
        <v>1170</v>
      </c>
      <c r="L814">
        <v>3839.0321936999999</v>
      </c>
      <c r="M814">
        <v>5.3319891579166603</v>
      </c>
      <c r="N814">
        <v>0</v>
      </c>
      <c r="O814">
        <v>165.51241999999999</v>
      </c>
      <c r="P814">
        <v>123215.07865</v>
      </c>
      <c r="Q814">
        <v>171.132053680555</v>
      </c>
      <c r="R814">
        <v>129.72772000000001</v>
      </c>
      <c r="S814">
        <v>205.62129999999999</v>
      </c>
      <c r="T814" s="80" t="s">
        <v>46</v>
      </c>
      <c r="U814" s="79"/>
    </row>
    <row r="815" spans="2:21">
      <c r="B815" s="78">
        <v>45597</v>
      </c>
      <c r="C815" t="s">
        <v>23</v>
      </c>
      <c r="D815">
        <v>55132.374612</v>
      </c>
      <c r="E815">
        <v>76.572742516666594</v>
      </c>
      <c r="F815">
        <v>53.219450000000002</v>
      </c>
      <c r="G815">
        <v>91.314530000000005</v>
      </c>
      <c r="H815">
        <v>760425.44753</v>
      </c>
      <c r="I815">
        <v>1056.1464549027701</v>
      </c>
      <c r="J815">
        <v>1000.2406999999999</v>
      </c>
      <c r="K815">
        <v>1225</v>
      </c>
      <c r="L815">
        <v>435.3012339</v>
      </c>
      <c r="M815">
        <v>0.60458504708333305</v>
      </c>
      <c r="N815">
        <v>0</v>
      </c>
      <c r="O815">
        <v>53.592660000000002</v>
      </c>
      <c r="P815">
        <v>54042.941305</v>
      </c>
      <c r="Q815">
        <v>75.059640701388801</v>
      </c>
      <c r="R815">
        <v>53.219450000000002</v>
      </c>
      <c r="S815">
        <v>89.437799999999996</v>
      </c>
      <c r="T815" s="80" t="s">
        <v>46</v>
      </c>
      <c r="U815" s="79"/>
    </row>
    <row r="816" spans="2:21">
      <c r="B816" s="78">
        <v>45627</v>
      </c>
      <c r="C816" t="s">
        <v>24</v>
      </c>
      <c r="D816">
        <v>0</v>
      </c>
      <c r="E816">
        <v>0</v>
      </c>
      <c r="F816">
        <v>0</v>
      </c>
      <c r="G816">
        <v>0</v>
      </c>
      <c r="H816">
        <v>818918.13167000003</v>
      </c>
      <c r="I816">
        <v>1100.6964135349399</v>
      </c>
      <c r="J816">
        <v>1021.40454</v>
      </c>
      <c r="K816">
        <v>1170</v>
      </c>
      <c r="L816">
        <v>2349.4432944999999</v>
      </c>
      <c r="M816">
        <v>3.15785389045698</v>
      </c>
      <c r="N816">
        <v>0</v>
      </c>
      <c r="O816">
        <v>122.33853000000001</v>
      </c>
      <c r="P816">
        <v>132891.32582</v>
      </c>
      <c r="Q816">
        <v>178.61737341397799</v>
      </c>
      <c r="R816">
        <v>141.87288000000001</v>
      </c>
      <c r="S816">
        <v>218.80428000000001</v>
      </c>
      <c r="T816" s="80" t="s">
        <v>46</v>
      </c>
      <c r="U816" s="79"/>
    </row>
    <row r="817" spans="2:21">
      <c r="B817" s="78">
        <v>45627</v>
      </c>
      <c r="C817" t="s">
        <v>23</v>
      </c>
      <c r="D817">
        <v>62087.086410000004</v>
      </c>
      <c r="E817">
        <v>83.450384959677393</v>
      </c>
      <c r="F817">
        <v>65.549030000000002</v>
      </c>
      <c r="G817">
        <v>95.219390000000004</v>
      </c>
      <c r="H817">
        <v>784144.28388999996</v>
      </c>
      <c r="I817">
        <v>1053.95737081989</v>
      </c>
      <c r="J817">
        <v>1000.21204</v>
      </c>
      <c r="K817">
        <v>1225</v>
      </c>
      <c r="L817">
        <v>350.91369864000001</v>
      </c>
      <c r="M817">
        <v>0.47165819709677398</v>
      </c>
      <c r="N817">
        <v>0</v>
      </c>
      <c r="O817">
        <v>102.56494000000001</v>
      </c>
      <c r="P817">
        <v>60104.580475000002</v>
      </c>
      <c r="Q817">
        <v>80.785726444892404</v>
      </c>
      <c r="R817">
        <v>65.549030000000002</v>
      </c>
      <c r="S817">
        <v>94.171260000000004</v>
      </c>
      <c r="T817" s="80" t="s">
        <v>46</v>
      </c>
      <c r="U817" s="79"/>
    </row>
    <row r="818" spans="2:21">
      <c r="B818" s="78">
        <v>45658</v>
      </c>
      <c r="C818" t="s">
        <v>24</v>
      </c>
      <c r="D818">
        <v>0</v>
      </c>
      <c r="E818">
        <v>0</v>
      </c>
      <c r="F818">
        <v>0</v>
      </c>
      <c r="G818">
        <v>0</v>
      </c>
      <c r="H818">
        <v>819134.95102000004</v>
      </c>
      <c r="I818">
        <v>1100.9878373924701</v>
      </c>
      <c r="J818">
        <v>1020.90625</v>
      </c>
      <c r="K818">
        <v>1170</v>
      </c>
      <c r="L818">
        <v>832.07656999999995</v>
      </c>
      <c r="M818">
        <v>1.1183824865591301</v>
      </c>
      <c r="N818">
        <v>0</v>
      </c>
      <c r="O818">
        <v>70.916213999999997</v>
      </c>
      <c r="P818">
        <v>135160.3658</v>
      </c>
      <c r="Q818">
        <v>181.66715833333299</v>
      </c>
      <c r="R818">
        <v>144.68695</v>
      </c>
      <c r="S818">
        <v>208.77777</v>
      </c>
      <c r="T818" s="80" t="s">
        <v>46</v>
      </c>
      <c r="U818" s="79" t="s">
        <v>44</v>
      </c>
    </row>
    <row r="819" spans="2:21">
      <c r="B819" s="78">
        <v>45658</v>
      </c>
      <c r="C819" t="s">
        <v>23</v>
      </c>
      <c r="D819">
        <v>62922.565304999996</v>
      </c>
      <c r="E819">
        <v>84.573340463709599</v>
      </c>
      <c r="F819">
        <v>62.560809999999996</v>
      </c>
      <c r="G819">
        <v>99.361859999999993</v>
      </c>
      <c r="H819">
        <v>795402.03503999999</v>
      </c>
      <c r="I819">
        <v>1069.08875677419</v>
      </c>
      <c r="J819">
        <v>1000.21234</v>
      </c>
      <c r="K819">
        <v>1225</v>
      </c>
      <c r="L819">
        <v>936.26804143000004</v>
      </c>
      <c r="M819">
        <v>1.2584247868682701</v>
      </c>
      <c r="N819">
        <v>0</v>
      </c>
      <c r="O819">
        <v>94.464280000000002</v>
      </c>
      <c r="P819">
        <v>60258.466490999999</v>
      </c>
      <c r="Q819">
        <v>80.9925624879032</v>
      </c>
      <c r="R819">
        <v>62.560809999999996</v>
      </c>
      <c r="S819">
        <v>96.474556000000007</v>
      </c>
      <c r="T819" s="80" t="s">
        <v>46</v>
      </c>
      <c r="U819" s="79"/>
    </row>
    <row r="820" spans="2:21">
      <c r="B820" s="78">
        <v>45689</v>
      </c>
      <c r="C820" t="s">
        <v>24</v>
      </c>
      <c r="D820">
        <v>0</v>
      </c>
      <c r="E820">
        <v>0</v>
      </c>
      <c r="F820">
        <v>0</v>
      </c>
      <c r="G820">
        <v>0</v>
      </c>
      <c r="H820">
        <v>744694.10881999996</v>
      </c>
      <c r="I820">
        <v>1108.17575717261</v>
      </c>
      <c r="J820">
        <v>1020.5550500000001</v>
      </c>
      <c r="K820">
        <v>1170</v>
      </c>
      <c r="L820">
        <v>344.34328090000002</v>
      </c>
      <c r="M820">
        <v>0.51241559657738001</v>
      </c>
      <c r="N820">
        <v>0</v>
      </c>
      <c r="O820">
        <v>71.506</v>
      </c>
      <c r="P820">
        <v>120463.94482</v>
      </c>
      <c r="Q820">
        <v>179.26182264880899</v>
      </c>
      <c r="R820">
        <v>142.91327000000001</v>
      </c>
      <c r="S820">
        <v>221.29918000000001</v>
      </c>
      <c r="T820" s="80" t="s">
        <v>46</v>
      </c>
      <c r="U820" s="79"/>
    </row>
    <row r="821" spans="2:21">
      <c r="B821" s="78">
        <v>45689</v>
      </c>
      <c r="C821" t="s">
        <v>23</v>
      </c>
      <c r="D821">
        <v>54802.755830000002</v>
      </c>
      <c r="E821">
        <v>81.551719985119007</v>
      </c>
      <c r="F821">
        <v>63.778170000000003</v>
      </c>
      <c r="G821">
        <v>95.74409</v>
      </c>
      <c r="H821">
        <v>713016.81542</v>
      </c>
      <c r="I821">
        <v>1061.03692770833</v>
      </c>
      <c r="J821">
        <v>1000.10126</v>
      </c>
      <c r="K821">
        <v>1225</v>
      </c>
      <c r="L821">
        <v>128.64005969999999</v>
      </c>
      <c r="M821">
        <v>0.19142866026785699</v>
      </c>
      <c r="N821">
        <v>0</v>
      </c>
      <c r="O821">
        <v>38.035034000000003</v>
      </c>
      <c r="P821">
        <v>53379.457924000002</v>
      </c>
      <c r="Q821">
        <v>79.433717148809507</v>
      </c>
      <c r="R821">
        <v>63.778170000000003</v>
      </c>
      <c r="S821">
        <v>92.845269999999999</v>
      </c>
      <c r="T821" s="80" t="s">
        <v>46</v>
      </c>
      <c r="U821" s="79"/>
    </row>
    <row r="822" spans="2:21">
      <c r="B822" s="78">
        <v>45717</v>
      </c>
      <c r="C822" t="s">
        <v>24</v>
      </c>
      <c r="D822">
        <v>0</v>
      </c>
      <c r="E822">
        <v>0</v>
      </c>
      <c r="F822">
        <v>0</v>
      </c>
      <c r="G822">
        <v>0</v>
      </c>
      <c r="H822">
        <v>825953.78503000003</v>
      </c>
      <c r="I822">
        <v>1110.15293686827</v>
      </c>
      <c r="J822">
        <v>1020.5862</v>
      </c>
      <c r="K822">
        <v>1170</v>
      </c>
      <c r="L822">
        <v>22622.685231849999</v>
      </c>
      <c r="M822">
        <v>30.406834989045599</v>
      </c>
      <c r="N822">
        <v>0</v>
      </c>
      <c r="O822">
        <v>232.0351</v>
      </c>
      <c r="P822">
        <v>122976.08903</v>
      </c>
      <c r="Q822">
        <v>165.29044224462299</v>
      </c>
      <c r="R822">
        <v>127.03780999999999</v>
      </c>
      <c r="S822">
        <v>224.81334000000001</v>
      </c>
      <c r="T822" s="80" t="s">
        <v>46</v>
      </c>
      <c r="U822" s="79"/>
    </row>
    <row r="823" spans="2:21">
      <c r="B823" s="78">
        <v>45717</v>
      </c>
      <c r="C823" t="s">
        <v>23</v>
      </c>
      <c r="D823">
        <v>53533.391725000001</v>
      </c>
      <c r="E823">
        <v>71.953483501343996</v>
      </c>
      <c r="F823">
        <v>49.742573</v>
      </c>
      <c r="G823">
        <v>86.167755</v>
      </c>
      <c r="H823">
        <v>786474.04968000005</v>
      </c>
      <c r="I823">
        <v>1057.0887764516101</v>
      </c>
      <c r="J823">
        <v>1000.4752</v>
      </c>
      <c r="K823">
        <v>1225</v>
      </c>
      <c r="L823">
        <v>8358.91936833</v>
      </c>
      <c r="M823">
        <v>11.2351066778629</v>
      </c>
      <c r="N823">
        <v>0</v>
      </c>
      <c r="O823">
        <v>191.32848999999999</v>
      </c>
      <c r="P823">
        <v>51529.451384</v>
      </c>
      <c r="Q823">
        <v>69.2600153010752</v>
      </c>
      <c r="R823">
        <v>49.742573</v>
      </c>
      <c r="S823">
        <v>85.372129999999999</v>
      </c>
      <c r="T823" s="80" t="s">
        <v>46</v>
      </c>
      <c r="U823" s="79"/>
    </row>
    <row r="824" spans="2:21">
      <c r="B824" s="78">
        <v>45748</v>
      </c>
      <c r="C824" t="s">
        <v>24</v>
      </c>
      <c r="D824">
        <v>0</v>
      </c>
      <c r="E824">
        <v>0</v>
      </c>
      <c r="F824">
        <v>0</v>
      </c>
      <c r="G824">
        <v>0</v>
      </c>
      <c r="H824">
        <v>794099.04778999998</v>
      </c>
      <c r="I824">
        <v>1102.9153441527701</v>
      </c>
      <c r="J824">
        <v>1020.7826</v>
      </c>
      <c r="K824">
        <v>1170</v>
      </c>
      <c r="L824">
        <v>69644.693536899998</v>
      </c>
      <c r="M824">
        <v>96.728741023472196</v>
      </c>
      <c r="N824">
        <v>0</v>
      </c>
      <c r="O824">
        <v>385.23500000000001</v>
      </c>
      <c r="P824">
        <v>112076.635351</v>
      </c>
      <c r="Q824">
        <v>155.66199354305499</v>
      </c>
      <c r="R824">
        <v>118.081</v>
      </c>
      <c r="S824">
        <v>200.84215</v>
      </c>
      <c r="T824" s="80" t="s">
        <v>46</v>
      </c>
      <c r="U824" s="79"/>
    </row>
    <row r="825" spans="2:21">
      <c r="B825" s="78">
        <v>45748</v>
      </c>
      <c r="C825" t="s">
        <v>23</v>
      </c>
      <c r="D825">
        <v>51386.035036000001</v>
      </c>
      <c r="E825">
        <v>71.369493105555506</v>
      </c>
      <c r="F825">
        <v>46.348582999999998</v>
      </c>
      <c r="G825">
        <v>88.815124999999995</v>
      </c>
      <c r="H825">
        <v>756469.39174999995</v>
      </c>
      <c r="I825">
        <v>1050.6519329861101</v>
      </c>
      <c r="J825">
        <v>1000.0675</v>
      </c>
      <c r="K825">
        <v>1225</v>
      </c>
      <c r="L825">
        <v>2790.9035657999998</v>
      </c>
      <c r="M825">
        <v>3.8762549525000001</v>
      </c>
      <c r="N825">
        <v>0</v>
      </c>
      <c r="O825">
        <v>100.05198</v>
      </c>
      <c r="P825">
        <v>50227.144362999999</v>
      </c>
      <c r="Q825">
        <v>69.759922726388794</v>
      </c>
      <c r="R825">
        <v>46.348582999999998</v>
      </c>
      <c r="S825">
        <v>87.774500000000003</v>
      </c>
      <c r="T825" s="80" t="s">
        <v>46</v>
      </c>
      <c r="U825" s="79"/>
    </row>
    <row r="826" spans="2:21">
      <c r="B826" s="78">
        <v>45778</v>
      </c>
      <c r="C826" t="s">
        <v>24</v>
      </c>
      <c r="D826">
        <v>0</v>
      </c>
      <c r="E826">
        <v>0</v>
      </c>
      <c r="F826">
        <v>0</v>
      </c>
      <c r="G826">
        <v>0</v>
      </c>
      <c r="H826">
        <v>820544.48022000003</v>
      </c>
      <c r="I826">
        <v>1102.8823658870899</v>
      </c>
      <c r="J826">
        <v>1020.12476</v>
      </c>
      <c r="K826">
        <v>1170</v>
      </c>
      <c r="L826">
        <v>27192.700382300001</v>
      </c>
      <c r="M826">
        <v>36.549328470833302</v>
      </c>
      <c r="N826">
        <v>0</v>
      </c>
      <c r="O826">
        <v>328.94936999999999</v>
      </c>
      <c r="P826">
        <v>124075.436757</v>
      </c>
      <c r="Q826">
        <v>166.76806015725799</v>
      </c>
      <c r="R826">
        <v>120.30647</v>
      </c>
      <c r="S826">
        <v>215.12692000000001</v>
      </c>
      <c r="T826" s="80" t="s">
        <v>46</v>
      </c>
      <c r="U826" s="79"/>
    </row>
    <row r="827" spans="2:21">
      <c r="B827" s="78">
        <v>45778</v>
      </c>
      <c r="C827" t="s">
        <v>23</v>
      </c>
      <c r="D827">
        <v>44726.880440000001</v>
      </c>
      <c r="E827">
        <v>60.116774784946202</v>
      </c>
      <c r="F827">
        <v>44.203262000000002</v>
      </c>
      <c r="G827">
        <v>79.570589999999996</v>
      </c>
      <c r="H827">
        <v>776462.08814000001</v>
      </c>
      <c r="I827">
        <v>1043.63183889784</v>
      </c>
      <c r="J827">
        <v>1000.1454</v>
      </c>
      <c r="K827">
        <v>1207.203</v>
      </c>
      <c r="L827">
        <v>2351.0468734800002</v>
      </c>
      <c r="M827">
        <v>3.1600092385483798</v>
      </c>
      <c r="N827">
        <v>0</v>
      </c>
      <c r="O827">
        <v>101.34135999999999</v>
      </c>
      <c r="P827">
        <v>44697.750490999999</v>
      </c>
      <c r="Q827">
        <v>60.077621627688103</v>
      </c>
      <c r="R827">
        <v>45.247790000000002</v>
      </c>
      <c r="S827">
        <v>79.09</v>
      </c>
      <c r="T827" s="80" t="s">
        <v>46</v>
      </c>
      <c r="U827" s="79"/>
    </row>
    <row r="828" spans="2:21">
      <c r="B828" s="78">
        <v>45809</v>
      </c>
      <c r="C828" t="s">
        <v>24</v>
      </c>
      <c r="D828">
        <v>0</v>
      </c>
      <c r="E828">
        <v>0</v>
      </c>
      <c r="F828">
        <v>0</v>
      </c>
      <c r="G828">
        <v>0</v>
      </c>
      <c r="H828">
        <v>791769.28226000001</v>
      </c>
      <c r="I828">
        <v>1099.6795586944399</v>
      </c>
      <c r="J828">
        <v>1020.345</v>
      </c>
      <c r="K828">
        <v>1170</v>
      </c>
      <c r="L828">
        <v>30158.971008</v>
      </c>
      <c r="M828">
        <v>41.887459733333301</v>
      </c>
      <c r="N828">
        <v>0</v>
      </c>
      <c r="O828">
        <v>327.6354</v>
      </c>
      <c r="P828">
        <v>129159.49385899999</v>
      </c>
      <c r="Q828">
        <v>179.38818591527701</v>
      </c>
      <c r="R828">
        <v>125.978836</v>
      </c>
      <c r="S828">
        <v>234.30924999999999</v>
      </c>
      <c r="T828" s="80" t="s">
        <v>46</v>
      </c>
      <c r="U828" s="79"/>
    </row>
    <row r="829" spans="2:21">
      <c r="B829" s="78">
        <v>45809</v>
      </c>
      <c r="C829" t="s">
        <v>23</v>
      </c>
      <c r="D829">
        <v>48216.195791999999</v>
      </c>
      <c r="E829">
        <v>66.966938600000006</v>
      </c>
      <c r="F829">
        <v>46.147407999999999</v>
      </c>
      <c r="G829">
        <v>88.084999999999994</v>
      </c>
      <c r="H829">
        <v>748839.67154999997</v>
      </c>
      <c r="I829">
        <v>1040.0550993750001</v>
      </c>
      <c r="J829">
        <v>1000.0969</v>
      </c>
      <c r="K829">
        <v>1144.9009000000001</v>
      </c>
      <c r="L829">
        <v>18.026447000000001</v>
      </c>
      <c r="M829">
        <v>2.5036731944444401E-2</v>
      </c>
      <c r="N829">
        <v>0</v>
      </c>
      <c r="O829">
        <v>18.026447000000001</v>
      </c>
      <c r="P829">
        <v>49448.404796000003</v>
      </c>
      <c r="Q829">
        <v>68.6783399944444</v>
      </c>
      <c r="R829">
        <v>46.92812</v>
      </c>
      <c r="S829">
        <v>90.833960000000005</v>
      </c>
      <c r="T829" s="80" t="s">
        <v>46</v>
      </c>
      <c r="U829" s="79"/>
    </row>
    <row r="830" spans="2:21">
      <c r="B830" s="78">
        <v>45839</v>
      </c>
      <c r="C830" t="s">
        <v>24</v>
      </c>
      <c r="D830">
        <v>0</v>
      </c>
      <c r="E830">
        <v>0</v>
      </c>
      <c r="F830">
        <v>0</v>
      </c>
      <c r="G830">
        <v>0</v>
      </c>
      <c r="H830">
        <v>818242.31152999995</v>
      </c>
      <c r="I830">
        <v>1099.7880531317201</v>
      </c>
      <c r="J830">
        <v>1020.23096</v>
      </c>
      <c r="K830">
        <v>1170</v>
      </c>
      <c r="L830">
        <v>2252.0862585999998</v>
      </c>
      <c r="M830">
        <v>3.0269976594085999</v>
      </c>
      <c r="N830">
        <v>0</v>
      </c>
      <c r="O830">
        <v>116.979614</v>
      </c>
      <c r="P830">
        <v>143862.22713000001</v>
      </c>
      <c r="Q830">
        <v>193.36320850806399</v>
      </c>
      <c r="R830">
        <v>139.54799</v>
      </c>
      <c r="S830">
        <v>243.35083</v>
      </c>
      <c r="T830" s="80" t="s">
        <v>46</v>
      </c>
      <c r="U830" s="79"/>
    </row>
    <row r="831" spans="2:21">
      <c r="B831" s="78">
        <v>45839</v>
      </c>
      <c r="C831" t="s">
        <v>23</v>
      </c>
      <c r="D831">
        <v>56132.421313999999</v>
      </c>
      <c r="E831">
        <v>75.446802841397798</v>
      </c>
      <c r="F831">
        <v>53.597079999999998</v>
      </c>
      <c r="G831">
        <v>88.707499999999996</v>
      </c>
      <c r="H831">
        <v>777333.86909000005</v>
      </c>
      <c r="I831">
        <v>1044.80358748655</v>
      </c>
      <c r="J831">
        <v>1000.1161</v>
      </c>
      <c r="K831">
        <v>1173.6760999999999</v>
      </c>
      <c r="L831">
        <v>0</v>
      </c>
      <c r="M831">
        <v>0</v>
      </c>
      <c r="N831">
        <v>0</v>
      </c>
      <c r="O831">
        <v>0</v>
      </c>
      <c r="P831">
        <v>57399.404138999998</v>
      </c>
      <c r="Q831">
        <v>77.149736745967701</v>
      </c>
      <c r="R831">
        <v>55.518818000000003</v>
      </c>
      <c r="S831">
        <v>92.721639999999994</v>
      </c>
      <c r="T831" s="80" t="s">
        <v>46</v>
      </c>
      <c r="U831" s="79"/>
    </row>
    <row r="832" spans="2:21">
      <c r="B832" s="78">
        <v>45870</v>
      </c>
      <c r="C832" t="s">
        <v>24</v>
      </c>
      <c r="D832">
        <v>0</v>
      </c>
      <c r="E832">
        <v>0</v>
      </c>
      <c r="F832">
        <v>0</v>
      </c>
      <c r="G832">
        <v>0</v>
      </c>
      <c r="H832">
        <v>821023.58614999999</v>
      </c>
      <c r="I832">
        <v>1103.52632547043</v>
      </c>
      <c r="J832">
        <v>1020.3799</v>
      </c>
      <c r="K832">
        <v>1170</v>
      </c>
      <c r="L832">
        <v>130.6139531</v>
      </c>
      <c r="M832">
        <v>0.17555638857526801</v>
      </c>
      <c r="N832">
        <v>0</v>
      </c>
      <c r="O832">
        <v>57.933852999999999</v>
      </c>
      <c r="P832">
        <v>142649.41112999999</v>
      </c>
      <c r="Q832">
        <v>191.73307947580599</v>
      </c>
      <c r="R832">
        <v>139.63376</v>
      </c>
      <c r="S832">
        <v>243.21673999999999</v>
      </c>
      <c r="T832" s="80" t="s">
        <v>46</v>
      </c>
      <c r="U832" s="79"/>
    </row>
    <row r="833" spans="2:21">
      <c r="B833" s="78">
        <v>45870</v>
      </c>
      <c r="C833" t="s">
        <v>23</v>
      </c>
      <c r="D833">
        <v>57307.054215999997</v>
      </c>
      <c r="E833">
        <v>77.025610505376306</v>
      </c>
      <c r="F833">
        <v>63.713543000000001</v>
      </c>
      <c r="G833">
        <v>87.958960000000005</v>
      </c>
      <c r="H833">
        <v>781996.63734999998</v>
      </c>
      <c r="I833">
        <v>1051.0707491263399</v>
      </c>
      <c r="J833">
        <v>1000.75244</v>
      </c>
      <c r="K833">
        <v>1189.8389</v>
      </c>
      <c r="L833">
        <v>0</v>
      </c>
      <c r="M833">
        <v>0</v>
      </c>
      <c r="N833">
        <v>0</v>
      </c>
      <c r="O833">
        <v>0</v>
      </c>
      <c r="P833">
        <v>58667.075082000003</v>
      </c>
      <c r="Q833">
        <v>78.853595540322502</v>
      </c>
      <c r="R833">
        <v>64.485016000000002</v>
      </c>
      <c r="S833">
        <v>91.823166000000001</v>
      </c>
      <c r="T833" s="80" t="s">
        <v>46</v>
      </c>
      <c r="U833" s="79"/>
    </row>
    <row r="834" spans="2:21">
      <c r="B834" s="78">
        <v>45901</v>
      </c>
      <c r="C834" t="s">
        <v>24</v>
      </c>
      <c r="D834">
        <v>0</v>
      </c>
      <c r="E834">
        <v>0</v>
      </c>
      <c r="F834">
        <v>0</v>
      </c>
      <c r="G834">
        <v>0</v>
      </c>
      <c r="H834">
        <v>799238.28907000006</v>
      </c>
      <c r="I834">
        <v>1110.0531792638801</v>
      </c>
      <c r="J834">
        <v>1020.15735</v>
      </c>
      <c r="K834">
        <v>1170</v>
      </c>
      <c r="L834">
        <v>3137.5656531999998</v>
      </c>
      <c r="M834">
        <v>4.35773007388888</v>
      </c>
      <c r="N834">
        <v>0</v>
      </c>
      <c r="O834">
        <v>201.53066999999999</v>
      </c>
      <c r="P834">
        <v>128288.36463</v>
      </c>
      <c r="Q834">
        <v>178.178284208333</v>
      </c>
      <c r="R834">
        <v>129.82959</v>
      </c>
      <c r="S834">
        <v>231.61465000000001</v>
      </c>
      <c r="T834" s="80" t="s">
        <v>46</v>
      </c>
      <c r="U834" s="79"/>
    </row>
    <row r="835" spans="2:21">
      <c r="B835" s="78">
        <v>45901</v>
      </c>
      <c r="C835" t="s">
        <v>23</v>
      </c>
      <c r="D835">
        <v>54108.158364000003</v>
      </c>
      <c r="E835">
        <v>75.150219949999993</v>
      </c>
      <c r="F835">
        <v>61.762752999999996</v>
      </c>
      <c r="G835">
        <v>86.331990000000005</v>
      </c>
      <c r="H835">
        <v>755024.44105999998</v>
      </c>
      <c r="I835">
        <v>1048.64505702777</v>
      </c>
      <c r="J835">
        <v>1000.0139</v>
      </c>
      <c r="K835">
        <v>1196.3688999999999</v>
      </c>
      <c r="L835">
        <v>0</v>
      </c>
      <c r="M835">
        <v>0</v>
      </c>
      <c r="N835">
        <v>0</v>
      </c>
      <c r="O835">
        <v>0</v>
      </c>
      <c r="P835">
        <v>54720.449418999997</v>
      </c>
      <c r="Q835">
        <v>76.000624193055501</v>
      </c>
      <c r="R835">
        <v>61.801569999999998</v>
      </c>
      <c r="S835">
        <v>88.483900000000006</v>
      </c>
      <c r="T835" s="80" t="s">
        <v>46</v>
      </c>
      <c r="U835" s="79"/>
    </row>
    <row r="836" spans="2:21">
      <c r="B836" s="78">
        <v>45931</v>
      </c>
      <c r="C836" t="s">
        <v>24</v>
      </c>
      <c r="D836">
        <v>0</v>
      </c>
      <c r="E836">
        <v>0</v>
      </c>
      <c r="F836">
        <v>0</v>
      </c>
      <c r="G836">
        <v>0</v>
      </c>
      <c r="H836">
        <v>829143.09331999999</v>
      </c>
      <c r="I836">
        <v>1114.43964155913</v>
      </c>
      <c r="J836">
        <v>1020.3231</v>
      </c>
      <c r="K836">
        <v>1170</v>
      </c>
      <c r="L836">
        <v>29451.742693600001</v>
      </c>
      <c r="M836">
        <v>39.585675663440803</v>
      </c>
      <c r="N836">
        <v>0</v>
      </c>
      <c r="O836">
        <v>352.02089999999998</v>
      </c>
      <c r="P836">
        <v>120235.50971</v>
      </c>
      <c r="Q836">
        <v>161.60686788978401</v>
      </c>
      <c r="R836">
        <v>115.27983999999999</v>
      </c>
      <c r="S836">
        <v>213.14563000000001</v>
      </c>
      <c r="T836" s="80" t="s">
        <v>46</v>
      </c>
      <c r="U836" s="79"/>
    </row>
    <row r="837" spans="2:21">
      <c r="B837" s="78">
        <v>45931</v>
      </c>
      <c r="C837" t="s">
        <v>23</v>
      </c>
      <c r="D837">
        <v>55387.595931000003</v>
      </c>
      <c r="E837">
        <v>74.445693455645099</v>
      </c>
      <c r="F837">
        <v>62.200299999999999</v>
      </c>
      <c r="G837">
        <v>87.291145</v>
      </c>
      <c r="H837">
        <v>782790.17960999999</v>
      </c>
      <c r="I837">
        <v>1052.1373381854801</v>
      </c>
      <c r="J837">
        <v>1000.0268</v>
      </c>
      <c r="K837">
        <v>1225</v>
      </c>
      <c r="L837">
        <v>0</v>
      </c>
      <c r="M837">
        <v>0</v>
      </c>
      <c r="N837">
        <v>0</v>
      </c>
      <c r="O837">
        <v>0</v>
      </c>
      <c r="P837">
        <v>56090.908022000003</v>
      </c>
      <c r="Q837">
        <v>75.391005405913901</v>
      </c>
      <c r="R837">
        <v>62.200299999999999</v>
      </c>
      <c r="S837">
        <v>88.036963999999998</v>
      </c>
      <c r="T837" s="80" t="s">
        <v>46</v>
      </c>
      <c r="U837" s="79"/>
    </row>
    <row r="838" spans="2:21">
      <c r="B838" s="78">
        <v>45962</v>
      </c>
      <c r="C838" t="s">
        <v>24</v>
      </c>
      <c r="D838">
        <v>0</v>
      </c>
      <c r="E838">
        <v>0</v>
      </c>
      <c r="F838">
        <v>0</v>
      </c>
      <c r="G838">
        <v>0</v>
      </c>
      <c r="H838">
        <v>795307.31744000001</v>
      </c>
      <c r="I838">
        <v>1104.59349644444</v>
      </c>
      <c r="J838">
        <v>1020.14575</v>
      </c>
      <c r="K838">
        <v>1170</v>
      </c>
      <c r="L838">
        <v>11894.2992282</v>
      </c>
      <c r="M838">
        <v>16.519860039166598</v>
      </c>
      <c r="N838">
        <v>0</v>
      </c>
      <c r="O838">
        <v>328.5847</v>
      </c>
      <c r="P838">
        <v>124512.99823</v>
      </c>
      <c r="Q838">
        <v>172.93471976388801</v>
      </c>
      <c r="R838">
        <v>128.86832000000001</v>
      </c>
      <c r="S838">
        <v>217.27895000000001</v>
      </c>
      <c r="T838" s="80" t="s">
        <v>46</v>
      </c>
      <c r="U838" s="79"/>
    </row>
    <row r="839" spans="2:21">
      <c r="B839" s="78">
        <v>45962</v>
      </c>
      <c r="C839" t="s">
        <v>23</v>
      </c>
      <c r="D839">
        <v>54919.783938</v>
      </c>
      <c r="E839">
        <v>76.277477691666604</v>
      </c>
      <c r="F839">
        <v>53.912170000000003</v>
      </c>
      <c r="G839">
        <v>91.454530000000005</v>
      </c>
      <c r="H839">
        <v>758415.97620999999</v>
      </c>
      <c r="I839">
        <v>1053.35552251388</v>
      </c>
      <c r="J839">
        <v>1000.1096</v>
      </c>
      <c r="K839">
        <v>1225</v>
      </c>
      <c r="L839">
        <v>572.66528915000004</v>
      </c>
      <c r="M839">
        <v>0.79536845715277704</v>
      </c>
      <c r="N839">
        <v>0</v>
      </c>
      <c r="O839">
        <v>53.564514000000003</v>
      </c>
      <c r="P839">
        <v>53816.970760999997</v>
      </c>
      <c r="Q839">
        <v>74.745792723611103</v>
      </c>
      <c r="R839">
        <v>53.912170000000003</v>
      </c>
      <c r="S839">
        <v>90.469390000000004</v>
      </c>
      <c r="T839" s="80" t="s">
        <v>46</v>
      </c>
      <c r="U839" s="79"/>
    </row>
    <row r="840" spans="2:21">
      <c r="B840" s="78">
        <v>45992</v>
      </c>
      <c r="C840" t="s">
        <v>24</v>
      </c>
      <c r="D840">
        <v>0</v>
      </c>
      <c r="E840">
        <v>0</v>
      </c>
      <c r="F840">
        <v>0</v>
      </c>
      <c r="G840">
        <v>0</v>
      </c>
      <c r="H840">
        <v>818553.87424999999</v>
      </c>
      <c r="I840">
        <v>1100.20682022849</v>
      </c>
      <c r="J840">
        <v>1020.056</v>
      </c>
      <c r="K840">
        <v>1170</v>
      </c>
      <c r="L840">
        <v>4096.7726789999997</v>
      </c>
      <c r="M840">
        <v>5.5064148911290296</v>
      </c>
      <c r="N840">
        <v>0</v>
      </c>
      <c r="O840">
        <v>148.90505999999999</v>
      </c>
      <c r="P840">
        <v>135035.16959999999</v>
      </c>
      <c r="Q840">
        <v>181.49888387096701</v>
      </c>
      <c r="R840">
        <v>144.48357999999999</v>
      </c>
      <c r="S840">
        <v>220.66732999999999</v>
      </c>
      <c r="T840" s="80" t="s">
        <v>46</v>
      </c>
      <c r="U840" s="79"/>
    </row>
    <row r="841" spans="2:21">
      <c r="B841" s="78">
        <v>45992</v>
      </c>
      <c r="C841" t="s">
        <v>23</v>
      </c>
      <c r="D841">
        <v>62237.281732000003</v>
      </c>
      <c r="E841">
        <v>83.652260392473096</v>
      </c>
      <c r="F841">
        <v>65.704059999999998</v>
      </c>
      <c r="G841">
        <v>95.457120000000003</v>
      </c>
      <c r="H841">
        <v>785233.34510000004</v>
      </c>
      <c r="I841">
        <v>1055.4211627688101</v>
      </c>
      <c r="J841">
        <v>1000.0719</v>
      </c>
      <c r="K841">
        <v>1225</v>
      </c>
      <c r="L841">
        <v>206.96820260000001</v>
      </c>
      <c r="M841">
        <v>0.27818306801075199</v>
      </c>
      <c r="N841">
        <v>0</v>
      </c>
      <c r="O841">
        <v>49.199820000000003</v>
      </c>
      <c r="P841">
        <v>60308.568859999999</v>
      </c>
      <c r="Q841">
        <v>81.059904381720401</v>
      </c>
      <c r="R841">
        <v>66.165450000000007</v>
      </c>
      <c r="S841">
        <v>94.257159999999999</v>
      </c>
      <c r="T841" s="80" t="s">
        <v>46</v>
      </c>
      <c r="U841" s="79"/>
    </row>
    <row r="842" spans="2:21">
      <c r="B842" s="78">
        <v>46023</v>
      </c>
      <c r="C842" t="s">
        <v>24</v>
      </c>
      <c r="D842">
        <v>0</v>
      </c>
      <c r="E842">
        <v>0</v>
      </c>
      <c r="F842">
        <v>0</v>
      </c>
      <c r="G842">
        <v>0</v>
      </c>
      <c r="H842">
        <v>818954.30978000001</v>
      </c>
      <c r="I842">
        <v>1100.7450400268799</v>
      </c>
      <c r="J842">
        <v>1020.21924</v>
      </c>
      <c r="K842">
        <v>1170</v>
      </c>
      <c r="L842">
        <v>984.16368031000002</v>
      </c>
      <c r="M842">
        <v>1.32280064557795</v>
      </c>
      <c r="N842">
        <v>0</v>
      </c>
      <c r="O842">
        <v>55.147109999999998</v>
      </c>
      <c r="P842">
        <v>134950.43505999999</v>
      </c>
      <c r="Q842">
        <v>181.38499336021499</v>
      </c>
      <c r="R842">
        <v>147.36877000000001</v>
      </c>
      <c r="S842">
        <v>212.55260999999999</v>
      </c>
      <c r="T842" s="80" t="s">
        <v>46</v>
      </c>
      <c r="U842" s="79"/>
    </row>
    <row r="843" spans="2:21">
      <c r="B843" s="78">
        <v>46023</v>
      </c>
      <c r="C843" t="s">
        <v>23</v>
      </c>
      <c r="D843">
        <v>57365.518230000001</v>
      </c>
      <c r="E843">
        <v>77.104191169354806</v>
      </c>
      <c r="F843">
        <v>35.299545000000002</v>
      </c>
      <c r="G843">
        <v>100.55441</v>
      </c>
      <c r="H843">
        <v>794835.80581000005</v>
      </c>
      <c r="I843">
        <v>1068.3276959811801</v>
      </c>
      <c r="J843">
        <v>1000.0966</v>
      </c>
      <c r="K843">
        <v>1225</v>
      </c>
      <c r="L843">
        <v>1006.0028652</v>
      </c>
      <c r="M843">
        <v>1.3521543887096701</v>
      </c>
      <c r="N843">
        <v>0</v>
      </c>
      <c r="O843">
        <v>100.27728</v>
      </c>
      <c r="P843">
        <v>60325.153108999999</v>
      </c>
      <c r="Q843">
        <v>81.082195038978398</v>
      </c>
      <c r="R843">
        <v>62.740307000000001</v>
      </c>
      <c r="S843">
        <v>97.087585000000004</v>
      </c>
      <c r="T843" s="80" t="s">
        <v>46</v>
      </c>
      <c r="U843" s="79"/>
    </row>
    <row r="844" spans="2:21">
      <c r="B844" s="78">
        <v>46054</v>
      </c>
      <c r="C844" t="s">
        <v>24</v>
      </c>
      <c r="D844">
        <v>0</v>
      </c>
      <c r="E844">
        <v>0</v>
      </c>
      <c r="F844">
        <v>0</v>
      </c>
      <c r="G844">
        <v>0</v>
      </c>
      <c r="H844">
        <v>744613.66359999997</v>
      </c>
      <c r="I844">
        <v>1108.0560470237999</v>
      </c>
      <c r="J844">
        <v>1020.77454</v>
      </c>
      <c r="K844">
        <v>1170</v>
      </c>
      <c r="L844">
        <v>307.587309</v>
      </c>
      <c r="M844">
        <v>0.457719209821428</v>
      </c>
      <c r="N844">
        <v>0</v>
      </c>
      <c r="O844">
        <v>60.743850000000002</v>
      </c>
      <c r="P844">
        <v>120754.29214000001</v>
      </c>
      <c r="Q844">
        <v>179.693887113095</v>
      </c>
      <c r="R844">
        <v>145.07623000000001</v>
      </c>
      <c r="S844">
        <v>216.13651999999999</v>
      </c>
      <c r="T844" s="80" t="s">
        <v>46</v>
      </c>
      <c r="U844" s="79"/>
    </row>
    <row r="845" spans="2:21">
      <c r="B845" s="78">
        <v>46054</v>
      </c>
      <c r="C845" t="s">
        <v>23</v>
      </c>
      <c r="D845">
        <v>49664.601368000003</v>
      </c>
      <c r="E845">
        <v>73.905656797619002</v>
      </c>
      <c r="F845">
        <v>36.994669999999999</v>
      </c>
      <c r="G845">
        <v>96.697090000000003</v>
      </c>
      <c r="H845">
        <v>712635.42463000002</v>
      </c>
      <c r="I845">
        <v>1060.46938188988</v>
      </c>
      <c r="J845">
        <v>1000.11206</v>
      </c>
      <c r="K845">
        <v>1225</v>
      </c>
      <c r="L845">
        <v>111.746797</v>
      </c>
      <c r="M845">
        <v>0.16628987648809501</v>
      </c>
      <c r="N845">
        <v>0</v>
      </c>
      <c r="O845">
        <v>39.300240000000002</v>
      </c>
      <c r="P845">
        <v>53351.189896999997</v>
      </c>
      <c r="Q845">
        <v>79.3916516324404</v>
      </c>
      <c r="R845">
        <v>64.093506000000005</v>
      </c>
      <c r="S845">
        <v>93.522490000000005</v>
      </c>
      <c r="T845" s="80" t="s">
        <v>46</v>
      </c>
      <c r="U845" s="79"/>
    </row>
    <row r="846" spans="2:21">
      <c r="B846" s="78">
        <v>46082</v>
      </c>
      <c r="C846" t="s">
        <v>24</v>
      </c>
      <c r="D846">
        <v>0</v>
      </c>
      <c r="E846">
        <v>0</v>
      </c>
      <c r="F846">
        <v>0</v>
      </c>
      <c r="G846">
        <v>0</v>
      </c>
      <c r="H846">
        <v>826075.05990999995</v>
      </c>
      <c r="I846">
        <v>1110.31594073924</v>
      </c>
      <c r="J846">
        <v>1020.85474</v>
      </c>
      <c r="K846">
        <v>1170</v>
      </c>
      <c r="L846">
        <v>21578.133923000001</v>
      </c>
      <c r="M846">
        <v>29.0028681760752</v>
      </c>
      <c r="N846">
        <v>0</v>
      </c>
      <c r="O846">
        <v>238.39779999999999</v>
      </c>
      <c r="P846">
        <v>124049.596706</v>
      </c>
      <c r="Q846">
        <v>166.733328905913</v>
      </c>
      <c r="R846">
        <v>125.27316</v>
      </c>
      <c r="S846">
        <v>223.39256</v>
      </c>
      <c r="T846" s="80" t="s">
        <v>46</v>
      </c>
      <c r="U846" s="79"/>
    </row>
    <row r="847" spans="2:21">
      <c r="B847" s="78">
        <v>46082</v>
      </c>
      <c r="C847" t="s">
        <v>23</v>
      </c>
      <c r="D847">
        <v>56925.575166000002</v>
      </c>
      <c r="E847">
        <v>76.512869846774095</v>
      </c>
      <c r="F847">
        <v>49.624409999999997</v>
      </c>
      <c r="G847">
        <v>92.238889999999998</v>
      </c>
      <c r="H847">
        <v>787081.50775999995</v>
      </c>
      <c r="I847">
        <v>1057.9052523655901</v>
      </c>
      <c r="J847">
        <v>1000.1442</v>
      </c>
      <c r="K847">
        <v>1225</v>
      </c>
      <c r="L847">
        <v>3387.8636727200001</v>
      </c>
      <c r="M847">
        <v>4.5535802052688101</v>
      </c>
      <c r="N847">
        <v>0</v>
      </c>
      <c r="O847">
        <v>193.78604000000001</v>
      </c>
      <c r="P847">
        <v>54980.051544000002</v>
      </c>
      <c r="Q847">
        <v>73.897918741935399</v>
      </c>
      <c r="R847">
        <v>49.624409999999997</v>
      </c>
      <c r="S847">
        <v>90.961849999999998</v>
      </c>
      <c r="T847" s="80" t="s">
        <v>46</v>
      </c>
      <c r="U847" s="79"/>
    </row>
    <row r="848" spans="2:21">
      <c r="B848" s="78">
        <v>46113</v>
      </c>
      <c r="C848" t="s">
        <v>24</v>
      </c>
      <c r="D848">
        <v>0</v>
      </c>
      <c r="E848">
        <v>0</v>
      </c>
      <c r="F848">
        <v>0</v>
      </c>
      <c r="G848">
        <v>0</v>
      </c>
      <c r="H848">
        <v>794240.56212999998</v>
      </c>
      <c r="I848">
        <v>1103.11189184722</v>
      </c>
      <c r="J848">
        <v>1020.16125</v>
      </c>
      <c r="K848">
        <v>1170</v>
      </c>
      <c r="L848">
        <v>77036.585757570007</v>
      </c>
      <c r="M848">
        <v>106.995257996625</v>
      </c>
      <c r="N848">
        <v>0</v>
      </c>
      <c r="O848">
        <v>388.37830000000002</v>
      </c>
      <c r="P848">
        <v>111992.16089899999</v>
      </c>
      <c r="Q848">
        <v>155.54466791527699</v>
      </c>
      <c r="R848">
        <v>117.13503</v>
      </c>
      <c r="S848">
        <v>199.14098999999999</v>
      </c>
      <c r="T848" s="80" t="s">
        <v>46</v>
      </c>
      <c r="U848" s="79"/>
    </row>
    <row r="849" spans="2:21">
      <c r="B849" s="78">
        <v>46113</v>
      </c>
      <c r="C849" t="s">
        <v>23</v>
      </c>
      <c r="D849">
        <v>52212.733512999999</v>
      </c>
      <c r="E849">
        <v>72.517685434722196</v>
      </c>
      <c r="F849">
        <v>47.681519999999999</v>
      </c>
      <c r="G849">
        <v>89.251040000000003</v>
      </c>
      <c r="H849">
        <v>756221.93536999996</v>
      </c>
      <c r="I849">
        <v>1050.30824356944</v>
      </c>
      <c r="J849">
        <v>1000.32733</v>
      </c>
      <c r="K849">
        <v>1225</v>
      </c>
      <c r="L849">
        <v>2025.5562717</v>
      </c>
      <c r="M849">
        <v>2.8132725995833301</v>
      </c>
      <c r="N849">
        <v>0</v>
      </c>
      <c r="O849">
        <v>130.4691</v>
      </c>
      <c r="P849">
        <v>51063.572819000001</v>
      </c>
      <c r="Q849">
        <v>70.921628915277694</v>
      </c>
      <c r="R849">
        <v>47.681519999999999</v>
      </c>
      <c r="S849">
        <v>88.305930000000004</v>
      </c>
      <c r="T849" s="80" t="s">
        <v>46</v>
      </c>
      <c r="U849" s="79"/>
    </row>
    <row r="850" spans="2:21">
      <c r="B850" s="78">
        <v>46143</v>
      </c>
      <c r="C850" t="s">
        <v>24</v>
      </c>
      <c r="D850">
        <v>0</v>
      </c>
      <c r="E850">
        <v>0</v>
      </c>
      <c r="F850">
        <v>0</v>
      </c>
      <c r="G850">
        <v>0</v>
      </c>
      <c r="H850">
        <v>820193.57143999997</v>
      </c>
      <c r="I850">
        <v>1102.4107143010699</v>
      </c>
      <c r="J850">
        <v>1020.35876</v>
      </c>
      <c r="K850">
        <v>1170</v>
      </c>
      <c r="L850">
        <v>25983.475697400001</v>
      </c>
      <c r="M850">
        <v>34.924026474999998</v>
      </c>
      <c r="N850">
        <v>0</v>
      </c>
      <c r="O850">
        <v>321.83645999999999</v>
      </c>
      <c r="P850">
        <v>124016.54921899999</v>
      </c>
      <c r="Q850">
        <v>166.68891024059101</v>
      </c>
      <c r="R850">
        <v>120.9689</v>
      </c>
      <c r="S850">
        <v>210.34649999999999</v>
      </c>
      <c r="T850" s="80" t="s">
        <v>46</v>
      </c>
      <c r="U850" s="79"/>
    </row>
    <row r="851" spans="2:21">
      <c r="B851" s="78">
        <v>46143</v>
      </c>
      <c r="C851" t="s">
        <v>23</v>
      </c>
      <c r="D851">
        <v>44915.512432000003</v>
      </c>
      <c r="E851">
        <v>60.370312408602103</v>
      </c>
      <c r="F851">
        <v>45.343918000000002</v>
      </c>
      <c r="G851">
        <v>75.754486</v>
      </c>
      <c r="H851">
        <v>775445.11899999995</v>
      </c>
      <c r="I851">
        <v>1042.2649448924701</v>
      </c>
      <c r="J851">
        <v>1000.0163</v>
      </c>
      <c r="K851">
        <v>1206.1356000000001</v>
      </c>
      <c r="L851">
        <v>1977.1491223</v>
      </c>
      <c r="M851">
        <v>2.6574584977150502</v>
      </c>
      <c r="N851">
        <v>0</v>
      </c>
      <c r="O851">
        <v>97.635469999999998</v>
      </c>
      <c r="P851">
        <v>44894.282404999998</v>
      </c>
      <c r="Q851">
        <v>60.341777426075197</v>
      </c>
      <c r="R851">
        <v>45.919696999999999</v>
      </c>
      <c r="S851">
        <v>75.631739999999994</v>
      </c>
      <c r="T851" s="80" t="s">
        <v>46</v>
      </c>
      <c r="U851" s="79"/>
    </row>
    <row r="852" spans="2:21">
      <c r="B852" s="78">
        <v>46174</v>
      </c>
      <c r="C852" t="s">
        <v>24</v>
      </c>
      <c r="D852">
        <v>0</v>
      </c>
      <c r="E852">
        <v>0</v>
      </c>
      <c r="F852">
        <v>0</v>
      </c>
      <c r="G852">
        <v>0</v>
      </c>
      <c r="H852">
        <v>792569.45323999994</v>
      </c>
      <c r="I852">
        <v>1100.79090727777</v>
      </c>
      <c r="J852">
        <v>1020.4844000000001</v>
      </c>
      <c r="K852">
        <v>1170</v>
      </c>
      <c r="L852">
        <v>29506.433483500001</v>
      </c>
      <c r="M852">
        <v>40.981157615972201</v>
      </c>
      <c r="N852">
        <v>0</v>
      </c>
      <c r="O852">
        <v>327.73354999999998</v>
      </c>
      <c r="P852">
        <v>129499.48301</v>
      </c>
      <c r="Q852">
        <v>179.860393069444</v>
      </c>
      <c r="R852">
        <v>126.86481999999999</v>
      </c>
      <c r="S852">
        <v>237.51096999999999</v>
      </c>
      <c r="T852" s="80" t="s">
        <v>46</v>
      </c>
      <c r="U852" s="79"/>
    </row>
    <row r="853" spans="2:21">
      <c r="B853" s="78">
        <v>46174</v>
      </c>
      <c r="C853" t="s">
        <v>23</v>
      </c>
      <c r="D853">
        <v>42232.345017</v>
      </c>
      <c r="E853">
        <v>58.656034745833303</v>
      </c>
      <c r="F853">
        <v>21.470151999999999</v>
      </c>
      <c r="G853">
        <v>86.649249999999995</v>
      </c>
      <c r="H853">
        <v>749497.42498999997</v>
      </c>
      <c r="I853">
        <v>1040.9686458194401</v>
      </c>
      <c r="J853">
        <v>1000.1648</v>
      </c>
      <c r="K853">
        <v>1140.0371</v>
      </c>
      <c r="L853">
        <v>0</v>
      </c>
      <c r="M853">
        <v>0</v>
      </c>
      <c r="N853">
        <v>0</v>
      </c>
      <c r="O853">
        <v>0</v>
      </c>
      <c r="P853">
        <v>49648.323020999997</v>
      </c>
      <c r="Q853">
        <v>68.956004195833302</v>
      </c>
      <c r="R853">
        <v>47.507460000000002</v>
      </c>
      <c r="S853">
        <v>88.629845000000003</v>
      </c>
      <c r="T853" s="80" t="s">
        <v>46</v>
      </c>
      <c r="U853" s="79"/>
    </row>
    <row r="854" spans="2:21">
      <c r="B854" s="78">
        <v>46204</v>
      </c>
      <c r="C854" t="s">
        <v>24</v>
      </c>
      <c r="D854">
        <v>0</v>
      </c>
      <c r="E854">
        <v>0</v>
      </c>
      <c r="F854">
        <v>0</v>
      </c>
      <c r="G854">
        <v>0</v>
      </c>
      <c r="H854">
        <v>818323.63892000006</v>
      </c>
      <c r="I854">
        <v>1099.8973641397799</v>
      </c>
      <c r="J854">
        <v>1020.43945</v>
      </c>
      <c r="K854">
        <v>1170</v>
      </c>
      <c r="L854">
        <v>2118.1220622999999</v>
      </c>
      <c r="M854">
        <v>2.8469382557795599</v>
      </c>
      <c r="N854">
        <v>0</v>
      </c>
      <c r="O854">
        <v>119.33038000000001</v>
      </c>
      <c r="P854">
        <v>144212.72654999999</v>
      </c>
      <c r="Q854">
        <v>193.83430987903199</v>
      </c>
      <c r="R854">
        <v>140.11649</v>
      </c>
      <c r="S854">
        <v>247.98491000000001</v>
      </c>
      <c r="T854" s="80" t="s">
        <v>46</v>
      </c>
      <c r="U854" s="79"/>
    </row>
    <row r="855" spans="2:21">
      <c r="B855" s="78">
        <v>46204</v>
      </c>
      <c r="C855" t="s">
        <v>23</v>
      </c>
      <c r="D855">
        <v>49726.941607000001</v>
      </c>
      <c r="E855">
        <v>66.8372871061827</v>
      </c>
      <c r="F855">
        <v>33.065227999999998</v>
      </c>
      <c r="G855">
        <v>88.674064999999999</v>
      </c>
      <c r="H855">
        <v>777946.22942999995</v>
      </c>
      <c r="I855">
        <v>1045.6266524596699</v>
      </c>
      <c r="J855">
        <v>1000.1369999999999</v>
      </c>
      <c r="K855">
        <v>1178.2289000000001</v>
      </c>
      <c r="L855">
        <v>0</v>
      </c>
      <c r="M855">
        <v>0</v>
      </c>
      <c r="N855">
        <v>0</v>
      </c>
      <c r="O855">
        <v>0</v>
      </c>
      <c r="P855">
        <v>57507.945874999998</v>
      </c>
      <c r="Q855">
        <v>77.295626176075203</v>
      </c>
      <c r="R855">
        <v>55.07882</v>
      </c>
      <c r="S855">
        <v>91.039429999999996</v>
      </c>
      <c r="T855" s="80" t="s">
        <v>46</v>
      </c>
      <c r="U855" s="79"/>
    </row>
    <row r="856" spans="2:21">
      <c r="B856" s="78">
        <v>46235</v>
      </c>
      <c r="C856" t="s">
        <v>24</v>
      </c>
      <c r="D856">
        <v>0</v>
      </c>
      <c r="E856">
        <v>0</v>
      </c>
      <c r="F856">
        <v>0</v>
      </c>
      <c r="G856">
        <v>0</v>
      </c>
      <c r="H856">
        <v>821320.02957000001</v>
      </c>
      <c r="I856">
        <v>1103.92477092741</v>
      </c>
      <c r="J856">
        <v>1020.15674</v>
      </c>
      <c r="K856">
        <v>1170</v>
      </c>
      <c r="L856">
        <v>168.05256806</v>
      </c>
      <c r="M856">
        <v>0.225877107607526</v>
      </c>
      <c r="N856">
        <v>0</v>
      </c>
      <c r="O856">
        <v>67.325699999999998</v>
      </c>
      <c r="P856">
        <v>143182.37630999999</v>
      </c>
      <c r="Q856">
        <v>192.44943052419299</v>
      </c>
      <c r="R856">
        <v>140.57159999999999</v>
      </c>
      <c r="S856">
        <v>248.24190999999999</v>
      </c>
      <c r="T856" s="80" t="s">
        <v>46</v>
      </c>
      <c r="U856" s="79"/>
    </row>
    <row r="857" spans="2:21">
      <c r="B857" s="78">
        <v>46235</v>
      </c>
      <c r="C857" t="s">
        <v>23</v>
      </c>
      <c r="D857">
        <v>51450.026586</v>
      </c>
      <c r="E857">
        <v>69.153261540322504</v>
      </c>
      <c r="F857">
        <v>32.765213000000003</v>
      </c>
      <c r="G857">
        <v>87.942830000000001</v>
      </c>
      <c r="H857">
        <v>782620.26815000002</v>
      </c>
      <c r="I857">
        <v>1051.9089625672</v>
      </c>
      <c r="J857">
        <v>1000.1315</v>
      </c>
      <c r="K857">
        <v>1188.5863999999999</v>
      </c>
      <c r="L857">
        <v>0</v>
      </c>
      <c r="M857">
        <v>0</v>
      </c>
      <c r="N857">
        <v>0</v>
      </c>
      <c r="O857">
        <v>0</v>
      </c>
      <c r="P857">
        <v>58723.371388</v>
      </c>
      <c r="Q857">
        <v>78.929262618279495</v>
      </c>
      <c r="R857">
        <v>65.360596000000001</v>
      </c>
      <c r="S857">
        <v>94.127089999999995</v>
      </c>
      <c r="T857" s="80" t="s">
        <v>46</v>
      </c>
      <c r="U857" s="79"/>
    </row>
    <row r="858" spans="2:21">
      <c r="B858" s="78">
        <v>46266</v>
      </c>
      <c r="C858" t="s">
        <v>24</v>
      </c>
      <c r="D858">
        <v>0</v>
      </c>
      <c r="E858">
        <v>0</v>
      </c>
      <c r="F858">
        <v>0</v>
      </c>
      <c r="G858">
        <v>0</v>
      </c>
      <c r="H858">
        <v>797829.20999</v>
      </c>
      <c r="I858">
        <v>1108.09612498611</v>
      </c>
      <c r="J858">
        <v>1020.5133</v>
      </c>
      <c r="K858">
        <v>1170</v>
      </c>
      <c r="L858">
        <v>2983.6052289999998</v>
      </c>
      <c r="M858">
        <v>4.1438961513888799</v>
      </c>
      <c r="N858">
        <v>0</v>
      </c>
      <c r="O858">
        <v>193.5051</v>
      </c>
      <c r="P858">
        <v>128126.94816</v>
      </c>
      <c r="Q858">
        <v>177.95409466666601</v>
      </c>
      <c r="R858">
        <v>129.66141999999999</v>
      </c>
      <c r="S858">
        <v>228.38032999999999</v>
      </c>
      <c r="T858" s="80" t="s">
        <v>46</v>
      </c>
      <c r="U858" s="79"/>
    </row>
    <row r="859" spans="2:21">
      <c r="B859" s="78">
        <v>46266</v>
      </c>
      <c r="C859" t="s">
        <v>23</v>
      </c>
      <c r="D859">
        <v>54136.223555999997</v>
      </c>
      <c r="E859">
        <v>75.189199383333303</v>
      </c>
      <c r="F859">
        <v>62.223647999999997</v>
      </c>
      <c r="G859">
        <v>87.078674000000007</v>
      </c>
      <c r="H859">
        <v>754821.66208000004</v>
      </c>
      <c r="I859">
        <v>1048.3634195555501</v>
      </c>
      <c r="J859">
        <v>1000.1067</v>
      </c>
      <c r="K859">
        <v>1196.5271</v>
      </c>
      <c r="L859">
        <v>0</v>
      </c>
      <c r="M859">
        <v>0</v>
      </c>
      <c r="N859">
        <v>0</v>
      </c>
      <c r="O859">
        <v>0</v>
      </c>
      <c r="P859">
        <v>54766.875595999998</v>
      </c>
      <c r="Q859">
        <v>76.065104994444397</v>
      </c>
      <c r="R859">
        <v>62.311839999999997</v>
      </c>
      <c r="S859">
        <v>88.461640000000003</v>
      </c>
      <c r="T859" s="80" t="s">
        <v>46</v>
      </c>
      <c r="U859" s="79"/>
    </row>
    <row r="860" spans="2:21">
      <c r="B860" s="78">
        <v>46296</v>
      </c>
      <c r="C860" t="s">
        <v>24</v>
      </c>
      <c r="D860">
        <v>0</v>
      </c>
      <c r="E860">
        <v>0</v>
      </c>
      <c r="F860">
        <v>0</v>
      </c>
      <c r="G860">
        <v>0</v>
      </c>
      <c r="H860">
        <v>828181.18509000004</v>
      </c>
      <c r="I860">
        <v>1113.1467541532199</v>
      </c>
      <c r="J860">
        <v>1020.5093000000001</v>
      </c>
      <c r="K860">
        <v>1170</v>
      </c>
      <c r="L860">
        <v>31775.811273700001</v>
      </c>
      <c r="M860">
        <v>42.709423754973102</v>
      </c>
      <c r="N860">
        <v>0</v>
      </c>
      <c r="O860">
        <v>354.80374</v>
      </c>
      <c r="P860">
        <v>119780.052112</v>
      </c>
      <c r="Q860">
        <v>160.99469369892401</v>
      </c>
      <c r="R860">
        <v>117.44611999999999</v>
      </c>
      <c r="S860">
        <v>203.64385999999999</v>
      </c>
      <c r="T860" s="80" t="s">
        <v>46</v>
      </c>
      <c r="U860" s="79"/>
    </row>
    <row r="861" spans="2:21">
      <c r="B861" s="78">
        <v>46296</v>
      </c>
      <c r="C861" t="s">
        <v>23</v>
      </c>
      <c r="D861">
        <v>55424.907204000003</v>
      </c>
      <c r="E861">
        <v>74.495843016129001</v>
      </c>
      <c r="F861">
        <v>62.397129999999997</v>
      </c>
      <c r="G861">
        <v>87.385980000000004</v>
      </c>
      <c r="H861">
        <v>782109.00941000006</v>
      </c>
      <c r="I861">
        <v>1051.22178684139</v>
      </c>
      <c r="J861">
        <v>1000.00586</v>
      </c>
      <c r="K861">
        <v>1219.6749</v>
      </c>
      <c r="L861">
        <v>0</v>
      </c>
      <c r="M861">
        <v>0</v>
      </c>
      <c r="N861">
        <v>0</v>
      </c>
      <c r="O861">
        <v>0</v>
      </c>
      <c r="P861">
        <v>56123.790304000002</v>
      </c>
      <c r="Q861">
        <v>75.435202021505305</v>
      </c>
      <c r="R861">
        <v>62.397129999999997</v>
      </c>
      <c r="S861">
        <v>88.089609999999993</v>
      </c>
      <c r="T861" s="80" t="s">
        <v>46</v>
      </c>
      <c r="U861" s="79"/>
    </row>
    <row r="862" spans="2:21">
      <c r="B862" s="78">
        <v>46327</v>
      </c>
      <c r="C862" t="s">
        <v>24</v>
      </c>
      <c r="D862">
        <v>0</v>
      </c>
      <c r="E862">
        <v>0</v>
      </c>
      <c r="F862">
        <v>0</v>
      </c>
      <c r="G862">
        <v>0</v>
      </c>
      <c r="H862">
        <v>795708.56541000004</v>
      </c>
      <c r="I862">
        <v>1105.15078529166</v>
      </c>
      <c r="J862">
        <v>1020.2157</v>
      </c>
      <c r="K862">
        <v>1170</v>
      </c>
      <c r="L862">
        <v>7995.97194107</v>
      </c>
      <c r="M862">
        <v>11.1055165848194</v>
      </c>
      <c r="N862">
        <v>0</v>
      </c>
      <c r="O862">
        <v>196.14212000000001</v>
      </c>
      <c r="P862">
        <v>125190.4053</v>
      </c>
      <c r="Q862">
        <v>173.87556291666601</v>
      </c>
      <c r="R862">
        <v>129.44916000000001</v>
      </c>
      <c r="S862">
        <v>217.17004</v>
      </c>
      <c r="T862" s="80" t="s">
        <v>46</v>
      </c>
      <c r="U862" s="79"/>
    </row>
    <row r="863" spans="2:21">
      <c r="B863" s="78">
        <v>46327</v>
      </c>
      <c r="C863" t="s">
        <v>23</v>
      </c>
      <c r="D863">
        <v>56117.262504999999</v>
      </c>
      <c r="E863">
        <v>77.940642368055506</v>
      </c>
      <c r="F863">
        <v>60.808433999999998</v>
      </c>
      <c r="G863">
        <v>91.139930000000007</v>
      </c>
      <c r="H863">
        <v>759360.33077</v>
      </c>
      <c r="I863">
        <v>1054.66712606944</v>
      </c>
      <c r="J863">
        <v>1000.0481</v>
      </c>
      <c r="K863">
        <v>1225</v>
      </c>
      <c r="L863">
        <v>0</v>
      </c>
      <c r="M863">
        <v>0</v>
      </c>
      <c r="N863">
        <v>0</v>
      </c>
      <c r="O863">
        <v>0</v>
      </c>
      <c r="P863">
        <v>54922.714100999998</v>
      </c>
      <c r="Q863">
        <v>76.281547362500007</v>
      </c>
      <c r="R863">
        <v>60.808433999999998</v>
      </c>
      <c r="S863">
        <v>90.303169999999994</v>
      </c>
      <c r="T863" s="80" t="s">
        <v>46</v>
      </c>
      <c r="U863" s="79"/>
    </row>
    <row r="864" spans="2:21">
      <c r="B864" s="78">
        <v>46357</v>
      </c>
      <c r="C864" t="s">
        <v>24</v>
      </c>
      <c r="D864">
        <v>0</v>
      </c>
      <c r="E864">
        <v>0</v>
      </c>
      <c r="F864">
        <v>0</v>
      </c>
      <c r="G864">
        <v>0</v>
      </c>
      <c r="H864">
        <v>819265.78500000003</v>
      </c>
      <c r="I864">
        <v>1101.16368951612</v>
      </c>
      <c r="J864">
        <v>1020.09924</v>
      </c>
      <c r="K864">
        <v>1170</v>
      </c>
      <c r="L864">
        <v>4811.9211773500001</v>
      </c>
      <c r="M864">
        <v>6.4676359910618197</v>
      </c>
      <c r="N864">
        <v>0</v>
      </c>
      <c r="O864">
        <v>150.47793999999999</v>
      </c>
      <c r="P864">
        <v>135387.97099999999</v>
      </c>
      <c r="Q864">
        <v>181.97307930107499</v>
      </c>
      <c r="R864">
        <v>142.57578000000001</v>
      </c>
      <c r="S864">
        <v>219.89046999999999</v>
      </c>
      <c r="T864" s="80" t="s">
        <v>46</v>
      </c>
      <c r="U864" s="79"/>
    </row>
    <row r="865" spans="2:21">
      <c r="B865" s="78">
        <v>46357</v>
      </c>
      <c r="C865" t="s">
        <v>23</v>
      </c>
      <c r="D865">
        <v>56442.33971</v>
      </c>
      <c r="E865">
        <v>75.863359825268802</v>
      </c>
      <c r="F865">
        <v>33.364468000000002</v>
      </c>
      <c r="G865">
        <v>95.504729999999995</v>
      </c>
      <c r="H865">
        <v>784913.21680000005</v>
      </c>
      <c r="I865">
        <v>1054.9908827956899</v>
      </c>
      <c r="J865">
        <v>1000.62683</v>
      </c>
      <c r="K865">
        <v>1225</v>
      </c>
      <c r="L865">
        <v>252.01498839999999</v>
      </c>
      <c r="M865">
        <v>0.33872982311827898</v>
      </c>
      <c r="N865">
        <v>0</v>
      </c>
      <c r="O865">
        <v>73.201599999999999</v>
      </c>
      <c r="P865">
        <v>60359.402975999998</v>
      </c>
      <c r="Q865">
        <v>81.1282298064516</v>
      </c>
      <c r="R865">
        <v>65.584199999999996</v>
      </c>
      <c r="S865">
        <v>93.647000000000006</v>
      </c>
      <c r="T865" s="80" t="s">
        <v>46</v>
      </c>
      <c r="U865" s="79"/>
    </row>
    <row r="866" spans="2:21">
      <c r="B866" s="78">
        <v>46388</v>
      </c>
      <c r="C866" t="s">
        <v>24</v>
      </c>
      <c r="D866">
        <v>0</v>
      </c>
      <c r="E866">
        <v>0</v>
      </c>
      <c r="F866">
        <v>0</v>
      </c>
      <c r="G866">
        <v>0</v>
      </c>
      <c r="H866">
        <v>819016.35517</v>
      </c>
      <c r="I866">
        <v>1100.8284343682701</v>
      </c>
      <c r="J866">
        <v>1020.1323</v>
      </c>
      <c r="K866">
        <v>1170</v>
      </c>
      <c r="L866">
        <v>645.95845729999996</v>
      </c>
      <c r="M866">
        <v>0.86822373293010702</v>
      </c>
      <c r="N866">
        <v>0</v>
      </c>
      <c r="O866">
        <v>90.796360000000007</v>
      </c>
      <c r="P866">
        <v>135053.32509</v>
      </c>
      <c r="Q866">
        <v>181.52328641129</v>
      </c>
      <c r="R866">
        <v>148.32785000000001</v>
      </c>
      <c r="S866">
        <v>211.27160000000001</v>
      </c>
      <c r="T866" s="80" t="s">
        <v>46</v>
      </c>
      <c r="U866" s="79"/>
    </row>
    <row r="867" spans="2:21">
      <c r="B867" s="78">
        <v>46388</v>
      </c>
      <c r="C867" t="s">
        <v>23</v>
      </c>
      <c r="D867">
        <v>57513.431896000002</v>
      </c>
      <c r="E867">
        <v>77.302999860214996</v>
      </c>
      <c r="F867">
        <v>34.539794999999998</v>
      </c>
      <c r="G867">
        <v>99.790080000000003</v>
      </c>
      <c r="H867">
        <v>794826.56545999995</v>
      </c>
      <c r="I867">
        <v>1068.3152761559099</v>
      </c>
      <c r="J867">
        <v>1000.1138</v>
      </c>
      <c r="K867">
        <v>1225</v>
      </c>
      <c r="L867">
        <v>1035.2908301</v>
      </c>
      <c r="M867">
        <v>1.3915199329301</v>
      </c>
      <c r="N867">
        <v>0</v>
      </c>
      <c r="O867">
        <v>93.671004999999994</v>
      </c>
      <c r="P867">
        <v>60212.638120000003</v>
      </c>
      <c r="Q867">
        <v>80.930965215053703</v>
      </c>
      <c r="R867">
        <v>63.171802999999997</v>
      </c>
      <c r="S867">
        <v>96.705449999999999</v>
      </c>
      <c r="T867" s="80" t="s">
        <v>46</v>
      </c>
      <c r="U867" s="79"/>
    </row>
    <row r="868" spans="2:21">
      <c r="B868" s="78">
        <v>46419</v>
      </c>
      <c r="C868" t="s">
        <v>24</v>
      </c>
      <c r="D868">
        <v>0</v>
      </c>
      <c r="E868">
        <v>0</v>
      </c>
      <c r="F868">
        <v>0</v>
      </c>
      <c r="G868">
        <v>0</v>
      </c>
      <c r="H868">
        <v>744722.80055000004</v>
      </c>
      <c r="I868">
        <v>1108.2184531994001</v>
      </c>
      <c r="J868">
        <v>1020.3050500000001</v>
      </c>
      <c r="K868">
        <v>1170</v>
      </c>
      <c r="L868">
        <v>49.048111200000001</v>
      </c>
      <c r="M868">
        <v>7.2988260714285699E-2</v>
      </c>
      <c r="N868">
        <v>0</v>
      </c>
      <c r="O868">
        <v>20.497817999999999</v>
      </c>
      <c r="P868">
        <v>121549.00331</v>
      </c>
      <c r="Q868">
        <v>180.87649302083301</v>
      </c>
      <c r="R868">
        <v>144.92885999999999</v>
      </c>
      <c r="S868">
        <v>226.68813</v>
      </c>
      <c r="T868" s="80" t="s">
        <v>46</v>
      </c>
      <c r="U868" s="79"/>
    </row>
    <row r="869" spans="2:21">
      <c r="B869" s="78">
        <v>46419</v>
      </c>
      <c r="C869" t="s">
        <v>23</v>
      </c>
      <c r="D869">
        <v>49726.006351000004</v>
      </c>
      <c r="E869">
        <v>73.9970332604166</v>
      </c>
      <c r="F869">
        <v>37.595869999999998</v>
      </c>
      <c r="G869">
        <v>95.988975999999994</v>
      </c>
      <c r="H869">
        <v>712402.84814000002</v>
      </c>
      <c r="I869">
        <v>1060.12328592261</v>
      </c>
      <c r="J869">
        <v>1000.1855</v>
      </c>
      <c r="K869">
        <v>1225</v>
      </c>
      <c r="L869">
        <v>77.795821900000007</v>
      </c>
      <c r="M869">
        <v>0.11576759211309499</v>
      </c>
      <c r="N869">
        <v>0</v>
      </c>
      <c r="O869">
        <v>33.096294</v>
      </c>
      <c r="P869">
        <v>53461.592313000001</v>
      </c>
      <c r="Q869">
        <v>79.555940941964195</v>
      </c>
      <c r="R869">
        <v>64.203479999999999</v>
      </c>
      <c r="S869">
        <v>93.001310000000004</v>
      </c>
      <c r="T869" s="80" t="s">
        <v>46</v>
      </c>
      <c r="U869" s="79"/>
    </row>
    <row r="870" spans="2:21">
      <c r="B870" s="78">
        <v>46447</v>
      </c>
      <c r="C870" t="s">
        <v>24</v>
      </c>
      <c r="D870">
        <v>0</v>
      </c>
      <c r="E870">
        <v>0</v>
      </c>
      <c r="F870">
        <v>0</v>
      </c>
      <c r="G870">
        <v>0</v>
      </c>
      <c r="H870">
        <v>826248.90916000004</v>
      </c>
      <c r="I870">
        <v>1110.5496090860199</v>
      </c>
      <c r="J870">
        <v>1020.3196</v>
      </c>
      <c r="K870">
        <v>1170</v>
      </c>
      <c r="L870">
        <v>22428.983649932001</v>
      </c>
      <c r="M870">
        <v>30.146483400446201</v>
      </c>
      <c r="N870">
        <v>0</v>
      </c>
      <c r="O870">
        <v>237.47922</v>
      </c>
      <c r="P870">
        <v>123980.42733000001</v>
      </c>
      <c r="Q870">
        <v>166.64035931451599</v>
      </c>
      <c r="R870">
        <v>126.33307000000001</v>
      </c>
      <c r="S870">
        <v>208.40272999999999</v>
      </c>
      <c r="T870" s="80" t="s">
        <v>46</v>
      </c>
      <c r="U870" s="79"/>
    </row>
    <row r="871" spans="2:21">
      <c r="B871" s="78">
        <v>46447</v>
      </c>
      <c r="C871" t="s">
        <v>23</v>
      </c>
      <c r="D871">
        <v>56983.111810000002</v>
      </c>
      <c r="E871">
        <v>76.590204045698897</v>
      </c>
      <c r="F871">
        <v>49.444747999999997</v>
      </c>
      <c r="G871">
        <v>93.717500000000001</v>
      </c>
      <c r="H871">
        <v>787260.67839999998</v>
      </c>
      <c r="I871">
        <v>1058.1460731182699</v>
      </c>
      <c r="J871">
        <v>1000.3539</v>
      </c>
      <c r="K871">
        <v>1225</v>
      </c>
      <c r="L871">
        <v>3549.9689208999998</v>
      </c>
      <c r="M871">
        <v>4.7714636033602096</v>
      </c>
      <c r="N871">
        <v>0</v>
      </c>
      <c r="O871">
        <v>193.07909000000001</v>
      </c>
      <c r="P871">
        <v>55077.013132</v>
      </c>
      <c r="Q871">
        <v>74.028243456989202</v>
      </c>
      <c r="R871">
        <v>49.444747999999997</v>
      </c>
      <c r="S871">
        <v>91.491069999999993</v>
      </c>
      <c r="T871" s="80" t="s">
        <v>46</v>
      </c>
      <c r="U871" s="79"/>
    </row>
    <row r="872" spans="2:21">
      <c r="B872" s="78">
        <v>46478</v>
      </c>
      <c r="C872" t="s">
        <v>24</v>
      </c>
      <c r="D872">
        <v>0</v>
      </c>
      <c r="E872">
        <v>0</v>
      </c>
      <c r="F872">
        <v>0</v>
      </c>
      <c r="G872">
        <v>0</v>
      </c>
      <c r="H872">
        <v>793993.30623999995</v>
      </c>
      <c r="I872">
        <v>1102.76848088888</v>
      </c>
      <c r="J872">
        <v>1020.11694</v>
      </c>
      <c r="K872">
        <v>1170</v>
      </c>
      <c r="L872">
        <v>61823.461182250001</v>
      </c>
      <c r="M872">
        <v>85.865918308680506</v>
      </c>
      <c r="N872">
        <v>0</v>
      </c>
      <c r="O872">
        <v>400.11040000000003</v>
      </c>
      <c r="P872">
        <v>114608.896887</v>
      </c>
      <c r="Q872">
        <v>159.17902345416601</v>
      </c>
      <c r="R872">
        <v>119.11301</v>
      </c>
      <c r="S872">
        <v>206.46084999999999</v>
      </c>
      <c r="T872" s="80" t="s">
        <v>46</v>
      </c>
      <c r="U872" s="79"/>
    </row>
    <row r="873" spans="2:21">
      <c r="B873" s="78">
        <v>46478</v>
      </c>
      <c r="C873" t="s">
        <v>23</v>
      </c>
      <c r="D873">
        <v>50385.619606</v>
      </c>
      <c r="E873">
        <v>69.980027230555507</v>
      </c>
      <c r="F873">
        <v>46.521120000000003</v>
      </c>
      <c r="G873">
        <v>87.375540000000001</v>
      </c>
      <c r="H873">
        <v>756273.71664999996</v>
      </c>
      <c r="I873">
        <v>1050.38016201388</v>
      </c>
      <c r="J873">
        <v>1000.1652</v>
      </c>
      <c r="K873">
        <v>1225</v>
      </c>
      <c r="L873">
        <v>2085.3821443000002</v>
      </c>
      <c r="M873">
        <v>2.8963640893055498</v>
      </c>
      <c r="N873">
        <v>0</v>
      </c>
      <c r="O873">
        <v>100.03224</v>
      </c>
      <c r="P873">
        <v>49239.229490999998</v>
      </c>
      <c r="Q873">
        <v>68.387818737499998</v>
      </c>
      <c r="R873">
        <v>46.521120000000003</v>
      </c>
      <c r="S873">
        <v>86.337680000000006</v>
      </c>
      <c r="T873" s="80" t="s">
        <v>46</v>
      </c>
      <c r="U873" s="79"/>
    </row>
    <row r="874" spans="2:21">
      <c r="B874" s="78">
        <v>46508</v>
      </c>
      <c r="C874" t="s">
        <v>24</v>
      </c>
      <c r="D874">
        <v>0</v>
      </c>
      <c r="E874">
        <v>0</v>
      </c>
      <c r="F874">
        <v>0</v>
      </c>
      <c r="G874">
        <v>0</v>
      </c>
      <c r="H874">
        <v>821015.99196999997</v>
      </c>
      <c r="I874">
        <v>1103.5161182392401</v>
      </c>
      <c r="J874">
        <v>1020.1118</v>
      </c>
      <c r="K874">
        <v>1170</v>
      </c>
      <c r="L874">
        <v>26227.404829340001</v>
      </c>
      <c r="M874">
        <v>35.251888211478402</v>
      </c>
      <c r="N874">
        <v>0</v>
      </c>
      <c r="O874">
        <v>306.47323999999998</v>
      </c>
      <c r="P874">
        <v>124644.038635</v>
      </c>
      <c r="Q874">
        <v>167.532309993279</v>
      </c>
      <c r="R874">
        <v>121.99106</v>
      </c>
      <c r="S874">
        <v>217.43771000000001</v>
      </c>
      <c r="T874" s="80" t="s">
        <v>46</v>
      </c>
      <c r="U874" s="79"/>
    </row>
    <row r="875" spans="2:21">
      <c r="B875" s="78">
        <v>46508</v>
      </c>
      <c r="C875" t="s">
        <v>23</v>
      </c>
      <c r="D875">
        <v>45064.992655000002</v>
      </c>
      <c r="E875">
        <v>60.571226686827899</v>
      </c>
      <c r="F875">
        <v>45.132150000000003</v>
      </c>
      <c r="G875">
        <v>75.569999999999993</v>
      </c>
      <c r="H875">
        <v>775607.85291000002</v>
      </c>
      <c r="I875">
        <v>1042.4836732661199</v>
      </c>
      <c r="J875">
        <v>1000.1079</v>
      </c>
      <c r="K875">
        <v>1217.0359000000001</v>
      </c>
      <c r="L875">
        <v>1986.08594002</v>
      </c>
      <c r="M875">
        <v>2.6694703494892398</v>
      </c>
      <c r="N875">
        <v>0</v>
      </c>
      <c r="O875">
        <v>104.28172000000001</v>
      </c>
      <c r="P875">
        <v>45069.851523999998</v>
      </c>
      <c r="Q875">
        <v>60.577757424731097</v>
      </c>
      <c r="R875">
        <v>45.905253999999999</v>
      </c>
      <c r="S875">
        <v>75.676079999999999</v>
      </c>
      <c r="T875" s="80" t="s">
        <v>46</v>
      </c>
      <c r="U875" s="79"/>
    </row>
    <row r="876" spans="2:21">
      <c r="B876" s="78">
        <v>46539</v>
      </c>
      <c r="C876" t="s">
        <v>24</v>
      </c>
      <c r="D876">
        <v>0</v>
      </c>
      <c r="E876">
        <v>0</v>
      </c>
      <c r="F876">
        <v>0</v>
      </c>
      <c r="G876">
        <v>0</v>
      </c>
      <c r="H876">
        <v>791950.34790000005</v>
      </c>
      <c r="I876">
        <v>1099.93103875</v>
      </c>
      <c r="J876">
        <v>1020.3463</v>
      </c>
      <c r="K876">
        <v>1170</v>
      </c>
      <c r="L876">
        <v>15199.054113</v>
      </c>
      <c r="M876">
        <v>21.109797379166601</v>
      </c>
      <c r="N876">
        <v>0</v>
      </c>
      <c r="O876">
        <v>263.14017000000001</v>
      </c>
      <c r="P876">
        <v>131262.54858</v>
      </c>
      <c r="Q876">
        <v>182.30909525000001</v>
      </c>
      <c r="R876">
        <v>127.47862000000001</v>
      </c>
      <c r="S876">
        <v>236.78447</v>
      </c>
      <c r="T876" s="80" t="s">
        <v>46</v>
      </c>
      <c r="U876" s="79"/>
    </row>
    <row r="877" spans="2:21">
      <c r="B877" s="78">
        <v>46539</v>
      </c>
      <c r="C877" t="s">
        <v>23</v>
      </c>
      <c r="D877">
        <v>42693.871282</v>
      </c>
      <c r="E877">
        <v>59.297043447222201</v>
      </c>
      <c r="F877">
        <v>21.192225000000001</v>
      </c>
      <c r="G877">
        <v>86.272009999999995</v>
      </c>
      <c r="H877">
        <v>749359.72196999996</v>
      </c>
      <c r="I877">
        <v>1040.7773916250001</v>
      </c>
      <c r="J877">
        <v>1000.1123700000001</v>
      </c>
      <c r="K877">
        <v>1151.3956000000001</v>
      </c>
      <c r="L877">
        <v>0</v>
      </c>
      <c r="M877">
        <v>0</v>
      </c>
      <c r="N877">
        <v>0</v>
      </c>
      <c r="O877">
        <v>0</v>
      </c>
      <c r="P877">
        <v>50079.453852999999</v>
      </c>
      <c r="Q877">
        <v>69.554797018055496</v>
      </c>
      <c r="R877">
        <v>48.488486999999999</v>
      </c>
      <c r="S877">
        <v>88.289609999999996</v>
      </c>
      <c r="T877" s="80" t="s">
        <v>46</v>
      </c>
      <c r="U877" s="79"/>
    </row>
    <row r="878" spans="2:21">
      <c r="B878" s="78">
        <v>46569</v>
      </c>
      <c r="C878" t="s">
        <v>24</v>
      </c>
      <c r="D878">
        <v>0</v>
      </c>
      <c r="E878">
        <v>0</v>
      </c>
      <c r="F878">
        <v>0</v>
      </c>
      <c r="G878">
        <v>0</v>
      </c>
      <c r="H878">
        <v>818396.39972999995</v>
      </c>
      <c r="I878">
        <v>1099.9951609274101</v>
      </c>
      <c r="J878">
        <v>1020.37695</v>
      </c>
      <c r="K878">
        <v>1170</v>
      </c>
      <c r="L878">
        <v>2173.55993717</v>
      </c>
      <c r="M878">
        <v>2.9214515284543001</v>
      </c>
      <c r="N878">
        <v>0</v>
      </c>
      <c r="O878">
        <v>120.38092</v>
      </c>
      <c r="P878">
        <v>144499.80347000001</v>
      </c>
      <c r="Q878">
        <v>194.220165954301</v>
      </c>
      <c r="R878">
        <v>142.20676</v>
      </c>
      <c r="S878">
        <v>240.6953</v>
      </c>
      <c r="T878" s="80" t="s">
        <v>46</v>
      </c>
      <c r="U878" s="79"/>
    </row>
    <row r="879" spans="2:21">
      <c r="B879" s="78">
        <v>46569</v>
      </c>
      <c r="C879" t="s">
        <v>23</v>
      </c>
      <c r="D879">
        <v>49967.081264</v>
      </c>
      <c r="E879">
        <v>67.160055462365506</v>
      </c>
      <c r="F879">
        <v>32.860484999999997</v>
      </c>
      <c r="G879">
        <v>89.068399999999997</v>
      </c>
      <c r="H879">
        <v>775904.00427000003</v>
      </c>
      <c r="I879">
        <v>1042.88172616935</v>
      </c>
      <c r="J879">
        <v>1000.18097</v>
      </c>
      <c r="K879">
        <v>1147.0291999999999</v>
      </c>
      <c r="L879">
        <v>0</v>
      </c>
      <c r="M879">
        <v>0</v>
      </c>
      <c r="N879">
        <v>0</v>
      </c>
      <c r="O879">
        <v>0</v>
      </c>
      <c r="P879">
        <v>57429.527455000003</v>
      </c>
      <c r="Q879">
        <v>77.190225073924694</v>
      </c>
      <c r="R879">
        <v>55.829304</v>
      </c>
      <c r="S879">
        <v>92.181269999999998</v>
      </c>
      <c r="T879" s="80" t="s">
        <v>46</v>
      </c>
      <c r="U879" s="79"/>
    </row>
    <row r="880" spans="2:21">
      <c r="B880" s="78">
        <v>46600</v>
      </c>
      <c r="C880" t="s">
        <v>24</v>
      </c>
      <c r="D880">
        <v>0</v>
      </c>
      <c r="E880">
        <v>0</v>
      </c>
      <c r="F880">
        <v>0</v>
      </c>
      <c r="G880">
        <v>0</v>
      </c>
      <c r="H880">
        <v>821493.81762999995</v>
      </c>
      <c r="I880">
        <v>1104.15835702956</v>
      </c>
      <c r="J880">
        <v>1020.605</v>
      </c>
      <c r="K880">
        <v>1170</v>
      </c>
      <c r="L880">
        <v>324.85507150000001</v>
      </c>
      <c r="M880">
        <v>0.436633160618279</v>
      </c>
      <c r="N880">
        <v>0</v>
      </c>
      <c r="O880">
        <v>78.773700000000005</v>
      </c>
      <c r="P880">
        <v>143748.36004999999</v>
      </c>
      <c r="Q880">
        <v>193.210161357526</v>
      </c>
      <c r="R880">
        <v>140.02056999999999</v>
      </c>
      <c r="S880">
        <v>242.43586999999999</v>
      </c>
      <c r="T880" s="80" t="s">
        <v>46</v>
      </c>
      <c r="U880" s="79"/>
    </row>
    <row r="881" spans="2:21">
      <c r="B881" s="78">
        <v>46600</v>
      </c>
      <c r="C881" t="s">
        <v>23</v>
      </c>
      <c r="D881">
        <v>51251.303352000003</v>
      </c>
      <c r="E881">
        <v>68.886160419354795</v>
      </c>
      <c r="F881">
        <v>33.098410000000001</v>
      </c>
      <c r="G881">
        <v>88.093779999999995</v>
      </c>
      <c r="H881">
        <v>780952.04125000001</v>
      </c>
      <c r="I881">
        <v>1049.66672211021</v>
      </c>
      <c r="J881">
        <v>1000.1258</v>
      </c>
      <c r="K881">
        <v>1177.0488</v>
      </c>
      <c r="L881">
        <v>0</v>
      </c>
      <c r="M881">
        <v>0</v>
      </c>
      <c r="N881">
        <v>0</v>
      </c>
      <c r="O881">
        <v>0</v>
      </c>
      <c r="P881">
        <v>58831.019172</v>
      </c>
      <c r="Q881">
        <v>79.073950499999995</v>
      </c>
      <c r="R881">
        <v>64.918779999999998</v>
      </c>
      <c r="S881">
        <v>94.977930000000001</v>
      </c>
      <c r="T881" s="80" t="s">
        <v>46</v>
      </c>
      <c r="U881" s="79"/>
    </row>
    <row r="882" spans="2:21">
      <c r="B882" s="78">
        <v>46631</v>
      </c>
      <c r="C882" t="s">
        <v>24</v>
      </c>
      <c r="D882">
        <v>0</v>
      </c>
      <c r="E882">
        <v>0</v>
      </c>
      <c r="F882">
        <v>0</v>
      </c>
      <c r="G882">
        <v>0</v>
      </c>
      <c r="H882">
        <v>798193.58063999994</v>
      </c>
      <c r="I882">
        <v>1108.60219533333</v>
      </c>
      <c r="J882">
        <v>1020.8359400000001</v>
      </c>
      <c r="K882">
        <v>1170</v>
      </c>
      <c r="L882">
        <v>3059.4287792</v>
      </c>
      <c r="M882">
        <v>4.2492066377777702</v>
      </c>
      <c r="N882">
        <v>0</v>
      </c>
      <c r="O882">
        <v>184.85825</v>
      </c>
      <c r="P882">
        <v>127859.25682</v>
      </c>
      <c r="Q882">
        <v>177.582301138888</v>
      </c>
      <c r="R882">
        <v>128.31630000000001</v>
      </c>
      <c r="S882">
        <v>230.91783000000001</v>
      </c>
      <c r="T882" s="80" t="s">
        <v>46</v>
      </c>
      <c r="U882" s="79"/>
    </row>
    <row r="883" spans="2:21">
      <c r="B883" s="78">
        <v>46631</v>
      </c>
      <c r="C883" t="s">
        <v>23</v>
      </c>
      <c r="D883">
        <v>54181.066316999997</v>
      </c>
      <c r="E883">
        <v>75.251480995833305</v>
      </c>
      <c r="F883">
        <v>61.724170000000001</v>
      </c>
      <c r="G883">
        <v>86.926124999999999</v>
      </c>
      <c r="H883">
        <v>752738.97741000005</v>
      </c>
      <c r="I883">
        <v>1045.47080195833</v>
      </c>
      <c r="J883">
        <v>1000.0993999999999</v>
      </c>
      <c r="K883">
        <v>1194.1306</v>
      </c>
      <c r="L883">
        <v>0</v>
      </c>
      <c r="M883">
        <v>0</v>
      </c>
      <c r="N883">
        <v>0</v>
      </c>
      <c r="O883">
        <v>0</v>
      </c>
      <c r="P883">
        <v>54824.938240000003</v>
      </c>
      <c r="Q883">
        <v>76.145747555555502</v>
      </c>
      <c r="R883">
        <v>61.724170000000001</v>
      </c>
      <c r="S883">
        <v>88.882480000000001</v>
      </c>
      <c r="T883" s="80" t="s">
        <v>46</v>
      </c>
      <c r="U883" s="79"/>
    </row>
    <row r="884" spans="2:21">
      <c r="B884" s="78">
        <v>46661</v>
      </c>
      <c r="C884" t="s">
        <v>24</v>
      </c>
      <c r="D884">
        <v>0</v>
      </c>
      <c r="E884">
        <v>0</v>
      </c>
      <c r="F884">
        <v>0</v>
      </c>
      <c r="G884">
        <v>0</v>
      </c>
      <c r="H884">
        <v>829021.62994000001</v>
      </c>
      <c r="I884">
        <v>1114.2763843279499</v>
      </c>
      <c r="J884">
        <v>1020.20496</v>
      </c>
      <c r="K884">
        <v>1170</v>
      </c>
      <c r="L884">
        <v>23948.17565918</v>
      </c>
      <c r="M884">
        <v>32.188408144059103</v>
      </c>
      <c r="N884">
        <v>0</v>
      </c>
      <c r="O884">
        <v>357.28847999999999</v>
      </c>
      <c r="P884">
        <v>121347.76871999999</v>
      </c>
      <c r="Q884">
        <v>163.10183967741901</v>
      </c>
      <c r="R884">
        <v>116.294815</v>
      </c>
      <c r="S884">
        <v>214.76915</v>
      </c>
      <c r="T884" s="80" t="s">
        <v>46</v>
      </c>
      <c r="U884" s="79"/>
    </row>
    <row r="885" spans="2:21">
      <c r="B885" s="78">
        <v>46661</v>
      </c>
      <c r="C885" t="s">
        <v>23</v>
      </c>
      <c r="D885">
        <v>55475.398248999998</v>
      </c>
      <c r="E885">
        <v>74.563707323924703</v>
      </c>
      <c r="F885">
        <v>63.150469999999999</v>
      </c>
      <c r="G885">
        <v>86.627309999999994</v>
      </c>
      <c r="H885">
        <v>781728.61294000002</v>
      </c>
      <c r="I885">
        <v>1050.7105012634399</v>
      </c>
      <c r="J885">
        <v>1000.1238</v>
      </c>
      <c r="K885">
        <v>1224.5917999999999</v>
      </c>
      <c r="L885">
        <v>0</v>
      </c>
      <c r="M885">
        <v>0</v>
      </c>
      <c r="N885">
        <v>0</v>
      </c>
      <c r="O885">
        <v>0</v>
      </c>
      <c r="P885">
        <v>56148.215966000003</v>
      </c>
      <c r="Q885">
        <v>75.4680322123655</v>
      </c>
      <c r="R885">
        <v>63.150469999999999</v>
      </c>
      <c r="S885">
        <v>87.923140000000004</v>
      </c>
      <c r="T885" s="80" t="s">
        <v>46</v>
      </c>
      <c r="U885" s="79"/>
    </row>
    <row r="886" spans="2:21">
      <c r="B886" s="78">
        <v>46692</v>
      </c>
      <c r="C886" t="s">
        <v>24</v>
      </c>
      <c r="D886">
        <v>0</v>
      </c>
      <c r="E886">
        <v>0</v>
      </c>
      <c r="F886">
        <v>0</v>
      </c>
      <c r="G886">
        <v>0</v>
      </c>
      <c r="H886">
        <v>796147.82937000005</v>
      </c>
      <c r="I886">
        <v>1105.7608741250001</v>
      </c>
      <c r="J886">
        <v>1020.27136</v>
      </c>
      <c r="K886">
        <v>1170</v>
      </c>
      <c r="L886">
        <v>7747.0381148699998</v>
      </c>
      <c r="M886">
        <v>10.759775159541601</v>
      </c>
      <c r="N886">
        <v>0</v>
      </c>
      <c r="O886">
        <v>196.73343</v>
      </c>
      <c r="P886">
        <v>126118.79635</v>
      </c>
      <c r="Q886">
        <v>175.164994930555</v>
      </c>
      <c r="R886">
        <v>135.09698</v>
      </c>
      <c r="S886">
        <v>217.18816000000001</v>
      </c>
      <c r="T886" s="80" t="s">
        <v>46</v>
      </c>
      <c r="U886" s="79"/>
    </row>
    <row r="887" spans="2:21">
      <c r="B887" s="78">
        <v>46692</v>
      </c>
      <c r="C887" t="s">
        <v>23</v>
      </c>
      <c r="D887">
        <v>56465.308216999998</v>
      </c>
      <c r="E887">
        <v>78.424039190277696</v>
      </c>
      <c r="F887">
        <v>60.410164000000002</v>
      </c>
      <c r="G887">
        <v>91.316850000000002</v>
      </c>
      <c r="H887">
        <v>760587.98831000004</v>
      </c>
      <c r="I887">
        <v>1056.37220598611</v>
      </c>
      <c r="J887">
        <v>1000.9529</v>
      </c>
      <c r="K887">
        <v>1225</v>
      </c>
      <c r="L887">
        <v>0</v>
      </c>
      <c r="M887">
        <v>0</v>
      </c>
      <c r="N887">
        <v>0</v>
      </c>
      <c r="O887">
        <v>0</v>
      </c>
      <c r="P887">
        <v>55160.218377999998</v>
      </c>
      <c r="Q887">
        <v>76.611414413888795</v>
      </c>
      <c r="R887">
        <v>60.410164000000002</v>
      </c>
      <c r="S887">
        <v>90.209305000000001</v>
      </c>
      <c r="T887" s="80" t="s">
        <v>46</v>
      </c>
      <c r="U887" s="79"/>
    </row>
    <row r="888" spans="2:21">
      <c r="B888" s="78">
        <v>46722</v>
      </c>
      <c r="C888" t="s">
        <v>24</v>
      </c>
      <c r="D888">
        <v>0</v>
      </c>
      <c r="E888">
        <v>0</v>
      </c>
      <c r="F888">
        <v>0</v>
      </c>
      <c r="G888">
        <v>0</v>
      </c>
      <c r="H888">
        <v>818780.38517999998</v>
      </c>
      <c r="I888">
        <v>1100.5112704032199</v>
      </c>
      <c r="J888">
        <v>1020.09595</v>
      </c>
      <c r="K888">
        <v>1170</v>
      </c>
      <c r="L888">
        <v>4253.9202443000004</v>
      </c>
      <c r="M888">
        <v>5.7176347369623599</v>
      </c>
      <c r="N888">
        <v>0</v>
      </c>
      <c r="O888">
        <v>150.52786</v>
      </c>
      <c r="P888">
        <v>135703.57083000001</v>
      </c>
      <c r="Q888">
        <v>182.39727262096699</v>
      </c>
      <c r="R888">
        <v>144.24119999999999</v>
      </c>
      <c r="S888">
        <v>219.76308</v>
      </c>
      <c r="T888" s="80" t="s">
        <v>46</v>
      </c>
      <c r="U888" s="79"/>
    </row>
    <row r="889" spans="2:21">
      <c r="B889" s="78">
        <v>46722</v>
      </c>
      <c r="C889" t="s">
        <v>23</v>
      </c>
      <c r="D889">
        <v>56381.219147999996</v>
      </c>
      <c r="E889">
        <v>75.781208532258006</v>
      </c>
      <c r="F889">
        <v>39.745322999999999</v>
      </c>
      <c r="G889">
        <v>95.742949999999993</v>
      </c>
      <c r="H889">
        <v>784653.31218000001</v>
      </c>
      <c r="I889">
        <v>1054.64154862903</v>
      </c>
      <c r="J889">
        <v>1000.0017</v>
      </c>
      <c r="K889">
        <v>1225</v>
      </c>
      <c r="L889">
        <v>357.99690129999999</v>
      </c>
      <c r="M889">
        <v>0.48117863077956902</v>
      </c>
      <c r="N889">
        <v>0</v>
      </c>
      <c r="O889">
        <v>92.167786000000007</v>
      </c>
      <c r="P889">
        <v>60293.480686000003</v>
      </c>
      <c r="Q889">
        <v>81.0396245779569</v>
      </c>
      <c r="R889">
        <v>66.078509999999994</v>
      </c>
      <c r="S889">
        <v>94.782073999999994</v>
      </c>
      <c r="T889" s="80" t="s">
        <v>46</v>
      </c>
      <c r="U889" s="79"/>
    </row>
    <row r="890" spans="2:21">
      <c r="B890" s="78">
        <v>46753</v>
      </c>
      <c r="C890" t="s">
        <v>24</v>
      </c>
      <c r="D890">
        <v>0</v>
      </c>
      <c r="E890">
        <v>0</v>
      </c>
      <c r="F890">
        <v>0</v>
      </c>
      <c r="G890">
        <v>0</v>
      </c>
      <c r="H890">
        <v>819687.40748000005</v>
      </c>
      <c r="I890">
        <v>1101.73038639784</v>
      </c>
      <c r="J890">
        <v>1020.4403</v>
      </c>
      <c r="K890">
        <v>1170</v>
      </c>
      <c r="L890">
        <v>495.56049400000001</v>
      </c>
      <c r="M890">
        <v>0.66607593279569799</v>
      </c>
      <c r="N890">
        <v>0</v>
      </c>
      <c r="O890">
        <v>116.64772000000001</v>
      </c>
      <c r="P890">
        <v>131738.11149000001</v>
      </c>
      <c r="Q890">
        <v>177.06735415322501</v>
      </c>
      <c r="R890">
        <v>140.3493</v>
      </c>
      <c r="S890">
        <v>201.9145</v>
      </c>
      <c r="T890" s="80" t="s">
        <v>46</v>
      </c>
      <c r="U890" s="79"/>
    </row>
    <row r="891" spans="2:21">
      <c r="B891" s="78">
        <v>46753</v>
      </c>
      <c r="C891" t="s">
        <v>23</v>
      </c>
      <c r="D891">
        <v>57543.596270000002</v>
      </c>
      <c r="E891">
        <v>77.343543373655905</v>
      </c>
      <c r="F891">
        <v>43.717373000000002</v>
      </c>
      <c r="G891">
        <v>99.458590000000001</v>
      </c>
      <c r="H891">
        <v>795477.95323999994</v>
      </c>
      <c r="I891">
        <v>1069.19079736559</v>
      </c>
      <c r="J891">
        <v>1000.048</v>
      </c>
      <c r="K891">
        <v>1225</v>
      </c>
      <c r="L891">
        <v>1083.8591541999999</v>
      </c>
      <c r="M891">
        <v>1.4567999384408601</v>
      </c>
      <c r="N891">
        <v>0</v>
      </c>
      <c r="O891">
        <v>94.044539999999998</v>
      </c>
      <c r="P891">
        <v>60243.013300999999</v>
      </c>
      <c r="Q891">
        <v>80.971792071236493</v>
      </c>
      <c r="R891">
        <v>63.047939999999997</v>
      </c>
      <c r="S891">
        <v>96.315020000000004</v>
      </c>
      <c r="T891" s="80" t="s">
        <v>46</v>
      </c>
      <c r="U891" s="79"/>
    </row>
    <row r="892" spans="2:21">
      <c r="B892" s="78">
        <v>46784</v>
      </c>
      <c r="C892" t="s">
        <v>24</v>
      </c>
      <c r="D892">
        <v>0</v>
      </c>
      <c r="E892">
        <v>0</v>
      </c>
      <c r="F892">
        <v>0</v>
      </c>
      <c r="G892">
        <v>0</v>
      </c>
      <c r="H892">
        <v>772155.83117000002</v>
      </c>
      <c r="I892">
        <v>1109.41929765804</v>
      </c>
      <c r="J892">
        <v>1020.1091300000001</v>
      </c>
      <c r="K892">
        <v>1170</v>
      </c>
      <c r="L892">
        <v>0</v>
      </c>
      <c r="M892">
        <v>0</v>
      </c>
      <c r="N892">
        <v>0</v>
      </c>
      <c r="O892">
        <v>0</v>
      </c>
      <c r="P892">
        <v>122107.44654</v>
      </c>
      <c r="Q892">
        <v>175.44173353448201</v>
      </c>
      <c r="R892">
        <v>148.09464</v>
      </c>
      <c r="S892">
        <v>204.87752</v>
      </c>
      <c r="T892" s="80" t="s">
        <v>46</v>
      </c>
      <c r="U892" s="79"/>
    </row>
    <row r="893" spans="2:21">
      <c r="B893" s="78">
        <v>46784</v>
      </c>
      <c r="C893" t="s">
        <v>23</v>
      </c>
      <c r="D893">
        <v>51427.928080999998</v>
      </c>
      <c r="E893">
        <v>73.890701265804495</v>
      </c>
      <c r="F893">
        <v>37.641094000000002</v>
      </c>
      <c r="G893">
        <v>94.905556000000004</v>
      </c>
      <c r="H893">
        <v>738882.52396999998</v>
      </c>
      <c r="I893">
        <v>1061.6128217959699</v>
      </c>
      <c r="J893">
        <v>1000.072</v>
      </c>
      <c r="K893">
        <v>1225</v>
      </c>
      <c r="L893">
        <v>110.16313767</v>
      </c>
      <c r="M893">
        <v>0.158280370215517</v>
      </c>
      <c r="N893">
        <v>0</v>
      </c>
      <c r="O893">
        <v>43.241447000000001</v>
      </c>
      <c r="P893">
        <v>55328.804259999997</v>
      </c>
      <c r="Q893">
        <v>79.495408419540198</v>
      </c>
      <c r="R893">
        <v>64.106849999999994</v>
      </c>
      <c r="S893">
        <v>92.530159999999995</v>
      </c>
      <c r="T893" s="80" t="s">
        <v>46</v>
      </c>
      <c r="U893" s="79"/>
    </row>
    <row r="894" spans="2:21">
      <c r="B894" s="78">
        <v>46813</v>
      </c>
      <c r="C894" t="s">
        <v>24</v>
      </c>
      <c r="D894">
        <v>0</v>
      </c>
      <c r="E894">
        <v>0</v>
      </c>
      <c r="F894">
        <v>0</v>
      </c>
      <c r="G894">
        <v>0</v>
      </c>
      <c r="H894">
        <v>825943.90463999996</v>
      </c>
      <c r="I894">
        <v>1110.1396567741899</v>
      </c>
      <c r="J894">
        <v>1020.5426</v>
      </c>
      <c r="K894">
        <v>1170</v>
      </c>
      <c r="L894">
        <v>17898.23233906</v>
      </c>
      <c r="M894">
        <v>24.056763896585998</v>
      </c>
      <c r="N894">
        <v>0</v>
      </c>
      <c r="O894">
        <v>233.22037</v>
      </c>
      <c r="P894">
        <v>121079.37377000001</v>
      </c>
      <c r="Q894">
        <v>162.741093776881</v>
      </c>
      <c r="R894">
        <v>125.88975000000001</v>
      </c>
      <c r="S894">
        <v>202.70561000000001</v>
      </c>
      <c r="T894" s="80" t="s">
        <v>46</v>
      </c>
      <c r="U894" s="79"/>
    </row>
    <row r="895" spans="2:21">
      <c r="B895" s="78">
        <v>46813</v>
      </c>
      <c r="C895" t="s">
        <v>23</v>
      </c>
      <c r="D895">
        <v>56989.448171999997</v>
      </c>
      <c r="E895">
        <v>76.598720661290301</v>
      </c>
      <c r="F895">
        <v>49.867705999999998</v>
      </c>
      <c r="G895">
        <v>92.490600000000001</v>
      </c>
      <c r="H895">
        <v>786382.03599999996</v>
      </c>
      <c r="I895">
        <v>1056.9651021505299</v>
      </c>
      <c r="J895">
        <v>1000.0193</v>
      </c>
      <c r="K895">
        <v>1225</v>
      </c>
      <c r="L895">
        <v>3220.4029279000001</v>
      </c>
      <c r="M895">
        <v>4.3284985590053697</v>
      </c>
      <c r="N895">
        <v>0</v>
      </c>
      <c r="O895">
        <v>192.30023</v>
      </c>
      <c r="P895">
        <v>55178.301170999999</v>
      </c>
      <c r="Q895">
        <v>74.164383294354806</v>
      </c>
      <c r="R895">
        <v>49.867705999999998</v>
      </c>
      <c r="S895">
        <v>90.937420000000003</v>
      </c>
      <c r="T895" s="80" t="s">
        <v>46</v>
      </c>
      <c r="U895" s="79"/>
    </row>
    <row r="896" spans="2:21">
      <c r="B896" s="78">
        <v>46844</v>
      </c>
      <c r="C896" t="s">
        <v>24</v>
      </c>
      <c r="D896">
        <v>0</v>
      </c>
      <c r="E896">
        <v>0</v>
      </c>
      <c r="F896">
        <v>0</v>
      </c>
      <c r="G896">
        <v>0</v>
      </c>
      <c r="H896">
        <v>793958.93330999999</v>
      </c>
      <c r="I896">
        <v>1102.7207407083299</v>
      </c>
      <c r="J896">
        <v>1020.49084</v>
      </c>
      <c r="K896">
        <v>1170</v>
      </c>
      <c r="L896">
        <v>26448.548762940001</v>
      </c>
      <c r="M896">
        <v>36.734095504083299</v>
      </c>
      <c r="N896">
        <v>0</v>
      </c>
      <c r="O896">
        <v>253.72934000000001</v>
      </c>
      <c r="P896">
        <v>112984.374637</v>
      </c>
      <c r="Q896">
        <v>156.92274255138801</v>
      </c>
      <c r="R896">
        <v>124.02849000000001</v>
      </c>
      <c r="S896">
        <v>197.19614000000001</v>
      </c>
      <c r="T896" s="80" t="s">
        <v>46</v>
      </c>
      <c r="U896" s="79"/>
    </row>
    <row r="897" spans="2:21">
      <c r="B897" s="78">
        <v>46844</v>
      </c>
      <c r="C897" t="s">
        <v>23</v>
      </c>
      <c r="D897">
        <v>49964.984681000002</v>
      </c>
      <c r="E897">
        <v>69.395812056944393</v>
      </c>
      <c r="F897">
        <v>47.559227</v>
      </c>
      <c r="G897">
        <v>86.293914999999998</v>
      </c>
      <c r="H897">
        <v>755128.82235999999</v>
      </c>
      <c r="I897">
        <v>1048.7900310555499</v>
      </c>
      <c r="J897">
        <v>1000.0267</v>
      </c>
      <c r="K897">
        <v>1225</v>
      </c>
      <c r="L897">
        <v>1946.4731568</v>
      </c>
      <c r="M897">
        <v>2.7034349400000002</v>
      </c>
      <c r="N897">
        <v>0</v>
      </c>
      <c r="O897">
        <v>81.313450000000003</v>
      </c>
      <c r="P897">
        <v>48804.871499000001</v>
      </c>
      <c r="Q897">
        <v>67.7845437486111</v>
      </c>
      <c r="R897">
        <v>47.559227</v>
      </c>
      <c r="S897">
        <v>84.570750000000004</v>
      </c>
      <c r="T897" s="80" t="s">
        <v>46</v>
      </c>
      <c r="U897" s="79"/>
    </row>
    <row r="898" spans="2:21">
      <c r="B898" s="78">
        <v>46874</v>
      </c>
      <c r="C898" t="s">
        <v>24</v>
      </c>
      <c r="D898">
        <v>0</v>
      </c>
      <c r="E898">
        <v>0</v>
      </c>
      <c r="F898">
        <v>0</v>
      </c>
      <c r="G898">
        <v>0</v>
      </c>
      <c r="H898">
        <v>821656.68888999999</v>
      </c>
      <c r="I898">
        <v>1104.37727001344</v>
      </c>
      <c r="J898">
        <v>1020.2411</v>
      </c>
      <c r="K898">
        <v>1170</v>
      </c>
      <c r="L898">
        <v>726.78822739999998</v>
      </c>
      <c r="M898">
        <v>0.97686589704300997</v>
      </c>
      <c r="N898">
        <v>0</v>
      </c>
      <c r="O898">
        <v>73.218459999999993</v>
      </c>
      <c r="P898">
        <v>122319.48390000001</v>
      </c>
      <c r="Q898">
        <v>164.40790846774101</v>
      </c>
      <c r="R898">
        <v>127.15353</v>
      </c>
      <c r="S898">
        <v>201.09306000000001</v>
      </c>
      <c r="T898" s="80" t="s">
        <v>46</v>
      </c>
      <c r="U898" s="79"/>
    </row>
    <row r="899" spans="2:21">
      <c r="B899" s="78">
        <v>46874</v>
      </c>
      <c r="C899" t="s">
        <v>23</v>
      </c>
      <c r="D899">
        <v>44732.497811000001</v>
      </c>
      <c r="E899">
        <v>60.124325014784901</v>
      </c>
      <c r="F899">
        <v>44.401916999999997</v>
      </c>
      <c r="G899">
        <v>76.165989999999994</v>
      </c>
      <c r="H899">
        <v>777396.20466000005</v>
      </c>
      <c r="I899">
        <v>1044.88737185483</v>
      </c>
      <c r="J899">
        <v>1000.10803</v>
      </c>
      <c r="K899">
        <v>1225</v>
      </c>
      <c r="L899">
        <v>2499.0040813999999</v>
      </c>
      <c r="M899">
        <v>3.3588764534946201</v>
      </c>
      <c r="N899">
        <v>0</v>
      </c>
      <c r="O899">
        <v>118.40665</v>
      </c>
      <c r="P899">
        <v>44712.321215999997</v>
      </c>
      <c r="Q899">
        <v>60.0972059354838</v>
      </c>
      <c r="R899">
        <v>45.032527999999999</v>
      </c>
      <c r="S899">
        <v>76.984116</v>
      </c>
      <c r="T899" s="80" t="s">
        <v>46</v>
      </c>
      <c r="U899" s="79"/>
    </row>
    <row r="900" spans="2:21">
      <c r="B900" s="78">
        <v>46905</v>
      </c>
      <c r="C900" t="s">
        <v>24</v>
      </c>
      <c r="D900">
        <v>0</v>
      </c>
      <c r="E900">
        <v>0</v>
      </c>
      <c r="F900">
        <v>0</v>
      </c>
      <c r="G900">
        <v>0</v>
      </c>
      <c r="H900">
        <v>792284.83597999997</v>
      </c>
      <c r="I900">
        <v>1100.3956055277699</v>
      </c>
      <c r="J900">
        <v>1020.2109400000001</v>
      </c>
      <c r="K900">
        <v>1170</v>
      </c>
      <c r="L900">
        <v>1088.68197992</v>
      </c>
      <c r="M900">
        <v>1.5120583054444401</v>
      </c>
      <c r="N900">
        <v>0</v>
      </c>
      <c r="O900">
        <v>103.2538</v>
      </c>
      <c r="P900">
        <v>126816.40452</v>
      </c>
      <c r="Q900">
        <v>176.13389516666601</v>
      </c>
      <c r="R900">
        <v>131.30530999999999</v>
      </c>
      <c r="S900">
        <v>225.69162</v>
      </c>
      <c r="T900" s="80" t="s">
        <v>46</v>
      </c>
      <c r="U900" s="79"/>
    </row>
    <row r="901" spans="2:21">
      <c r="B901" s="78">
        <v>46905</v>
      </c>
      <c r="C901" t="s">
        <v>23</v>
      </c>
      <c r="D901">
        <v>42980.427507</v>
      </c>
      <c r="E901">
        <v>59.6950382041666</v>
      </c>
      <c r="F901">
        <v>21.75564</v>
      </c>
      <c r="G901">
        <v>88.308319999999995</v>
      </c>
      <c r="H901">
        <v>749198.87294000003</v>
      </c>
      <c r="I901">
        <v>1040.5539901944401</v>
      </c>
      <c r="J901">
        <v>1000.05475</v>
      </c>
      <c r="K901">
        <v>1141.7517</v>
      </c>
      <c r="L901">
        <v>1.5691109000000001</v>
      </c>
      <c r="M901">
        <v>2.1793206944444401E-3</v>
      </c>
      <c r="N901">
        <v>0</v>
      </c>
      <c r="O901">
        <v>1.5691109000000001</v>
      </c>
      <c r="P901">
        <v>50338.572463999997</v>
      </c>
      <c r="Q901">
        <v>69.914683977777699</v>
      </c>
      <c r="R901">
        <v>47.816017000000002</v>
      </c>
      <c r="S901">
        <v>91.440150000000003</v>
      </c>
      <c r="T901" s="80" t="s">
        <v>46</v>
      </c>
      <c r="U901" s="79"/>
    </row>
    <row r="902" spans="2:21">
      <c r="B902" s="78">
        <v>46935</v>
      </c>
      <c r="C902" t="s">
        <v>24</v>
      </c>
      <c r="D902">
        <v>0</v>
      </c>
      <c r="E902">
        <v>0</v>
      </c>
      <c r="F902">
        <v>0</v>
      </c>
      <c r="G902">
        <v>0</v>
      </c>
      <c r="H902">
        <v>819934.48688999994</v>
      </c>
      <c r="I902">
        <v>1102.0624823790299</v>
      </c>
      <c r="J902">
        <v>1020.1301</v>
      </c>
      <c r="K902">
        <v>1170</v>
      </c>
      <c r="L902">
        <v>215.4924226</v>
      </c>
      <c r="M902">
        <v>0.28964035295698898</v>
      </c>
      <c r="N902">
        <v>0</v>
      </c>
      <c r="O902">
        <v>39.343955999999999</v>
      </c>
      <c r="P902">
        <v>140149.40161999999</v>
      </c>
      <c r="Q902">
        <v>188.37285163978399</v>
      </c>
      <c r="R902">
        <v>145.25739999999999</v>
      </c>
      <c r="S902">
        <v>232.2936</v>
      </c>
      <c r="T902" s="80" t="s">
        <v>46</v>
      </c>
      <c r="U902" s="79"/>
    </row>
    <row r="903" spans="2:21">
      <c r="B903" s="78">
        <v>46935</v>
      </c>
      <c r="C903" t="s">
        <v>23</v>
      </c>
      <c r="D903">
        <v>49905.407574999997</v>
      </c>
      <c r="E903">
        <v>67.077160719085995</v>
      </c>
      <c r="F903">
        <v>33.827903999999997</v>
      </c>
      <c r="G903">
        <v>89.203999999999994</v>
      </c>
      <c r="H903">
        <v>792401.05795000005</v>
      </c>
      <c r="I903">
        <v>1065.0551854166599</v>
      </c>
      <c r="J903">
        <v>1000.0069999999999</v>
      </c>
      <c r="K903">
        <v>1225</v>
      </c>
      <c r="L903">
        <v>0</v>
      </c>
      <c r="M903">
        <v>0</v>
      </c>
      <c r="N903">
        <v>0</v>
      </c>
      <c r="O903">
        <v>0</v>
      </c>
      <c r="P903">
        <v>57098.761267000002</v>
      </c>
      <c r="Q903">
        <v>76.745646864247306</v>
      </c>
      <c r="R903">
        <v>55.023482999999999</v>
      </c>
      <c r="S903">
        <v>93.352974000000003</v>
      </c>
      <c r="T903" s="80" t="s">
        <v>46</v>
      </c>
      <c r="U903" s="79"/>
    </row>
    <row r="904" spans="2:21">
      <c r="B904" s="78">
        <v>46966</v>
      </c>
      <c r="C904" t="s">
        <v>24</v>
      </c>
      <c r="D904">
        <v>0</v>
      </c>
      <c r="E904">
        <v>0</v>
      </c>
      <c r="F904">
        <v>0</v>
      </c>
      <c r="G904">
        <v>0</v>
      </c>
      <c r="H904">
        <v>821626.89092999999</v>
      </c>
      <c r="I904">
        <v>1104.3372189919301</v>
      </c>
      <c r="J904">
        <v>1021.385</v>
      </c>
      <c r="K904">
        <v>1170</v>
      </c>
      <c r="L904">
        <v>0</v>
      </c>
      <c r="M904">
        <v>0</v>
      </c>
      <c r="N904">
        <v>0</v>
      </c>
      <c r="O904">
        <v>0</v>
      </c>
      <c r="P904">
        <v>139387.07957999999</v>
      </c>
      <c r="Q904">
        <v>187.34822524193501</v>
      </c>
      <c r="R904">
        <v>147.22748000000001</v>
      </c>
      <c r="S904">
        <v>235.40520000000001</v>
      </c>
      <c r="T904" s="80" t="s">
        <v>46</v>
      </c>
      <c r="U904" s="79"/>
    </row>
    <row r="905" spans="2:21">
      <c r="B905" s="78">
        <v>46966</v>
      </c>
      <c r="C905" t="s">
        <v>23</v>
      </c>
      <c r="D905">
        <v>50910.655129999999</v>
      </c>
      <c r="E905">
        <v>68.428299905913903</v>
      </c>
      <c r="F905">
        <v>32.999405000000003</v>
      </c>
      <c r="G905">
        <v>87.774829999999994</v>
      </c>
      <c r="H905">
        <v>795870.93047000002</v>
      </c>
      <c r="I905">
        <v>1069.7189925672001</v>
      </c>
      <c r="J905">
        <v>1000.2157999999999</v>
      </c>
      <c r="K905">
        <v>1225</v>
      </c>
      <c r="L905">
        <v>0</v>
      </c>
      <c r="M905">
        <v>0</v>
      </c>
      <c r="N905">
        <v>0</v>
      </c>
      <c r="O905">
        <v>0</v>
      </c>
      <c r="P905">
        <v>58624.257759</v>
      </c>
      <c r="Q905">
        <v>78.796045375000006</v>
      </c>
      <c r="R905">
        <v>65.019005000000007</v>
      </c>
      <c r="S905">
        <v>92.387764000000004</v>
      </c>
      <c r="T905" s="80" t="s">
        <v>46</v>
      </c>
      <c r="U905" s="79"/>
    </row>
    <row r="906" spans="2:21">
      <c r="B906" s="78">
        <v>46997</v>
      </c>
      <c r="C906" t="s">
        <v>24</v>
      </c>
      <c r="D906">
        <v>0</v>
      </c>
      <c r="E906">
        <v>0</v>
      </c>
      <c r="F906">
        <v>0</v>
      </c>
      <c r="G906">
        <v>0</v>
      </c>
      <c r="H906">
        <v>797839.7831</v>
      </c>
      <c r="I906">
        <v>1108.1108098611101</v>
      </c>
      <c r="J906">
        <v>1020.1992</v>
      </c>
      <c r="K906">
        <v>1170</v>
      </c>
      <c r="L906">
        <v>758.45874179999998</v>
      </c>
      <c r="M906">
        <v>1.05341491916666</v>
      </c>
      <c r="N906">
        <v>0</v>
      </c>
      <c r="O906">
        <v>121.05952499999999</v>
      </c>
      <c r="P906">
        <v>123588.02809000001</v>
      </c>
      <c r="Q906">
        <v>171.65003901388801</v>
      </c>
      <c r="R906">
        <v>132.3682</v>
      </c>
      <c r="S906">
        <v>208.68205</v>
      </c>
      <c r="T906" s="80" t="s">
        <v>46</v>
      </c>
      <c r="U906" s="79"/>
    </row>
    <row r="907" spans="2:21">
      <c r="B907" s="78">
        <v>46997</v>
      </c>
      <c r="C907" t="s">
        <v>23</v>
      </c>
      <c r="D907">
        <v>54106.406497999997</v>
      </c>
      <c r="E907">
        <v>75.147786802777702</v>
      </c>
      <c r="F907">
        <v>61.807009999999998</v>
      </c>
      <c r="G907">
        <v>87.698875000000001</v>
      </c>
      <c r="H907">
        <v>763342.87988999998</v>
      </c>
      <c r="I907">
        <v>1060.1984442916601</v>
      </c>
      <c r="J907">
        <v>1000.0864</v>
      </c>
      <c r="K907">
        <v>1225</v>
      </c>
      <c r="L907">
        <v>0</v>
      </c>
      <c r="M907">
        <v>0</v>
      </c>
      <c r="N907">
        <v>0</v>
      </c>
      <c r="O907">
        <v>0</v>
      </c>
      <c r="P907">
        <v>54582.840639000002</v>
      </c>
      <c r="Q907">
        <v>75.809500887499993</v>
      </c>
      <c r="R907">
        <v>61.807009999999998</v>
      </c>
      <c r="S907">
        <v>89.352950000000007</v>
      </c>
      <c r="T907" s="80" t="s">
        <v>46</v>
      </c>
      <c r="U907" s="79"/>
    </row>
    <row r="908" spans="2:21">
      <c r="B908" s="78">
        <v>47027</v>
      </c>
      <c r="C908" t="s">
        <v>24</v>
      </c>
      <c r="D908">
        <v>0</v>
      </c>
      <c r="E908">
        <v>0</v>
      </c>
      <c r="F908">
        <v>0</v>
      </c>
      <c r="G908">
        <v>0</v>
      </c>
      <c r="H908">
        <v>829940.50890999998</v>
      </c>
      <c r="I908">
        <v>1115.51143670698</v>
      </c>
      <c r="J908">
        <v>1020.0491</v>
      </c>
      <c r="K908">
        <v>1170</v>
      </c>
      <c r="L908">
        <v>20283.613500399999</v>
      </c>
      <c r="M908">
        <v>27.2629213715053</v>
      </c>
      <c r="N908">
        <v>0</v>
      </c>
      <c r="O908">
        <v>169.56593000000001</v>
      </c>
      <c r="P908">
        <v>116829.283664</v>
      </c>
      <c r="Q908">
        <v>157.02860707526801</v>
      </c>
      <c r="R908">
        <v>122.983406</v>
      </c>
      <c r="S908">
        <v>197.52184</v>
      </c>
      <c r="T908" s="80" t="s">
        <v>46</v>
      </c>
      <c r="U908" s="79"/>
    </row>
    <row r="909" spans="2:21">
      <c r="B909" s="78">
        <v>47027</v>
      </c>
      <c r="C909" t="s">
        <v>23</v>
      </c>
      <c r="D909">
        <v>55569.432640999999</v>
      </c>
      <c r="E909">
        <v>74.690097635752593</v>
      </c>
      <c r="F909">
        <v>62.855311999999998</v>
      </c>
      <c r="G909">
        <v>88.014899999999997</v>
      </c>
      <c r="H909">
        <v>782697.35117000004</v>
      </c>
      <c r="I909">
        <v>1052.01256877688</v>
      </c>
      <c r="J909">
        <v>1000.2273</v>
      </c>
      <c r="K909">
        <v>1225</v>
      </c>
      <c r="L909">
        <v>0</v>
      </c>
      <c r="M909">
        <v>0</v>
      </c>
      <c r="N909">
        <v>0</v>
      </c>
      <c r="O909">
        <v>0</v>
      </c>
      <c r="P909">
        <v>56130.287532000002</v>
      </c>
      <c r="Q909">
        <v>75.443934854838702</v>
      </c>
      <c r="R909">
        <v>62.855311999999998</v>
      </c>
      <c r="S909">
        <v>87.627269999999996</v>
      </c>
      <c r="T909" s="80" t="s">
        <v>46</v>
      </c>
      <c r="U909" s="79"/>
    </row>
    <row r="910" spans="2:21">
      <c r="B910" s="78">
        <v>47058</v>
      </c>
      <c r="C910" t="s">
        <v>24</v>
      </c>
      <c r="D910">
        <v>0</v>
      </c>
      <c r="E910">
        <v>0</v>
      </c>
      <c r="F910">
        <v>0</v>
      </c>
      <c r="G910">
        <v>0</v>
      </c>
      <c r="H910">
        <v>797243.24364999996</v>
      </c>
      <c r="I910">
        <v>1107.2822828472199</v>
      </c>
      <c r="J910">
        <v>1020.22766</v>
      </c>
      <c r="K910">
        <v>1170</v>
      </c>
      <c r="L910">
        <v>0</v>
      </c>
      <c r="M910">
        <v>0</v>
      </c>
      <c r="N910">
        <v>0</v>
      </c>
      <c r="O910">
        <v>0</v>
      </c>
      <c r="P910">
        <v>121845.30065999999</v>
      </c>
      <c r="Q910">
        <v>169.22958424999999</v>
      </c>
      <c r="R910">
        <v>138.77361999999999</v>
      </c>
      <c r="S910">
        <v>200.9864</v>
      </c>
      <c r="T910" s="80" t="s">
        <v>46</v>
      </c>
      <c r="U910" s="79"/>
    </row>
    <row r="911" spans="2:21">
      <c r="B911" s="78">
        <v>47058</v>
      </c>
      <c r="C911" t="s">
        <v>23</v>
      </c>
      <c r="D911">
        <v>56575.671920000001</v>
      </c>
      <c r="E911">
        <v>78.577322111111101</v>
      </c>
      <c r="F911">
        <v>60.049003999999996</v>
      </c>
      <c r="G911">
        <v>92.553399999999996</v>
      </c>
      <c r="H911">
        <v>761136.23815999995</v>
      </c>
      <c r="I911">
        <v>1057.13366411111</v>
      </c>
      <c r="J911">
        <v>1000.09595</v>
      </c>
      <c r="K911">
        <v>1225</v>
      </c>
      <c r="L911">
        <v>0</v>
      </c>
      <c r="M911">
        <v>0</v>
      </c>
      <c r="N911">
        <v>0</v>
      </c>
      <c r="O911">
        <v>0</v>
      </c>
      <c r="P911">
        <v>55267.552586999998</v>
      </c>
      <c r="Q911">
        <v>76.760489704166602</v>
      </c>
      <c r="R911">
        <v>60.049003999999996</v>
      </c>
      <c r="S911">
        <v>91.315169999999995</v>
      </c>
      <c r="T911" s="80" t="s">
        <v>46</v>
      </c>
      <c r="U911" s="79"/>
    </row>
    <row r="912" spans="2:21">
      <c r="B912" s="78">
        <v>47088</v>
      </c>
      <c r="C912" t="s">
        <v>24</v>
      </c>
      <c r="D912">
        <v>0</v>
      </c>
      <c r="E912">
        <v>0</v>
      </c>
      <c r="F912">
        <v>0</v>
      </c>
      <c r="G912">
        <v>0</v>
      </c>
      <c r="H912">
        <v>818836.43273</v>
      </c>
      <c r="I912">
        <v>1100.58660313172</v>
      </c>
      <c r="J912">
        <v>1020.1437</v>
      </c>
      <c r="K912">
        <v>1170</v>
      </c>
      <c r="L912">
        <v>0</v>
      </c>
      <c r="M912">
        <v>0</v>
      </c>
      <c r="N912">
        <v>0</v>
      </c>
      <c r="O912">
        <v>0</v>
      </c>
      <c r="P912">
        <v>131387.10256</v>
      </c>
      <c r="Q912">
        <v>176.59556795698899</v>
      </c>
      <c r="R912">
        <v>152.63281000000001</v>
      </c>
      <c r="S912">
        <v>198.63005000000001</v>
      </c>
      <c r="T912" s="80" t="s">
        <v>46</v>
      </c>
      <c r="U912" s="79"/>
    </row>
    <row r="913" spans="2:21">
      <c r="B913" s="78">
        <v>47088</v>
      </c>
      <c r="C913" t="s">
        <v>23</v>
      </c>
      <c r="D913">
        <v>56897.452547000001</v>
      </c>
      <c r="E913">
        <v>76.475070627688098</v>
      </c>
      <c r="F913">
        <v>35.074770000000001</v>
      </c>
      <c r="G913">
        <v>95.730930000000001</v>
      </c>
      <c r="H913">
        <v>783598.62083000003</v>
      </c>
      <c r="I913">
        <v>1053.2239527284901</v>
      </c>
      <c r="J913">
        <v>1000.0714</v>
      </c>
      <c r="K913">
        <v>1224.5361</v>
      </c>
      <c r="L913">
        <v>357.41823145000001</v>
      </c>
      <c r="M913">
        <v>0.480400848723118</v>
      </c>
      <c r="N913">
        <v>0</v>
      </c>
      <c r="O913">
        <v>93.037430000000001</v>
      </c>
      <c r="P913">
        <v>60415.604810999997</v>
      </c>
      <c r="Q913">
        <v>81.203769907258007</v>
      </c>
      <c r="R913">
        <v>66.176559999999995</v>
      </c>
      <c r="S913">
        <v>94.536559999999994</v>
      </c>
      <c r="T913" s="80" t="s">
        <v>46</v>
      </c>
      <c r="U913" s="79"/>
    </row>
    <row r="914" spans="2:21">
      <c r="B914" s="78">
        <v>47119</v>
      </c>
      <c r="C914" t="s">
        <v>24</v>
      </c>
      <c r="D914">
        <v>0</v>
      </c>
      <c r="E914">
        <v>0</v>
      </c>
      <c r="F914">
        <v>0</v>
      </c>
      <c r="G914">
        <v>0</v>
      </c>
      <c r="H914">
        <v>820645.99161999999</v>
      </c>
      <c r="I914">
        <v>1103.0188059408599</v>
      </c>
      <c r="J914">
        <v>1020.1408699999999</v>
      </c>
      <c r="K914">
        <v>1170</v>
      </c>
      <c r="L914">
        <v>0</v>
      </c>
      <c r="M914">
        <v>0</v>
      </c>
      <c r="N914">
        <v>0</v>
      </c>
      <c r="O914">
        <v>0</v>
      </c>
      <c r="P914">
        <v>132515.74968000001</v>
      </c>
      <c r="Q914">
        <v>178.112566774193</v>
      </c>
      <c r="R914">
        <v>151.10265999999999</v>
      </c>
      <c r="S914">
        <v>201.24062000000001</v>
      </c>
      <c r="T914" s="80" t="s">
        <v>46</v>
      </c>
      <c r="U914" s="79"/>
    </row>
    <row r="915" spans="2:21">
      <c r="B915" s="78">
        <v>47119</v>
      </c>
      <c r="C915" t="s">
        <v>23</v>
      </c>
      <c r="D915">
        <v>57261.219768000003</v>
      </c>
      <c r="E915">
        <v>76.964005064516101</v>
      </c>
      <c r="F915">
        <v>35.132739999999998</v>
      </c>
      <c r="G915">
        <v>100.12845</v>
      </c>
      <c r="H915">
        <v>797102.3088</v>
      </c>
      <c r="I915">
        <v>1071.37407096774</v>
      </c>
      <c r="J915">
        <v>1000.4971</v>
      </c>
      <c r="K915">
        <v>1225</v>
      </c>
      <c r="L915">
        <v>1135.3066240000001</v>
      </c>
      <c r="M915">
        <v>1.5259497634408601</v>
      </c>
      <c r="N915">
        <v>0</v>
      </c>
      <c r="O915">
        <v>90.714034999999996</v>
      </c>
      <c r="P915">
        <v>60426.499938000001</v>
      </c>
      <c r="Q915">
        <v>81.218413895161206</v>
      </c>
      <c r="R915">
        <v>63.612586999999998</v>
      </c>
      <c r="S915">
        <v>97.337265000000002</v>
      </c>
      <c r="T915" s="80" t="s">
        <v>46</v>
      </c>
      <c r="U915" s="79"/>
    </row>
    <row r="916" spans="2:21">
      <c r="B916" s="78">
        <v>47150</v>
      </c>
      <c r="C916" t="s">
        <v>24</v>
      </c>
      <c r="D916">
        <v>0</v>
      </c>
      <c r="E916">
        <v>0</v>
      </c>
      <c r="F916">
        <v>0</v>
      </c>
      <c r="G916">
        <v>0</v>
      </c>
      <c r="H916">
        <v>744630.64468999999</v>
      </c>
      <c r="I916">
        <v>1108.0813165029699</v>
      </c>
      <c r="J916">
        <v>1020.9415</v>
      </c>
      <c r="K916">
        <v>1170</v>
      </c>
      <c r="L916">
        <v>0</v>
      </c>
      <c r="M916">
        <v>0</v>
      </c>
      <c r="N916">
        <v>0</v>
      </c>
      <c r="O916">
        <v>0</v>
      </c>
      <c r="P916">
        <v>118638.34355999999</v>
      </c>
      <c r="Q916">
        <v>176.545154107142</v>
      </c>
      <c r="R916">
        <v>151.42225999999999</v>
      </c>
      <c r="S916">
        <v>204.76543000000001</v>
      </c>
      <c r="T916" s="80" t="s">
        <v>46</v>
      </c>
      <c r="U916" s="79"/>
    </row>
    <row r="917" spans="2:21">
      <c r="B917" s="78">
        <v>47150</v>
      </c>
      <c r="C917" t="s">
        <v>23</v>
      </c>
      <c r="D917">
        <v>49913.800562999997</v>
      </c>
      <c r="E917">
        <v>74.276488933035694</v>
      </c>
      <c r="F917">
        <v>38.574333000000003</v>
      </c>
      <c r="G917">
        <v>94.364249999999998</v>
      </c>
      <c r="H917">
        <v>711580.91374999995</v>
      </c>
      <c r="I917">
        <v>1058.90016927083</v>
      </c>
      <c r="J917">
        <v>1000.2521400000001</v>
      </c>
      <c r="K917">
        <v>1225</v>
      </c>
      <c r="L917">
        <v>74.399719399999995</v>
      </c>
      <c r="M917">
        <v>0.110713868154761</v>
      </c>
      <c r="N917">
        <v>0</v>
      </c>
      <c r="O917">
        <v>44.405639999999998</v>
      </c>
      <c r="P917">
        <v>53617.178210999999</v>
      </c>
      <c r="Q917">
        <v>79.787467575892805</v>
      </c>
      <c r="R917">
        <v>64.123019999999997</v>
      </c>
      <c r="S917">
        <v>92.784779999999998</v>
      </c>
      <c r="T917" s="80" t="s">
        <v>46</v>
      </c>
      <c r="U917" s="79"/>
    </row>
    <row r="918" spans="2:21">
      <c r="B918" s="78">
        <v>47178</v>
      </c>
      <c r="C918" t="s">
        <v>24</v>
      </c>
      <c r="D918">
        <v>0</v>
      </c>
      <c r="E918">
        <v>0</v>
      </c>
      <c r="F918">
        <v>0</v>
      </c>
      <c r="G918">
        <v>0</v>
      </c>
      <c r="H918">
        <v>825431.09051000001</v>
      </c>
      <c r="I918">
        <v>1109.45039047043</v>
      </c>
      <c r="J918">
        <v>1020.1183</v>
      </c>
      <c r="K918">
        <v>1170</v>
      </c>
      <c r="L918">
        <v>14402.418866128</v>
      </c>
      <c r="M918">
        <v>19.3580898738279</v>
      </c>
      <c r="N918">
        <v>0</v>
      </c>
      <c r="O918">
        <v>201.66311999999999</v>
      </c>
      <c r="P918">
        <v>123090.00591000001</v>
      </c>
      <c r="Q918">
        <v>165.44355633064501</v>
      </c>
      <c r="R918">
        <v>131.58913000000001</v>
      </c>
      <c r="S918">
        <v>212.203</v>
      </c>
      <c r="T918" s="80" t="s">
        <v>46</v>
      </c>
      <c r="U918" s="79"/>
    </row>
    <row r="919" spans="2:21">
      <c r="B919" s="78">
        <v>47178</v>
      </c>
      <c r="C919" t="s">
        <v>23</v>
      </c>
      <c r="D919">
        <v>58323.558110999998</v>
      </c>
      <c r="E919">
        <v>78.3918791814516</v>
      </c>
      <c r="F919">
        <v>54.234340000000003</v>
      </c>
      <c r="G919">
        <v>93.996290000000002</v>
      </c>
      <c r="H919">
        <v>785159.92885000003</v>
      </c>
      <c r="I919">
        <v>1055.32248501344</v>
      </c>
      <c r="J919">
        <v>1000.19543</v>
      </c>
      <c r="K919">
        <v>1225</v>
      </c>
      <c r="L919">
        <v>506.34206419999998</v>
      </c>
      <c r="M919">
        <v>0.68056729059139698</v>
      </c>
      <c r="N919">
        <v>0</v>
      </c>
      <c r="O919">
        <v>56.810079999999999</v>
      </c>
      <c r="P919">
        <v>56278.085881999999</v>
      </c>
      <c r="Q919">
        <v>75.642588551075207</v>
      </c>
      <c r="R919">
        <v>51.924100000000003</v>
      </c>
      <c r="S919">
        <v>91.693016</v>
      </c>
      <c r="T919" s="80" t="s">
        <v>46</v>
      </c>
      <c r="U919" s="79"/>
    </row>
    <row r="920" spans="2:21">
      <c r="B920" s="78">
        <v>47209</v>
      </c>
      <c r="C920" t="s">
        <v>24</v>
      </c>
      <c r="D920">
        <v>0</v>
      </c>
      <c r="E920">
        <v>0</v>
      </c>
      <c r="F920">
        <v>0</v>
      </c>
      <c r="G920">
        <v>0</v>
      </c>
      <c r="H920">
        <v>793826.32132999995</v>
      </c>
      <c r="I920">
        <v>1102.5365574027701</v>
      </c>
      <c r="J920">
        <v>1020.09863</v>
      </c>
      <c r="K920">
        <v>1170</v>
      </c>
      <c r="L920">
        <v>28583.989891638001</v>
      </c>
      <c r="M920">
        <v>39.699985960608302</v>
      </c>
      <c r="N920">
        <v>0</v>
      </c>
      <c r="O920">
        <v>270.74331999999998</v>
      </c>
      <c r="P920">
        <v>113314.32765799999</v>
      </c>
      <c r="Q920">
        <v>157.381010636111</v>
      </c>
      <c r="R920">
        <v>124.96594</v>
      </c>
      <c r="S920">
        <v>205.65387999999999</v>
      </c>
      <c r="T920" s="80" t="s">
        <v>46</v>
      </c>
      <c r="U920" s="79"/>
    </row>
    <row r="921" spans="2:21">
      <c r="B921" s="78">
        <v>47209</v>
      </c>
      <c r="C921" t="s">
        <v>23</v>
      </c>
      <c r="D921">
        <v>52637.345735000003</v>
      </c>
      <c r="E921">
        <v>73.107424631944397</v>
      </c>
      <c r="F921">
        <v>47.361106999999997</v>
      </c>
      <c r="G921">
        <v>89.901510000000002</v>
      </c>
      <c r="H921">
        <v>755453.52885999996</v>
      </c>
      <c r="I921">
        <v>1049.2410123055499</v>
      </c>
      <c r="J921">
        <v>1000.1043</v>
      </c>
      <c r="K921">
        <v>1225</v>
      </c>
      <c r="L921">
        <v>2507.3337243999999</v>
      </c>
      <c r="M921">
        <v>3.4824079505555501</v>
      </c>
      <c r="N921">
        <v>0</v>
      </c>
      <c r="O921">
        <v>106.63451999999999</v>
      </c>
      <c r="P921">
        <v>51466.212452</v>
      </c>
      <c r="Q921">
        <v>71.480850627777698</v>
      </c>
      <c r="R921">
        <v>47.361106999999997</v>
      </c>
      <c r="S921">
        <v>88.922550000000001</v>
      </c>
      <c r="T921" s="80" t="s">
        <v>46</v>
      </c>
      <c r="U921" s="79"/>
    </row>
    <row r="922" spans="2:21">
      <c r="B922" s="78">
        <v>47239</v>
      </c>
      <c r="C922" t="s">
        <v>24</v>
      </c>
      <c r="D922">
        <v>0</v>
      </c>
      <c r="E922">
        <v>0</v>
      </c>
      <c r="F922">
        <v>0</v>
      </c>
      <c r="G922">
        <v>0</v>
      </c>
      <c r="H922">
        <v>821959.58201000001</v>
      </c>
      <c r="I922">
        <v>1104.7843844220399</v>
      </c>
      <c r="J922">
        <v>1020.0410000000001</v>
      </c>
      <c r="K922">
        <v>1170</v>
      </c>
      <c r="L922">
        <v>749.40463569999997</v>
      </c>
      <c r="M922">
        <v>1.0072642952956901</v>
      </c>
      <c r="N922">
        <v>0</v>
      </c>
      <c r="O922">
        <v>81.169265999999993</v>
      </c>
      <c r="P922">
        <v>122569.722004</v>
      </c>
      <c r="Q922">
        <v>164.74425000537599</v>
      </c>
      <c r="R922">
        <v>127.173744</v>
      </c>
      <c r="S922">
        <v>201.37690000000001</v>
      </c>
      <c r="T922" s="80" t="s">
        <v>46</v>
      </c>
      <c r="U922" s="79"/>
    </row>
    <row r="923" spans="2:21">
      <c r="B923" s="78">
        <v>47239</v>
      </c>
      <c r="C923" t="s">
        <v>23</v>
      </c>
      <c r="D923">
        <v>45270.478387000003</v>
      </c>
      <c r="E923">
        <v>60.847417186827897</v>
      </c>
      <c r="F923">
        <v>45.550185999999997</v>
      </c>
      <c r="G923">
        <v>75.800899999999999</v>
      </c>
      <c r="H923">
        <v>776944.39951999998</v>
      </c>
      <c r="I923">
        <v>1044.28010688172</v>
      </c>
      <c r="J923">
        <v>1000.0355</v>
      </c>
      <c r="K923">
        <v>1224.0199</v>
      </c>
      <c r="L923">
        <v>2582.0969157</v>
      </c>
      <c r="M923">
        <v>3.4705603705645101</v>
      </c>
      <c r="N923">
        <v>0</v>
      </c>
      <c r="O923">
        <v>116.89952</v>
      </c>
      <c r="P923">
        <v>45230.816623999999</v>
      </c>
      <c r="Q923">
        <v>60.794108365591299</v>
      </c>
      <c r="R923">
        <v>45.962955000000001</v>
      </c>
      <c r="S923">
        <v>77.179490000000001</v>
      </c>
      <c r="T923" s="80" t="s">
        <v>46</v>
      </c>
      <c r="U923" s="79"/>
    </row>
    <row r="924" spans="2:21">
      <c r="B924" s="78">
        <v>47270</v>
      </c>
      <c r="C924" t="s">
        <v>24</v>
      </c>
      <c r="D924">
        <v>0</v>
      </c>
      <c r="E924">
        <v>0</v>
      </c>
      <c r="F924">
        <v>0</v>
      </c>
      <c r="G924">
        <v>0</v>
      </c>
      <c r="H924">
        <v>792774.40095000004</v>
      </c>
      <c r="I924">
        <v>1101.0755568750001</v>
      </c>
      <c r="J924">
        <v>1020.2886999999999</v>
      </c>
      <c r="K924">
        <v>1170</v>
      </c>
      <c r="L924">
        <v>1457.1249227999999</v>
      </c>
      <c r="M924">
        <v>2.0237846149999998</v>
      </c>
      <c r="N924">
        <v>0</v>
      </c>
      <c r="O924">
        <v>108.14857499999999</v>
      </c>
      <c r="P924">
        <v>126331.29502000001</v>
      </c>
      <c r="Q924">
        <v>175.460131972222</v>
      </c>
      <c r="R924">
        <v>134.3571</v>
      </c>
      <c r="S924">
        <v>219.83778000000001</v>
      </c>
      <c r="T924" s="80" t="s">
        <v>46</v>
      </c>
      <c r="U924" s="79"/>
    </row>
    <row r="925" spans="2:21">
      <c r="B925" s="78">
        <v>47270</v>
      </c>
      <c r="C925" t="s">
        <v>23</v>
      </c>
      <c r="D925">
        <v>42280.072659999998</v>
      </c>
      <c r="E925">
        <v>58.722323138888797</v>
      </c>
      <c r="F925">
        <v>21.840029000000001</v>
      </c>
      <c r="G925">
        <v>89.083420000000004</v>
      </c>
      <c r="H925">
        <v>749303.87803000002</v>
      </c>
      <c r="I925">
        <v>1040.6998305972199</v>
      </c>
      <c r="J925">
        <v>1000.2196</v>
      </c>
      <c r="K925">
        <v>1154.2935</v>
      </c>
      <c r="L925">
        <v>0</v>
      </c>
      <c r="M925">
        <v>0</v>
      </c>
      <c r="N925">
        <v>0</v>
      </c>
      <c r="O925">
        <v>0</v>
      </c>
      <c r="P925">
        <v>49407.987326000002</v>
      </c>
      <c r="Q925">
        <v>68.622204619444403</v>
      </c>
      <c r="R925">
        <v>48.354379999999999</v>
      </c>
      <c r="S925">
        <v>92.051739999999995</v>
      </c>
      <c r="T925" s="80" t="s">
        <v>46</v>
      </c>
      <c r="U925" s="79"/>
    </row>
    <row r="926" spans="2:21">
      <c r="B926" s="78">
        <v>47300</v>
      </c>
      <c r="C926" t="s">
        <v>24</v>
      </c>
      <c r="D926">
        <v>0</v>
      </c>
      <c r="E926">
        <v>0</v>
      </c>
      <c r="F926">
        <v>0</v>
      </c>
      <c r="G926">
        <v>0</v>
      </c>
      <c r="H926">
        <v>819919.50294999999</v>
      </c>
      <c r="I926">
        <v>1102.04234267473</v>
      </c>
      <c r="J926">
        <v>1020.1471</v>
      </c>
      <c r="K926">
        <v>1170</v>
      </c>
      <c r="L926">
        <v>222.544464</v>
      </c>
      <c r="M926">
        <v>0.29911890322580598</v>
      </c>
      <c r="N926">
        <v>0</v>
      </c>
      <c r="O926">
        <v>46.154625000000003</v>
      </c>
      <c r="P926">
        <v>140757.61279000001</v>
      </c>
      <c r="Q926">
        <v>189.19033977150499</v>
      </c>
      <c r="R926">
        <v>145.96472</v>
      </c>
      <c r="S926">
        <v>233.30383</v>
      </c>
      <c r="T926" s="80" t="s">
        <v>46</v>
      </c>
      <c r="U926" s="79"/>
    </row>
    <row r="927" spans="2:21">
      <c r="B927" s="78">
        <v>47300</v>
      </c>
      <c r="C927" t="s">
        <v>23</v>
      </c>
      <c r="D927">
        <v>48994.227426999998</v>
      </c>
      <c r="E927">
        <v>65.852456219085994</v>
      </c>
      <c r="F927">
        <v>34.051464000000003</v>
      </c>
      <c r="G927">
        <v>89.380039999999994</v>
      </c>
      <c r="H927">
        <v>792703.60459999996</v>
      </c>
      <c r="I927">
        <v>1065.46183413978</v>
      </c>
      <c r="J927">
        <v>1000.73303</v>
      </c>
      <c r="K927">
        <v>1225</v>
      </c>
      <c r="L927">
        <v>0</v>
      </c>
      <c r="M927">
        <v>0</v>
      </c>
      <c r="N927">
        <v>0</v>
      </c>
      <c r="O927">
        <v>0</v>
      </c>
      <c r="P927">
        <v>56511.655958000003</v>
      </c>
      <c r="Q927">
        <v>75.956526825268796</v>
      </c>
      <c r="R927">
        <v>54.935406</v>
      </c>
      <c r="S927">
        <v>93.811806000000004</v>
      </c>
      <c r="T927" s="80" t="s">
        <v>46</v>
      </c>
      <c r="U927" s="79"/>
    </row>
    <row r="928" spans="2:21">
      <c r="B928" s="78">
        <v>47331</v>
      </c>
      <c r="C928" t="s">
        <v>24</v>
      </c>
      <c r="D928">
        <v>0</v>
      </c>
      <c r="E928">
        <v>0</v>
      </c>
      <c r="F928">
        <v>0</v>
      </c>
      <c r="G928">
        <v>0</v>
      </c>
      <c r="H928">
        <v>821764.09375</v>
      </c>
      <c r="I928">
        <v>1104.5216313844001</v>
      </c>
      <c r="J928">
        <v>1020.6909000000001</v>
      </c>
      <c r="K928">
        <v>1170</v>
      </c>
      <c r="L928">
        <v>0</v>
      </c>
      <c r="M928">
        <v>0</v>
      </c>
      <c r="N928">
        <v>0</v>
      </c>
      <c r="O928">
        <v>0</v>
      </c>
      <c r="P928">
        <v>140050.78547999999</v>
      </c>
      <c r="Q928">
        <v>188.24030306451601</v>
      </c>
      <c r="R928">
        <v>147.39269999999999</v>
      </c>
      <c r="S928">
        <v>230.93977000000001</v>
      </c>
      <c r="T928" s="80" t="s">
        <v>46</v>
      </c>
      <c r="U928" s="79"/>
    </row>
    <row r="929" spans="2:21">
      <c r="B929" s="78">
        <v>47331</v>
      </c>
      <c r="C929" t="s">
        <v>23</v>
      </c>
      <c r="D929">
        <v>50936.139612999999</v>
      </c>
      <c r="E929">
        <v>68.462553243279501</v>
      </c>
      <c r="F929">
        <v>33.021529999999998</v>
      </c>
      <c r="G929">
        <v>87.620900000000006</v>
      </c>
      <c r="H929">
        <v>795296.15896999999</v>
      </c>
      <c r="I929">
        <v>1068.94645022849</v>
      </c>
      <c r="J929">
        <v>1000.11914</v>
      </c>
      <c r="K929">
        <v>1225</v>
      </c>
      <c r="L929">
        <v>0</v>
      </c>
      <c r="M929">
        <v>0</v>
      </c>
      <c r="N929">
        <v>0</v>
      </c>
      <c r="O929">
        <v>0</v>
      </c>
      <c r="P929">
        <v>58661.446427000003</v>
      </c>
      <c r="Q929">
        <v>78.846030143817202</v>
      </c>
      <c r="R929">
        <v>65.236305000000002</v>
      </c>
      <c r="S929">
        <v>93.492559999999997</v>
      </c>
      <c r="T929" s="80" t="s">
        <v>46</v>
      </c>
      <c r="U929" s="79"/>
    </row>
    <row r="930" spans="2:21">
      <c r="B930" s="78">
        <v>47362</v>
      </c>
      <c r="C930" t="s">
        <v>24</v>
      </c>
      <c r="D930">
        <v>0</v>
      </c>
      <c r="E930">
        <v>0</v>
      </c>
      <c r="F930">
        <v>0</v>
      </c>
      <c r="G930">
        <v>0</v>
      </c>
      <c r="H930">
        <v>797635.56435999996</v>
      </c>
      <c r="I930">
        <v>1107.82717272222</v>
      </c>
      <c r="J930">
        <v>1020.0393</v>
      </c>
      <c r="K930">
        <v>1170</v>
      </c>
      <c r="L930">
        <v>0</v>
      </c>
      <c r="M930">
        <v>0</v>
      </c>
      <c r="N930">
        <v>0</v>
      </c>
      <c r="O930">
        <v>0</v>
      </c>
      <c r="P930">
        <v>125114.30389</v>
      </c>
      <c r="Q930">
        <v>173.76986651388799</v>
      </c>
      <c r="R930">
        <v>140.04166000000001</v>
      </c>
      <c r="S930">
        <v>224.85245</v>
      </c>
      <c r="T930" s="80" t="s">
        <v>46</v>
      </c>
      <c r="U930" s="79"/>
    </row>
    <row r="931" spans="2:21">
      <c r="B931" s="78">
        <v>47362</v>
      </c>
      <c r="C931" t="s">
        <v>23</v>
      </c>
      <c r="D931">
        <v>54157.718462999997</v>
      </c>
      <c r="E931">
        <v>75.219053420833305</v>
      </c>
      <c r="F931">
        <v>62.74389</v>
      </c>
      <c r="G931">
        <v>85.490679999999998</v>
      </c>
      <c r="H931">
        <v>763040.79802999995</v>
      </c>
      <c r="I931">
        <v>1059.7788861527699</v>
      </c>
      <c r="J931">
        <v>1000.17126</v>
      </c>
      <c r="K931">
        <v>1225</v>
      </c>
      <c r="L931">
        <v>0</v>
      </c>
      <c r="M931">
        <v>0</v>
      </c>
      <c r="N931">
        <v>0</v>
      </c>
      <c r="O931">
        <v>0</v>
      </c>
      <c r="P931">
        <v>54615.853370999997</v>
      </c>
      <c r="Q931">
        <v>75.855351904166596</v>
      </c>
      <c r="R931">
        <v>62.74389</v>
      </c>
      <c r="S931">
        <v>87.484489999999994</v>
      </c>
      <c r="T931" s="80" t="s">
        <v>46</v>
      </c>
      <c r="U931" s="79"/>
    </row>
    <row r="932" spans="2:21">
      <c r="B932" s="78">
        <v>47392</v>
      </c>
      <c r="C932" t="s">
        <v>24</v>
      </c>
      <c r="D932">
        <v>0</v>
      </c>
      <c r="E932">
        <v>0</v>
      </c>
      <c r="F932">
        <v>0</v>
      </c>
      <c r="G932">
        <v>0</v>
      </c>
      <c r="H932">
        <v>830455.42168999999</v>
      </c>
      <c r="I932">
        <v>1116.20352377688</v>
      </c>
      <c r="J932">
        <v>1020.1387999999999</v>
      </c>
      <c r="K932">
        <v>1170</v>
      </c>
      <c r="L932">
        <v>21734.723663100001</v>
      </c>
      <c r="M932">
        <v>29.213338256854801</v>
      </c>
      <c r="N932">
        <v>0</v>
      </c>
      <c r="O932">
        <v>190.02724000000001</v>
      </c>
      <c r="P932">
        <v>116951.336216</v>
      </c>
      <c r="Q932">
        <v>157.19265620430099</v>
      </c>
      <c r="R932">
        <v>122.56565999999999</v>
      </c>
      <c r="S932">
        <v>202.70386999999999</v>
      </c>
      <c r="T932" s="80" t="s">
        <v>46</v>
      </c>
      <c r="U932" s="79"/>
    </row>
    <row r="933" spans="2:21">
      <c r="B933" s="78">
        <v>47392</v>
      </c>
      <c r="C933" t="s">
        <v>23</v>
      </c>
      <c r="D933">
        <v>55601.004374999997</v>
      </c>
      <c r="E933">
        <v>74.732532762096696</v>
      </c>
      <c r="F933">
        <v>63.615955</v>
      </c>
      <c r="G933">
        <v>87.18</v>
      </c>
      <c r="H933">
        <v>779084.19900999998</v>
      </c>
      <c r="I933">
        <v>1047.1561814650499</v>
      </c>
      <c r="J933">
        <v>1000.0299</v>
      </c>
      <c r="K933">
        <v>1220.7916</v>
      </c>
      <c r="L933">
        <v>0</v>
      </c>
      <c r="M933">
        <v>0</v>
      </c>
      <c r="N933">
        <v>0</v>
      </c>
      <c r="O933">
        <v>0</v>
      </c>
      <c r="P933">
        <v>56295.793189000004</v>
      </c>
      <c r="Q933">
        <v>75.666388694892404</v>
      </c>
      <c r="R933">
        <v>63.803646000000001</v>
      </c>
      <c r="S933">
        <v>88.152119999999996</v>
      </c>
      <c r="T933" s="80" t="s">
        <v>46</v>
      </c>
      <c r="U933" s="79"/>
    </row>
    <row r="934" spans="2:21">
      <c r="B934" s="78">
        <v>47423</v>
      </c>
      <c r="C934" t="s">
        <v>24</v>
      </c>
      <c r="D934">
        <v>0</v>
      </c>
      <c r="E934">
        <v>0</v>
      </c>
      <c r="F934">
        <v>0</v>
      </c>
      <c r="G934">
        <v>0</v>
      </c>
      <c r="H934">
        <v>796195.37930000003</v>
      </c>
      <c r="I934">
        <v>1105.82691569444</v>
      </c>
      <c r="J934">
        <v>1020.27</v>
      </c>
      <c r="K934">
        <v>1170</v>
      </c>
      <c r="L934">
        <v>0</v>
      </c>
      <c r="M934">
        <v>0</v>
      </c>
      <c r="N934">
        <v>0</v>
      </c>
      <c r="O934">
        <v>0</v>
      </c>
      <c r="P934">
        <v>121937.15127</v>
      </c>
      <c r="Q934">
        <v>169.35715454166601</v>
      </c>
      <c r="R934">
        <v>140.24252000000001</v>
      </c>
      <c r="S934">
        <v>201.78774999999999</v>
      </c>
      <c r="T934" s="80" t="s">
        <v>46</v>
      </c>
      <c r="U934" s="79"/>
    </row>
    <row r="935" spans="2:21">
      <c r="B935" s="78">
        <v>47423</v>
      </c>
      <c r="C935" t="s">
        <v>23</v>
      </c>
      <c r="D935">
        <v>56215.272406999997</v>
      </c>
      <c r="E935">
        <v>78.076767231944402</v>
      </c>
      <c r="F935">
        <v>60.124344000000001</v>
      </c>
      <c r="G935">
        <v>91.540729999999996</v>
      </c>
      <c r="H935">
        <v>761324.94134999998</v>
      </c>
      <c r="I935">
        <v>1057.3957518750001</v>
      </c>
      <c r="J935">
        <v>1000.3882</v>
      </c>
      <c r="K935">
        <v>1225</v>
      </c>
      <c r="L935">
        <v>3.1940116999999999</v>
      </c>
      <c r="M935">
        <v>4.4361273611111104E-3</v>
      </c>
      <c r="N935">
        <v>0</v>
      </c>
      <c r="O935">
        <v>3.1940116999999999</v>
      </c>
      <c r="P935">
        <v>55175.242224000001</v>
      </c>
      <c r="Q935">
        <v>76.632280866666605</v>
      </c>
      <c r="R935">
        <v>60.124344000000001</v>
      </c>
      <c r="S935">
        <v>90.570999999999998</v>
      </c>
      <c r="T935" s="80" t="s">
        <v>46</v>
      </c>
      <c r="U935" s="79"/>
    </row>
    <row r="936" spans="2:21">
      <c r="B936" s="78">
        <v>47453</v>
      </c>
      <c r="C936" t="s">
        <v>24</v>
      </c>
      <c r="D936">
        <v>0</v>
      </c>
      <c r="E936">
        <v>0</v>
      </c>
      <c r="F936">
        <v>0</v>
      </c>
      <c r="G936">
        <v>0</v>
      </c>
      <c r="H936">
        <v>818162.18189999997</v>
      </c>
      <c r="I936">
        <v>1099.68035201612</v>
      </c>
      <c r="J936">
        <v>1020.17725</v>
      </c>
      <c r="K936">
        <v>1170</v>
      </c>
      <c r="L936">
        <v>0</v>
      </c>
      <c r="M936">
        <v>0</v>
      </c>
      <c r="N936">
        <v>0</v>
      </c>
      <c r="O936">
        <v>0</v>
      </c>
      <c r="P936">
        <v>131505.98649000001</v>
      </c>
      <c r="Q936">
        <v>176.755358185483</v>
      </c>
      <c r="R936">
        <v>151.55352999999999</v>
      </c>
      <c r="S936">
        <v>206.72033999999999</v>
      </c>
      <c r="T936" s="80" t="s">
        <v>46</v>
      </c>
      <c r="U936" s="79"/>
    </row>
    <row r="937" spans="2:21">
      <c r="B937" s="78">
        <v>47453</v>
      </c>
      <c r="C937" t="s">
        <v>23</v>
      </c>
      <c r="D937">
        <v>56942.774639000003</v>
      </c>
      <c r="E937">
        <v>76.535987418010706</v>
      </c>
      <c r="F937">
        <v>35.228610000000003</v>
      </c>
      <c r="G937">
        <v>94.824079999999995</v>
      </c>
      <c r="H937">
        <v>783519.78407000005</v>
      </c>
      <c r="I937">
        <v>1053.1179893413901</v>
      </c>
      <c r="J937">
        <v>1000.4874</v>
      </c>
      <c r="K937">
        <v>1218.7583999999999</v>
      </c>
      <c r="L937">
        <v>353.6579418</v>
      </c>
      <c r="M937">
        <v>0.47534669596774098</v>
      </c>
      <c r="N937">
        <v>0</v>
      </c>
      <c r="O937">
        <v>79.248649999999998</v>
      </c>
      <c r="P937">
        <v>60483.489143999999</v>
      </c>
      <c r="Q937">
        <v>81.295012290322504</v>
      </c>
      <c r="R937">
        <v>66.271799999999999</v>
      </c>
      <c r="S937">
        <v>91.95881</v>
      </c>
      <c r="T937" s="80" t="s">
        <v>46</v>
      </c>
      <c r="U937" s="79"/>
    </row>
    <row r="938" spans="2:21">
      <c r="B938" s="78">
        <v>47484</v>
      </c>
      <c r="C938" t="s">
        <v>24</v>
      </c>
      <c r="D938">
        <v>0</v>
      </c>
      <c r="E938">
        <v>0</v>
      </c>
      <c r="F938">
        <v>0</v>
      </c>
      <c r="G938">
        <v>0</v>
      </c>
      <c r="H938">
        <v>818768.23141000001</v>
      </c>
      <c r="I938">
        <v>1100.49493469086</v>
      </c>
      <c r="J938">
        <v>1021.1277</v>
      </c>
      <c r="K938">
        <v>1170</v>
      </c>
      <c r="L938">
        <v>0</v>
      </c>
      <c r="M938">
        <v>0</v>
      </c>
      <c r="N938">
        <v>0</v>
      </c>
      <c r="O938">
        <v>0</v>
      </c>
      <c r="P938">
        <v>135606.80317999999</v>
      </c>
      <c r="Q938">
        <v>182.267208575268</v>
      </c>
      <c r="R938">
        <v>154.83688000000001</v>
      </c>
      <c r="S938">
        <v>206.54773</v>
      </c>
      <c r="T938" s="80" t="s">
        <v>46</v>
      </c>
      <c r="U938" s="79"/>
    </row>
    <row r="939" spans="2:21">
      <c r="B939" s="78">
        <v>47484</v>
      </c>
      <c r="C939" t="s">
        <v>23</v>
      </c>
      <c r="D939">
        <v>57083.051159000002</v>
      </c>
      <c r="E939">
        <v>76.724531127688095</v>
      </c>
      <c r="F939">
        <v>35.765464999999999</v>
      </c>
      <c r="G939">
        <v>100.65170999999999</v>
      </c>
      <c r="H939">
        <v>797539.77630000003</v>
      </c>
      <c r="I939">
        <v>1071.96206491935</v>
      </c>
      <c r="J939">
        <v>1000.14075</v>
      </c>
      <c r="K939">
        <v>1225</v>
      </c>
      <c r="L939">
        <v>1285.1805430080001</v>
      </c>
      <c r="M939">
        <v>1.7273932029677399</v>
      </c>
      <c r="N939">
        <v>0</v>
      </c>
      <c r="O939">
        <v>91.724580000000003</v>
      </c>
      <c r="P939">
        <v>60232.986987999997</v>
      </c>
      <c r="Q939">
        <v>80.958315844086002</v>
      </c>
      <c r="R939">
        <v>62.981471999999997</v>
      </c>
      <c r="S939">
        <v>97.838250000000002</v>
      </c>
      <c r="T939" s="80" t="s">
        <v>46</v>
      </c>
      <c r="U939" s="79"/>
    </row>
    <row r="940" spans="2:21">
      <c r="B940" s="78">
        <v>47515</v>
      </c>
      <c r="C940" t="s">
        <v>24</v>
      </c>
      <c r="D940">
        <v>0</v>
      </c>
      <c r="E940">
        <v>0</v>
      </c>
      <c r="F940">
        <v>0</v>
      </c>
      <c r="G940">
        <v>0</v>
      </c>
      <c r="H940">
        <v>743880.74655000004</v>
      </c>
      <c r="I940">
        <v>1106.9653966517801</v>
      </c>
      <c r="J940">
        <v>1020.15356</v>
      </c>
      <c r="K940">
        <v>1170</v>
      </c>
      <c r="L940">
        <v>0</v>
      </c>
      <c r="M940">
        <v>0</v>
      </c>
      <c r="N940">
        <v>0</v>
      </c>
      <c r="O940">
        <v>0</v>
      </c>
      <c r="P940">
        <v>121289.94925999999</v>
      </c>
      <c r="Q940">
        <v>180.49099592261899</v>
      </c>
      <c r="R940">
        <v>155.08061000000001</v>
      </c>
      <c r="S940">
        <v>208.59479999999999</v>
      </c>
      <c r="T940" s="80" t="s">
        <v>46</v>
      </c>
      <c r="U940" s="79"/>
    </row>
    <row r="941" spans="2:21">
      <c r="B941" s="78">
        <v>47515</v>
      </c>
      <c r="C941" t="s">
        <v>23</v>
      </c>
      <c r="D941">
        <v>49964.652420999999</v>
      </c>
      <c r="E941">
        <v>74.352161340773804</v>
      </c>
      <c r="F941">
        <v>37.668278000000001</v>
      </c>
      <c r="G941">
        <v>95.831559999999996</v>
      </c>
      <c r="H941">
        <v>711118.31632999994</v>
      </c>
      <c r="I941">
        <v>1058.2117802529699</v>
      </c>
      <c r="J941">
        <v>1000.0968</v>
      </c>
      <c r="K941">
        <v>1225</v>
      </c>
      <c r="L941">
        <v>93.065826799999996</v>
      </c>
      <c r="M941">
        <v>0.138490813690476</v>
      </c>
      <c r="N941">
        <v>0</v>
      </c>
      <c r="O941">
        <v>40.556266999999998</v>
      </c>
      <c r="P941">
        <v>53688.026397000001</v>
      </c>
      <c r="Q941">
        <v>79.892896424107093</v>
      </c>
      <c r="R941">
        <v>64.734870000000001</v>
      </c>
      <c r="S941">
        <v>92.355429999999998</v>
      </c>
      <c r="T941" s="80" t="s">
        <v>46</v>
      </c>
      <c r="U941" s="79"/>
    </row>
    <row r="942" spans="2:21">
      <c r="B942" s="78">
        <v>47543</v>
      </c>
      <c r="C942" t="s">
        <v>24</v>
      </c>
      <c r="D942">
        <v>0</v>
      </c>
      <c r="E942">
        <v>0</v>
      </c>
      <c r="F942">
        <v>0</v>
      </c>
      <c r="G942">
        <v>0</v>
      </c>
      <c r="H942">
        <v>825040.60907000001</v>
      </c>
      <c r="I942">
        <v>1108.9255498252601</v>
      </c>
      <c r="J942">
        <v>1020.0072</v>
      </c>
      <c r="K942">
        <v>1170</v>
      </c>
      <c r="L942">
        <v>0</v>
      </c>
      <c r="M942">
        <v>0</v>
      </c>
      <c r="N942">
        <v>0</v>
      </c>
      <c r="O942">
        <v>0</v>
      </c>
      <c r="P942">
        <v>125721.21038999999</v>
      </c>
      <c r="Q942">
        <v>168.98012149193499</v>
      </c>
      <c r="R942">
        <v>134.87566000000001</v>
      </c>
      <c r="S942">
        <v>213.87732</v>
      </c>
      <c r="T942" s="80" t="s">
        <v>46</v>
      </c>
      <c r="U942" s="79"/>
    </row>
    <row r="943" spans="2:21">
      <c r="B943" s="78">
        <v>47543</v>
      </c>
      <c r="C943" t="s">
        <v>23</v>
      </c>
      <c r="D943">
        <v>58044.838688000003</v>
      </c>
      <c r="E943">
        <v>78.017256301075193</v>
      </c>
      <c r="F943">
        <v>56.786396000000003</v>
      </c>
      <c r="G943">
        <v>93.526793999999995</v>
      </c>
      <c r="H943">
        <v>784842.47302000003</v>
      </c>
      <c r="I943">
        <v>1054.89579706989</v>
      </c>
      <c r="J943">
        <v>1000.13635</v>
      </c>
      <c r="K943">
        <v>1216.5521000000001</v>
      </c>
      <c r="L943">
        <v>862.40271987000006</v>
      </c>
      <c r="M943">
        <v>1.1591434406854799</v>
      </c>
      <c r="N943">
        <v>0</v>
      </c>
      <c r="O943">
        <v>105.0065</v>
      </c>
      <c r="P943">
        <v>56001.155698000002</v>
      </c>
      <c r="Q943">
        <v>75.270370561827903</v>
      </c>
      <c r="R943">
        <v>56.786396000000003</v>
      </c>
      <c r="S943">
        <v>91.414450000000002</v>
      </c>
      <c r="T943" s="80" t="s">
        <v>46</v>
      </c>
      <c r="U943" s="79"/>
    </row>
    <row r="944" spans="2:21">
      <c r="B944" s="78">
        <v>47574</v>
      </c>
      <c r="C944" t="s">
        <v>24</v>
      </c>
      <c r="D944">
        <v>0</v>
      </c>
      <c r="E944">
        <v>0</v>
      </c>
      <c r="F944">
        <v>0</v>
      </c>
      <c r="G944">
        <v>0</v>
      </c>
      <c r="H944">
        <v>793072.44302000001</v>
      </c>
      <c r="I944">
        <v>1101.4895041944401</v>
      </c>
      <c r="J944">
        <v>1020.0667999999999</v>
      </c>
      <c r="K944">
        <v>1170</v>
      </c>
      <c r="L944">
        <v>1908.3088238099999</v>
      </c>
      <c r="M944">
        <v>2.6504289219583299</v>
      </c>
      <c r="N944">
        <v>0</v>
      </c>
      <c r="O944">
        <v>150.07811000000001</v>
      </c>
      <c r="P944">
        <v>116905.473495</v>
      </c>
      <c r="Q944">
        <v>162.36871318749999</v>
      </c>
      <c r="R944">
        <v>127.310165</v>
      </c>
      <c r="S944">
        <v>203.29927000000001</v>
      </c>
      <c r="T944" s="80" t="s">
        <v>46</v>
      </c>
      <c r="U944" s="79"/>
    </row>
    <row r="945" spans="2:21">
      <c r="B945" s="78">
        <v>47574</v>
      </c>
      <c r="C945" t="s">
        <v>23</v>
      </c>
      <c r="D945">
        <v>50335.275672999996</v>
      </c>
      <c r="E945">
        <v>69.910105101388794</v>
      </c>
      <c r="F945">
        <v>46.878489999999999</v>
      </c>
      <c r="G945">
        <v>85.820160000000001</v>
      </c>
      <c r="H945">
        <v>756186.32677000004</v>
      </c>
      <c r="I945">
        <v>1050.2587871805499</v>
      </c>
      <c r="J945">
        <v>1000.04614</v>
      </c>
      <c r="K945">
        <v>1225</v>
      </c>
      <c r="L945">
        <v>2226.7770341700002</v>
      </c>
      <c r="M945">
        <v>3.0927458807916599</v>
      </c>
      <c r="N945">
        <v>0</v>
      </c>
      <c r="O945">
        <v>99.351209999999995</v>
      </c>
      <c r="P945">
        <v>49195.528026</v>
      </c>
      <c r="Q945">
        <v>68.327122258333304</v>
      </c>
      <c r="R945">
        <v>46.878489999999999</v>
      </c>
      <c r="S945">
        <v>84.917946000000001</v>
      </c>
      <c r="T945" s="80" t="s">
        <v>46</v>
      </c>
      <c r="U945" s="79"/>
    </row>
    <row r="946" spans="2:21">
      <c r="B946" s="78">
        <v>47604</v>
      </c>
      <c r="C946" t="s">
        <v>24</v>
      </c>
      <c r="D946">
        <v>0</v>
      </c>
      <c r="E946">
        <v>0</v>
      </c>
      <c r="F946">
        <v>0</v>
      </c>
      <c r="G946">
        <v>0</v>
      </c>
      <c r="H946">
        <v>820655.01650999999</v>
      </c>
      <c r="I946">
        <v>1103.0309361693501</v>
      </c>
      <c r="J946">
        <v>1020.15</v>
      </c>
      <c r="K946">
        <v>1170</v>
      </c>
      <c r="L946">
        <v>15.3209152</v>
      </c>
      <c r="M946">
        <v>2.0592627956989198E-2</v>
      </c>
      <c r="N946">
        <v>0</v>
      </c>
      <c r="O946">
        <v>7.3808365</v>
      </c>
      <c r="P946">
        <v>125986.94706000001</v>
      </c>
      <c r="Q946">
        <v>169.33729443548299</v>
      </c>
      <c r="R946">
        <v>126.73042</v>
      </c>
      <c r="S946">
        <v>208.32004000000001</v>
      </c>
      <c r="T946" s="80" t="s">
        <v>46</v>
      </c>
      <c r="U946" s="79"/>
    </row>
    <row r="947" spans="2:21">
      <c r="B947" s="78">
        <v>47604</v>
      </c>
      <c r="C947" t="s">
        <v>23</v>
      </c>
      <c r="D947">
        <v>45294.157454</v>
      </c>
      <c r="E947">
        <v>60.879243889784902</v>
      </c>
      <c r="F947">
        <v>45.005659999999999</v>
      </c>
      <c r="G947">
        <v>77.277670000000001</v>
      </c>
      <c r="H947">
        <v>776542.97627999994</v>
      </c>
      <c r="I947">
        <v>1043.7405595161199</v>
      </c>
      <c r="J947">
        <v>1000.0933</v>
      </c>
      <c r="K947">
        <v>1210.9603</v>
      </c>
      <c r="L947">
        <v>2427.1328725499998</v>
      </c>
      <c r="M947">
        <v>3.2622753663306399</v>
      </c>
      <c r="N947">
        <v>0</v>
      </c>
      <c r="O947">
        <v>107.33515</v>
      </c>
      <c r="P947">
        <v>45266.735317999999</v>
      </c>
      <c r="Q947">
        <v>60.842386180107503</v>
      </c>
      <c r="R947">
        <v>46.071617000000003</v>
      </c>
      <c r="S947">
        <v>77.701965000000001</v>
      </c>
      <c r="T947" s="80" t="s">
        <v>46</v>
      </c>
      <c r="U947" s="79"/>
    </row>
    <row r="948" spans="2:21">
      <c r="B948" s="78">
        <v>47635</v>
      </c>
      <c r="C948" t="s">
        <v>24</v>
      </c>
      <c r="D948">
        <v>0</v>
      </c>
      <c r="E948">
        <v>0</v>
      </c>
      <c r="F948">
        <v>0</v>
      </c>
      <c r="G948">
        <v>0</v>
      </c>
      <c r="H948">
        <v>792092.77812000003</v>
      </c>
      <c r="I948">
        <v>1100.1288585</v>
      </c>
      <c r="J948">
        <v>1020.1559999999999</v>
      </c>
      <c r="K948">
        <v>1170</v>
      </c>
      <c r="L948">
        <v>5057.4925949999997</v>
      </c>
      <c r="M948">
        <v>7.0242952708333304</v>
      </c>
      <c r="N948">
        <v>0</v>
      </c>
      <c r="O948">
        <v>322.91629999999998</v>
      </c>
      <c r="P948">
        <v>129453.107126</v>
      </c>
      <c r="Q948">
        <v>179.79598211944401</v>
      </c>
      <c r="R948">
        <v>123.37148000000001</v>
      </c>
      <c r="S948">
        <v>229.84146000000001</v>
      </c>
      <c r="T948" s="80" t="s">
        <v>46</v>
      </c>
      <c r="U948" s="79"/>
    </row>
    <row r="949" spans="2:21">
      <c r="B949" s="78">
        <v>47635</v>
      </c>
      <c r="C949" t="s">
        <v>23</v>
      </c>
      <c r="D949">
        <v>42787.082351999998</v>
      </c>
      <c r="E949">
        <v>59.4265032666666</v>
      </c>
      <c r="F949">
        <v>22.24081</v>
      </c>
      <c r="G949">
        <v>89.043009999999995</v>
      </c>
      <c r="H949">
        <v>748767.40957000002</v>
      </c>
      <c r="I949">
        <v>1039.95473551388</v>
      </c>
      <c r="J949">
        <v>1000.0288</v>
      </c>
      <c r="K949">
        <v>1159.4355</v>
      </c>
      <c r="L949">
        <v>0</v>
      </c>
      <c r="M949">
        <v>0</v>
      </c>
      <c r="N949">
        <v>0</v>
      </c>
      <c r="O949">
        <v>0</v>
      </c>
      <c r="P949">
        <v>49621.990214999998</v>
      </c>
      <c r="Q949">
        <v>68.919430854166606</v>
      </c>
      <c r="R949">
        <v>48.515284999999999</v>
      </c>
      <c r="S949">
        <v>92.067250000000001</v>
      </c>
      <c r="T949" s="80" t="s">
        <v>46</v>
      </c>
      <c r="U949" s="79"/>
    </row>
    <row r="950" spans="2:21">
      <c r="B950" s="78">
        <v>47665</v>
      </c>
      <c r="C950" t="s">
        <v>24</v>
      </c>
      <c r="D950">
        <v>0</v>
      </c>
      <c r="E950">
        <v>0</v>
      </c>
      <c r="F950">
        <v>0</v>
      </c>
      <c r="G950">
        <v>0</v>
      </c>
      <c r="H950">
        <v>820626.054</v>
      </c>
      <c r="I950">
        <v>1102.9920080645099</v>
      </c>
      <c r="J950">
        <v>1020.6367</v>
      </c>
      <c r="K950">
        <v>1170</v>
      </c>
      <c r="L950">
        <v>0</v>
      </c>
      <c r="M950">
        <v>0</v>
      </c>
      <c r="N950">
        <v>0</v>
      </c>
      <c r="O950">
        <v>0</v>
      </c>
      <c r="P950">
        <v>142338.71169</v>
      </c>
      <c r="Q950">
        <v>191.31547270161201</v>
      </c>
      <c r="R950">
        <v>149.22329999999999</v>
      </c>
      <c r="S950">
        <v>236.89166</v>
      </c>
      <c r="T950" s="80" t="s">
        <v>46</v>
      </c>
      <c r="U950" s="79"/>
    </row>
    <row r="951" spans="2:21">
      <c r="B951" s="78">
        <v>47665</v>
      </c>
      <c r="C951" t="s">
        <v>23</v>
      </c>
      <c r="D951">
        <v>49651.560362999997</v>
      </c>
      <c r="E951">
        <v>66.735968229838704</v>
      </c>
      <c r="F951">
        <v>34.545574000000002</v>
      </c>
      <c r="G951">
        <v>89.788889999999995</v>
      </c>
      <c r="H951">
        <v>793659.91393000004</v>
      </c>
      <c r="I951">
        <v>1066.7471961424701</v>
      </c>
      <c r="J951">
        <v>1000.1499</v>
      </c>
      <c r="K951">
        <v>1225</v>
      </c>
      <c r="L951">
        <v>0</v>
      </c>
      <c r="M951">
        <v>0</v>
      </c>
      <c r="N951">
        <v>0</v>
      </c>
      <c r="O951">
        <v>0</v>
      </c>
      <c r="P951">
        <v>57461.225985999998</v>
      </c>
      <c r="Q951">
        <v>77.232830626343997</v>
      </c>
      <c r="R951">
        <v>55.081474</v>
      </c>
      <c r="S951">
        <v>93.910579999999996</v>
      </c>
      <c r="T951" s="80" t="s">
        <v>46</v>
      </c>
      <c r="U951" s="79"/>
    </row>
    <row r="952" spans="2:21">
      <c r="B952" s="78">
        <v>47696</v>
      </c>
      <c r="C952" t="s">
        <v>24</v>
      </c>
      <c r="D952">
        <v>0</v>
      </c>
      <c r="E952">
        <v>0</v>
      </c>
      <c r="F952">
        <v>0</v>
      </c>
      <c r="G952">
        <v>0</v>
      </c>
      <c r="H952">
        <v>818056.59100000001</v>
      </c>
      <c r="I952">
        <v>1099.5384287634399</v>
      </c>
      <c r="J952">
        <v>1020.2383</v>
      </c>
      <c r="K952">
        <v>1170</v>
      </c>
      <c r="L952">
        <v>0</v>
      </c>
      <c r="M952">
        <v>0</v>
      </c>
      <c r="N952">
        <v>0</v>
      </c>
      <c r="O952">
        <v>0</v>
      </c>
      <c r="P952">
        <v>141637.20168999999</v>
      </c>
      <c r="Q952">
        <v>190.372582916666</v>
      </c>
      <c r="R952">
        <v>152.95218</v>
      </c>
      <c r="S952">
        <v>238.79942</v>
      </c>
      <c r="T952" s="80" t="s">
        <v>46</v>
      </c>
      <c r="U952" s="79"/>
    </row>
    <row r="953" spans="2:21">
      <c r="B953" s="78">
        <v>47696</v>
      </c>
      <c r="C953" t="s">
        <v>23</v>
      </c>
      <c r="D953">
        <v>51295.885745</v>
      </c>
      <c r="E953">
        <v>68.946082990591293</v>
      </c>
      <c r="F953">
        <v>32.874924</v>
      </c>
      <c r="G953">
        <v>88.102424999999997</v>
      </c>
      <c r="H953">
        <v>794508.62190000003</v>
      </c>
      <c r="I953">
        <v>1067.8879326612901</v>
      </c>
      <c r="J953">
        <v>1000.54456</v>
      </c>
      <c r="K953">
        <v>1225</v>
      </c>
      <c r="L953">
        <v>0</v>
      </c>
      <c r="M953">
        <v>0</v>
      </c>
      <c r="N953">
        <v>0</v>
      </c>
      <c r="O953">
        <v>0</v>
      </c>
      <c r="P953">
        <v>58696.451535</v>
      </c>
      <c r="Q953">
        <v>78.893080020161193</v>
      </c>
      <c r="R953">
        <v>65.601529999999997</v>
      </c>
      <c r="S953">
        <v>92.575339999999997</v>
      </c>
      <c r="T953" s="80" t="s">
        <v>46</v>
      </c>
      <c r="U953" s="79"/>
    </row>
    <row r="954" spans="2:21">
      <c r="B954" s="78">
        <v>47727</v>
      </c>
      <c r="C954" t="s">
        <v>24</v>
      </c>
      <c r="D954">
        <v>0</v>
      </c>
      <c r="E954">
        <v>0</v>
      </c>
      <c r="F954">
        <v>0</v>
      </c>
      <c r="G954">
        <v>0</v>
      </c>
      <c r="H954">
        <v>795803.52370000002</v>
      </c>
      <c r="I954">
        <v>1105.2826718055501</v>
      </c>
      <c r="J954">
        <v>1020.2129</v>
      </c>
      <c r="K954">
        <v>1170</v>
      </c>
      <c r="L954">
        <v>0</v>
      </c>
      <c r="M954">
        <v>0</v>
      </c>
      <c r="N954">
        <v>0</v>
      </c>
      <c r="O954">
        <v>0</v>
      </c>
      <c r="P954">
        <v>128662.26097</v>
      </c>
      <c r="Q954">
        <v>178.697584680555</v>
      </c>
      <c r="R954">
        <v>144.92606000000001</v>
      </c>
      <c r="S954">
        <v>232.8356</v>
      </c>
      <c r="T954" s="80" t="s">
        <v>46</v>
      </c>
      <c r="U954" s="79"/>
    </row>
    <row r="955" spans="2:21">
      <c r="B955" s="78">
        <v>47727</v>
      </c>
      <c r="C955" t="s">
        <v>23</v>
      </c>
      <c r="D955">
        <v>54235.232527</v>
      </c>
      <c r="E955">
        <v>75.326711843055506</v>
      </c>
      <c r="F955">
        <v>61.907803000000001</v>
      </c>
      <c r="G955">
        <v>86.133735999999999</v>
      </c>
      <c r="H955">
        <v>763354.13416000002</v>
      </c>
      <c r="I955">
        <v>1060.2140752222199</v>
      </c>
      <c r="J955">
        <v>1000.0601</v>
      </c>
      <c r="K955">
        <v>1225</v>
      </c>
      <c r="L955">
        <v>0</v>
      </c>
      <c r="M955">
        <v>0</v>
      </c>
      <c r="N955">
        <v>0</v>
      </c>
      <c r="O955">
        <v>0</v>
      </c>
      <c r="P955">
        <v>54691.761102999997</v>
      </c>
      <c r="Q955">
        <v>75.960779309722199</v>
      </c>
      <c r="R955">
        <v>62.135384000000002</v>
      </c>
      <c r="S955">
        <v>88.268079999999998</v>
      </c>
      <c r="T955" s="80" t="s">
        <v>46</v>
      </c>
      <c r="U955" s="79"/>
    </row>
    <row r="956" spans="2:21">
      <c r="B956" s="78">
        <v>47757</v>
      </c>
      <c r="C956" t="s">
        <v>24</v>
      </c>
      <c r="D956">
        <v>0</v>
      </c>
      <c r="E956">
        <v>0</v>
      </c>
      <c r="F956">
        <v>0</v>
      </c>
      <c r="G956">
        <v>0</v>
      </c>
      <c r="H956">
        <v>828858.45964000002</v>
      </c>
      <c r="I956">
        <v>1114.0570694086</v>
      </c>
      <c r="J956">
        <v>1020.183</v>
      </c>
      <c r="K956">
        <v>1170</v>
      </c>
      <c r="L956">
        <v>0</v>
      </c>
      <c r="M956">
        <v>0</v>
      </c>
      <c r="N956">
        <v>0</v>
      </c>
      <c r="O956">
        <v>0</v>
      </c>
      <c r="P956">
        <v>120291.198749</v>
      </c>
      <c r="Q956">
        <v>161.68171874865499</v>
      </c>
      <c r="R956">
        <v>124.39763000000001</v>
      </c>
      <c r="S956">
        <v>205.51256000000001</v>
      </c>
      <c r="T956" s="80" t="s">
        <v>46</v>
      </c>
      <c r="U956" s="79"/>
    </row>
    <row r="957" spans="2:21">
      <c r="B957" s="78">
        <v>47757</v>
      </c>
      <c r="C957" t="s">
        <v>23</v>
      </c>
      <c r="D957">
        <v>55645.075814000003</v>
      </c>
      <c r="E957">
        <v>74.791768567204301</v>
      </c>
      <c r="F957">
        <v>64.385795999999999</v>
      </c>
      <c r="G957">
        <v>86.241325000000003</v>
      </c>
      <c r="H957">
        <v>776224.35826999997</v>
      </c>
      <c r="I957">
        <v>1043.3123095026799</v>
      </c>
      <c r="J957">
        <v>1000.17285</v>
      </c>
      <c r="K957">
        <v>1202.9802999999999</v>
      </c>
      <c r="L957">
        <v>0</v>
      </c>
      <c r="M957">
        <v>0</v>
      </c>
      <c r="N957">
        <v>0</v>
      </c>
      <c r="O957">
        <v>0</v>
      </c>
      <c r="P957">
        <v>56366.455667000002</v>
      </c>
      <c r="Q957">
        <v>75.761365143817201</v>
      </c>
      <c r="R957">
        <v>64.678489999999996</v>
      </c>
      <c r="S957">
        <v>87.606964000000005</v>
      </c>
      <c r="T957" s="80" t="s">
        <v>46</v>
      </c>
      <c r="U957" s="79"/>
    </row>
    <row r="958" spans="2:21">
      <c r="B958" s="78">
        <v>47788</v>
      </c>
      <c r="C958" t="s">
        <v>24</v>
      </c>
      <c r="D958">
        <v>0</v>
      </c>
      <c r="E958">
        <v>0</v>
      </c>
      <c r="F958">
        <v>0</v>
      </c>
      <c r="G958">
        <v>0</v>
      </c>
      <c r="H958">
        <v>793337.65119</v>
      </c>
      <c r="I958">
        <v>1101.8578488749999</v>
      </c>
      <c r="J958">
        <v>1020.7554</v>
      </c>
      <c r="K958">
        <v>1170</v>
      </c>
      <c r="L958">
        <v>0</v>
      </c>
      <c r="M958">
        <v>0</v>
      </c>
      <c r="N958">
        <v>0</v>
      </c>
      <c r="O958">
        <v>0</v>
      </c>
      <c r="P958">
        <v>123993.14096</v>
      </c>
      <c r="Q958">
        <v>172.21269577777699</v>
      </c>
      <c r="R958">
        <v>145.40172999999999</v>
      </c>
      <c r="S958">
        <v>200.15378000000001</v>
      </c>
      <c r="T958" s="80" t="s">
        <v>46</v>
      </c>
      <c r="U958" s="79"/>
    </row>
    <row r="959" spans="2:21">
      <c r="B959" s="78">
        <v>47788</v>
      </c>
      <c r="C959" t="s">
        <v>23</v>
      </c>
      <c r="D959">
        <v>56289.628060000003</v>
      </c>
      <c r="E959">
        <v>78.180038972222206</v>
      </c>
      <c r="F959">
        <v>60.376600000000003</v>
      </c>
      <c r="G959">
        <v>91.598754999999997</v>
      </c>
      <c r="H959">
        <v>760645.58265</v>
      </c>
      <c r="I959">
        <v>1056.452198125</v>
      </c>
      <c r="J959">
        <v>1000.0963</v>
      </c>
      <c r="K959">
        <v>1225</v>
      </c>
      <c r="L959">
        <v>3.4529990000000002</v>
      </c>
      <c r="M959">
        <v>4.7958319444444397E-3</v>
      </c>
      <c r="N959">
        <v>0</v>
      </c>
      <c r="O959">
        <v>3.4529990000000002</v>
      </c>
      <c r="P959">
        <v>55199.385784999999</v>
      </c>
      <c r="Q959">
        <v>76.665813590277693</v>
      </c>
      <c r="R959">
        <v>60.376600000000003</v>
      </c>
      <c r="S959">
        <v>89.788809999999998</v>
      </c>
      <c r="T959" s="80" t="s">
        <v>46</v>
      </c>
      <c r="U959" s="79"/>
    </row>
    <row r="960" spans="2:21">
      <c r="B960" s="78">
        <v>47818</v>
      </c>
      <c r="C960" t="s">
        <v>24</v>
      </c>
      <c r="D960">
        <v>0</v>
      </c>
      <c r="E960">
        <v>0</v>
      </c>
      <c r="F960">
        <v>0</v>
      </c>
      <c r="G960">
        <v>0</v>
      </c>
      <c r="H960">
        <v>818735.42429999996</v>
      </c>
      <c r="I960">
        <v>1100.4508391129</v>
      </c>
      <c r="J960">
        <v>1020.4175</v>
      </c>
      <c r="K960">
        <v>1170</v>
      </c>
      <c r="L960">
        <v>0</v>
      </c>
      <c r="M960">
        <v>0</v>
      </c>
      <c r="N960">
        <v>0</v>
      </c>
      <c r="O960">
        <v>0</v>
      </c>
      <c r="P960">
        <v>133403.46746000001</v>
      </c>
      <c r="Q960">
        <v>179.30573583333299</v>
      </c>
      <c r="R960">
        <v>155.31209000000001</v>
      </c>
      <c r="S960">
        <v>201.97395</v>
      </c>
      <c r="T960" s="80" t="s">
        <v>46</v>
      </c>
      <c r="U960" s="79"/>
    </row>
    <row r="961" spans="2:21">
      <c r="B961" s="78">
        <v>47818</v>
      </c>
      <c r="C961" t="s">
        <v>23</v>
      </c>
      <c r="D961">
        <v>56801.684314999999</v>
      </c>
      <c r="E961">
        <v>76.346349885752602</v>
      </c>
      <c r="F961">
        <v>35.089260000000003</v>
      </c>
      <c r="G961">
        <v>95.405749999999998</v>
      </c>
      <c r="H961">
        <v>786166.68544999999</v>
      </c>
      <c r="I961">
        <v>1056.67565248655</v>
      </c>
      <c r="J961">
        <v>1000.02124</v>
      </c>
      <c r="K961">
        <v>1198.8967</v>
      </c>
      <c r="L961">
        <v>402.21050903999998</v>
      </c>
      <c r="M961">
        <v>0.54060552290322506</v>
      </c>
      <c r="N961">
        <v>0</v>
      </c>
      <c r="O961">
        <v>104.402756</v>
      </c>
      <c r="P961">
        <v>60492.262366000003</v>
      </c>
      <c r="Q961">
        <v>81.306804255376306</v>
      </c>
      <c r="R961">
        <v>65.971050000000005</v>
      </c>
      <c r="S961">
        <v>94.194469999999995</v>
      </c>
      <c r="T961" s="80" t="s">
        <v>46</v>
      </c>
      <c r="U961" s="79"/>
    </row>
    <row r="962" spans="2:21">
      <c r="B962" s="78">
        <v>47849</v>
      </c>
      <c r="C962" t="s">
        <v>24</v>
      </c>
      <c r="D962">
        <v>0</v>
      </c>
      <c r="E962">
        <v>0</v>
      </c>
      <c r="F962">
        <v>0</v>
      </c>
      <c r="G962">
        <v>0</v>
      </c>
      <c r="H962">
        <v>817647.45889000001</v>
      </c>
      <c r="I962">
        <v>1098.9885200134399</v>
      </c>
      <c r="J962">
        <v>1020.4584</v>
      </c>
      <c r="K962">
        <v>1170</v>
      </c>
      <c r="L962">
        <v>0</v>
      </c>
      <c r="M962">
        <v>0</v>
      </c>
      <c r="N962">
        <v>0</v>
      </c>
      <c r="O962">
        <v>0</v>
      </c>
      <c r="P962">
        <v>133773.89107000001</v>
      </c>
      <c r="Q962">
        <v>179.80361702956901</v>
      </c>
      <c r="R962">
        <v>154.8417</v>
      </c>
      <c r="S962">
        <v>203.45401000000001</v>
      </c>
      <c r="T962" s="80" t="s">
        <v>46</v>
      </c>
      <c r="U962" s="79"/>
    </row>
    <row r="963" spans="2:21">
      <c r="B963" s="78">
        <v>47849</v>
      </c>
      <c r="C963" t="s">
        <v>23</v>
      </c>
      <c r="D963">
        <v>61689.889218999997</v>
      </c>
      <c r="E963">
        <v>82.916517767473096</v>
      </c>
      <c r="F963">
        <v>41.525542999999999</v>
      </c>
      <c r="G963">
        <v>106.341675</v>
      </c>
      <c r="H963">
        <v>795487.09285000002</v>
      </c>
      <c r="I963">
        <v>1069.20308178763</v>
      </c>
      <c r="J963">
        <v>1000.05475</v>
      </c>
      <c r="K963">
        <v>1225</v>
      </c>
      <c r="L963">
        <v>0</v>
      </c>
      <c r="M963">
        <v>0</v>
      </c>
      <c r="N963">
        <v>0</v>
      </c>
      <c r="O963">
        <v>0</v>
      </c>
      <c r="P963">
        <v>64874.313166</v>
      </c>
      <c r="Q963">
        <v>87.196657481182697</v>
      </c>
      <c r="R963">
        <v>68.878349999999998</v>
      </c>
      <c r="S963">
        <v>103.40074</v>
      </c>
      <c r="T963" s="80" t="s">
        <v>46</v>
      </c>
      <c r="U963" s="79"/>
    </row>
    <row r="964" spans="2:21">
      <c r="B964" s="78">
        <v>47880</v>
      </c>
      <c r="C964" t="s">
        <v>24</v>
      </c>
      <c r="D964">
        <v>0</v>
      </c>
      <c r="E964">
        <v>0</v>
      </c>
      <c r="F964">
        <v>0</v>
      </c>
      <c r="G964">
        <v>0</v>
      </c>
      <c r="H964">
        <v>744367.93877999997</v>
      </c>
      <c r="I964">
        <v>1107.69038508928</v>
      </c>
      <c r="J964">
        <v>1021.17786</v>
      </c>
      <c r="K964">
        <v>1170</v>
      </c>
      <c r="L964">
        <v>0</v>
      </c>
      <c r="M964">
        <v>0</v>
      </c>
      <c r="N964">
        <v>0</v>
      </c>
      <c r="O964">
        <v>0</v>
      </c>
      <c r="P964">
        <v>119949.73884999999</v>
      </c>
      <c r="Q964">
        <v>178.49663519345199</v>
      </c>
      <c r="R964">
        <v>152.87546</v>
      </c>
      <c r="S964">
        <v>204.04849999999999</v>
      </c>
      <c r="T964" s="80" t="s">
        <v>46</v>
      </c>
      <c r="U964" s="79"/>
    </row>
    <row r="965" spans="2:21">
      <c r="B965" s="78">
        <v>47880</v>
      </c>
      <c r="C965" t="s">
        <v>23</v>
      </c>
      <c r="D965">
        <v>54100.641906999997</v>
      </c>
      <c r="E965">
        <v>80.506907599702302</v>
      </c>
      <c r="F965">
        <v>43.568885999999999</v>
      </c>
      <c r="G965">
        <v>102.57564499999999</v>
      </c>
      <c r="H965">
        <v>713177.79157999996</v>
      </c>
      <c r="I965">
        <v>1061.27647556547</v>
      </c>
      <c r="J965">
        <v>1000.2899</v>
      </c>
      <c r="K965">
        <v>1225</v>
      </c>
      <c r="L965">
        <v>0</v>
      </c>
      <c r="M965">
        <v>0</v>
      </c>
      <c r="N965">
        <v>0</v>
      </c>
      <c r="O965">
        <v>0</v>
      </c>
      <c r="P965">
        <v>57773.312736</v>
      </c>
      <c r="Q965">
        <v>85.972191571428496</v>
      </c>
      <c r="R965">
        <v>69.936713999999995</v>
      </c>
      <c r="S965">
        <v>99.683014</v>
      </c>
      <c r="T965" s="80" t="s">
        <v>46</v>
      </c>
      <c r="U965" s="79"/>
    </row>
    <row r="966" spans="2:21">
      <c r="B966" s="78">
        <v>47908</v>
      </c>
      <c r="C966" t="s">
        <v>24</v>
      </c>
      <c r="D966">
        <v>0</v>
      </c>
      <c r="E966">
        <v>0</v>
      </c>
      <c r="F966">
        <v>0</v>
      </c>
      <c r="G966">
        <v>0</v>
      </c>
      <c r="H966">
        <v>823797.98080000002</v>
      </c>
      <c r="I966">
        <v>1107.25535053763</v>
      </c>
      <c r="J966">
        <v>1020.25696</v>
      </c>
      <c r="K966">
        <v>1170</v>
      </c>
      <c r="L966">
        <v>0</v>
      </c>
      <c r="M966">
        <v>0</v>
      </c>
      <c r="N966">
        <v>0</v>
      </c>
      <c r="O966">
        <v>0</v>
      </c>
      <c r="P966">
        <v>123920.47383</v>
      </c>
      <c r="Q966">
        <v>166.55977665322499</v>
      </c>
      <c r="R966">
        <v>133.90512000000001</v>
      </c>
      <c r="S966">
        <v>206.84406000000001</v>
      </c>
      <c r="T966" s="80" t="s">
        <v>46</v>
      </c>
      <c r="U966" s="79"/>
    </row>
    <row r="967" spans="2:21">
      <c r="B967" s="78">
        <v>47908</v>
      </c>
      <c r="C967" t="s">
        <v>23</v>
      </c>
      <c r="D967">
        <v>62151.569556000002</v>
      </c>
      <c r="E967">
        <v>83.537055854838698</v>
      </c>
      <c r="F967">
        <v>62.529339999999998</v>
      </c>
      <c r="G967">
        <v>99.353774999999999</v>
      </c>
      <c r="H967">
        <v>786870.76650000003</v>
      </c>
      <c r="I967">
        <v>1057.62199798387</v>
      </c>
      <c r="J967">
        <v>1000.4087</v>
      </c>
      <c r="K967">
        <v>1225</v>
      </c>
      <c r="L967">
        <v>0</v>
      </c>
      <c r="M967">
        <v>0</v>
      </c>
      <c r="N967">
        <v>0</v>
      </c>
      <c r="O967">
        <v>0</v>
      </c>
      <c r="P967">
        <v>60157.158487000001</v>
      </c>
      <c r="Q967">
        <v>80.856395815860196</v>
      </c>
      <c r="R967">
        <v>62.529339999999998</v>
      </c>
      <c r="S967">
        <v>98.591999999999999</v>
      </c>
      <c r="T967" s="80" t="s">
        <v>46</v>
      </c>
      <c r="U967" s="79"/>
    </row>
    <row r="968" spans="2:21">
      <c r="B968" s="78">
        <v>47939</v>
      </c>
      <c r="C968" t="s">
        <v>24</v>
      </c>
      <c r="D968">
        <v>0</v>
      </c>
      <c r="E968">
        <v>0</v>
      </c>
      <c r="F968">
        <v>0</v>
      </c>
      <c r="G968">
        <v>0</v>
      </c>
      <c r="H968">
        <v>791653.46860000002</v>
      </c>
      <c r="I968">
        <v>1099.51870638888</v>
      </c>
      <c r="J968">
        <v>1020.0388</v>
      </c>
      <c r="K968">
        <v>1170</v>
      </c>
      <c r="L968">
        <v>12257.19850013</v>
      </c>
      <c r="M968">
        <v>17.023886805736101</v>
      </c>
      <c r="N968">
        <v>0</v>
      </c>
      <c r="O968">
        <v>208.32177999999999</v>
      </c>
      <c r="P968">
        <v>113543.70084999999</v>
      </c>
      <c r="Q968">
        <v>157.699584513888</v>
      </c>
      <c r="R968">
        <v>121.283325</v>
      </c>
      <c r="S968">
        <v>187.47949</v>
      </c>
      <c r="T968" s="80" t="s">
        <v>46</v>
      </c>
      <c r="U968" s="79"/>
    </row>
    <row r="969" spans="2:21">
      <c r="B969" s="78">
        <v>47939</v>
      </c>
      <c r="C969" t="s">
        <v>23</v>
      </c>
      <c r="D969">
        <v>54140.680555999999</v>
      </c>
      <c r="E969">
        <v>75.195389661111093</v>
      </c>
      <c r="F969">
        <v>47.037807000000001</v>
      </c>
      <c r="G969">
        <v>92.206699999999998</v>
      </c>
      <c r="H969">
        <v>756576.57319000002</v>
      </c>
      <c r="I969">
        <v>1050.80079609722</v>
      </c>
      <c r="J969">
        <v>1000.1951</v>
      </c>
      <c r="K969">
        <v>1225</v>
      </c>
      <c r="L969">
        <v>428.74875800000001</v>
      </c>
      <c r="M969">
        <v>0.59548438611111099</v>
      </c>
      <c r="N969">
        <v>0</v>
      </c>
      <c r="O969">
        <v>58.260646999999999</v>
      </c>
      <c r="P969">
        <v>52993.061031999998</v>
      </c>
      <c r="Q969">
        <v>73.601473655555495</v>
      </c>
      <c r="R969">
        <v>47.037807000000001</v>
      </c>
      <c r="S969">
        <v>91.191779999999994</v>
      </c>
      <c r="T969" s="80" t="s">
        <v>46</v>
      </c>
      <c r="U969" s="79"/>
    </row>
    <row r="970" spans="2:21">
      <c r="B970" s="78">
        <v>47969</v>
      </c>
      <c r="C970" t="s">
        <v>24</v>
      </c>
      <c r="D970">
        <v>0</v>
      </c>
      <c r="E970">
        <v>0</v>
      </c>
      <c r="F970">
        <v>0</v>
      </c>
      <c r="G970">
        <v>0</v>
      </c>
      <c r="H970">
        <v>818385.78636999999</v>
      </c>
      <c r="I970">
        <v>1099.9808956586</v>
      </c>
      <c r="J970">
        <v>1020.4059999999999</v>
      </c>
      <c r="K970">
        <v>1170</v>
      </c>
      <c r="L970">
        <v>22.44117</v>
      </c>
      <c r="M970">
        <v>3.0162862903225798E-2</v>
      </c>
      <c r="N970">
        <v>0</v>
      </c>
      <c r="O970">
        <v>10.994179000000001</v>
      </c>
      <c r="P970">
        <v>125798.55082</v>
      </c>
      <c r="Q970">
        <v>169.08407368279501</v>
      </c>
      <c r="R970">
        <v>128.29418999999999</v>
      </c>
      <c r="S970">
        <v>209.08403000000001</v>
      </c>
      <c r="T970" s="80" t="s">
        <v>46</v>
      </c>
      <c r="U970" s="79"/>
    </row>
    <row r="971" spans="2:21">
      <c r="B971" s="78">
        <v>47969</v>
      </c>
      <c r="C971" t="s">
        <v>23</v>
      </c>
      <c r="D971">
        <v>47364.007136</v>
      </c>
      <c r="E971">
        <v>63.661299913978397</v>
      </c>
      <c r="F971">
        <v>45.066006000000002</v>
      </c>
      <c r="G971">
        <v>86.021730000000005</v>
      </c>
      <c r="H971">
        <v>776234.56614999997</v>
      </c>
      <c r="I971">
        <v>1043.3260297715001</v>
      </c>
      <c r="J971">
        <v>1000.0033</v>
      </c>
      <c r="K971">
        <v>1206.0826</v>
      </c>
      <c r="L971">
        <v>1370.82587534</v>
      </c>
      <c r="M971">
        <v>1.8425078969623601</v>
      </c>
      <c r="N971">
        <v>0</v>
      </c>
      <c r="O971">
        <v>100.25136999999999</v>
      </c>
      <c r="P971">
        <v>47343.892463999997</v>
      </c>
      <c r="Q971">
        <v>63.634264064516103</v>
      </c>
      <c r="R971">
        <v>45.807696999999997</v>
      </c>
      <c r="S971">
        <v>85.584400000000002</v>
      </c>
      <c r="T971" s="80" t="s">
        <v>46</v>
      </c>
      <c r="U971" s="79"/>
    </row>
    <row r="972" spans="2:21">
      <c r="B972" s="78">
        <v>48000</v>
      </c>
      <c r="C972" t="s">
        <v>24</v>
      </c>
      <c r="D972">
        <v>0</v>
      </c>
      <c r="E972">
        <v>0</v>
      </c>
      <c r="F972">
        <v>0</v>
      </c>
      <c r="G972">
        <v>0</v>
      </c>
      <c r="H972">
        <v>790060.66523000004</v>
      </c>
      <c r="I972">
        <v>1097.30647948611</v>
      </c>
      <c r="J972">
        <v>1020.01086</v>
      </c>
      <c r="K972">
        <v>1170</v>
      </c>
      <c r="L972">
        <v>4379.1208559999995</v>
      </c>
      <c r="M972">
        <v>6.0821123000000004</v>
      </c>
      <c r="N972">
        <v>0</v>
      </c>
      <c r="O972">
        <v>329.75186000000002</v>
      </c>
      <c r="P972">
        <v>129061.931965</v>
      </c>
      <c r="Q972">
        <v>179.252683284722</v>
      </c>
      <c r="R972">
        <v>124.61542</v>
      </c>
      <c r="S972">
        <v>224.53443999999999</v>
      </c>
      <c r="T972" s="80" t="s">
        <v>46</v>
      </c>
      <c r="U972" s="79"/>
    </row>
    <row r="973" spans="2:21">
      <c r="B973" s="78">
        <v>48000</v>
      </c>
      <c r="C973" t="s">
        <v>23</v>
      </c>
      <c r="D973">
        <v>45002.740931</v>
      </c>
      <c r="E973">
        <v>62.503806848611099</v>
      </c>
      <c r="F973">
        <v>27.721541999999999</v>
      </c>
      <c r="G973">
        <v>94.632649999999998</v>
      </c>
      <c r="H973">
        <v>748855.14613999997</v>
      </c>
      <c r="I973">
        <v>1040.07659186111</v>
      </c>
      <c r="J973">
        <v>1000.08496</v>
      </c>
      <c r="K973">
        <v>1144.8706</v>
      </c>
      <c r="L973">
        <v>20.917155999999999</v>
      </c>
      <c r="M973">
        <v>2.9051605555555499E-2</v>
      </c>
      <c r="N973">
        <v>0</v>
      </c>
      <c r="O973">
        <v>20.917155999999999</v>
      </c>
      <c r="P973">
        <v>52143.622113999998</v>
      </c>
      <c r="Q973">
        <v>72.4216973805555</v>
      </c>
      <c r="R973">
        <v>49.714219999999997</v>
      </c>
      <c r="S973">
        <v>97.379819999999995</v>
      </c>
      <c r="T973" s="80" t="s">
        <v>46</v>
      </c>
      <c r="U973" s="79"/>
    </row>
    <row r="974" spans="2:21">
      <c r="B974" s="78">
        <v>48030</v>
      </c>
      <c r="C974" t="s">
        <v>24</v>
      </c>
      <c r="D974">
        <v>0</v>
      </c>
      <c r="E974">
        <v>0</v>
      </c>
      <c r="F974">
        <v>0</v>
      </c>
      <c r="G974">
        <v>0</v>
      </c>
      <c r="H974">
        <v>817729.35071999999</v>
      </c>
      <c r="I974">
        <v>1099.09858967741</v>
      </c>
      <c r="J974">
        <v>1020.01294</v>
      </c>
      <c r="K974">
        <v>1170</v>
      </c>
      <c r="L974">
        <v>0</v>
      </c>
      <c r="M974">
        <v>0</v>
      </c>
      <c r="N974">
        <v>0</v>
      </c>
      <c r="O974">
        <v>0</v>
      </c>
      <c r="P974">
        <v>141950.04913</v>
      </c>
      <c r="Q974">
        <v>190.79307678763399</v>
      </c>
      <c r="R974">
        <v>150.37321</v>
      </c>
      <c r="S974">
        <v>232.94263000000001</v>
      </c>
      <c r="T974" s="80" t="s">
        <v>46</v>
      </c>
      <c r="U974" s="79"/>
    </row>
    <row r="975" spans="2:21">
      <c r="B975" s="78">
        <v>48030</v>
      </c>
      <c r="C975" t="s">
        <v>23</v>
      </c>
      <c r="D975">
        <v>53377.863294000002</v>
      </c>
      <c r="E975">
        <v>71.7444399112903</v>
      </c>
      <c r="F975">
        <v>38.673355000000001</v>
      </c>
      <c r="G975">
        <v>94.641469999999998</v>
      </c>
      <c r="H975">
        <v>791803.96204999997</v>
      </c>
      <c r="I975">
        <v>1064.2526371639699</v>
      </c>
      <c r="J975">
        <v>1000.2296</v>
      </c>
      <c r="K975">
        <v>1225</v>
      </c>
      <c r="L975">
        <v>0</v>
      </c>
      <c r="M975">
        <v>0</v>
      </c>
      <c r="N975">
        <v>0</v>
      </c>
      <c r="O975">
        <v>0</v>
      </c>
      <c r="P975">
        <v>61211.647290000001</v>
      </c>
      <c r="Q975">
        <v>82.273719475806402</v>
      </c>
      <c r="R975">
        <v>56.148631999999999</v>
      </c>
      <c r="S975">
        <v>99.061459999999997</v>
      </c>
      <c r="T975" s="80" t="s">
        <v>46</v>
      </c>
      <c r="U975" s="79"/>
    </row>
    <row r="976" spans="2:21">
      <c r="B976" s="78">
        <v>48061</v>
      </c>
      <c r="C976" t="s">
        <v>24</v>
      </c>
      <c r="D976">
        <v>0</v>
      </c>
      <c r="E976">
        <v>0</v>
      </c>
      <c r="F976">
        <v>0</v>
      </c>
      <c r="G976">
        <v>0</v>
      </c>
      <c r="H976">
        <v>819471.68874000001</v>
      </c>
      <c r="I976">
        <v>1101.4404418548299</v>
      </c>
      <c r="J976">
        <v>1020.0176</v>
      </c>
      <c r="K976">
        <v>1170</v>
      </c>
      <c r="L976">
        <v>0</v>
      </c>
      <c r="M976">
        <v>0</v>
      </c>
      <c r="N976">
        <v>0</v>
      </c>
      <c r="O976">
        <v>0</v>
      </c>
      <c r="P976">
        <v>140449.80789</v>
      </c>
      <c r="Q976">
        <v>188.77662350806401</v>
      </c>
      <c r="R976">
        <v>149.76836</v>
      </c>
      <c r="S976">
        <v>227.94213999999999</v>
      </c>
      <c r="T976" s="80" t="s">
        <v>46</v>
      </c>
      <c r="U976" s="79"/>
    </row>
    <row r="977" spans="2:21">
      <c r="B977" s="78">
        <v>48061</v>
      </c>
      <c r="C977" t="s">
        <v>23</v>
      </c>
      <c r="D977">
        <v>55669.772042999997</v>
      </c>
      <c r="E977">
        <v>74.824962423387007</v>
      </c>
      <c r="F977">
        <v>38.748950000000001</v>
      </c>
      <c r="G977">
        <v>93.880459999999999</v>
      </c>
      <c r="H977">
        <v>795791.77462000004</v>
      </c>
      <c r="I977">
        <v>1069.6126002956901</v>
      </c>
      <c r="J977">
        <v>1000.1061999999999</v>
      </c>
      <c r="K977">
        <v>1225</v>
      </c>
      <c r="L977">
        <v>0</v>
      </c>
      <c r="M977">
        <v>0</v>
      </c>
      <c r="N977">
        <v>0</v>
      </c>
      <c r="O977">
        <v>0</v>
      </c>
      <c r="P977">
        <v>62894.262687000002</v>
      </c>
      <c r="Q977">
        <v>84.535299310483794</v>
      </c>
      <c r="R977">
        <v>69.735939999999999</v>
      </c>
      <c r="S977">
        <v>98.100539999999995</v>
      </c>
      <c r="T977" s="80" t="s">
        <v>46</v>
      </c>
      <c r="U977" s="79"/>
    </row>
    <row r="978" spans="2:21">
      <c r="B978" s="78">
        <v>48092</v>
      </c>
      <c r="C978" t="s">
        <v>24</v>
      </c>
      <c r="D978">
        <v>0</v>
      </c>
      <c r="E978">
        <v>0</v>
      </c>
      <c r="F978">
        <v>0</v>
      </c>
      <c r="G978">
        <v>0</v>
      </c>
      <c r="H978">
        <v>796311.88517000002</v>
      </c>
      <c r="I978">
        <v>1105.9887294027701</v>
      </c>
      <c r="J978">
        <v>1020.15027</v>
      </c>
      <c r="K978">
        <v>1170</v>
      </c>
      <c r="L978">
        <v>0</v>
      </c>
      <c r="M978">
        <v>0</v>
      </c>
      <c r="N978">
        <v>0</v>
      </c>
      <c r="O978">
        <v>0</v>
      </c>
      <c r="P978">
        <v>126975.73755999999</v>
      </c>
      <c r="Q978">
        <v>176.355191055555</v>
      </c>
      <c r="R978">
        <v>139.36722</v>
      </c>
      <c r="S978">
        <v>227.51143999999999</v>
      </c>
      <c r="T978" s="80" t="s">
        <v>46</v>
      </c>
      <c r="U978" s="79"/>
    </row>
    <row r="979" spans="2:21">
      <c r="B979" s="78">
        <v>48092</v>
      </c>
      <c r="C979" t="s">
        <v>23</v>
      </c>
      <c r="D979">
        <v>58309.101514000002</v>
      </c>
      <c r="E979">
        <v>80.984863213888801</v>
      </c>
      <c r="F979">
        <v>67.400120000000001</v>
      </c>
      <c r="G979">
        <v>92.356384000000006</v>
      </c>
      <c r="H979">
        <v>764802.43481000001</v>
      </c>
      <c r="I979">
        <v>1062.22560390277</v>
      </c>
      <c r="J979">
        <v>1000.0855</v>
      </c>
      <c r="K979">
        <v>1225</v>
      </c>
      <c r="L979">
        <v>0</v>
      </c>
      <c r="M979">
        <v>0</v>
      </c>
      <c r="N979">
        <v>0</v>
      </c>
      <c r="O979">
        <v>0</v>
      </c>
      <c r="P979">
        <v>58850.013314000003</v>
      </c>
      <c r="Q979">
        <v>81.736129602777694</v>
      </c>
      <c r="R979">
        <v>67.400120000000001</v>
      </c>
      <c r="S979">
        <v>94.787679999999995</v>
      </c>
      <c r="T979" s="80" t="s">
        <v>46</v>
      </c>
      <c r="U979" s="79"/>
    </row>
    <row r="980" spans="2:21">
      <c r="B980" s="78">
        <v>48122</v>
      </c>
      <c r="C980" t="s">
        <v>24</v>
      </c>
      <c r="D980">
        <v>0</v>
      </c>
      <c r="E980">
        <v>0</v>
      </c>
      <c r="F980">
        <v>0</v>
      </c>
      <c r="G980">
        <v>0</v>
      </c>
      <c r="H980">
        <v>828659.71594999998</v>
      </c>
      <c r="I980">
        <v>1113.7899407930099</v>
      </c>
      <c r="J980">
        <v>1020.4684</v>
      </c>
      <c r="K980">
        <v>1170</v>
      </c>
      <c r="L980">
        <v>0</v>
      </c>
      <c r="M980">
        <v>0</v>
      </c>
      <c r="N980">
        <v>0</v>
      </c>
      <c r="O980">
        <v>0</v>
      </c>
      <c r="P980">
        <v>119848.93105499999</v>
      </c>
      <c r="Q980">
        <v>161.08727292338699</v>
      </c>
      <c r="R980">
        <v>125.16370999999999</v>
      </c>
      <c r="S980">
        <v>204.67291</v>
      </c>
      <c r="T980" s="80" t="s">
        <v>46</v>
      </c>
      <c r="U980" s="79"/>
    </row>
    <row r="981" spans="2:21">
      <c r="B981" s="78">
        <v>48122</v>
      </c>
      <c r="C981" t="s">
        <v>23</v>
      </c>
      <c r="D981">
        <v>59865.533031999999</v>
      </c>
      <c r="E981">
        <v>80.464426118279505</v>
      </c>
      <c r="F981">
        <v>67.913830000000004</v>
      </c>
      <c r="G981">
        <v>93.542349999999999</v>
      </c>
      <c r="H981">
        <v>782776.50563000003</v>
      </c>
      <c r="I981">
        <v>1052.1189591801001</v>
      </c>
      <c r="J981">
        <v>1000.0289</v>
      </c>
      <c r="K981">
        <v>1225</v>
      </c>
      <c r="L981">
        <v>0</v>
      </c>
      <c r="M981">
        <v>0</v>
      </c>
      <c r="N981">
        <v>0</v>
      </c>
      <c r="O981">
        <v>0</v>
      </c>
      <c r="P981">
        <v>60651.612585000003</v>
      </c>
      <c r="Q981">
        <v>81.520984657257998</v>
      </c>
      <c r="R981">
        <v>67.913830000000004</v>
      </c>
      <c r="S981">
        <v>94.493110000000001</v>
      </c>
      <c r="T981" s="80" t="s">
        <v>46</v>
      </c>
      <c r="U981" s="79"/>
    </row>
    <row r="982" spans="2:21">
      <c r="B982" s="78">
        <v>48153</v>
      </c>
      <c r="C982" t="s">
        <v>24</v>
      </c>
      <c r="D982">
        <v>0</v>
      </c>
      <c r="E982">
        <v>0</v>
      </c>
      <c r="F982">
        <v>0</v>
      </c>
      <c r="G982">
        <v>0</v>
      </c>
      <c r="H982">
        <v>793570.43938</v>
      </c>
      <c r="I982">
        <v>1102.1811658055501</v>
      </c>
      <c r="J982">
        <v>1020.136</v>
      </c>
      <c r="K982">
        <v>1170</v>
      </c>
      <c r="L982">
        <v>0</v>
      </c>
      <c r="M982">
        <v>0</v>
      </c>
      <c r="N982">
        <v>0</v>
      </c>
      <c r="O982">
        <v>0</v>
      </c>
      <c r="P982">
        <v>123535.88465000001</v>
      </c>
      <c r="Q982">
        <v>171.57761756944399</v>
      </c>
      <c r="R982">
        <v>143.95996</v>
      </c>
      <c r="S982">
        <v>200.18612999999999</v>
      </c>
      <c r="T982" s="80" t="s">
        <v>46</v>
      </c>
      <c r="U982" s="79"/>
    </row>
    <row r="983" spans="2:21">
      <c r="B983" s="78">
        <v>48153</v>
      </c>
      <c r="C983" t="s">
        <v>23</v>
      </c>
      <c r="D983">
        <v>60625.877461999997</v>
      </c>
      <c r="E983">
        <v>84.2026075861111</v>
      </c>
      <c r="F983">
        <v>66.802499999999995</v>
      </c>
      <c r="G983">
        <v>97.955290000000005</v>
      </c>
      <c r="H983">
        <v>758679.54362000001</v>
      </c>
      <c r="I983">
        <v>1053.72158836111</v>
      </c>
      <c r="J983">
        <v>1000.3677</v>
      </c>
      <c r="K983">
        <v>1225</v>
      </c>
      <c r="L983">
        <v>0</v>
      </c>
      <c r="M983">
        <v>0</v>
      </c>
      <c r="N983">
        <v>0</v>
      </c>
      <c r="O983">
        <v>0</v>
      </c>
      <c r="P983">
        <v>59532.821280999997</v>
      </c>
      <c r="Q983">
        <v>82.684474001388807</v>
      </c>
      <c r="R983">
        <v>66.802499999999995</v>
      </c>
      <c r="S983">
        <v>97.022025999999997</v>
      </c>
      <c r="T983" s="80" t="s">
        <v>46</v>
      </c>
      <c r="U983" s="79"/>
    </row>
    <row r="984" spans="2:21">
      <c r="B984" s="78">
        <v>48183</v>
      </c>
      <c r="C984" t="s">
        <v>24</v>
      </c>
      <c r="D984">
        <v>0</v>
      </c>
      <c r="E984">
        <v>0</v>
      </c>
      <c r="F984">
        <v>0</v>
      </c>
      <c r="G984">
        <v>0</v>
      </c>
      <c r="H984">
        <v>817769.82689000003</v>
      </c>
      <c r="I984">
        <v>1099.15299313172</v>
      </c>
      <c r="J984">
        <v>1020.04016</v>
      </c>
      <c r="K984">
        <v>1170</v>
      </c>
      <c r="L984">
        <v>0</v>
      </c>
      <c r="M984">
        <v>0</v>
      </c>
      <c r="N984">
        <v>0</v>
      </c>
      <c r="O984">
        <v>0</v>
      </c>
      <c r="P984">
        <v>133377.79003999999</v>
      </c>
      <c r="Q984">
        <v>179.27122317204299</v>
      </c>
      <c r="R984">
        <v>154.61166</v>
      </c>
      <c r="S984">
        <v>203.70910000000001</v>
      </c>
      <c r="T984" s="80" t="s">
        <v>46</v>
      </c>
      <c r="U984" s="79"/>
    </row>
    <row r="985" spans="2:21">
      <c r="B985" s="78">
        <v>48183</v>
      </c>
      <c r="C985" t="s">
        <v>23</v>
      </c>
      <c r="D985">
        <v>61520.581231999997</v>
      </c>
      <c r="E985">
        <v>82.688953268817201</v>
      </c>
      <c r="F985">
        <v>46.477654000000001</v>
      </c>
      <c r="G985">
        <v>102.31673000000001</v>
      </c>
      <c r="H985">
        <v>787241.70995000005</v>
      </c>
      <c r="I985">
        <v>1058.12057788978</v>
      </c>
      <c r="J985">
        <v>1000.33276</v>
      </c>
      <c r="K985">
        <v>1209.498</v>
      </c>
      <c r="L985">
        <v>0</v>
      </c>
      <c r="M985">
        <v>0</v>
      </c>
      <c r="N985">
        <v>0</v>
      </c>
      <c r="O985">
        <v>0</v>
      </c>
      <c r="P985">
        <v>65398.039201</v>
      </c>
      <c r="Q985">
        <v>87.900590323924703</v>
      </c>
      <c r="R985">
        <v>72.018935999999997</v>
      </c>
      <c r="S985">
        <v>101.01011</v>
      </c>
      <c r="T985" s="80" t="s">
        <v>46</v>
      </c>
      <c r="U985" s="79"/>
    </row>
    <row r="986" spans="2:21">
      <c r="B986" s="78">
        <v>48214</v>
      </c>
      <c r="C986" t="s">
        <v>24</v>
      </c>
      <c r="D986">
        <v>0</v>
      </c>
      <c r="E986">
        <v>0</v>
      </c>
      <c r="F986">
        <v>0</v>
      </c>
      <c r="G986">
        <v>0</v>
      </c>
      <c r="H986">
        <v>817960.83926000004</v>
      </c>
      <c r="I986">
        <v>1099.40973018817</v>
      </c>
      <c r="J986">
        <v>1020.4607999999999</v>
      </c>
      <c r="K986">
        <v>1170</v>
      </c>
      <c r="L986">
        <v>0</v>
      </c>
      <c r="M986">
        <v>0</v>
      </c>
      <c r="N986">
        <v>0</v>
      </c>
      <c r="O986">
        <v>0</v>
      </c>
      <c r="P986">
        <v>134403.80267</v>
      </c>
      <c r="Q986">
        <v>180.650272405913</v>
      </c>
      <c r="R986">
        <v>157.86118999999999</v>
      </c>
      <c r="S986">
        <v>202.76111</v>
      </c>
      <c r="T986" s="80" t="s">
        <v>46</v>
      </c>
      <c r="U986" s="79"/>
    </row>
    <row r="987" spans="2:21">
      <c r="B987" s="78">
        <v>48214</v>
      </c>
      <c r="C987" t="s">
        <v>23</v>
      </c>
      <c r="D987">
        <v>62253.245156999998</v>
      </c>
      <c r="E987">
        <v>83.673716608870905</v>
      </c>
      <c r="F987">
        <v>41.365000000000002</v>
      </c>
      <c r="G987">
        <v>107.52114</v>
      </c>
      <c r="H987">
        <v>795560.90862</v>
      </c>
      <c r="I987">
        <v>1069.30229653225</v>
      </c>
      <c r="J987">
        <v>1000.0394</v>
      </c>
      <c r="K987">
        <v>1225</v>
      </c>
      <c r="L987">
        <v>0</v>
      </c>
      <c r="M987">
        <v>0</v>
      </c>
      <c r="N987">
        <v>0</v>
      </c>
      <c r="O987">
        <v>0</v>
      </c>
      <c r="P987">
        <v>65192.834191000002</v>
      </c>
      <c r="Q987">
        <v>87.624777138440805</v>
      </c>
      <c r="R987">
        <v>68.934844999999996</v>
      </c>
      <c r="S987">
        <v>104.04433</v>
      </c>
      <c r="T987" s="80" t="s">
        <v>46</v>
      </c>
      <c r="U987" s="79"/>
    </row>
    <row r="988" spans="2:21">
      <c r="B988" s="78">
        <v>48245</v>
      </c>
      <c r="C988" t="s">
        <v>24</v>
      </c>
      <c r="D988">
        <v>0</v>
      </c>
      <c r="E988">
        <v>0</v>
      </c>
      <c r="F988">
        <v>0</v>
      </c>
      <c r="G988">
        <v>0</v>
      </c>
      <c r="H988">
        <v>770767.60256999999</v>
      </c>
      <c r="I988">
        <v>1107.4247163361999</v>
      </c>
      <c r="J988">
        <v>1020.72986</v>
      </c>
      <c r="K988">
        <v>1170</v>
      </c>
      <c r="L988">
        <v>0</v>
      </c>
      <c r="M988">
        <v>0</v>
      </c>
      <c r="N988">
        <v>0</v>
      </c>
      <c r="O988">
        <v>0</v>
      </c>
      <c r="P988">
        <v>124834.20106000001</v>
      </c>
      <c r="Q988">
        <v>179.35948428160901</v>
      </c>
      <c r="R988">
        <v>154.73819</v>
      </c>
      <c r="S988">
        <v>207.16304</v>
      </c>
      <c r="T988" s="80" t="s">
        <v>46</v>
      </c>
      <c r="U988" s="79"/>
    </row>
    <row r="989" spans="2:21">
      <c r="B989" s="78">
        <v>48245</v>
      </c>
      <c r="C989" t="s">
        <v>23</v>
      </c>
      <c r="D989">
        <v>56048.382469999997</v>
      </c>
      <c r="E989">
        <v>80.529285158045894</v>
      </c>
      <c r="F989">
        <v>42.989913999999999</v>
      </c>
      <c r="G989">
        <v>103.62443500000001</v>
      </c>
      <c r="H989">
        <v>738269.49257</v>
      </c>
      <c r="I989">
        <v>1060.7320295545901</v>
      </c>
      <c r="J989">
        <v>1000.23047</v>
      </c>
      <c r="K989">
        <v>1225</v>
      </c>
      <c r="L989">
        <v>0</v>
      </c>
      <c r="M989">
        <v>0</v>
      </c>
      <c r="N989">
        <v>0</v>
      </c>
      <c r="O989">
        <v>0</v>
      </c>
      <c r="P989">
        <v>59694.169502999997</v>
      </c>
      <c r="Q989">
        <v>85.767484918103406</v>
      </c>
      <c r="R989">
        <v>69.776160000000004</v>
      </c>
      <c r="S989">
        <v>100.5765</v>
      </c>
      <c r="T989" s="80" t="s">
        <v>46</v>
      </c>
      <c r="U989" s="79"/>
    </row>
    <row r="990" spans="2:21">
      <c r="B990" s="78">
        <v>48274</v>
      </c>
      <c r="C990" t="s">
        <v>24</v>
      </c>
      <c r="D990">
        <v>0</v>
      </c>
      <c r="E990">
        <v>0</v>
      </c>
      <c r="F990">
        <v>0</v>
      </c>
      <c r="G990">
        <v>0</v>
      </c>
      <c r="H990">
        <v>824531.15081999998</v>
      </c>
      <c r="I990">
        <v>1108.2407941128999</v>
      </c>
      <c r="J990">
        <v>1020.0311</v>
      </c>
      <c r="K990">
        <v>1170</v>
      </c>
      <c r="L990">
        <v>7.0786360000000004</v>
      </c>
      <c r="M990">
        <v>9.5142956989247296E-3</v>
      </c>
      <c r="N990">
        <v>0</v>
      </c>
      <c r="O990">
        <v>7.0786360000000004</v>
      </c>
      <c r="P990">
        <v>124935.28793999999</v>
      </c>
      <c r="Q990">
        <v>167.923774112903</v>
      </c>
      <c r="R990">
        <v>132.13156000000001</v>
      </c>
      <c r="S990">
        <v>206.01903999999999</v>
      </c>
      <c r="T990" s="80" t="s">
        <v>46</v>
      </c>
      <c r="U990" s="79"/>
    </row>
    <row r="991" spans="2:21">
      <c r="B991" s="78">
        <v>48274</v>
      </c>
      <c r="C991" t="s">
        <v>23</v>
      </c>
      <c r="D991">
        <v>62252.600700000003</v>
      </c>
      <c r="E991">
        <v>83.672850403225794</v>
      </c>
      <c r="F991">
        <v>62.169674000000001</v>
      </c>
      <c r="G991">
        <v>100.28868</v>
      </c>
      <c r="H991">
        <v>787321.42989000003</v>
      </c>
      <c r="I991">
        <v>1058.2277283467699</v>
      </c>
      <c r="J991">
        <v>1000.24744</v>
      </c>
      <c r="K991">
        <v>1225</v>
      </c>
      <c r="L991">
        <v>0</v>
      </c>
      <c r="M991">
        <v>0</v>
      </c>
      <c r="N991">
        <v>0</v>
      </c>
      <c r="O991">
        <v>0</v>
      </c>
      <c r="P991">
        <v>60344.438222999997</v>
      </c>
      <c r="Q991">
        <v>81.108115891129003</v>
      </c>
      <c r="R991">
        <v>62.149524999999997</v>
      </c>
      <c r="S991">
        <v>98.068579999999997</v>
      </c>
      <c r="T991" s="80" t="s">
        <v>46</v>
      </c>
      <c r="U991" s="79"/>
    </row>
    <row r="992" spans="2:21">
      <c r="B992" s="78">
        <v>48305</v>
      </c>
      <c r="C992" t="s">
        <v>24</v>
      </c>
      <c r="D992">
        <v>0</v>
      </c>
      <c r="E992">
        <v>0</v>
      </c>
      <c r="F992">
        <v>0</v>
      </c>
      <c r="G992">
        <v>0</v>
      </c>
      <c r="H992">
        <v>792312.47692000004</v>
      </c>
      <c r="I992">
        <v>1100.4339957222201</v>
      </c>
      <c r="J992">
        <v>1020.1019</v>
      </c>
      <c r="K992">
        <v>1170</v>
      </c>
      <c r="L992">
        <v>17711.174210699999</v>
      </c>
      <c r="M992">
        <v>24.598853070416599</v>
      </c>
      <c r="N992">
        <v>0</v>
      </c>
      <c r="O992">
        <v>214.482</v>
      </c>
      <c r="P992">
        <v>113509.791591</v>
      </c>
      <c r="Q992">
        <v>157.65248832083299</v>
      </c>
      <c r="R992">
        <v>122.47965000000001</v>
      </c>
      <c r="S992">
        <v>204.13072</v>
      </c>
      <c r="T992" s="80" t="s">
        <v>46</v>
      </c>
      <c r="U992" s="79"/>
    </row>
    <row r="993" spans="2:21">
      <c r="B993" s="78">
        <v>48305</v>
      </c>
      <c r="C993" t="s">
        <v>23</v>
      </c>
      <c r="D993">
        <v>54285.236907999999</v>
      </c>
      <c r="E993">
        <v>75.396162372222193</v>
      </c>
      <c r="F993">
        <v>46.753807000000002</v>
      </c>
      <c r="G993">
        <v>93.689186000000007</v>
      </c>
      <c r="H993">
        <v>756529.32074</v>
      </c>
      <c r="I993">
        <v>1050.73516769444</v>
      </c>
      <c r="J993">
        <v>1000.2086</v>
      </c>
      <c r="K993">
        <v>1225</v>
      </c>
      <c r="L993">
        <v>446.2910286</v>
      </c>
      <c r="M993">
        <v>0.61984865083333296</v>
      </c>
      <c r="N993">
        <v>0</v>
      </c>
      <c r="O993">
        <v>62.003242</v>
      </c>
      <c r="P993">
        <v>53137.893260999997</v>
      </c>
      <c r="Q993">
        <v>73.802629529166595</v>
      </c>
      <c r="R993">
        <v>46.753807000000002</v>
      </c>
      <c r="S993">
        <v>92.656989999999993</v>
      </c>
      <c r="T993" s="80" t="s">
        <v>46</v>
      </c>
      <c r="U993" s="79"/>
    </row>
    <row r="994" spans="2:21">
      <c r="B994" s="78">
        <v>48335</v>
      </c>
      <c r="C994" t="s">
        <v>24</v>
      </c>
      <c r="D994">
        <v>0</v>
      </c>
      <c r="E994">
        <v>0</v>
      </c>
      <c r="F994">
        <v>0</v>
      </c>
      <c r="G994">
        <v>0</v>
      </c>
      <c r="H994">
        <v>817886.81039999996</v>
      </c>
      <c r="I994">
        <v>1099.3102290322499</v>
      </c>
      <c r="J994">
        <v>1020.3141000000001</v>
      </c>
      <c r="K994">
        <v>1170</v>
      </c>
      <c r="L994">
        <v>32.507231900000001</v>
      </c>
      <c r="M994">
        <v>4.36925159946236E-2</v>
      </c>
      <c r="N994">
        <v>0</v>
      </c>
      <c r="O994">
        <v>16.908058</v>
      </c>
      <c r="P994">
        <v>126844.77308</v>
      </c>
      <c r="Q994">
        <v>170.49028639784899</v>
      </c>
      <c r="R994">
        <v>128.72673</v>
      </c>
      <c r="S994">
        <v>206.28604000000001</v>
      </c>
      <c r="T994" s="80" t="s">
        <v>46</v>
      </c>
      <c r="U994" s="79"/>
    </row>
    <row r="995" spans="2:21">
      <c r="B995" s="78">
        <v>48335</v>
      </c>
      <c r="C995" t="s">
        <v>23</v>
      </c>
      <c r="D995">
        <v>46467.557296999999</v>
      </c>
      <c r="E995">
        <v>62.456394216397797</v>
      </c>
      <c r="F995">
        <v>45.168340000000001</v>
      </c>
      <c r="G995">
        <v>81.482215999999994</v>
      </c>
      <c r="H995">
        <v>775981.06258999999</v>
      </c>
      <c r="I995">
        <v>1042.9852991800999</v>
      </c>
      <c r="J995">
        <v>1000.1069</v>
      </c>
      <c r="K995">
        <v>1218.6428000000001</v>
      </c>
      <c r="L995">
        <v>1677.8664654700001</v>
      </c>
      <c r="M995">
        <v>2.2551968621908598</v>
      </c>
      <c r="N995">
        <v>0</v>
      </c>
      <c r="O995">
        <v>109.0069</v>
      </c>
      <c r="P995">
        <v>46463.493603000003</v>
      </c>
      <c r="Q995">
        <v>62.4509322620967</v>
      </c>
      <c r="R995">
        <v>45.920242000000002</v>
      </c>
      <c r="S995">
        <v>81.585809999999995</v>
      </c>
      <c r="T995" s="80" t="s">
        <v>46</v>
      </c>
      <c r="U995" s="79"/>
    </row>
    <row r="996" spans="2:21">
      <c r="B996" s="78">
        <v>48366</v>
      </c>
      <c r="C996" t="s">
        <v>24</v>
      </c>
      <c r="D996">
        <v>0</v>
      </c>
      <c r="E996">
        <v>0</v>
      </c>
      <c r="F996">
        <v>0</v>
      </c>
      <c r="G996">
        <v>0</v>
      </c>
      <c r="H996">
        <v>790649.79078000004</v>
      </c>
      <c r="I996">
        <v>1098.1247094166599</v>
      </c>
      <c r="J996">
        <v>1020.006</v>
      </c>
      <c r="K996">
        <v>1170</v>
      </c>
      <c r="L996">
        <v>214.60686699999999</v>
      </c>
      <c r="M996">
        <v>0.29806509305555501</v>
      </c>
      <c r="N996">
        <v>0</v>
      </c>
      <c r="O996">
        <v>53.032066</v>
      </c>
      <c r="P996">
        <v>129993.87489000001</v>
      </c>
      <c r="Q996">
        <v>180.54704845833299</v>
      </c>
      <c r="R996">
        <v>135.73795999999999</v>
      </c>
      <c r="S996">
        <v>227.11852999999999</v>
      </c>
      <c r="T996" s="80" t="s">
        <v>46</v>
      </c>
      <c r="U996" s="79"/>
    </row>
    <row r="997" spans="2:21">
      <c r="B997" s="78">
        <v>48366</v>
      </c>
      <c r="C997" t="s">
        <v>23</v>
      </c>
      <c r="D997">
        <v>45118.333919999997</v>
      </c>
      <c r="E997">
        <v>62.664352666666602</v>
      </c>
      <c r="F997">
        <v>27.208245999999999</v>
      </c>
      <c r="G997">
        <v>92.368065000000001</v>
      </c>
      <c r="H997">
        <v>749383.89618000004</v>
      </c>
      <c r="I997">
        <v>1040.8109669166599</v>
      </c>
      <c r="J997">
        <v>1000.15155</v>
      </c>
      <c r="K997">
        <v>1151.6415999999999</v>
      </c>
      <c r="L997">
        <v>0</v>
      </c>
      <c r="M997">
        <v>0</v>
      </c>
      <c r="N997">
        <v>0</v>
      </c>
      <c r="O997">
        <v>0</v>
      </c>
      <c r="P997">
        <v>52508.712157000002</v>
      </c>
      <c r="Q997">
        <v>72.928766884722194</v>
      </c>
      <c r="R997">
        <v>48.714413</v>
      </c>
      <c r="S997">
        <v>94.412300000000002</v>
      </c>
      <c r="T997" s="80" t="s">
        <v>46</v>
      </c>
      <c r="U997" s="79"/>
    </row>
    <row r="998" spans="2:21">
      <c r="B998" s="78">
        <v>48396</v>
      </c>
      <c r="C998" t="s">
        <v>24</v>
      </c>
      <c r="D998">
        <v>0</v>
      </c>
      <c r="E998">
        <v>0</v>
      </c>
      <c r="F998">
        <v>0</v>
      </c>
      <c r="G998">
        <v>0</v>
      </c>
      <c r="H998">
        <v>817075.51505000005</v>
      </c>
      <c r="I998">
        <v>1098.21977829301</v>
      </c>
      <c r="J998">
        <v>1020.553</v>
      </c>
      <c r="K998">
        <v>1170</v>
      </c>
      <c r="L998">
        <v>0</v>
      </c>
      <c r="M998">
        <v>0</v>
      </c>
      <c r="N998">
        <v>0</v>
      </c>
      <c r="O998">
        <v>0</v>
      </c>
      <c r="P998">
        <v>142665.61373000001</v>
      </c>
      <c r="Q998">
        <v>191.75485716397799</v>
      </c>
      <c r="R998">
        <v>152.18593999999999</v>
      </c>
      <c r="S998">
        <v>232.33431999999999</v>
      </c>
      <c r="T998" s="80" t="s">
        <v>46</v>
      </c>
      <c r="U998" s="79"/>
    </row>
    <row r="999" spans="2:21">
      <c r="B999" s="78">
        <v>48396</v>
      </c>
      <c r="C999" t="s">
        <v>23</v>
      </c>
      <c r="D999">
        <v>54419.942414999998</v>
      </c>
      <c r="E999">
        <v>73.145083891129005</v>
      </c>
      <c r="F999">
        <v>38.886111999999997</v>
      </c>
      <c r="G999">
        <v>94.957089999999994</v>
      </c>
      <c r="H999">
        <v>792327.7574</v>
      </c>
      <c r="I999">
        <v>1064.95666317204</v>
      </c>
      <c r="J999">
        <v>1000.0075000000001</v>
      </c>
      <c r="K999">
        <v>1225</v>
      </c>
      <c r="L999">
        <v>0</v>
      </c>
      <c r="M999">
        <v>0</v>
      </c>
      <c r="N999">
        <v>0</v>
      </c>
      <c r="O999">
        <v>0</v>
      </c>
      <c r="P999">
        <v>61979.823327999999</v>
      </c>
      <c r="Q999">
        <v>83.306214150537599</v>
      </c>
      <c r="R999">
        <v>55.543210000000002</v>
      </c>
      <c r="S999">
        <v>98.468254000000002</v>
      </c>
      <c r="T999" s="80" t="s">
        <v>46</v>
      </c>
      <c r="U999" s="79"/>
    </row>
    <row r="1000" spans="2:21">
      <c r="B1000" s="78">
        <v>48427</v>
      </c>
      <c r="C1000" t="s">
        <v>24</v>
      </c>
      <c r="D1000">
        <v>0</v>
      </c>
      <c r="E1000">
        <v>0</v>
      </c>
      <c r="F1000">
        <v>0</v>
      </c>
      <c r="G1000">
        <v>0</v>
      </c>
      <c r="H1000">
        <v>818472.44955000002</v>
      </c>
      <c r="I1000">
        <v>1100.0973784274099</v>
      </c>
      <c r="J1000">
        <v>1021.5796</v>
      </c>
      <c r="K1000">
        <v>1170</v>
      </c>
      <c r="L1000">
        <v>0</v>
      </c>
      <c r="M1000">
        <v>0</v>
      </c>
      <c r="N1000">
        <v>0</v>
      </c>
      <c r="O1000">
        <v>0</v>
      </c>
      <c r="P1000">
        <v>141227.89254999999</v>
      </c>
      <c r="Q1000">
        <v>189.82243622311799</v>
      </c>
      <c r="R1000">
        <v>150.40428</v>
      </c>
      <c r="S1000">
        <v>231.96767</v>
      </c>
      <c r="T1000" s="80" t="s">
        <v>46</v>
      </c>
      <c r="U1000" s="79"/>
    </row>
    <row r="1001" spans="2:21">
      <c r="B1001" s="78">
        <v>48427</v>
      </c>
      <c r="C1001" t="s">
        <v>23</v>
      </c>
      <c r="D1001">
        <v>55464.760688000002</v>
      </c>
      <c r="E1001">
        <v>74.549409526881703</v>
      </c>
      <c r="F1001">
        <v>38.970244999999998</v>
      </c>
      <c r="G1001">
        <v>93.938630000000003</v>
      </c>
      <c r="H1001">
        <v>796342.85381999996</v>
      </c>
      <c r="I1001">
        <v>1070.3532981451599</v>
      </c>
      <c r="J1001">
        <v>1000.2707</v>
      </c>
      <c r="K1001">
        <v>1225</v>
      </c>
      <c r="L1001">
        <v>0</v>
      </c>
      <c r="M1001">
        <v>0</v>
      </c>
      <c r="N1001">
        <v>0</v>
      </c>
      <c r="O1001">
        <v>0</v>
      </c>
      <c r="P1001">
        <v>62963.795398000002</v>
      </c>
      <c r="Q1001">
        <v>84.6287572553763</v>
      </c>
      <c r="R1001">
        <v>70.095405999999997</v>
      </c>
      <c r="S1001">
        <v>101.24642</v>
      </c>
      <c r="T1001" s="80" t="s">
        <v>46</v>
      </c>
      <c r="U1001" s="79"/>
    </row>
    <row r="1002" spans="2:21">
      <c r="B1002" s="78">
        <v>48458</v>
      </c>
      <c r="C1002" t="s">
        <v>24</v>
      </c>
      <c r="D1002">
        <v>0</v>
      </c>
      <c r="E1002">
        <v>0</v>
      </c>
      <c r="F1002">
        <v>0</v>
      </c>
      <c r="G1002">
        <v>0</v>
      </c>
      <c r="H1002">
        <v>795454.64269999997</v>
      </c>
      <c r="I1002">
        <v>1104.79811486111</v>
      </c>
      <c r="J1002">
        <v>1020.02075</v>
      </c>
      <c r="K1002">
        <v>1170</v>
      </c>
      <c r="L1002">
        <v>0</v>
      </c>
      <c r="M1002">
        <v>0</v>
      </c>
      <c r="N1002">
        <v>0</v>
      </c>
      <c r="O1002">
        <v>0</v>
      </c>
      <c r="P1002">
        <v>127167.59433000001</v>
      </c>
      <c r="Q1002">
        <v>176.62165879166599</v>
      </c>
      <c r="R1002">
        <v>139.65973</v>
      </c>
      <c r="S1002">
        <v>219.28194999999999</v>
      </c>
      <c r="T1002" s="80" t="s">
        <v>46</v>
      </c>
      <c r="U1002" s="79"/>
    </row>
    <row r="1003" spans="2:21">
      <c r="B1003" s="78">
        <v>48458</v>
      </c>
      <c r="C1003" t="s">
        <v>23</v>
      </c>
      <c r="D1003">
        <v>58332.100999000002</v>
      </c>
      <c r="E1003">
        <v>81.016806943055499</v>
      </c>
      <c r="F1003">
        <v>67.278710000000004</v>
      </c>
      <c r="G1003">
        <v>93.002650000000003</v>
      </c>
      <c r="H1003">
        <v>763371.60094000003</v>
      </c>
      <c r="I1003">
        <v>1060.2383346388799</v>
      </c>
      <c r="J1003">
        <v>1000.0996</v>
      </c>
      <c r="K1003">
        <v>1225</v>
      </c>
      <c r="L1003">
        <v>0</v>
      </c>
      <c r="M1003">
        <v>0</v>
      </c>
      <c r="N1003">
        <v>0</v>
      </c>
      <c r="O1003">
        <v>0</v>
      </c>
      <c r="P1003">
        <v>58909.931068999998</v>
      </c>
      <c r="Q1003">
        <v>81.819348706944396</v>
      </c>
      <c r="R1003">
        <v>67.278710000000004</v>
      </c>
      <c r="S1003">
        <v>94.962450000000004</v>
      </c>
      <c r="T1003" s="80" t="s">
        <v>46</v>
      </c>
      <c r="U1003" s="79"/>
    </row>
    <row r="1004" spans="2:21">
      <c r="B1004" s="78">
        <v>48488</v>
      </c>
      <c r="C1004" t="s">
        <v>24</v>
      </c>
      <c r="D1004">
        <v>0</v>
      </c>
      <c r="E1004">
        <v>0</v>
      </c>
      <c r="F1004">
        <v>0</v>
      </c>
      <c r="G1004">
        <v>0</v>
      </c>
      <c r="H1004">
        <v>828781.59193999995</v>
      </c>
      <c r="I1004">
        <v>1113.9537526075201</v>
      </c>
      <c r="J1004">
        <v>1020.0343</v>
      </c>
      <c r="K1004">
        <v>1170</v>
      </c>
      <c r="L1004">
        <v>0</v>
      </c>
      <c r="M1004">
        <v>0</v>
      </c>
      <c r="N1004">
        <v>0</v>
      </c>
      <c r="O1004">
        <v>0</v>
      </c>
      <c r="P1004">
        <v>120302.51723899999</v>
      </c>
      <c r="Q1004">
        <v>161.69693177284901</v>
      </c>
      <c r="R1004">
        <v>126.58408</v>
      </c>
      <c r="S1004">
        <v>202.32353000000001</v>
      </c>
      <c r="T1004" s="80" t="s">
        <v>46</v>
      </c>
      <c r="U1004" s="79"/>
    </row>
    <row r="1005" spans="2:21">
      <c r="B1005" s="78">
        <v>48488</v>
      </c>
      <c r="C1005" t="s">
        <v>23</v>
      </c>
      <c r="D1005">
        <v>59902.616863000003</v>
      </c>
      <c r="E1005">
        <v>80.514269977150505</v>
      </c>
      <c r="F1005">
        <v>68.79468</v>
      </c>
      <c r="G1005">
        <v>92.987309999999994</v>
      </c>
      <c r="H1005">
        <v>781794.27115000004</v>
      </c>
      <c r="I1005">
        <v>1050.79875154569</v>
      </c>
      <c r="J1005">
        <v>1000.16785</v>
      </c>
      <c r="K1005">
        <v>1224.9469999999999</v>
      </c>
      <c r="L1005">
        <v>0</v>
      </c>
      <c r="M1005">
        <v>0</v>
      </c>
      <c r="N1005">
        <v>0</v>
      </c>
      <c r="O1005">
        <v>0</v>
      </c>
      <c r="P1005">
        <v>60666.211652999998</v>
      </c>
      <c r="Q1005">
        <v>81.540607060483794</v>
      </c>
      <c r="R1005">
        <v>68.79468</v>
      </c>
      <c r="S1005">
        <v>94.336690000000004</v>
      </c>
      <c r="T1005" s="80" t="s">
        <v>46</v>
      </c>
      <c r="U1005" s="79"/>
    </row>
    <row r="1006" spans="2:21">
      <c r="B1006" s="78">
        <v>48519</v>
      </c>
      <c r="C1006" t="s">
        <v>24</v>
      </c>
      <c r="D1006">
        <v>0</v>
      </c>
      <c r="E1006">
        <v>0</v>
      </c>
      <c r="F1006">
        <v>0</v>
      </c>
      <c r="G1006">
        <v>0</v>
      </c>
      <c r="H1006">
        <v>794360.94221000001</v>
      </c>
      <c r="I1006">
        <v>1103.27908640277</v>
      </c>
      <c r="J1006">
        <v>1020.1642000000001</v>
      </c>
      <c r="K1006">
        <v>1170</v>
      </c>
      <c r="L1006">
        <v>0</v>
      </c>
      <c r="M1006">
        <v>0</v>
      </c>
      <c r="N1006">
        <v>0</v>
      </c>
      <c r="O1006">
        <v>0</v>
      </c>
      <c r="P1006">
        <v>124522.49391</v>
      </c>
      <c r="Q1006">
        <v>172.94790820833299</v>
      </c>
      <c r="R1006">
        <v>145.87148999999999</v>
      </c>
      <c r="S1006">
        <v>201.11698999999999</v>
      </c>
      <c r="T1006" s="80" t="s">
        <v>46</v>
      </c>
      <c r="U1006" s="79"/>
    </row>
    <row r="1007" spans="2:21">
      <c r="B1007" s="78">
        <v>48519</v>
      </c>
      <c r="C1007" t="s">
        <v>23</v>
      </c>
      <c r="D1007">
        <v>60904.915657999998</v>
      </c>
      <c r="E1007">
        <v>84.590160636111094</v>
      </c>
      <c r="F1007">
        <v>66.309889999999996</v>
      </c>
      <c r="G1007">
        <v>97.835980000000006</v>
      </c>
      <c r="H1007">
        <v>760950.47421000001</v>
      </c>
      <c r="I1007">
        <v>1056.8756586249999</v>
      </c>
      <c r="J1007">
        <v>1000.7392</v>
      </c>
      <c r="K1007">
        <v>1204.2888</v>
      </c>
      <c r="L1007">
        <v>0</v>
      </c>
      <c r="M1007">
        <v>0</v>
      </c>
      <c r="N1007">
        <v>0</v>
      </c>
      <c r="O1007">
        <v>0</v>
      </c>
      <c r="P1007">
        <v>59598.937010000001</v>
      </c>
      <c r="Q1007">
        <v>82.776301402777705</v>
      </c>
      <c r="R1007">
        <v>66.309889999999996</v>
      </c>
      <c r="S1007">
        <v>96.723563999999996</v>
      </c>
      <c r="T1007" s="80" t="s">
        <v>46</v>
      </c>
      <c r="U1007" s="79"/>
    </row>
    <row r="1008" spans="2:21">
      <c r="B1008" s="78">
        <v>48549</v>
      </c>
      <c r="C1008" t="s">
        <v>24</v>
      </c>
      <c r="D1008">
        <v>0</v>
      </c>
      <c r="E1008">
        <v>0</v>
      </c>
      <c r="F1008">
        <v>0</v>
      </c>
      <c r="G1008">
        <v>0</v>
      </c>
      <c r="H1008">
        <v>818441.33484000002</v>
      </c>
      <c r="I1008">
        <v>1100.05555758064</v>
      </c>
      <c r="J1008">
        <v>1020.7898</v>
      </c>
      <c r="K1008">
        <v>1170</v>
      </c>
      <c r="L1008">
        <v>0</v>
      </c>
      <c r="M1008">
        <v>0</v>
      </c>
      <c r="N1008">
        <v>0</v>
      </c>
      <c r="O1008">
        <v>0</v>
      </c>
      <c r="P1008">
        <v>133968.60498999999</v>
      </c>
      <c r="Q1008">
        <v>180.065329287634</v>
      </c>
      <c r="R1008">
        <v>153.73009999999999</v>
      </c>
      <c r="S1008">
        <v>204.21486999999999</v>
      </c>
      <c r="T1008" s="80" t="s">
        <v>46</v>
      </c>
      <c r="U1008" s="79"/>
    </row>
    <row r="1009" spans="2:21">
      <c r="B1009" s="78">
        <v>48549</v>
      </c>
      <c r="C1009" t="s">
        <v>23</v>
      </c>
      <c r="D1009">
        <v>62033.001455999998</v>
      </c>
      <c r="E1009">
        <v>83.377690129032203</v>
      </c>
      <c r="F1009">
        <v>46.521659999999997</v>
      </c>
      <c r="G1009">
        <v>102.43053399999999</v>
      </c>
      <c r="H1009">
        <v>786317.29639999999</v>
      </c>
      <c r="I1009">
        <v>1056.87808655913</v>
      </c>
      <c r="J1009">
        <v>1000.004</v>
      </c>
      <c r="K1009">
        <v>1212.8597</v>
      </c>
      <c r="L1009">
        <v>0</v>
      </c>
      <c r="M1009">
        <v>0</v>
      </c>
      <c r="N1009">
        <v>0</v>
      </c>
      <c r="O1009">
        <v>0</v>
      </c>
      <c r="P1009">
        <v>65912.910550999994</v>
      </c>
      <c r="Q1009">
        <v>88.592621708333297</v>
      </c>
      <c r="R1009">
        <v>72.026359999999997</v>
      </c>
      <c r="S1009">
        <v>101.42332500000001</v>
      </c>
      <c r="T1009" s="80" t="s">
        <v>46</v>
      </c>
      <c r="U1009" s="79"/>
    </row>
    <row r="1010" spans="2:21">
      <c r="B1010" s="78">
        <v>48580</v>
      </c>
      <c r="C1010" t="s">
        <v>24</v>
      </c>
      <c r="D1010">
        <v>0</v>
      </c>
      <c r="E1010">
        <v>0</v>
      </c>
      <c r="F1010">
        <v>0</v>
      </c>
      <c r="G1010">
        <v>0</v>
      </c>
      <c r="H1010">
        <v>817929.72166000004</v>
      </c>
      <c r="I1010">
        <v>1099.36790545698</v>
      </c>
      <c r="J1010">
        <v>1020.0543</v>
      </c>
      <c r="K1010">
        <v>1170</v>
      </c>
      <c r="L1010">
        <v>0</v>
      </c>
      <c r="M1010">
        <v>0</v>
      </c>
      <c r="N1010">
        <v>0</v>
      </c>
      <c r="O1010">
        <v>0</v>
      </c>
      <c r="P1010">
        <v>134824.93280000001</v>
      </c>
      <c r="Q1010">
        <v>181.216307526881</v>
      </c>
      <c r="R1010">
        <v>160.20733999999999</v>
      </c>
      <c r="S1010">
        <v>205.42613</v>
      </c>
      <c r="T1010" s="80" t="s">
        <v>46</v>
      </c>
      <c r="U1010" s="79"/>
    </row>
    <row r="1011" spans="2:21">
      <c r="B1011" s="78">
        <v>48580</v>
      </c>
      <c r="C1011" t="s">
        <v>23</v>
      </c>
      <c r="D1011">
        <v>62395.243291999999</v>
      </c>
      <c r="E1011">
        <v>83.864574317204301</v>
      </c>
      <c r="F1011">
        <v>50.58034</v>
      </c>
      <c r="G1011">
        <v>106.34317</v>
      </c>
      <c r="H1011">
        <v>795560.12228999997</v>
      </c>
      <c r="I1011">
        <v>1069.30123963709</v>
      </c>
      <c r="J1011">
        <v>1000.171</v>
      </c>
      <c r="K1011">
        <v>1225</v>
      </c>
      <c r="L1011">
        <v>0</v>
      </c>
      <c r="M1011">
        <v>0</v>
      </c>
      <c r="N1011">
        <v>0</v>
      </c>
      <c r="O1011">
        <v>0</v>
      </c>
      <c r="P1011">
        <v>65104.205417999998</v>
      </c>
      <c r="Q1011">
        <v>87.5056524435483</v>
      </c>
      <c r="R1011">
        <v>69.394806000000003</v>
      </c>
      <c r="S1011">
        <v>103.19639599999999</v>
      </c>
      <c r="T1011" s="80" t="s">
        <v>46</v>
      </c>
      <c r="U1011" s="79"/>
    </row>
    <row r="1012" spans="2:21">
      <c r="B1012" s="78">
        <v>48611</v>
      </c>
      <c r="C1012" t="s">
        <v>24</v>
      </c>
      <c r="D1012">
        <v>0</v>
      </c>
      <c r="E1012">
        <v>0</v>
      </c>
      <c r="F1012">
        <v>0</v>
      </c>
      <c r="G1012">
        <v>0</v>
      </c>
      <c r="H1012">
        <v>743548.77598000003</v>
      </c>
      <c r="I1012">
        <v>1106.47139282738</v>
      </c>
      <c r="J1012">
        <v>1020.1365</v>
      </c>
      <c r="K1012">
        <v>1170</v>
      </c>
      <c r="L1012">
        <v>0</v>
      </c>
      <c r="M1012">
        <v>0</v>
      </c>
      <c r="N1012">
        <v>0</v>
      </c>
      <c r="O1012">
        <v>0</v>
      </c>
      <c r="P1012">
        <v>121171.35387000001</v>
      </c>
      <c r="Q1012">
        <v>180.31451468750001</v>
      </c>
      <c r="R1012">
        <v>154.51760999999999</v>
      </c>
      <c r="S1012">
        <v>208.65977000000001</v>
      </c>
      <c r="T1012" s="80" t="s">
        <v>46</v>
      </c>
      <c r="U1012" s="79"/>
    </row>
    <row r="1013" spans="2:21">
      <c r="B1013" s="78">
        <v>48611</v>
      </c>
      <c r="C1013" t="s">
        <v>23</v>
      </c>
      <c r="D1013">
        <v>54028.923109000003</v>
      </c>
      <c r="E1013">
        <v>80.400183197916604</v>
      </c>
      <c r="F1013">
        <v>43.711105000000003</v>
      </c>
      <c r="G1013">
        <v>101.671364</v>
      </c>
      <c r="H1013">
        <v>712173.00442000001</v>
      </c>
      <c r="I1013">
        <v>1059.78125657738</v>
      </c>
      <c r="J1013">
        <v>1000.26465</v>
      </c>
      <c r="K1013">
        <v>1225</v>
      </c>
      <c r="L1013">
        <v>0</v>
      </c>
      <c r="M1013">
        <v>0</v>
      </c>
      <c r="N1013">
        <v>0</v>
      </c>
      <c r="O1013">
        <v>0</v>
      </c>
      <c r="P1013">
        <v>57737.514174000004</v>
      </c>
      <c r="Q1013">
        <v>85.918919901785699</v>
      </c>
      <c r="R1013">
        <v>64.683099999999996</v>
      </c>
      <c r="S1013">
        <v>99.293130000000005</v>
      </c>
      <c r="T1013" s="80" t="s">
        <v>46</v>
      </c>
      <c r="U1013" s="79"/>
    </row>
    <row r="1014" spans="2:21">
      <c r="B1014" s="78">
        <v>48639</v>
      </c>
      <c r="C1014" t="s">
        <v>24</v>
      </c>
      <c r="D1014">
        <v>0</v>
      </c>
      <c r="E1014">
        <v>0</v>
      </c>
      <c r="F1014">
        <v>0</v>
      </c>
      <c r="G1014">
        <v>0</v>
      </c>
      <c r="H1014">
        <v>824911.27821999998</v>
      </c>
      <c r="I1014">
        <v>1108.7517180376301</v>
      </c>
      <c r="J1014">
        <v>1020.19165</v>
      </c>
      <c r="K1014">
        <v>1170</v>
      </c>
      <c r="L1014">
        <v>0.56447599999999998</v>
      </c>
      <c r="M1014">
        <v>7.5870430107526803E-4</v>
      </c>
      <c r="N1014">
        <v>0</v>
      </c>
      <c r="O1014">
        <v>0.56447599999999998</v>
      </c>
      <c r="P1014">
        <v>125093.13721</v>
      </c>
      <c r="Q1014">
        <v>168.135937110215</v>
      </c>
      <c r="R1014">
        <v>132.44313</v>
      </c>
      <c r="S1014">
        <v>206.36192</v>
      </c>
      <c r="T1014" s="80" t="s">
        <v>46</v>
      </c>
      <c r="U1014" s="79"/>
    </row>
    <row r="1015" spans="2:21">
      <c r="B1015" s="78">
        <v>48639</v>
      </c>
      <c r="C1015" t="s">
        <v>23</v>
      </c>
      <c r="D1015">
        <v>62213.812120000002</v>
      </c>
      <c r="E1015">
        <v>83.620715215053707</v>
      </c>
      <c r="F1015">
        <v>62.402172</v>
      </c>
      <c r="G1015">
        <v>99.608990000000006</v>
      </c>
      <c r="H1015">
        <v>786927.81848000002</v>
      </c>
      <c r="I1015">
        <v>1057.69868075268</v>
      </c>
      <c r="J1015">
        <v>1000.0218</v>
      </c>
      <c r="K1015">
        <v>1225</v>
      </c>
      <c r="L1015">
        <v>0</v>
      </c>
      <c r="M1015">
        <v>0</v>
      </c>
      <c r="N1015">
        <v>0</v>
      </c>
      <c r="O1015">
        <v>0</v>
      </c>
      <c r="P1015">
        <v>60374.261184000003</v>
      </c>
      <c r="Q1015">
        <v>81.148200516128995</v>
      </c>
      <c r="R1015">
        <v>62.402172</v>
      </c>
      <c r="S1015">
        <v>97.867940000000004</v>
      </c>
      <c r="T1015" s="80" t="s">
        <v>46</v>
      </c>
      <c r="U1015" s="79"/>
    </row>
    <row r="1016" spans="2:21">
      <c r="B1016" s="78">
        <v>48670</v>
      </c>
      <c r="C1016" t="s">
        <v>24</v>
      </c>
      <c r="D1016">
        <v>0</v>
      </c>
      <c r="E1016">
        <v>0</v>
      </c>
      <c r="F1016">
        <v>0</v>
      </c>
      <c r="G1016">
        <v>0</v>
      </c>
      <c r="H1016">
        <v>791925.72331000003</v>
      </c>
      <c r="I1016">
        <v>1099.89683793055</v>
      </c>
      <c r="J1016">
        <v>1020.29224</v>
      </c>
      <c r="K1016">
        <v>1170</v>
      </c>
      <c r="L1016">
        <v>15653.3043413</v>
      </c>
      <c r="M1016">
        <v>21.740700474027701</v>
      </c>
      <c r="N1016">
        <v>0</v>
      </c>
      <c r="O1016">
        <v>208.60431</v>
      </c>
      <c r="P1016">
        <v>114194.65118099999</v>
      </c>
      <c r="Q1016">
        <v>158.60368219583299</v>
      </c>
      <c r="R1016">
        <v>124.46145</v>
      </c>
      <c r="S1016">
        <v>193.66573</v>
      </c>
      <c r="T1016" s="80" t="s">
        <v>46</v>
      </c>
      <c r="U1016" s="79"/>
    </row>
    <row r="1017" spans="2:21">
      <c r="B1017" s="78">
        <v>48670</v>
      </c>
      <c r="C1017" t="s">
        <v>23</v>
      </c>
      <c r="D1017">
        <v>54190.654547999999</v>
      </c>
      <c r="E1017">
        <v>75.264797983333295</v>
      </c>
      <c r="F1017">
        <v>47.598075999999999</v>
      </c>
      <c r="G1017">
        <v>92.454920000000001</v>
      </c>
      <c r="H1017">
        <v>755729.93570999999</v>
      </c>
      <c r="I1017">
        <v>1049.6249107083299</v>
      </c>
      <c r="J1017">
        <v>1000.0312</v>
      </c>
      <c r="K1017">
        <v>1225</v>
      </c>
      <c r="L1017">
        <v>426.00841200000002</v>
      </c>
      <c r="M1017">
        <v>0.59167835000000002</v>
      </c>
      <c r="N1017">
        <v>0</v>
      </c>
      <c r="O1017">
        <v>58.578555999999999</v>
      </c>
      <c r="P1017">
        <v>53041.919006999997</v>
      </c>
      <c r="Q1017">
        <v>73.669331954166594</v>
      </c>
      <c r="R1017">
        <v>47.598075999999999</v>
      </c>
      <c r="S1017">
        <v>91.164900000000003</v>
      </c>
      <c r="T1017" s="80" t="s">
        <v>46</v>
      </c>
      <c r="U1017" s="79"/>
    </row>
    <row r="1018" spans="2:21">
      <c r="B1018" s="78">
        <v>48700</v>
      </c>
      <c r="C1018" t="s">
        <v>24</v>
      </c>
      <c r="D1018">
        <v>0</v>
      </c>
      <c r="E1018">
        <v>0</v>
      </c>
      <c r="F1018">
        <v>0</v>
      </c>
      <c r="G1018">
        <v>0</v>
      </c>
      <c r="H1018">
        <v>818474.11211999995</v>
      </c>
      <c r="I1018">
        <v>1100.0996130645101</v>
      </c>
      <c r="J1018">
        <v>1020.28455</v>
      </c>
      <c r="K1018">
        <v>1170</v>
      </c>
      <c r="L1018">
        <v>31.6062701</v>
      </c>
      <c r="M1018">
        <v>4.2481545833333301E-2</v>
      </c>
      <c r="N1018">
        <v>0</v>
      </c>
      <c r="O1018">
        <v>14.176368999999999</v>
      </c>
      <c r="P1018">
        <v>127300.37828</v>
      </c>
      <c r="Q1018">
        <v>171.10265897849399</v>
      </c>
      <c r="R1018">
        <v>130.33162999999999</v>
      </c>
      <c r="S1018">
        <v>206.27367000000001</v>
      </c>
      <c r="T1018" s="80" t="s">
        <v>46</v>
      </c>
      <c r="U1018" s="79"/>
    </row>
    <row r="1019" spans="2:21">
      <c r="B1019" s="78">
        <v>48700</v>
      </c>
      <c r="C1019" t="s">
        <v>23</v>
      </c>
      <c r="D1019">
        <v>46475.593730000001</v>
      </c>
      <c r="E1019">
        <v>62.467195873655903</v>
      </c>
      <c r="F1019">
        <v>44.740364</v>
      </c>
      <c r="G1019">
        <v>83.70617</v>
      </c>
      <c r="H1019">
        <v>777007.41928000003</v>
      </c>
      <c r="I1019">
        <v>1044.3648108602099</v>
      </c>
      <c r="J1019">
        <v>1000.2982</v>
      </c>
      <c r="K1019">
        <v>1221.5962</v>
      </c>
      <c r="L1019">
        <v>1816.46616432</v>
      </c>
      <c r="M1019">
        <v>2.44148678</v>
      </c>
      <c r="N1019">
        <v>0</v>
      </c>
      <c r="O1019">
        <v>114.2666</v>
      </c>
      <c r="P1019">
        <v>46460.394425999999</v>
      </c>
      <c r="Q1019">
        <v>62.446766701612901</v>
      </c>
      <c r="R1019">
        <v>45.622345000000003</v>
      </c>
      <c r="S1019">
        <v>84.971985000000004</v>
      </c>
      <c r="T1019" s="80" t="s">
        <v>46</v>
      </c>
      <c r="U1019" s="79"/>
    </row>
    <row r="1020" spans="2:21">
      <c r="B1020" s="78">
        <v>48731</v>
      </c>
      <c r="C1020" t="s">
        <v>24</v>
      </c>
      <c r="D1020">
        <v>0</v>
      </c>
      <c r="E1020">
        <v>0</v>
      </c>
      <c r="F1020">
        <v>0</v>
      </c>
      <c r="G1020">
        <v>0</v>
      </c>
      <c r="H1020">
        <v>791463.60484000004</v>
      </c>
      <c r="I1020">
        <v>1099.2550067222201</v>
      </c>
      <c r="J1020">
        <v>1020.0376</v>
      </c>
      <c r="K1020">
        <v>1170</v>
      </c>
      <c r="L1020">
        <v>164.98812899999999</v>
      </c>
      <c r="M1020">
        <v>0.229150179166666</v>
      </c>
      <c r="N1020">
        <v>0</v>
      </c>
      <c r="O1020">
        <v>53.902428</v>
      </c>
      <c r="P1020">
        <v>130714.97933</v>
      </c>
      <c r="Q1020">
        <v>181.54858240277699</v>
      </c>
      <c r="R1020">
        <v>136.17698999999999</v>
      </c>
      <c r="S1020">
        <v>228.53550000000001</v>
      </c>
      <c r="T1020" s="80" t="s">
        <v>46</v>
      </c>
      <c r="U1020" s="79"/>
    </row>
    <row r="1021" spans="2:21">
      <c r="B1021" s="78">
        <v>48731</v>
      </c>
      <c r="C1021" t="s">
        <v>23</v>
      </c>
      <c r="D1021">
        <v>45314.012565999998</v>
      </c>
      <c r="E1021">
        <v>62.936128563888801</v>
      </c>
      <c r="F1021">
        <v>27.463757000000001</v>
      </c>
      <c r="G1021">
        <v>94.635390000000001</v>
      </c>
      <c r="H1021">
        <v>749261.10661000002</v>
      </c>
      <c r="I1021">
        <v>1040.6404258472201</v>
      </c>
      <c r="J1021">
        <v>1000.27527</v>
      </c>
      <c r="K1021">
        <v>1145.3252</v>
      </c>
      <c r="L1021">
        <v>7.1301079999999999</v>
      </c>
      <c r="M1021">
        <v>9.9029277777777699E-3</v>
      </c>
      <c r="N1021">
        <v>0</v>
      </c>
      <c r="O1021">
        <v>7.1301079999999999</v>
      </c>
      <c r="P1021">
        <v>52694.051817</v>
      </c>
      <c r="Q1021">
        <v>73.186183079166597</v>
      </c>
      <c r="R1021">
        <v>47.839694999999999</v>
      </c>
      <c r="S1021">
        <v>96.926925999999995</v>
      </c>
      <c r="T1021" s="80" t="s">
        <v>46</v>
      </c>
      <c r="U1021" s="79"/>
    </row>
    <row r="1022" spans="2:21">
      <c r="B1022" s="78">
        <v>48761</v>
      </c>
      <c r="C1022" t="s">
        <v>24</v>
      </c>
      <c r="D1022">
        <v>0</v>
      </c>
      <c r="E1022">
        <v>0</v>
      </c>
      <c r="F1022">
        <v>0</v>
      </c>
      <c r="G1022">
        <v>0</v>
      </c>
      <c r="H1022">
        <v>818210.91206</v>
      </c>
      <c r="I1022">
        <v>1099.7458495430101</v>
      </c>
      <c r="J1022">
        <v>1020.0864</v>
      </c>
      <c r="K1022">
        <v>1170</v>
      </c>
      <c r="L1022">
        <v>0</v>
      </c>
      <c r="M1022">
        <v>0</v>
      </c>
      <c r="N1022">
        <v>0</v>
      </c>
      <c r="O1022">
        <v>0</v>
      </c>
      <c r="P1022">
        <v>143093.98819</v>
      </c>
      <c r="Q1022">
        <v>192.330629287634</v>
      </c>
      <c r="R1022">
        <v>152.07438999999999</v>
      </c>
      <c r="S1022">
        <v>233.75851</v>
      </c>
      <c r="T1022" s="80" t="s">
        <v>46</v>
      </c>
      <c r="U1022" s="79"/>
    </row>
    <row r="1023" spans="2:21">
      <c r="B1023" s="78">
        <v>48761</v>
      </c>
      <c r="C1023" t="s">
        <v>23</v>
      </c>
      <c r="D1023">
        <v>54737.271414000003</v>
      </c>
      <c r="E1023">
        <v>73.571601362903195</v>
      </c>
      <c r="F1023">
        <v>39.902718</v>
      </c>
      <c r="G1023">
        <v>95.187169999999995</v>
      </c>
      <c r="H1023">
        <v>791975.43998999998</v>
      </c>
      <c r="I1023">
        <v>1064.4831182661201</v>
      </c>
      <c r="J1023">
        <v>1000.0282</v>
      </c>
      <c r="K1023">
        <v>1225</v>
      </c>
      <c r="L1023">
        <v>0</v>
      </c>
      <c r="M1023">
        <v>0</v>
      </c>
      <c r="N1023">
        <v>0</v>
      </c>
      <c r="O1023">
        <v>0</v>
      </c>
      <c r="P1023">
        <v>61999.426380999997</v>
      </c>
      <c r="Q1023">
        <v>83.332562340053698</v>
      </c>
      <c r="R1023">
        <v>55.536470000000001</v>
      </c>
      <c r="S1023">
        <v>99.141754000000006</v>
      </c>
      <c r="T1023" s="80" t="s">
        <v>46</v>
      </c>
      <c r="U1023" s="79"/>
    </row>
    <row r="1024" spans="2:21">
      <c r="B1024" s="78">
        <v>48792</v>
      </c>
      <c r="C1024" t="s">
        <v>24</v>
      </c>
      <c r="D1024">
        <v>0</v>
      </c>
      <c r="E1024">
        <v>0</v>
      </c>
      <c r="F1024">
        <v>0</v>
      </c>
      <c r="G1024">
        <v>0</v>
      </c>
      <c r="H1024">
        <v>818204.05929999996</v>
      </c>
      <c r="I1024">
        <v>1099.7366388440801</v>
      </c>
      <c r="J1024">
        <v>1020.1061999999999</v>
      </c>
      <c r="K1024">
        <v>1170</v>
      </c>
      <c r="L1024">
        <v>0</v>
      </c>
      <c r="M1024">
        <v>0</v>
      </c>
      <c r="N1024">
        <v>0</v>
      </c>
      <c r="O1024">
        <v>0</v>
      </c>
      <c r="P1024">
        <v>142074.77028</v>
      </c>
      <c r="Q1024">
        <v>190.960712741935</v>
      </c>
      <c r="R1024">
        <v>151.19668999999999</v>
      </c>
      <c r="S1024">
        <v>232.70563999999999</v>
      </c>
      <c r="T1024" s="80" t="s">
        <v>46</v>
      </c>
      <c r="U1024" s="79"/>
    </row>
    <row r="1025" spans="2:21">
      <c r="B1025" s="78">
        <v>48792</v>
      </c>
      <c r="C1025" t="s">
        <v>23</v>
      </c>
      <c r="D1025">
        <v>55255.739370000003</v>
      </c>
      <c r="E1025">
        <v>74.268466895161197</v>
      </c>
      <c r="F1025">
        <v>39.252884000000002</v>
      </c>
      <c r="G1025">
        <v>92.979256000000007</v>
      </c>
      <c r="H1025">
        <v>796647.04350999999</v>
      </c>
      <c r="I1025">
        <v>1070.7621552553701</v>
      </c>
      <c r="J1025">
        <v>1000.679</v>
      </c>
      <c r="K1025">
        <v>1225</v>
      </c>
      <c r="L1025">
        <v>0</v>
      </c>
      <c r="M1025">
        <v>0</v>
      </c>
      <c r="N1025">
        <v>0</v>
      </c>
      <c r="O1025">
        <v>0</v>
      </c>
      <c r="P1025">
        <v>63054.874443000001</v>
      </c>
      <c r="Q1025">
        <v>84.751175326612895</v>
      </c>
      <c r="R1025">
        <v>70.056550000000001</v>
      </c>
      <c r="S1025">
        <v>99.483924999999999</v>
      </c>
      <c r="T1025" s="80" t="s">
        <v>46</v>
      </c>
      <c r="U1025" s="79"/>
    </row>
    <row r="1026" spans="2:21">
      <c r="B1026" s="78">
        <v>48823</v>
      </c>
      <c r="C1026" t="s">
        <v>24</v>
      </c>
      <c r="D1026">
        <v>0</v>
      </c>
      <c r="E1026">
        <v>0</v>
      </c>
      <c r="F1026">
        <v>0</v>
      </c>
      <c r="G1026">
        <v>0</v>
      </c>
      <c r="H1026">
        <v>795728.83576000005</v>
      </c>
      <c r="I1026">
        <v>1105.1789385555501</v>
      </c>
      <c r="J1026">
        <v>1020.09033</v>
      </c>
      <c r="K1026">
        <v>1170</v>
      </c>
      <c r="L1026">
        <v>0</v>
      </c>
      <c r="M1026">
        <v>0</v>
      </c>
      <c r="N1026">
        <v>0</v>
      </c>
      <c r="O1026">
        <v>0</v>
      </c>
      <c r="P1026">
        <v>127203.07876</v>
      </c>
      <c r="Q1026">
        <v>176.67094272222201</v>
      </c>
      <c r="R1026">
        <v>138.92797999999999</v>
      </c>
      <c r="S1026">
        <v>215.37065000000001</v>
      </c>
      <c r="T1026" s="80" t="s">
        <v>46</v>
      </c>
      <c r="U1026" s="79"/>
    </row>
    <row r="1027" spans="2:21">
      <c r="B1027" s="78">
        <v>48823</v>
      </c>
      <c r="C1027" t="s">
        <v>23</v>
      </c>
      <c r="D1027">
        <v>58359.646175000002</v>
      </c>
      <c r="E1027">
        <v>81.055064131944405</v>
      </c>
      <c r="F1027">
        <v>67.469210000000004</v>
      </c>
      <c r="G1027">
        <v>94.370990000000006</v>
      </c>
      <c r="H1027">
        <v>763546.79212999996</v>
      </c>
      <c r="I1027">
        <v>1060.48165573611</v>
      </c>
      <c r="J1027">
        <v>1000.0623000000001</v>
      </c>
      <c r="K1027">
        <v>1225</v>
      </c>
      <c r="L1027">
        <v>0</v>
      </c>
      <c r="M1027">
        <v>0</v>
      </c>
      <c r="N1027">
        <v>0</v>
      </c>
      <c r="O1027">
        <v>0</v>
      </c>
      <c r="P1027">
        <v>58937.743266999998</v>
      </c>
      <c r="Q1027">
        <v>81.857976759722206</v>
      </c>
      <c r="R1027">
        <v>67.469210000000004</v>
      </c>
      <c r="S1027">
        <v>96.073524000000006</v>
      </c>
      <c r="T1027" s="80" t="s">
        <v>46</v>
      </c>
      <c r="U1027" s="79"/>
    </row>
    <row r="1028" spans="2:21">
      <c r="B1028" s="78">
        <v>48853</v>
      </c>
      <c r="C1028" t="s">
        <v>24</v>
      </c>
      <c r="D1028">
        <v>0</v>
      </c>
      <c r="E1028">
        <v>0</v>
      </c>
      <c r="F1028">
        <v>0</v>
      </c>
      <c r="G1028">
        <v>0</v>
      </c>
      <c r="H1028">
        <v>829027.61912000005</v>
      </c>
      <c r="I1028">
        <v>1114.28443430107</v>
      </c>
      <c r="J1028">
        <v>1020.1788299999999</v>
      </c>
      <c r="K1028">
        <v>1170</v>
      </c>
      <c r="L1028">
        <v>0</v>
      </c>
      <c r="M1028">
        <v>0</v>
      </c>
      <c r="N1028">
        <v>0</v>
      </c>
      <c r="O1028">
        <v>0</v>
      </c>
      <c r="P1028">
        <v>120839.909246</v>
      </c>
      <c r="Q1028">
        <v>162.419232857526</v>
      </c>
      <c r="R1028">
        <v>126.95354</v>
      </c>
      <c r="S1028">
        <v>203.03143</v>
      </c>
      <c r="T1028" s="80" t="s">
        <v>46</v>
      </c>
      <c r="U1028" s="79"/>
    </row>
    <row r="1029" spans="2:21">
      <c r="B1029" s="78">
        <v>48853</v>
      </c>
      <c r="C1029" t="s">
        <v>23</v>
      </c>
      <c r="D1029">
        <v>59985.489253</v>
      </c>
      <c r="E1029">
        <v>80.625657598118195</v>
      </c>
      <c r="F1029">
        <v>68.698670000000007</v>
      </c>
      <c r="G1029">
        <v>94.952330000000003</v>
      </c>
      <c r="H1029">
        <v>782074.29033999995</v>
      </c>
      <c r="I1029">
        <v>1051.1751214247299</v>
      </c>
      <c r="J1029">
        <v>1000.0434</v>
      </c>
      <c r="K1029">
        <v>1225</v>
      </c>
      <c r="L1029">
        <v>0</v>
      </c>
      <c r="M1029">
        <v>0</v>
      </c>
      <c r="N1029">
        <v>0</v>
      </c>
      <c r="O1029">
        <v>0</v>
      </c>
      <c r="P1029">
        <v>60685.078758000003</v>
      </c>
      <c r="Q1029">
        <v>81.565966072580594</v>
      </c>
      <c r="R1029">
        <v>68.698670000000007</v>
      </c>
      <c r="S1029">
        <v>94.166210000000007</v>
      </c>
      <c r="T1029" s="80" t="s">
        <v>46</v>
      </c>
      <c r="U1029" s="79"/>
    </row>
    <row r="1030" spans="2:21">
      <c r="B1030" s="78">
        <v>48884</v>
      </c>
      <c r="C1030" t="s">
        <v>24</v>
      </c>
      <c r="D1030">
        <v>0</v>
      </c>
      <c r="E1030">
        <v>0</v>
      </c>
      <c r="F1030">
        <v>0</v>
      </c>
      <c r="G1030">
        <v>0</v>
      </c>
      <c r="H1030">
        <v>794665.31634000002</v>
      </c>
      <c r="I1030">
        <v>1103.7018282500001</v>
      </c>
      <c r="J1030">
        <v>1020.1444</v>
      </c>
      <c r="K1030">
        <v>1170</v>
      </c>
      <c r="L1030">
        <v>0</v>
      </c>
      <c r="M1030">
        <v>0</v>
      </c>
      <c r="N1030">
        <v>0</v>
      </c>
      <c r="O1030">
        <v>0</v>
      </c>
      <c r="P1030">
        <v>125446.50603</v>
      </c>
      <c r="Q1030">
        <v>174.23125837500001</v>
      </c>
      <c r="R1030">
        <v>146.44466</v>
      </c>
      <c r="S1030">
        <v>202.33468999999999</v>
      </c>
      <c r="T1030" s="80" t="s">
        <v>46</v>
      </c>
      <c r="U1030" s="79"/>
    </row>
    <row r="1031" spans="2:21">
      <c r="B1031" s="78">
        <v>48884</v>
      </c>
      <c r="C1031" t="s">
        <v>23</v>
      </c>
      <c r="D1031">
        <v>61907.756736000003</v>
      </c>
      <c r="E1031">
        <v>85.982995466666594</v>
      </c>
      <c r="F1031">
        <v>72.93486</v>
      </c>
      <c r="G1031">
        <v>99.098920000000007</v>
      </c>
      <c r="H1031">
        <v>760969.21354999999</v>
      </c>
      <c r="I1031">
        <v>1056.90168548611</v>
      </c>
      <c r="J1031">
        <v>1000.2323</v>
      </c>
      <c r="K1031">
        <v>1198.2985000000001</v>
      </c>
      <c r="L1031">
        <v>0</v>
      </c>
      <c r="M1031">
        <v>0</v>
      </c>
      <c r="N1031">
        <v>0</v>
      </c>
      <c r="O1031">
        <v>0</v>
      </c>
      <c r="P1031">
        <v>60614.522577999996</v>
      </c>
      <c r="Q1031">
        <v>84.186836913888797</v>
      </c>
      <c r="R1031">
        <v>72.93486</v>
      </c>
      <c r="S1031">
        <v>97.921310000000005</v>
      </c>
      <c r="T1031" s="80" t="s">
        <v>46</v>
      </c>
      <c r="U1031" s="79"/>
    </row>
    <row r="1032" spans="2:21">
      <c r="B1032" s="78">
        <v>48914</v>
      </c>
      <c r="C1032" t="s">
        <v>24</v>
      </c>
      <c r="D1032">
        <v>0</v>
      </c>
      <c r="E1032">
        <v>0</v>
      </c>
      <c r="F1032">
        <v>0</v>
      </c>
      <c r="G1032">
        <v>0</v>
      </c>
      <c r="H1032">
        <v>818128.84669999999</v>
      </c>
      <c r="I1032">
        <v>1099.6355466397799</v>
      </c>
      <c r="J1032">
        <v>1020.2781</v>
      </c>
      <c r="K1032">
        <v>1170</v>
      </c>
      <c r="L1032">
        <v>0</v>
      </c>
      <c r="M1032">
        <v>0</v>
      </c>
      <c r="N1032">
        <v>0</v>
      </c>
      <c r="O1032">
        <v>0</v>
      </c>
      <c r="P1032">
        <v>134491.29013000001</v>
      </c>
      <c r="Q1032">
        <v>180.76786307795601</v>
      </c>
      <c r="R1032">
        <v>156.69128000000001</v>
      </c>
      <c r="S1032">
        <v>204.83722</v>
      </c>
      <c r="T1032" s="80" t="s">
        <v>46</v>
      </c>
      <c r="U1032" s="79"/>
    </row>
    <row r="1033" spans="2:21">
      <c r="B1033" s="78">
        <v>48914</v>
      </c>
      <c r="C1033" t="s">
        <v>23</v>
      </c>
      <c r="D1033">
        <v>62495.628294000002</v>
      </c>
      <c r="E1033">
        <v>83.999500395161206</v>
      </c>
      <c r="F1033">
        <v>48.142612</v>
      </c>
      <c r="G1033">
        <v>102.454544</v>
      </c>
      <c r="H1033">
        <v>785912.83345000003</v>
      </c>
      <c r="I1033">
        <v>1056.3344535618201</v>
      </c>
      <c r="J1033">
        <v>1000.0373499999999</v>
      </c>
      <c r="K1033">
        <v>1201.3132000000001</v>
      </c>
      <c r="L1033">
        <v>0</v>
      </c>
      <c r="M1033">
        <v>0</v>
      </c>
      <c r="N1033">
        <v>0</v>
      </c>
      <c r="O1033">
        <v>0</v>
      </c>
      <c r="P1033">
        <v>66104.605660000001</v>
      </c>
      <c r="Q1033">
        <v>88.850276424731106</v>
      </c>
      <c r="R1033">
        <v>78.795379999999994</v>
      </c>
      <c r="S1033">
        <v>101.28116</v>
      </c>
      <c r="T1033" s="80" t="s">
        <v>46</v>
      </c>
      <c r="U1033" s="79"/>
    </row>
    <row r="1034" spans="2:21">
      <c r="B1034" s="78">
        <v>48945</v>
      </c>
      <c r="C1034" t="s">
        <v>24</v>
      </c>
      <c r="D1034">
        <v>0</v>
      </c>
      <c r="E1034">
        <v>0</v>
      </c>
      <c r="F1034">
        <v>0</v>
      </c>
      <c r="G1034">
        <v>0</v>
      </c>
      <c r="H1034">
        <v>819198.33189999999</v>
      </c>
      <c r="I1034">
        <v>1101.07302674731</v>
      </c>
      <c r="J1034">
        <v>1020.09094</v>
      </c>
      <c r="K1034">
        <v>1170</v>
      </c>
      <c r="L1034">
        <v>0</v>
      </c>
      <c r="M1034">
        <v>0</v>
      </c>
      <c r="N1034">
        <v>0</v>
      </c>
      <c r="O1034">
        <v>0</v>
      </c>
      <c r="P1034">
        <v>135610.97756999999</v>
      </c>
      <c r="Q1034">
        <v>182.272819314516</v>
      </c>
      <c r="R1034">
        <v>159.53283999999999</v>
      </c>
      <c r="S1034">
        <v>206.43091999999999</v>
      </c>
      <c r="T1034" s="80" t="s">
        <v>46</v>
      </c>
      <c r="U1034" s="79"/>
    </row>
    <row r="1035" spans="2:21">
      <c r="B1035" s="78">
        <v>48945</v>
      </c>
      <c r="C1035" t="s">
        <v>23</v>
      </c>
      <c r="D1035">
        <v>62209.687488000003</v>
      </c>
      <c r="E1035">
        <v>83.615171354838694</v>
      </c>
      <c r="F1035">
        <v>43.913162</v>
      </c>
      <c r="G1035">
        <v>106.38343</v>
      </c>
      <c r="H1035">
        <v>796681.84640000004</v>
      </c>
      <c r="I1035">
        <v>1070.8089333333301</v>
      </c>
      <c r="J1035">
        <v>1000.31104</v>
      </c>
      <c r="K1035">
        <v>1225</v>
      </c>
      <c r="L1035">
        <v>0</v>
      </c>
      <c r="M1035">
        <v>0</v>
      </c>
      <c r="N1035">
        <v>0</v>
      </c>
      <c r="O1035">
        <v>0</v>
      </c>
      <c r="P1035">
        <v>65183.913947000001</v>
      </c>
      <c r="Q1035">
        <v>87.612787563172006</v>
      </c>
      <c r="R1035">
        <v>69.010319999999993</v>
      </c>
      <c r="S1035">
        <v>103.74411000000001</v>
      </c>
      <c r="T1035" s="80" t="s">
        <v>46</v>
      </c>
      <c r="U1035" s="79"/>
    </row>
    <row r="1036" spans="2:21">
      <c r="B1036" s="78">
        <v>48976</v>
      </c>
      <c r="C1036" t="s">
        <v>24</v>
      </c>
      <c r="D1036">
        <v>0</v>
      </c>
      <c r="E1036">
        <v>0</v>
      </c>
      <c r="F1036">
        <v>0</v>
      </c>
      <c r="G1036">
        <v>0</v>
      </c>
      <c r="H1036">
        <v>743668.07126</v>
      </c>
      <c r="I1036">
        <v>1106.6489155654699</v>
      </c>
      <c r="J1036">
        <v>1020.2624499999999</v>
      </c>
      <c r="K1036">
        <v>1170</v>
      </c>
      <c r="L1036">
        <v>0</v>
      </c>
      <c r="M1036">
        <v>0</v>
      </c>
      <c r="N1036">
        <v>0</v>
      </c>
      <c r="O1036">
        <v>0</v>
      </c>
      <c r="P1036">
        <v>121638.59311</v>
      </c>
      <c r="Q1036">
        <v>181.00981117559499</v>
      </c>
      <c r="R1036">
        <v>156.14052000000001</v>
      </c>
      <c r="S1036">
        <v>209.18875</v>
      </c>
      <c r="T1036" s="80" t="s">
        <v>46</v>
      </c>
      <c r="U1036" s="79"/>
    </row>
    <row r="1037" spans="2:21">
      <c r="B1037" s="78">
        <v>48976</v>
      </c>
      <c r="C1037" t="s">
        <v>23</v>
      </c>
      <c r="D1037">
        <v>54061.624268</v>
      </c>
      <c r="E1037">
        <v>80.448845636904693</v>
      </c>
      <c r="F1037">
        <v>43.341034000000001</v>
      </c>
      <c r="G1037">
        <v>102.41135</v>
      </c>
      <c r="H1037">
        <v>712114.33369999996</v>
      </c>
      <c r="I1037">
        <v>1059.6939489583301</v>
      </c>
      <c r="J1037">
        <v>1000.0447</v>
      </c>
      <c r="K1037">
        <v>1225</v>
      </c>
      <c r="L1037">
        <v>0</v>
      </c>
      <c r="M1037">
        <v>0</v>
      </c>
      <c r="N1037">
        <v>0</v>
      </c>
      <c r="O1037">
        <v>0</v>
      </c>
      <c r="P1037">
        <v>57783.075620000003</v>
      </c>
      <c r="Q1037">
        <v>85.986719672619003</v>
      </c>
      <c r="R1037">
        <v>64.426969999999997</v>
      </c>
      <c r="S1037">
        <v>99.7286</v>
      </c>
      <c r="T1037" s="80" t="s">
        <v>46</v>
      </c>
      <c r="U1037" s="79"/>
    </row>
    <row r="1038" spans="2:21">
      <c r="B1038" s="78">
        <v>49004</v>
      </c>
      <c r="C1038" t="s">
        <v>24</v>
      </c>
      <c r="D1038">
        <v>0</v>
      </c>
      <c r="E1038">
        <v>0</v>
      </c>
      <c r="F1038">
        <v>0</v>
      </c>
      <c r="G1038">
        <v>0</v>
      </c>
      <c r="H1038">
        <v>824138.15983000002</v>
      </c>
      <c r="I1038">
        <v>1107.7125804166601</v>
      </c>
      <c r="J1038">
        <v>1020.2422</v>
      </c>
      <c r="K1038">
        <v>1170</v>
      </c>
      <c r="L1038">
        <v>0</v>
      </c>
      <c r="M1038">
        <v>0</v>
      </c>
      <c r="N1038">
        <v>0</v>
      </c>
      <c r="O1038">
        <v>0</v>
      </c>
      <c r="P1038">
        <v>125194.47291</v>
      </c>
      <c r="Q1038">
        <v>168.27214100806401</v>
      </c>
      <c r="R1038">
        <v>131.87816000000001</v>
      </c>
      <c r="S1038">
        <v>206.92953</v>
      </c>
      <c r="T1038" s="80" t="s">
        <v>46</v>
      </c>
      <c r="U1038" s="79"/>
    </row>
    <row r="1039" spans="2:21">
      <c r="B1039" s="78">
        <v>49004</v>
      </c>
      <c r="C1039" t="s">
        <v>23</v>
      </c>
      <c r="D1039">
        <v>62159.180032999997</v>
      </c>
      <c r="E1039">
        <v>83.547284990591294</v>
      </c>
      <c r="F1039">
        <v>62.690390000000001</v>
      </c>
      <c r="G1039">
        <v>99.151669999999996</v>
      </c>
      <c r="H1039">
        <v>786406.77237999998</v>
      </c>
      <c r="I1039">
        <v>1056.99834997311</v>
      </c>
      <c r="J1039">
        <v>1000.0844</v>
      </c>
      <c r="K1039">
        <v>1225</v>
      </c>
      <c r="L1039">
        <v>0</v>
      </c>
      <c r="M1039">
        <v>0</v>
      </c>
      <c r="N1039">
        <v>0</v>
      </c>
      <c r="O1039">
        <v>0</v>
      </c>
      <c r="P1039">
        <v>60377.756887000003</v>
      </c>
      <c r="Q1039">
        <v>81.152899041666601</v>
      </c>
      <c r="R1039">
        <v>62.73518</v>
      </c>
      <c r="S1039">
        <v>97.658670000000001</v>
      </c>
      <c r="T1039" s="80" t="s">
        <v>46</v>
      </c>
      <c r="U1039" s="79"/>
    </row>
    <row r="1040" spans="2:21">
      <c r="B1040" s="78">
        <v>49035</v>
      </c>
      <c r="C1040" t="s">
        <v>24</v>
      </c>
      <c r="D1040">
        <v>0</v>
      </c>
      <c r="E1040">
        <v>0</v>
      </c>
      <c r="F1040">
        <v>0</v>
      </c>
      <c r="G1040">
        <v>0</v>
      </c>
      <c r="H1040">
        <v>791594.63043000002</v>
      </c>
      <c r="I1040">
        <v>1099.4369867083301</v>
      </c>
      <c r="J1040">
        <v>1020.16736</v>
      </c>
      <c r="K1040">
        <v>1170</v>
      </c>
      <c r="L1040">
        <v>14477.3964142</v>
      </c>
      <c r="M1040">
        <v>20.107495019722201</v>
      </c>
      <c r="N1040">
        <v>0</v>
      </c>
      <c r="O1040">
        <v>202.86841000000001</v>
      </c>
      <c r="P1040">
        <v>115017.54973899999</v>
      </c>
      <c r="Q1040">
        <v>159.74659685972199</v>
      </c>
      <c r="R1040">
        <v>126.47156</v>
      </c>
      <c r="S1040">
        <v>195.04445999999999</v>
      </c>
      <c r="T1040" s="80" t="s">
        <v>46</v>
      </c>
      <c r="U1040" s="79"/>
    </row>
    <row r="1041" spans="2:21">
      <c r="B1041" s="78">
        <v>49035</v>
      </c>
      <c r="C1041" t="s">
        <v>23</v>
      </c>
      <c r="D1041">
        <v>54079.508645000002</v>
      </c>
      <c r="E1041">
        <v>75.110428673611096</v>
      </c>
      <c r="F1041">
        <v>47.939926</v>
      </c>
      <c r="G1041">
        <v>92.733825999999993</v>
      </c>
      <c r="H1041">
        <v>755343.91185999999</v>
      </c>
      <c r="I1041">
        <v>1049.08876647222</v>
      </c>
      <c r="J1041">
        <v>1000.01447</v>
      </c>
      <c r="K1041">
        <v>1225</v>
      </c>
      <c r="L1041">
        <v>621.77045950000002</v>
      </c>
      <c r="M1041">
        <v>0.86357008263888801</v>
      </c>
      <c r="N1041">
        <v>0</v>
      </c>
      <c r="O1041">
        <v>60.657856000000002</v>
      </c>
      <c r="P1041">
        <v>52941.031067000004</v>
      </c>
      <c r="Q1041">
        <v>73.529209815277696</v>
      </c>
      <c r="R1041">
        <v>47.954304</v>
      </c>
      <c r="S1041">
        <v>91.035445999999993</v>
      </c>
      <c r="T1041" s="80" t="s">
        <v>46</v>
      </c>
      <c r="U1041" s="79"/>
    </row>
    <row r="1042" spans="2:21">
      <c r="B1042" s="78">
        <v>49065</v>
      </c>
      <c r="C1042" t="s">
        <v>24</v>
      </c>
      <c r="D1042">
        <v>0</v>
      </c>
      <c r="E1042">
        <v>0</v>
      </c>
      <c r="F1042">
        <v>0</v>
      </c>
      <c r="G1042">
        <v>0</v>
      </c>
      <c r="H1042">
        <v>818862.55911000003</v>
      </c>
      <c r="I1042">
        <v>1100.62171923387</v>
      </c>
      <c r="J1042">
        <v>1020.4965999999999</v>
      </c>
      <c r="K1042">
        <v>1170</v>
      </c>
      <c r="L1042">
        <v>34.470649360000003</v>
      </c>
      <c r="M1042">
        <v>4.6331517956989199E-2</v>
      </c>
      <c r="N1042">
        <v>0</v>
      </c>
      <c r="O1042">
        <v>15.666542</v>
      </c>
      <c r="P1042">
        <v>127918.77043999999</v>
      </c>
      <c r="Q1042">
        <v>171.933831236559</v>
      </c>
      <c r="R1042">
        <v>130.37989999999999</v>
      </c>
      <c r="S1042">
        <v>205.04166000000001</v>
      </c>
      <c r="T1042" s="80" t="s">
        <v>46</v>
      </c>
      <c r="U1042" s="79"/>
    </row>
    <row r="1043" spans="2:21">
      <c r="B1043" s="78">
        <v>49065</v>
      </c>
      <c r="C1043" t="s">
        <v>23</v>
      </c>
      <c r="D1043">
        <v>46249.803780000002</v>
      </c>
      <c r="E1043">
        <v>62.163714758064501</v>
      </c>
      <c r="F1043">
        <v>44.685265000000001</v>
      </c>
      <c r="G1043">
        <v>83.08905</v>
      </c>
      <c r="H1043">
        <v>777633.31252000004</v>
      </c>
      <c r="I1043">
        <v>1045.2060652150501</v>
      </c>
      <c r="J1043">
        <v>1000.0207</v>
      </c>
      <c r="K1043">
        <v>1225</v>
      </c>
      <c r="L1043">
        <v>2002.82120958</v>
      </c>
      <c r="M1043">
        <v>2.6919639913709599</v>
      </c>
      <c r="N1043">
        <v>0</v>
      </c>
      <c r="O1043">
        <v>119.072784</v>
      </c>
      <c r="P1043">
        <v>46227.644532999999</v>
      </c>
      <c r="Q1043">
        <v>62.1339308239247</v>
      </c>
      <c r="R1043">
        <v>45.118186999999999</v>
      </c>
      <c r="S1043">
        <v>84.488380000000006</v>
      </c>
      <c r="T1043" s="80" t="s">
        <v>46</v>
      </c>
      <c r="U1043" s="79"/>
    </row>
    <row r="1044" spans="2:21">
      <c r="B1044" s="78">
        <v>49096</v>
      </c>
      <c r="C1044" t="s">
        <v>24</v>
      </c>
      <c r="D1044">
        <v>0</v>
      </c>
      <c r="E1044">
        <v>0</v>
      </c>
      <c r="F1044">
        <v>0</v>
      </c>
      <c r="G1044">
        <v>0</v>
      </c>
      <c r="H1044">
        <v>791427.87886000006</v>
      </c>
      <c r="I1044">
        <v>1099.2053873055499</v>
      </c>
      <c r="J1044">
        <v>1020.39026</v>
      </c>
      <c r="K1044">
        <v>1170</v>
      </c>
      <c r="L1044">
        <v>275.48231600000003</v>
      </c>
      <c r="M1044">
        <v>0.38261432777777699</v>
      </c>
      <c r="N1044">
        <v>0</v>
      </c>
      <c r="O1044">
        <v>55.022423000000003</v>
      </c>
      <c r="P1044">
        <v>131274.12349999999</v>
      </c>
      <c r="Q1044">
        <v>182.325171527777</v>
      </c>
      <c r="R1044">
        <v>137.70532</v>
      </c>
      <c r="S1044">
        <v>225.50545</v>
      </c>
      <c r="T1044" s="80" t="s">
        <v>46</v>
      </c>
      <c r="U1044" s="79"/>
    </row>
    <row r="1045" spans="2:21">
      <c r="B1045" s="78">
        <v>49096</v>
      </c>
      <c r="C1045" t="s">
        <v>23</v>
      </c>
      <c r="D1045">
        <v>45490.903297999997</v>
      </c>
      <c r="E1045">
        <v>63.181810136111103</v>
      </c>
      <c r="F1045">
        <v>28.033235999999999</v>
      </c>
      <c r="G1045">
        <v>94.578639999999993</v>
      </c>
      <c r="H1045">
        <v>749258.10242000001</v>
      </c>
      <c r="I1045">
        <v>1040.63625336111</v>
      </c>
      <c r="J1045">
        <v>1000.0981399999999</v>
      </c>
      <c r="K1045">
        <v>1142.2144000000001</v>
      </c>
      <c r="L1045">
        <v>3.3797416999999998</v>
      </c>
      <c r="M1045">
        <v>4.6940856944444401E-3</v>
      </c>
      <c r="N1045">
        <v>0</v>
      </c>
      <c r="O1045">
        <v>3.3797416999999998</v>
      </c>
      <c r="P1045">
        <v>52855.539185000001</v>
      </c>
      <c r="Q1045">
        <v>73.410471090277696</v>
      </c>
      <c r="R1045">
        <v>48.182980000000001</v>
      </c>
      <c r="S1045">
        <v>97.718909999999994</v>
      </c>
      <c r="T1045" s="80" t="s">
        <v>46</v>
      </c>
      <c r="U1045" s="79"/>
    </row>
    <row r="1046" spans="2:21">
      <c r="B1046" s="78">
        <v>49126</v>
      </c>
      <c r="C1046" t="s">
        <v>24</v>
      </c>
      <c r="D1046">
        <v>0</v>
      </c>
      <c r="E1046">
        <v>0</v>
      </c>
      <c r="F1046">
        <v>0</v>
      </c>
      <c r="G1046">
        <v>0</v>
      </c>
      <c r="H1046">
        <v>819490.70955000003</v>
      </c>
      <c r="I1046">
        <v>1101.46600745967</v>
      </c>
      <c r="J1046">
        <v>1020.02</v>
      </c>
      <c r="K1046">
        <v>1170</v>
      </c>
      <c r="L1046">
        <v>0</v>
      </c>
      <c r="M1046">
        <v>0</v>
      </c>
      <c r="N1046">
        <v>0</v>
      </c>
      <c r="O1046">
        <v>0</v>
      </c>
      <c r="P1046">
        <v>143733.98238999999</v>
      </c>
      <c r="Q1046">
        <v>193.19083654569801</v>
      </c>
      <c r="R1046">
        <v>152.25128000000001</v>
      </c>
      <c r="S1046">
        <v>234.81638000000001</v>
      </c>
      <c r="T1046" s="80" t="s">
        <v>46</v>
      </c>
      <c r="U1046" s="79"/>
    </row>
    <row r="1047" spans="2:21">
      <c r="B1047" s="78">
        <v>49126</v>
      </c>
      <c r="C1047" t="s">
        <v>23</v>
      </c>
      <c r="D1047">
        <v>54650.738503</v>
      </c>
      <c r="E1047">
        <v>73.455293686827901</v>
      </c>
      <c r="F1047">
        <v>40.264533999999998</v>
      </c>
      <c r="G1047">
        <v>95.238690000000005</v>
      </c>
      <c r="H1047">
        <v>792496.43382000003</v>
      </c>
      <c r="I1047">
        <v>1065.1833787903199</v>
      </c>
      <c r="J1047">
        <v>1000.0744</v>
      </c>
      <c r="K1047">
        <v>1225</v>
      </c>
      <c r="L1047">
        <v>0</v>
      </c>
      <c r="M1047">
        <v>0</v>
      </c>
      <c r="N1047">
        <v>0</v>
      </c>
      <c r="O1047">
        <v>0</v>
      </c>
      <c r="P1047">
        <v>61925.514258000003</v>
      </c>
      <c r="Q1047">
        <v>83.233218088709606</v>
      </c>
      <c r="R1047">
        <v>55.443824999999997</v>
      </c>
      <c r="S1047">
        <v>99.831609999999998</v>
      </c>
      <c r="T1047" s="80" t="s">
        <v>46</v>
      </c>
      <c r="U1047" s="79"/>
    </row>
    <row r="1048" spans="2:21">
      <c r="B1048" s="78">
        <v>49157</v>
      </c>
      <c r="C1048" t="s">
        <v>24</v>
      </c>
      <c r="D1048">
        <v>0</v>
      </c>
      <c r="E1048">
        <v>0</v>
      </c>
      <c r="F1048">
        <v>0</v>
      </c>
      <c r="G1048">
        <v>0</v>
      </c>
      <c r="H1048">
        <v>817842.12320000003</v>
      </c>
      <c r="I1048">
        <v>1099.25016559139</v>
      </c>
      <c r="J1048">
        <v>1020.1616</v>
      </c>
      <c r="K1048">
        <v>1170</v>
      </c>
      <c r="L1048">
        <v>0</v>
      </c>
      <c r="M1048">
        <v>0</v>
      </c>
      <c r="N1048">
        <v>0</v>
      </c>
      <c r="O1048">
        <v>0</v>
      </c>
      <c r="P1048">
        <v>142685.79978</v>
      </c>
      <c r="Q1048">
        <v>191.78198895161199</v>
      </c>
      <c r="R1048">
        <v>153.99158</v>
      </c>
      <c r="S1048">
        <v>236.4588</v>
      </c>
      <c r="T1048" s="80" t="s">
        <v>46</v>
      </c>
      <c r="U1048" s="79"/>
    </row>
    <row r="1049" spans="2:21">
      <c r="B1049" s="78">
        <v>49157</v>
      </c>
      <c r="C1049" t="s">
        <v>23</v>
      </c>
      <c r="D1049">
        <v>55361.456359000003</v>
      </c>
      <c r="E1049">
        <v>74.410559622311794</v>
      </c>
      <c r="F1049">
        <v>39.042102999999997</v>
      </c>
      <c r="G1049">
        <v>93.739586000000003</v>
      </c>
      <c r="H1049">
        <v>796307.57646999997</v>
      </c>
      <c r="I1049">
        <v>1070.3058823521501</v>
      </c>
      <c r="J1049">
        <v>1000.70856</v>
      </c>
      <c r="K1049">
        <v>1225</v>
      </c>
      <c r="L1049">
        <v>0</v>
      </c>
      <c r="M1049">
        <v>0</v>
      </c>
      <c r="N1049">
        <v>0</v>
      </c>
      <c r="O1049">
        <v>0</v>
      </c>
      <c r="P1049">
        <v>63151.268988999997</v>
      </c>
      <c r="Q1049">
        <v>84.880737888440805</v>
      </c>
      <c r="R1049">
        <v>70.357529999999997</v>
      </c>
      <c r="S1049">
        <v>98.831215</v>
      </c>
      <c r="T1049" s="80" t="s">
        <v>46</v>
      </c>
      <c r="U1049" s="79"/>
    </row>
    <row r="1050" spans="2:21">
      <c r="B1050" s="78">
        <v>49188</v>
      </c>
      <c r="C1050" t="s">
        <v>24</v>
      </c>
      <c r="D1050">
        <v>0</v>
      </c>
      <c r="E1050">
        <v>0</v>
      </c>
      <c r="F1050">
        <v>0</v>
      </c>
      <c r="G1050">
        <v>0</v>
      </c>
      <c r="H1050">
        <v>795331.52833999996</v>
      </c>
      <c r="I1050">
        <v>1104.62712269444</v>
      </c>
      <c r="J1050">
        <v>1020.0189</v>
      </c>
      <c r="K1050">
        <v>1170</v>
      </c>
      <c r="L1050">
        <v>0</v>
      </c>
      <c r="M1050">
        <v>0</v>
      </c>
      <c r="N1050">
        <v>0</v>
      </c>
      <c r="O1050">
        <v>0</v>
      </c>
      <c r="P1050">
        <v>127931.01239</v>
      </c>
      <c r="Q1050">
        <v>177.68196165277701</v>
      </c>
      <c r="R1050">
        <v>139.54056</v>
      </c>
      <c r="S1050">
        <v>215.11417</v>
      </c>
      <c r="T1050" s="80" t="s">
        <v>46</v>
      </c>
      <c r="U1050" s="79"/>
    </row>
    <row r="1051" spans="2:21">
      <c r="B1051" s="78">
        <v>49188</v>
      </c>
      <c r="C1051" t="s">
        <v>23</v>
      </c>
      <c r="D1051">
        <v>58406.240672</v>
      </c>
      <c r="E1051">
        <v>81.119778711111096</v>
      </c>
      <c r="F1051">
        <v>67.497709999999998</v>
      </c>
      <c r="G1051">
        <v>93.908935999999997</v>
      </c>
      <c r="H1051">
        <v>763347.35812999995</v>
      </c>
      <c r="I1051">
        <v>1060.20466406944</v>
      </c>
      <c r="J1051">
        <v>1000.0239</v>
      </c>
      <c r="K1051">
        <v>1225</v>
      </c>
      <c r="L1051">
        <v>0</v>
      </c>
      <c r="M1051">
        <v>0</v>
      </c>
      <c r="N1051">
        <v>0</v>
      </c>
      <c r="O1051">
        <v>0</v>
      </c>
      <c r="P1051">
        <v>58963.775064000001</v>
      </c>
      <c r="Q1051">
        <v>81.894132033333307</v>
      </c>
      <c r="R1051">
        <v>67.497709999999998</v>
      </c>
      <c r="S1051">
        <v>95.576220000000006</v>
      </c>
      <c r="T1051" s="80" t="s">
        <v>46</v>
      </c>
      <c r="U1051" s="79"/>
    </row>
    <row r="1052" spans="2:21">
      <c r="B1052" s="78">
        <v>49218</v>
      </c>
      <c r="C1052" t="s">
        <v>24</v>
      </c>
      <c r="D1052">
        <v>0</v>
      </c>
      <c r="E1052">
        <v>0</v>
      </c>
      <c r="F1052">
        <v>0</v>
      </c>
      <c r="G1052">
        <v>0</v>
      </c>
      <c r="H1052">
        <v>829702.24419999996</v>
      </c>
      <c r="I1052">
        <v>1115.1911884408601</v>
      </c>
      <c r="J1052">
        <v>1020.5637</v>
      </c>
      <c r="K1052">
        <v>1170</v>
      </c>
      <c r="L1052">
        <v>0</v>
      </c>
      <c r="M1052">
        <v>0</v>
      </c>
      <c r="N1052">
        <v>0</v>
      </c>
      <c r="O1052">
        <v>0</v>
      </c>
      <c r="P1052">
        <v>121584.83322</v>
      </c>
      <c r="Q1052">
        <v>163.42047475806399</v>
      </c>
      <c r="R1052">
        <v>128.3185</v>
      </c>
      <c r="S1052">
        <v>203.30788000000001</v>
      </c>
      <c r="T1052" s="80" t="s">
        <v>46</v>
      </c>
      <c r="U1052" s="79"/>
    </row>
    <row r="1053" spans="2:21">
      <c r="B1053" s="78">
        <v>49218</v>
      </c>
      <c r="C1053" t="s">
        <v>23</v>
      </c>
      <c r="D1053">
        <v>60098.243089000003</v>
      </c>
      <c r="E1053">
        <v>80.777208452956899</v>
      </c>
      <c r="F1053">
        <v>68.625174999999999</v>
      </c>
      <c r="G1053">
        <v>94.380480000000006</v>
      </c>
      <c r="H1053">
        <v>782762.37688999996</v>
      </c>
      <c r="I1053">
        <v>1052.0999689381699</v>
      </c>
      <c r="J1053">
        <v>1000.01544</v>
      </c>
      <c r="K1053">
        <v>1225</v>
      </c>
      <c r="L1053">
        <v>0</v>
      </c>
      <c r="M1053">
        <v>0</v>
      </c>
      <c r="N1053">
        <v>0</v>
      </c>
      <c r="O1053">
        <v>0</v>
      </c>
      <c r="P1053">
        <v>60754.767807999997</v>
      </c>
      <c r="Q1053">
        <v>81.659634150537599</v>
      </c>
      <c r="R1053">
        <v>68.625174999999999</v>
      </c>
      <c r="S1053">
        <v>94.154929999999993</v>
      </c>
      <c r="T1053" s="80" t="s">
        <v>46</v>
      </c>
      <c r="U1053" s="79"/>
    </row>
    <row r="1054" spans="2:21">
      <c r="B1054" s="78">
        <v>49249</v>
      </c>
      <c r="C1054" t="s">
        <v>24</v>
      </c>
      <c r="D1054">
        <v>0</v>
      </c>
      <c r="E1054">
        <v>0</v>
      </c>
      <c r="F1054">
        <v>0</v>
      </c>
      <c r="G1054">
        <v>0</v>
      </c>
      <c r="H1054">
        <v>794997.91127000004</v>
      </c>
      <c r="I1054">
        <v>1104.1637656527701</v>
      </c>
      <c r="J1054">
        <v>1020.40955</v>
      </c>
      <c r="K1054">
        <v>1170</v>
      </c>
      <c r="L1054">
        <v>0</v>
      </c>
      <c r="M1054">
        <v>0</v>
      </c>
      <c r="N1054">
        <v>0</v>
      </c>
      <c r="O1054">
        <v>0</v>
      </c>
      <c r="P1054">
        <v>125986.56616</v>
      </c>
      <c r="Q1054">
        <v>174.98134188888801</v>
      </c>
      <c r="R1054">
        <v>145.03464</v>
      </c>
      <c r="S1054">
        <v>204.04723000000001</v>
      </c>
      <c r="T1054" s="80" t="s">
        <v>46</v>
      </c>
      <c r="U1054" s="79"/>
    </row>
    <row r="1055" spans="2:21">
      <c r="B1055" s="78">
        <v>49249</v>
      </c>
      <c r="C1055" t="s">
        <v>23</v>
      </c>
      <c r="D1055">
        <v>62032.823198999999</v>
      </c>
      <c r="E1055">
        <v>86.156698887499999</v>
      </c>
      <c r="F1055">
        <v>72.671250000000001</v>
      </c>
      <c r="G1055">
        <v>99.19641</v>
      </c>
      <c r="H1055">
        <v>761479.22796000005</v>
      </c>
      <c r="I1055">
        <v>1057.61003883333</v>
      </c>
      <c r="J1055">
        <v>1000.0078</v>
      </c>
      <c r="K1055">
        <v>1200.1436000000001</v>
      </c>
      <c r="L1055">
        <v>0</v>
      </c>
      <c r="M1055">
        <v>0</v>
      </c>
      <c r="N1055">
        <v>0</v>
      </c>
      <c r="O1055">
        <v>0</v>
      </c>
      <c r="P1055">
        <v>60724.779331999998</v>
      </c>
      <c r="Q1055">
        <v>84.339971294444396</v>
      </c>
      <c r="R1055">
        <v>72.671250000000001</v>
      </c>
      <c r="S1055">
        <v>97.954790000000003</v>
      </c>
      <c r="T1055" s="80" t="s">
        <v>46</v>
      </c>
      <c r="U1055" s="79"/>
    </row>
    <row r="1056" spans="2:21">
      <c r="B1056" s="78">
        <v>49279</v>
      </c>
      <c r="C1056" t="s">
        <v>24</v>
      </c>
      <c r="D1056">
        <v>0</v>
      </c>
      <c r="E1056">
        <v>0</v>
      </c>
      <c r="F1056">
        <v>0</v>
      </c>
      <c r="G1056">
        <v>0</v>
      </c>
      <c r="H1056">
        <v>817810.45904999995</v>
      </c>
      <c r="I1056">
        <v>1099.20760625</v>
      </c>
      <c r="J1056">
        <v>1020.29785</v>
      </c>
      <c r="K1056">
        <v>1170</v>
      </c>
      <c r="L1056">
        <v>0</v>
      </c>
      <c r="M1056">
        <v>0</v>
      </c>
      <c r="N1056">
        <v>0</v>
      </c>
      <c r="O1056">
        <v>0</v>
      </c>
      <c r="P1056">
        <v>134904.50886</v>
      </c>
      <c r="Q1056">
        <v>181.32326459677401</v>
      </c>
      <c r="R1056">
        <v>159.76490000000001</v>
      </c>
      <c r="S1056">
        <v>205.03403</v>
      </c>
      <c r="T1056" s="80" t="s">
        <v>46</v>
      </c>
      <c r="U1056" s="79"/>
    </row>
    <row r="1057" spans="2:21">
      <c r="B1057" s="78">
        <v>49279</v>
      </c>
      <c r="C1057" t="s">
        <v>23</v>
      </c>
      <c r="D1057">
        <v>62704.413895999998</v>
      </c>
      <c r="E1057">
        <v>84.280126204300998</v>
      </c>
      <c r="F1057">
        <v>47.652929999999998</v>
      </c>
      <c r="G1057">
        <v>102.70917</v>
      </c>
      <c r="H1057">
        <v>785313.12771999999</v>
      </c>
      <c r="I1057">
        <v>1055.5283974731101</v>
      </c>
      <c r="J1057">
        <v>1000.1122</v>
      </c>
      <c r="K1057">
        <v>1194.6797999999999</v>
      </c>
      <c r="L1057">
        <v>0</v>
      </c>
      <c r="M1057">
        <v>0</v>
      </c>
      <c r="N1057">
        <v>0</v>
      </c>
      <c r="O1057">
        <v>0</v>
      </c>
      <c r="P1057">
        <v>66153.184953999997</v>
      </c>
      <c r="Q1057">
        <v>88.915571174731099</v>
      </c>
      <c r="R1057">
        <v>78.999534999999995</v>
      </c>
      <c r="S1057">
        <v>101.40953</v>
      </c>
      <c r="T1057" s="80" t="s">
        <v>46</v>
      </c>
      <c r="U1057" s="79"/>
    </row>
    <row r="1058" spans="2:21">
      <c r="B1058" s="78">
        <v>49310</v>
      </c>
      <c r="C1058" t="s">
        <v>24</v>
      </c>
      <c r="D1058">
        <v>0</v>
      </c>
      <c r="E1058">
        <v>0</v>
      </c>
      <c r="F1058">
        <v>0</v>
      </c>
      <c r="G1058">
        <v>0</v>
      </c>
      <c r="H1058">
        <v>818636.27472999995</v>
      </c>
      <c r="I1058">
        <v>1100.3175735618199</v>
      </c>
      <c r="J1058">
        <v>1020.03796</v>
      </c>
      <c r="K1058">
        <v>1170</v>
      </c>
      <c r="L1058">
        <v>0</v>
      </c>
      <c r="M1058">
        <v>0</v>
      </c>
      <c r="N1058">
        <v>0</v>
      </c>
      <c r="O1058">
        <v>0</v>
      </c>
      <c r="P1058">
        <v>136117.85023000001</v>
      </c>
      <c r="Q1058">
        <v>182.95409977150501</v>
      </c>
      <c r="R1058">
        <v>157.91562999999999</v>
      </c>
      <c r="S1058">
        <v>207.32852</v>
      </c>
      <c r="T1058" s="80" t="s">
        <v>46</v>
      </c>
      <c r="U1058" s="79" t="s">
        <v>44</v>
      </c>
    </row>
    <row r="1059" spans="2:21">
      <c r="B1059" s="78">
        <v>49310</v>
      </c>
      <c r="C1059" t="s">
        <v>23</v>
      </c>
      <c r="D1059">
        <v>62277.874542999998</v>
      </c>
      <c r="E1059">
        <v>83.706820622311795</v>
      </c>
      <c r="F1059">
        <v>41.419834000000002</v>
      </c>
      <c r="G1059">
        <v>107.293526</v>
      </c>
      <c r="H1059">
        <v>797324.04200999998</v>
      </c>
      <c r="I1059">
        <v>1071.6720994758</v>
      </c>
      <c r="J1059">
        <v>1000.56616</v>
      </c>
      <c r="K1059">
        <v>1225</v>
      </c>
      <c r="L1059">
        <v>0</v>
      </c>
      <c r="M1059">
        <v>0</v>
      </c>
      <c r="N1059">
        <v>0</v>
      </c>
      <c r="O1059">
        <v>0</v>
      </c>
      <c r="P1059">
        <v>65437.930088000001</v>
      </c>
      <c r="Q1059">
        <v>87.954207107526798</v>
      </c>
      <c r="R1059">
        <v>70.063509999999994</v>
      </c>
      <c r="S1059">
        <v>104.48703999999999</v>
      </c>
      <c r="T1059" s="80" t="s">
        <v>46</v>
      </c>
      <c r="U1059" s="79"/>
    </row>
    <row r="1060" spans="2:21">
      <c r="B1060" s="78">
        <v>49341</v>
      </c>
      <c r="C1060" t="s">
        <v>24</v>
      </c>
      <c r="D1060">
        <v>0</v>
      </c>
      <c r="E1060">
        <v>0</v>
      </c>
      <c r="F1060">
        <v>0</v>
      </c>
      <c r="G1060">
        <v>0</v>
      </c>
      <c r="H1060">
        <v>743683.64939999999</v>
      </c>
      <c r="I1060">
        <v>1106.6720973214201</v>
      </c>
      <c r="J1060">
        <v>1020.1398</v>
      </c>
      <c r="K1060">
        <v>1170</v>
      </c>
      <c r="L1060">
        <v>0</v>
      </c>
      <c r="M1060">
        <v>0</v>
      </c>
      <c r="N1060">
        <v>0</v>
      </c>
      <c r="O1060">
        <v>0</v>
      </c>
      <c r="P1060">
        <v>122192.55426999999</v>
      </c>
      <c r="Q1060">
        <v>181.83415813988</v>
      </c>
      <c r="R1060">
        <v>156.35061999999999</v>
      </c>
      <c r="S1060">
        <v>209.41406000000001</v>
      </c>
      <c r="T1060" s="80" t="s">
        <v>46</v>
      </c>
      <c r="U1060" s="79"/>
    </row>
    <row r="1061" spans="2:21">
      <c r="B1061" s="78">
        <v>49341</v>
      </c>
      <c r="C1061" t="s">
        <v>23</v>
      </c>
      <c r="D1061">
        <v>54384.182804999997</v>
      </c>
      <c r="E1061">
        <v>80.928843459821394</v>
      </c>
      <c r="F1061">
        <v>44.762557999999999</v>
      </c>
      <c r="G1061">
        <v>101.36941</v>
      </c>
      <c r="H1061">
        <v>711641.96496999997</v>
      </c>
      <c r="I1061">
        <v>1058.9910193005901</v>
      </c>
      <c r="J1061">
        <v>1000.0322</v>
      </c>
      <c r="K1061">
        <v>1225</v>
      </c>
      <c r="L1061">
        <v>0</v>
      </c>
      <c r="M1061">
        <v>0</v>
      </c>
      <c r="N1061">
        <v>0</v>
      </c>
      <c r="O1061">
        <v>0</v>
      </c>
      <c r="P1061">
        <v>58087.087971000001</v>
      </c>
      <c r="Q1061">
        <v>86.439119004464203</v>
      </c>
      <c r="R1061">
        <v>70.432060000000007</v>
      </c>
      <c r="S1061">
        <v>99.775239999999997</v>
      </c>
      <c r="T1061" s="80" t="s">
        <v>46</v>
      </c>
      <c r="U1061" s="79"/>
    </row>
    <row r="1062" spans="2:21">
      <c r="B1062" s="78">
        <v>49369</v>
      </c>
      <c r="C1062" t="s">
        <v>24</v>
      </c>
      <c r="D1062">
        <v>0</v>
      </c>
      <c r="E1062">
        <v>0</v>
      </c>
      <c r="F1062">
        <v>0</v>
      </c>
      <c r="G1062">
        <v>0</v>
      </c>
      <c r="H1062">
        <v>823717.67579000001</v>
      </c>
      <c r="I1062">
        <v>1107.1474136962299</v>
      </c>
      <c r="J1062">
        <v>1020.0692</v>
      </c>
      <c r="K1062">
        <v>1170</v>
      </c>
      <c r="L1062">
        <v>0</v>
      </c>
      <c r="M1062">
        <v>0</v>
      </c>
      <c r="N1062">
        <v>0</v>
      </c>
      <c r="O1062">
        <v>0</v>
      </c>
      <c r="P1062">
        <v>126832.58951000001</v>
      </c>
      <c r="Q1062">
        <v>170.47391063172</v>
      </c>
      <c r="R1062">
        <v>137.97819999999999</v>
      </c>
      <c r="S1062">
        <v>213.75647000000001</v>
      </c>
      <c r="T1062" s="80" t="s">
        <v>46</v>
      </c>
      <c r="U1062" s="79"/>
    </row>
    <row r="1063" spans="2:21">
      <c r="B1063" s="78">
        <v>49369</v>
      </c>
      <c r="C1063" t="s">
        <v>23</v>
      </c>
      <c r="D1063">
        <v>63775.884342999998</v>
      </c>
      <c r="E1063">
        <v>85.720274654569806</v>
      </c>
      <c r="F1063">
        <v>66.095894000000001</v>
      </c>
      <c r="G1063">
        <v>100.81561000000001</v>
      </c>
      <c r="H1063">
        <v>785548.42559</v>
      </c>
      <c r="I1063">
        <v>1055.8446580510699</v>
      </c>
      <c r="J1063">
        <v>1000.0719</v>
      </c>
      <c r="K1063">
        <v>1225</v>
      </c>
      <c r="L1063">
        <v>0</v>
      </c>
      <c r="M1063">
        <v>0</v>
      </c>
      <c r="N1063">
        <v>0</v>
      </c>
      <c r="O1063">
        <v>0</v>
      </c>
      <c r="P1063">
        <v>61719.034424999998</v>
      </c>
      <c r="Q1063">
        <v>82.955691431451598</v>
      </c>
      <c r="R1063">
        <v>64.652016000000003</v>
      </c>
      <c r="S1063">
        <v>98.520706000000004</v>
      </c>
      <c r="T1063" s="80" t="s">
        <v>46</v>
      </c>
      <c r="U1063" s="79"/>
    </row>
    <row r="1064" spans="2:21">
      <c r="B1064" s="78">
        <v>49400</v>
      </c>
      <c r="C1064" t="s">
        <v>24</v>
      </c>
      <c r="D1064">
        <v>0</v>
      </c>
      <c r="E1064">
        <v>0</v>
      </c>
      <c r="F1064">
        <v>0</v>
      </c>
      <c r="G1064">
        <v>0</v>
      </c>
      <c r="H1064">
        <v>791783.56275000004</v>
      </c>
      <c r="I1064">
        <v>1099.6993927083299</v>
      </c>
      <c r="J1064">
        <v>1020.2190000000001</v>
      </c>
      <c r="K1064">
        <v>1170</v>
      </c>
      <c r="L1064">
        <v>15592.223741156</v>
      </c>
      <c r="M1064">
        <v>21.655866307161102</v>
      </c>
      <c r="N1064">
        <v>0</v>
      </c>
      <c r="O1064">
        <v>225.02440999999999</v>
      </c>
      <c r="P1064">
        <v>115735.19935</v>
      </c>
      <c r="Q1064">
        <v>160.743332430555</v>
      </c>
      <c r="R1064">
        <v>127.09998</v>
      </c>
      <c r="S1064">
        <v>195.15656000000001</v>
      </c>
      <c r="T1064" s="80" t="s">
        <v>46</v>
      </c>
      <c r="U1064" s="79"/>
    </row>
    <row r="1065" spans="2:21">
      <c r="B1065" s="78">
        <v>49400</v>
      </c>
      <c r="C1065" t="s">
        <v>23</v>
      </c>
      <c r="D1065">
        <v>54224.594448999997</v>
      </c>
      <c r="E1065">
        <v>75.311936734722195</v>
      </c>
      <c r="F1065">
        <v>47.759619999999998</v>
      </c>
      <c r="G1065">
        <v>92.992165</v>
      </c>
      <c r="H1065">
        <v>755606.09456999996</v>
      </c>
      <c r="I1065">
        <v>1049.4529091249999</v>
      </c>
      <c r="J1065">
        <v>1000.0765</v>
      </c>
      <c r="K1065">
        <v>1225</v>
      </c>
      <c r="L1065">
        <v>637.55699500000003</v>
      </c>
      <c r="M1065">
        <v>0.88549582638888802</v>
      </c>
      <c r="N1065">
        <v>0</v>
      </c>
      <c r="O1065">
        <v>95.29468</v>
      </c>
      <c r="P1065">
        <v>53024.539228000001</v>
      </c>
      <c r="Q1065">
        <v>73.645193372222195</v>
      </c>
      <c r="R1065">
        <v>47.759619999999998</v>
      </c>
      <c r="S1065">
        <v>92.022589999999994</v>
      </c>
      <c r="T1065" s="80" t="s">
        <v>46</v>
      </c>
      <c r="U1065" s="79"/>
    </row>
    <row r="1066" spans="2:21">
      <c r="B1066" s="78">
        <v>49430</v>
      </c>
      <c r="C1066" t="s">
        <v>24</v>
      </c>
      <c r="D1066">
        <v>0</v>
      </c>
      <c r="E1066">
        <v>0</v>
      </c>
      <c r="F1066">
        <v>0</v>
      </c>
      <c r="G1066">
        <v>0</v>
      </c>
      <c r="H1066">
        <v>819097.85921999998</v>
      </c>
      <c r="I1066">
        <v>1100.9379828225799</v>
      </c>
      <c r="J1066">
        <v>1020.29297</v>
      </c>
      <c r="K1066">
        <v>1170</v>
      </c>
      <c r="L1066">
        <v>18.065521400000002</v>
      </c>
      <c r="M1066">
        <v>2.4281614784946198E-2</v>
      </c>
      <c r="N1066">
        <v>0</v>
      </c>
      <c r="O1066">
        <v>11.730202</v>
      </c>
      <c r="P1066">
        <v>128181.38268</v>
      </c>
      <c r="Q1066">
        <v>172.28680467741901</v>
      </c>
      <c r="R1066">
        <v>132.13526999999999</v>
      </c>
      <c r="S1066">
        <v>208.22522000000001</v>
      </c>
      <c r="T1066" s="80" t="s">
        <v>46</v>
      </c>
      <c r="U1066" s="79"/>
    </row>
    <row r="1067" spans="2:21">
      <c r="B1067" s="78">
        <v>49430</v>
      </c>
      <c r="C1067" t="s">
        <v>23</v>
      </c>
      <c r="D1067">
        <v>46824.372597000001</v>
      </c>
      <c r="E1067">
        <v>62.935984673386997</v>
      </c>
      <c r="F1067">
        <v>45.766834000000003</v>
      </c>
      <c r="G1067">
        <v>83.084519999999998</v>
      </c>
      <c r="H1067">
        <v>777322.11051000003</v>
      </c>
      <c r="I1067">
        <v>1044.7877829435399</v>
      </c>
      <c r="J1067">
        <v>1000.0067</v>
      </c>
      <c r="K1067">
        <v>1224.9783</v>
      </c>
      <c r="L1067">
        <v>2261.0501524000001</v>
      </c>
      <c r="M1067">
        <v>3.0390459037634399</v>
      </c>
      <c r="N1067">
        <v>0</v>
      </c>
      <c r="O1067">
        <v>118.53819</v>
      </c>
      <c r="P1067">
        <v>46777.348399000002</v>
      </c>
      <c r="Q1067">
        <v>62.872780106182702</v>
      </c>
      <c r="R1067">
        <v>46.142524999999999</v>
      </c>
      <c r="S1067">
        <v>84.523099999999999</v>
      </c>
      <c r="T1067" s="80" t="s">
        <v>46</v>
      </c>
      <c r="U1067" s="79"/>
    </row>
    <row r="1068" spans="2:21">
      <c r="B1068" s="78">
        <v>49461</v>
      </c>
      <c r="C1068" t="s">
        <v>24</v>
      </c>
      <c r="D1068">
        <v>0</v>
      </c>
      <c r="E1068">
        <v>0</v>
      </c>
      <c r="F1068">
        <v>0</v>
      </c>
      <c r="G1068">
        <v>0</v>
      </c>
      <c r="H1068">
        <v>791186.82496</v>
      </c>
      <c r="I1068">
        <v>1098.87059022222</v>
      </c>
      <c r="J1068">
        <v>1020.0094</v>
      </c>
      <c r="K1068">
        <v>1170</v>
      </c>
      <c r="L1068">
        <v>348.509094</v>
      </c>
      <c r="M1068">
        <v>0.48404040833333301</v>
      </c>
      <c r="N1068">
        <v>0</v>
      </c>
      <c r="O1068">
        <v>53.342613</v>
      </c>
      <c r="P1068">
        <v>131367.90473000001</v>
      </c>
      <c r="Q1068">
        <v>182.45542323611099</v>
      </c>
      <c r="R1068">
        <v>138.55314999999999</v>
      </c>
      <c r="S1068">
        <v>225.4478</v>
      </c>
      <c r="T1068" s="80" t="s">
        <v>46</v>
      </c>
      <c r="U1068" s="79"/>
    </row>
    <row r="1069" spans="2:21">
      <c r="B1069" s="78">
        <v>49461</v>
      </c>
      <c r="C1069" t="s">
        <v>23</v>
      </c>
      <c r="D1069">
        <v>44743.903702000003</v>
      </c>
      <c r="E1069">
        <v>62.144310697222203</v>
      </c>
      <c r="F1069">
        <v>28.01108</v>
      </c>
      <c r="G1069">
        <v>95.386669999999995</v>
      </c>
      <c r="H1069">
        <v>749280.73935000005</v>
      </c>
      <c r="I1069">
        <v>1040.6676935416599</v>
      </c>
      <c r="J1069">
        <v>1000.2574499999999</v>
      </c>
      <c r="K1069">
        <v>1154.5456999999999</v>
      </c>
      <c r="L1069">
        <v>0</v>
      </c>
      <c r="M1069">
        <v>0</v>
      </c>
      <c r="N1069">
        <v>0</v>
      </c>
      <c r="O1069">
        <v>0</v>
      </c>
      <c r="P1069">
        <v>51860.997772000002</v>
      </c>
      <c r="Q1069">
        <v>72.029163572222203</v>
      </c>
      <c r="R1069">
        <v>48.841873</v>
      </c>
      <c r="S1069">
        <v>98.370239999999995</v>
      </c>
      <c r="T1069" s="80" t="s">
        <v>46</v>
      </c>
      <c r="U1069" s="79"/>
    </row>
    <row r="1070" spans="2:21">
      <c r="B1070" s="78">
        <v>49491</v>
      </c>
      <c r="C1070" t="s">
        <v>24</v>
      </c>
      <c r="D1070">
        <v>0</v>
      </c>
      <c r="E1070">
        <v>0</v>
      </c>
      <c r="F1070">
        <v>0</v>
      </c>
      <c r="G1070">
        <v>0</v>
      </c>
      <c r="H1070">
        <v>820070.12193000002</v>
      </c>
      <c r="I1070">
        <v>1102.24478754032</v>
      </c>
      <c r="J1070">
        <v>1020.1057</v>
      </c>
      <c r="K1070">
        <v>1170</v>
      </c>
      <c r="L1070">
        <v>0</v>
      </c>
      <c r="M1070">
        <v>0</v>
      </c>
      <c r="N1070">
        <v>0</v>
      </c>
      <c r="O1070">
        <v>0</v>
      </c>
      <c r="P1070">
        <v>144447.13136</v>
      </c>
      <c r="Q1070">
        <v>194.14937010752601</v>
      </c>
      <c r="R1070">
        <v>152.84783999999999</v>
      </c>
      <c r="S1070">
        <v>235.03423000000001</v>
      </c>
      <c r="T1070" s="80" t="s">
        <v>46</v>
      </c>
      <c r="U1070" s="79"/>
    </row>
    <row r="1071" spans="2:21">
      <c r="B1071" s="78">
        <v>49491</v>
      </c>
      <c r="C1071" t="s">
        <v>23</v>
      </c>
      <c r="D1071">
        <v>53766.804642000003</v>
      </c>
      <c r="E1071">
        <v>72.267210540322495</v>
      </c>
      <c r="F1071">
        <v>40.358710000000002</v>
      </c>
      <c r="G1071">
        <v>95.444640000000007</v>
      </c>
      <c r="H1071">
        <v>792981.26947000006</v>
      </c>
      <c r="I1071">
        <v>1065.8350396102101</v>
      </c>
      <c r="J1071">
        <v>1000.9561</v>
      </c>
      <c r="K1071">
        <v>1225</v>
      </c>
      <c r="L1071">
        <v>0</v>
      </c>
      <c r="M1071">
        <v>0</v>
      </c>
      <c r="N1071">
        <v>0</v>
      </c>
      <c r="O1071">
        <v>0</v>
      </c>
      <c r="P1071">
        <v>61340.792479000003</v>
      </c>
      <c r="Q1071">
        <v>82.447301719085999</v>
      </c>
      <c r="R1071">
        <v>55.383076000000003</v>
      </c>
      <c r="S1071">
        <v>100.305115</v>
      </c>
      <c r="T1071" s="80" t="s">
        <v>46</v>
      </c>
      <c r="U1071" s="79"/>
    </row>
    <row r="1072" spans="2:21">
      <c r="B1072" s="78">
        <v>49522</v>
      </c>
      <c r="C1072" t="s">
        <v>24</v>
      </c>
      <c r="D1072">
        <v>0</v>
      </c>
      <c r="E1072">
        <v>0</v>
      </c>
      <c r="F1072">
        <v>0</v>
      </c>
      <c r="G1072">
        <v>0</v>
      </c>
      <c r="H1072">
        <v>817525.2683</v>
      </c>
      <c r="I1072">
        <v>1098.8242853494601</v>
      </c>
      <c r="J1072">
        <v>1020.0928</v>
      </c>
      <c r="K1072">
        <v>1170</v>
      </c>
      <c r="L1072">
        <v>0</v>
      </c>
      <c r="M1072">
        <v>0</v>
      </c>
      <c r="N1072">
        <v>0</v>
      </c>
      <c r="O1072">
        <v>0</v>
      </c>
      <c r="P1072">
        <v>143509.08298000001</v>
      </c>
      <c r="Q1072">
        <v>192.888552392473</v>
      </c>
      <c r="R1072">
        <v>154.03982999999999</v>
      </c>
      <c r="S1072">
        <v>231.70876000000001</v>
      </c>
      <c r="T1072" s="80" t="s">
        <v>46</v>
      </c>
      <c r="U1072" s="79"/>
    </row>
    <row r="1073" spans="2:21">
      <c r="B1073" s="78">
        <v>49522</v>
      </c>
      <c r="C1073" t="s">
        <v>23</v>
      </c>
      <c r="D1073">
        <v>55419.998699000003</v>
      </c>
      <c r="E1073">
        <v>74.489245563172005</v>
      </c>
      <c r="F1073">
        <v>38.989075</v>
      </c>
      <c r="G1073">
        <v>93.647800000000004</v>
      </c>
      <c r="H1073">
        <v>795727.22496000002</v>
      </c>
      <c r="I1073">
        <v>1069.52584</v>
      </c>
      <c r="J1073">
        <v>1000.1659</v>
      </c>
      <c r="K1073">
        <v>1225</v>
      </c>
      <c r="L1073">
        <v>0</v>
      </c>
      <c r="M1073">
        <v>0</v>
      </c>
      <c r="N1073">
        <v>0</v>
      </c>
      <c r="O1073">
        <v>0</v>
      </c>
      <c r="P1073">
        <v>63228.638867000001</v>
      </c>
      <c r="Q1073">
        <v>84.984729659946197</v>
      </c>
      <c r="R1073">
        <v>70.579319999999996</v>
      </c>
      <c r="S1073">
        <v>99.959890000000001</v>
      </c>
      <c r="T1073" s="80" t="s">
        <v>46</v>
      </c>
      <c r="U1073" s="79"/>
    </row>
    <row r="1074" spans="2:21">
      <c r="B1074" s="78">
        <v>49553</v>
      </c>
      <c r="C1074" t="s">
        <v>24</v>
      </c>
      <c r="D1074">
        <v>0</v>
      </c>
      <c r="E1074">
        <v>0</v>
      </c>
      <c r="F1074">
        <v>0</v>
      </c>
      <c r="G1074">
        <v>0</v>
      </c>
      <c r="H1074">
        <v>794626.67055000004</v>
      </c>
      <c r="I1074">
        <v>1103.6481535416599</v>
      </c>
      <c r="J1074">
        <v>1020.07764</v>
      </c>
      <c r="K1074">
        <v>1170</v>
      </c>
      <c r="L1074">
        <v>0</v>
      </c>
      <c r="M1074">
        <v>0</v>
      </c>
      <c r="N1074">
        <v>0</v>
      </c>
      <c r="O1074">
        <v>0</v>
      </c>
      <c r="P1074">
        <v>129628.49003</v>
      </c>
      <c r="Q1074">
        <v>180.03956948611099</v>
      </c>
      <c r="R1074">
        <v>146.94085999999999</v>
      </c>
      <c r="S1074">
        <v>228.49956</v>
      </c>
      <c r="T1074" s="80" t="s">
        <v>46</v>
      </c>
      <c r="U1074" s="79"/>
    </row>
    <row r="1075" spans="2:21">
      <c r="B1075" s="78">
        <v>49553</v>
      </c>
      <c r="C1075" t="s">
        <v>23</v>
      </c>
      <c r="D1075">
        <v>58496.143429000003</v>
      </c>
      <c r="E1075">
        <v>81.244643651388799</v>
      </c>
      <c r="F1075">
        <v>68.46275</v>
      </c>
      <c r="G1075">
        <v>91.630369999999999</v>
      </c>
      <c r="H1075">
        <v>762919.81819999998</v>
      </c>
      <c r="I1075">
        <v>1059.61085861111</v>
      </c>
      <c r="J1075">
        <v>1000.18207</v>
      </c>
      <c r="K1075">
        <v>1225</v>
      </c>
      <c r="L1075">
        <v>0</v>
      </c>
      <c r="M1075">
        <v>0</v>
      </c>
      <c r="N1075">
        <v>0</v>
      </c>
      <c r="O1075">
        <v>0</v>
      </c>
      <c r="P1075">
        <v>59039.462527999996</v>
      </c>
      <c r="Q1075">
        <v>81.999253511111107</v>
      </c>
      <c r="R1075">
        <v>68.46275</v>
      </c>
      <c r="S1075">
        <v>93.890770000000003</v>
      </c>
      <c r="T1075" s="80" t="s">
        <v>46</v>
      </c>
      <c r="U1075" s="79"/>
    </row>
    <row r="1076" spans="2:21">
      <c r="B1076" s="78">
        <v>49583</v>
      </c>
      <c r="C1076" t="s">
        <v>24</v>
      </c>
      <c r="D1076">
        <v>0</v>
      </c>
      <c r="E1076">
        <v>0</v>
      </c>
      <c r="F1076">
        <v>0</v>
      </c>
      <c r="G1076">
        <v>0</v>
      </c>
      <c r="H1076">
        <v>830068.15902000002</v>
      </c>
      <c r="I1076">
        <v>1115.68300943548</v>
      </c>
      <c r="J1076">
        <v>1020.59644</v>
      </c>
      <c r="K1076">
        <v>1170</v>
      </c>
      <c r="L1076">
        <v>0</v>
      </c>
      <c r="M1076">
        <v>0</v>
      </c>
      <c r="N1076">
        <v>0</v>
      </c>
      <c r="O1076">
        <v>0</v>
      </c>
      <c r="P1076">
        <v>121785.47847</v>
      </c>
      <c r="Q1076">
        <v>163.69015923386999</v>
      </c>
      <c r="R1076">
        <v>129.04433</v>
      </c>
      <c r="S1076">
        <v>207.43746999999999</v>
      </c>
      <c r="T1076" s="80" t="s">
        <v>46</v>
      </c>
      <c r="U1076" s="79"/>
    </row>
    <row r="1077" spans="2:21">
      <c r="B1077" s="78">
        <v>49583</v>
      </c>
      <c r="C1077" t="s">
        <v>23</v>
      </c>
      <c r="D1077">
        <v>60234.496006000001</v>
      </c>
      <c r="E1077">
        <v>80.960344094085997</v>
      </c>
      <c r="F1077">
        <v>69.439480000000003</v>
      </c>
      <c r="G1077">
        <v>93.831824999999995</v>
      </c>
      <c r="H1077">
        <v>779163.28957000002</v>
      </c>
      <c r="I1077">
        <v>1047.2624859811799</v>
      </c>
      <c r="J1077">
        <v>1000.15674</v>
      </c>
      <c r="K1077">
        <v>1221.732</v>
      </c>
      <c r="L1077">
        <v>0</v>
      </c>
      <c r="M1077">
        <v>0</v>
      </c>
      <c r="N1077">
        <v>0</v>
      </c>
      <c r="O1077">
        <v>0</v>
      </c>
      <c r="P1077">
        <v>61002.833549000003</v>
      </c>
      <c r="Q1077">
        <v>81.993055845430106</v>
      </c>
      <c r="R1077">
        <v>69.627173999999997</v>
      </c>
      <c r="S1077">
        <v>94.808430000000001</v>
      </c>
      <c r="T1077" s="80" t="s">
        <v>46</v>
      </c>
      <c r="U1077" s="79"/>
    </row>
    <row r="1078" spans="2:21">
      <c r="B1078" s="78">
        <v>49614</v>
      </c>
      <c r="C1078" t="s">
        <v>24</v>
      </c>
      <c r="D1078">
        <v>0</v>
      </c>
      <c r="E1078">
        <v>0</v>
      </c>
      <c r="F1078">
        <v>0</v>
      </c>
      <c r="G1078">
        <v>0</v>
      </c>
      <c r="H1078">
        <v>794714.14086000004</v>
      </c>
      <c r="I1078">
        <v>1103.7696400833299</v>
      </c>
      <c r="J1078">
        <v>1020.09546</v>
      </c>
      <c r="K1078">
        <v>1170</v>
      </c>
      <c r="L1078">
        <v>0</v>
      </c>
      <c r="M1078">
        <v>0</v>
      </c>
      <c r="N1078">
        <v>0</v>
      </c>
      <c r="O1078">
        <v>0</v>
      </c>
      <c r="P1078">
        <v>125818.84428999999</v>
      </c>
      <c r="Q1078">
        <v>174.74839484722199</v>
      </c>
      <c r="R1078">
        <v>146.27133000000001</v>
      </c>
      <c r="S1078">
        <v>205.48747</v>
      </c>
      <c r="T1078" s="80" t="s">
        <v>46</v>
      </c>
      <c r="U1078" s="79"/>
    </row>
    <row r="1079" spans="2:21">
      <c r="B1079" s="78">
        <v>49614</v>
      </c>
      <c r="C1079" t="s">
        <v>23</v>
      </c>
      <c r="D1079">
        <v>60709.001419</v>
      </c>
      <c r="E1079">
        <v>84.318057526388799</v>
      </c>
      <c r="F1079">
        <v>66.231894999999994</v>
      </c>
      <c r="G1079">
        <v>98.281509999999997</v>
      </c>
      <c r="H1079">
        <v>761363.61395999999</v>
      </c>
      <c r="I1079">
        <v>1057.4494638333299</v>
      </c>
      <c r="J1079">
        <v>1000.06323</v>
      </c>
      <c r="K1079">
        <v>1200.7865999999999</v>
      </c>
      <c r="L1079">
        <v>0</v>
      </c>
      <c r="M1079">
        <v>0</v>
      </c>
      <c r="N1079">
        <v>0</v>
      </c>
      <c r="O1079">
        <v>0</v>
      </c>
      <c r="P1079">
        <v>59684.720335999998</v>
      </c>
      <c r="Q1079">
        <v>82.895444911111099</v>
      </c>
      <c r="R1079">
        <v>66.231894999999994</v>
      </c>
      <c r="S1079">
        <v>97.304479999999998</v>
      </c>
      <c r="T1079" s="80" t="s">
        <v>46</v>
      </c>
      <c r="U1079" s="79"/>
    </row>
    <row r="1080" spans="2:21">
      <c r="B1080" s="78">
        <v>49644</v>
      </c>
      <c r="C1080" t="s">
        <v>24</v>
      </c>
      <c r="D1080">
        <v>0</v>
      </c>
      <c r="E1080">
        <v>0</v>
      </c>
      <c r="F1080">
        <v>0</v>
      </c>
      <c r="G1080">
        <v>0</v>
      </c>
      <c r="H1080">
        <v>819163.46849</v>
      </c>
      <c r="I1080">
        <v>1101.0261673252601</v>
      </c>
      <c r="J1080">
        <v>1020.0493</v>
      </c>
      <c r="K1080">
        <v>1170</v>
      </c>
      <c r="L1080">
        <v>0</v>
      </c>
      <c r="M1080">
        <v>0</v>
      </c>
      <c r="N1080">
        <v>0</v>
      </c>
      <c r="O1080">
        <v>0</v>
      </c>
      <c r="P1080">
        <v>135555.80567999999</v>
      </c>
      <c r="Q1080">
        <v>182.198663548387</v>
      </c>
      <c r="R1080">
        <v>158.31099</v>
      </c>
      <c r="S1080">
        <v>205.32092</v>
      </c>
      <c r="T1080" s="80" t="s">
        <v>46</v>
      </c>
      <c r="U1080" s="79"/>
    </row>
    <row r="1081" spans="2:21">
      <c r="B1081" s="78">
        <v>49644</v>
      </c>
      <c r="C1081" t="s">
        <v>23</v>
      </c>
      <c r="D1081">
        <v>62783.109500999999</v>
      </c>
      <c r="E1081">
        <v>84.385899866935404</v>
      </c>
      <c r="F1081">
        <v>48.066147000000001</v>
      </c>
      <c r="G1081">
        <v>102.883224</v>
      </c>
      <c r="H1081">
        <v>785589.86415000004</v>
      </c>
      <c r="I1081">
        <v>1055.9003550403199</v>
      </c>
      <c r="J1081">
        <v>1000.1398</v>
      </c>
      <c r="K1081">
        <v>1191.4195999999999</v>
      </c>
      <c r="L1081">
        <v>0</v>
      </c>
      <c r="M1081">
        <v>0</v>
      </c>
      <c r="N1081">
        <v>0</v>
      </c>
      <c r="O1081">
        <v>0</v>
      </c>
      <c r="P1081">
        <v>66275.021143999998</v>
      </c>
      <c r="Q1081">
        <v>89.079329494623593</v>
      </c>
      <c r="R1081">
        <v>79.079440000000005</v>
      </c>
      <c r="S1081">
        <v>100.99729000000001</v>
      </c>
      <c r="T1081" s="80" t="s">
        <v>46</v>
      </c>
      <c r="U1081" s="79"/>
    </row>
    <row r="1082" spans="2:21">
      <c r="B1082" s="78">
        <v>49675</v>
      </c>
      <c r="C1082" t="s">
        <v>24</v>
      </c>
      <c r="D1082">
        <v>0</v>
      </c>
      <c r="E1082">
        <v>0</v>
      </c>
      <c r="F1082">
        <v>0</v>
      </c>
      <c r="G1082">
        <v>0</v>
      </c>
      <c r="H1082">
        <v>819016.28333000001</v>
      </c>
      <c r="I1082">
        <v>1100.8283378091301</v>
      </c>
      <c r="J1082">
        <v>1020.26294</v>
      </c>
      <c r="K1082">
        <v>1170</v>
      </c>
      <c r="L1082">
        <v>0</v>
      </c>
      <c r="M1082">
        <v>0</v>
      </c>
      <c r="N1082">
        <v>0</v>
      </c>
      <c r="O1082">
        <v>0</v>
      </c>
      <c r="P1082">
        <v>136950.63899000001</v>
      </c>
      <c r="Q1082">
        <v>184.07343950268799</v>
      </c>
      <c r="R1082">
        <v>157.80852999999999</v>
      </c>
      <c r="S1082">
        <v>208.62225000000001</v>
      </c>
      <c r="T1082" s="80" t="s">
        <v>46</v>
      </c>
      <c r="U1082" s="79"/>
    </row>
    <row r="1083" spans="2:21">
      <c r="B1083" s="78">
        <v>49675</v>
      </c>
      <c r="C1083" t="s">
        <v>23</v>
      </c>
      <c r="D1083">
        <v>63469.529782999998</v>
      </c>
      <c r="E1083">
        <v>85.308507772849396</v>
      </c>
      <c r="F1083">
        <v>49.871727</v>
      </c>
      <c r="G1083">
        <v>107.89211</v>
      </c>
      <c r="H1083">
        <v>797660.04108999996</v>
      </c>
      <c r="I1083">
        <v>1072.12371114247</v>
      </c>
      <c r="J1083">
        <v>1000.2501</v>
      </c>
      <c r="K1083">
        <v>1225</v>
      </c>
      <c r="L1083">
        <v>0</v>
      </c>
      <c r="M1083">
        <v>0</v>
      </c>
      <c r="N1083">
        <v>0</v>
      </c>
      <c r="O1083">
        <v>0</v>
      </c>
      <c r="P1083">
        <v>66613.953416999997</v>
      </c>
      <c r="Q1083">
        <v>89.534883625000006</v>
      </c>
      <c r="R1083">
        <v>76.275739999999999</v>
      </c>
      <c r="S1083">
        <v>105.07284</v>
      </c>
      <c r="T1083" s="80" t="s">
        <v>46</v>
      </c>
      <c r="U1083" s="79"/>
    </row>
    <row r="1084" spans="2:21">
      <c r="B1084" s="78">
        <v>49706</v>
      </c>
      <c r="C1084" t="s">
        <v>24</v>
      </c>
      <c r="D1084">
        <v>0</v>
      </c>
      <c r="E1084">
        <v>0</v>
      </c>
      <c r="F1084">
        <v>0</v>
      </c>
      <c r="G1084">
        <v>0</v>
      </c>
      <c r="H1084">
        <v>770666.18345000001</v>
      </c>
      <c r="I1084">
        <v>1107.2789992097701</v>
      </c>
      <c r="J1084">
        <v>1020.01514</v>
      </c>
      <c r="K1084">
        <v>1170</v>
      </c>
      <c r="L1084">
        <v>0</v>
      </c>
      <c r="M1084">
        <v>0</v>
      </c>
      <c r="N1084">
        <v>0</v>
      </c>
      <c r="O1084">
        <v>0</v>
      </c>
      <c r="P1084">
        <v>126871.40654</v>
      </c>
      <c r="Q1084">
        <v>182.28650364942499</v>
      </c>
      <c r="R1084">
        <v>158.24930000000001</v>
      </c>
      <c r="S1084">
        <v>209.42019999999999</v>
      </c>
      <c r="T1084" s="80" t="s">
        <v>46</v>
      </c>
      <c r="U1084" s="79"/>
    </row>
    <row r="1085" spans="2:21">
      <c r="B1085" s="78">
        <v>49706</v>
      </c>
      <c r="C1085" t="s">
        <v>23</v>
      </c>
      <c r="D1085">
        <v>56160.054152999997</v>
      </c>
      <c r="E1085">
        <v>80.689732978448205</v>
      </c>
      <c r="F1085">
        <v>42.989998</v>
      </c>
      <c r="G1085">
        <v>102.76778</v>
      </c>
      <c r="H1085">
        <v>738241.20888000005</v>
      </c>
      <c r="I1085">
        <v>1060.6913920689601</v>
      </c>
      <c r="J1085">
        <v>1000.2027</v>
      </c>
      <c r="K1085">
        <v>1225</v>
      </c>
      <c r="L1085">
        <v>0</v>
      </c>
      <c r="M1085">
        <v>0</v>
      </c>
      <c r="N1085">
        <v>0</v>
      </c>
      <c r="O1085">
        <v>0</v>
      </c>
      <c r="P1085">
        <v>60022.747490000002</v>
      </c>
      <c r="Q1085">
        <v>86.239579727011403</v>
      </c>
      <c r="R1085">
        <v>70.789680000000004</v>
      </c>
      <c r="S1085">
        <v>99.408580000000001</v>
      </c>
      <c r="T1085" s="80" t="s">
        <v>46</v>
      </c>
      <c r="U1085" s="79"/>
    </row>
    <row r="1086" spans="2:21">
      <c r="B1086" s="78">
        <v>49735</v>
      </c>
      <c r="C1086" t="s">
        <v>24</v>
      </c>
      <c r="D1086">
        <v>0</v>
      </c>
      <c r="E1086">
        <v>0</v>
      </c>
      <c r="F1086">
        <v>0</v>
      </c>
      <c r="G1086">
        <v>0</v>
      </c>
      <c r="H1086">
        <v>823786.32952999999</v>
      </c>
      <c r="I1086">
        <v>1107.23969022849</v>
      </c>
      <c r="J1086">
        <v>1020.1142599999999</v>
      </c>
      <c r="K1086">
        <v>1170</v>
      </c>
      <c r="L1086">
        <v>0</v>
      </c>
      <c r="M1086">
        <v>0</v>
      </c>
      <c r="N1086">
        <v>0</v>
      </c>
      <c r="O1086">
        <v>0</v>
      </c>
      <c r="P1086">
        <v>126692.04368</v>
      </c>
      <c r="Q1086">
        <v>170.285004946236</v>
      </c>
      <c r="R1086">
        <v>137.89214000000001</v>
      </c>
      <c r="S1086">
        <v>210.89760000000001</v>
      </c>
      <c r="T1086" s="80" t="s">
        <v>46</v>
      </c>
      <c r="U1086" s="79"/>
    </row>
    <row r="1087" spans="2:21">
      <c r="B1087" s="78">
        <v>49735</v>
      </c>
      <c r="C1087" t="s">
        <v>23</v>
      </c>
      <c r="D1087">
        <v>63088.344214999997</v>
      </c>
      <c r="E1087">
        <v>84.796161579301</v>
      </c>
      <c r="F1087">
        <v>62.250343000000001</v>
      </c>
      <c r="G1087">
        <v>99.573809999999995</v>
      </c>
      <c r="H1087">
        <v>785164.66092000005</v>
      </c>
      <c r="I1087">
        <v>1055.32884532258</v>
      </c>
      <c r="J1087">
        <v>1000.10284</v>
      </c>
      <c r="K1087">
        <v>1225</v>
      </c>
      <c r="L1087">
        <v>0</v>
      </c>
      <c r="M1087">
        <v>0</v>
      </c>
      <c r="N1087">
        <v>0</v>
      </c>
      <c r="O1087">
        <v>0</v>
      </c>
      <c r="P1087">
        <v>61136.927037000001</v>
      </c>
      <c r="Q1087">
        <v>82.173289028225796</v>
      </c>
      <c r="R1087">
        <v>62.567905000000003</v>
      </c>
      <c r="S1087">
        <v>98.640174999999999</v>
      </c>
      <c r="T1087" s="80" t="s">
        <v>46</v>
      </c>
      <c r="U1087" s="79"/>
    </row>
    <row r="1088" spans="2:21">
      <c r="B1088" s="78">
        <v>49766</v>
      </c>
      <c r="C1088" t="s">
        <v>24</v>
      </c>
      <c r="D1088">
        <v>0</v>
      </c>
      <c r="E1088">
        <v>0</v>
      </c>
      <c r="F1088">
        <v>0</v>
      </c>
      <c r="G1088">
        <v>0</v>
      </c>
      <c r="H1088">
        <v>792177.97490000003</v>
      </c>
      <c r="I1088">
        <v>1100.24718736111</v>
      </c>
      <c r="J1088">
        <v>1020.39307</v>
      </c>
      <c r="K1088">
        <v>1170</v>
      </c>
      <c r="L1088">
        <v>11169.7566695</v>
      </c>
      <c r="M1088">
        <v>15.513550929861101</v>
      </c>
      <c r="N1088">
        <v>0</v>
      </c>
      <c r="O1088">
        <v>204.36829</v>
      </c>
      <c r="P1088">
        <v>116710.885761</v>
      </c>
      <c r="Q1088">
        <v>162.098452445833</v>
      </c>
      <c r="R1088">
        <v>125.55701999999999</v>
      </c>
      <c r="S1088">
        <v>193.0866</v>
      </c>
      <c r="T1088" s="80" t="s">
        <v>46</v>
      </c>
      <c r="U1088" s="79"/>
    </row>
    <row r="1089" spans="2:21">
      <c r="B1089" s="78">
        <v>49766</v>
      </c>
      <c r="C1089" t="s">
        <v>23</v>
      </c>
      <c r="D1089">
        <v>53617.493472000002</v>
      </c>
      <c r="E1089">
        <v>74.468740933333294</v>
      </c>
      <c r="F1089">
        <v>47.893146999999999</v>
      </c>
      <c r="G1089">
        <v>91.840903999999995</v>
      </c>
      <c r="H1089">
        <v>755866.75153999997</v>
      </c>
      <c r="I1089">
        <v>1049.8149326944399</v>
      </c>
      <c r="J1089">
        <v>1000.14746</v>
      </c>
      <c r="K1089">
        <v>1225</v>
      </c>
      <c r="L1089">
        <v>369.06967520000001</v>
      </c>
      <c r="M1089">
        <v>0.51259677111111102</v>
      </c>
      <c r="N1089">
        <v>0</v>
      </c>
      <c r="O1089">
        <v>58.698030000000003</v>
      </c>
      <c r="P1089">
        <v>52511.108576999999</v>
      </c>
      <c r="Q1089">
        <v>72.932095245833295</v>
      </c>
      <c r="R1089">
        <v>47.893146999999999</v>
      </c>
      <c r="S1089">
        <v>90.264009999999999</v>
      </c>
      <c r="T1089" s="80" t="s">
        <v>46</v>
      </c>
      <c r="U1089" s="79"/>
    </row>
    <row r="1090" spans="2:21">
      <c r="B1090" s="78">
        <v>49796</v>
      </c>
      <c r="C1090" t="s">
        <v>24</v>
      </c>
      <c r="D1090">
        <v>0</v>
      </c>
      <c r="E1090">
        <v>0</v>
      </c>
      <c r="F1090">
        <v>0</v>
      </c>
      <c r="G1090">
        <v>0</v>
      </c>
      <c r="H1090">
        <v>817956.72412000003</v>
      </c>
      <c r="I1090">
        <v>1099.4041990860201</v>
      </c>
      <c r="J1090">
        <v>1020.3635</v>
      </c>
      <c r="K1090">
        <v>1170</v>
      </c>
      <c r="L1090">
        <v>36.375091599999998</v>
      </c>
      <c r="M1090">
        <v>4.8891252150537599E-2</v>
      </c>
      <c r="N1090">
        <v>0</v>
      </c>
      <c r="O1090">
        <v>14.548317000000001</v>
      </c>
      <c r="P1090">
        <v>128749.56834</v>
      </c>
      <c r="Q1090">
        <v>173.05049508064499</v>
      </c>
      <c r="R1090">
        <v>131.94732999999999</v>
      </c>
      <c r="S1090">
        <v>208.72953999999999</v>
      </c>
      <c r="T1090" s="80" t="s">
        <v>46</v>
      </c>
      <c r="U1090" s="79"/>
    </row>
    <row r="1091" spans="2:21">
      <c r="B1091" s="78">
        <v>49796</v>
      </c>
      <c r="C1091" t="s">
        <v>23</v>
      </c>
      <c r="D1091">
        <v>46602.399909</v>
      </c>
      <c r="E1091">
        <v>62.6376342862903</v>
      </c>
      <c r="F1091">
        <v>44.925342999999998</v>
      </c>
      <c r="G1091">
        <v>86.430915999999996</v>
      </c>
      <c r="H1091">
        <v>776563.62855000002</v>
      </c>
      <c r="I1091">
        <v>1043.7683179435401</v>
      </c>
      <c r="J1091">
        <v>1000.0696</v>
      </c>
      <c r="K1091">
        <v>1212.4049</v>
      </c>
      <c r="L1091">
        <v>2106.0176523</v>
      </c>
      <c r="M1091">
        <v>2.8306688874999999</v>
      </c>
      <c r="N1091">
        <v>0</v>
      </c>
      <c r="O1091">
        <v>109.15098999999999</v>
      </c>
      <c r="P1091">
        <v>46568.045660000003</v>
      </c>
      <c r="Q1091">
        <v>62.591459220430103</v>
      </c>
      <c r="R1091">
        <v>45.743546000000002</v>
      </c>
      <c r="S1091">
        <v>85.988730000000004</v>
      </c>
      <c r="T1091" s="80" t="s">
        <v>46</v>
      </c>
      <c r="U1091" s="79"/>
    </row>
    <row r="1092" spans="2:21">
      <c r="B1092" s="78">
        <v>49827</v>
      </c>
      <c r="C1092" t="s">
        <v>24</v>
      </c>
      <c r="D1092">
        <v>0</v>
      </c>
      <c r="E1092">
        <v>0</v>
      </c>
      <c r="F1092">
        <v>0</v>
      </c>
      <c r="G1092">
        <v>0</v>
      </c>
      <c r="H1092">
        <v>792003.54570000002</v>
      </c>
      <c r="I1092">
        <v>1100.00492458333</v>
      </c>
      <c r="J1092">
        <v>1020.187</v>
      </c>
      <c r="K1092">
        <v>1170</v>
      </c>
      <c r="L1092">
        <v>315.64820099999997</v>
      </c>
      <c r="M1092">
        <v>0.43840027916666602</v>
      </c>
      <c r="N1092">
        <v>0</v>
      </c>
      <c r="O1092">
        <v>60.371169999999999</v>
      </c>
      <c r="P1092">
        <v>132525.94318</v>
      </c>
      <c r="Q1092">
        <v>184.063809972222</v>
      </c>
      <c r="R1092">
        <v>139.56469999999999</v>
      </c>
      <c r="S1092">
        <v>224.89783</v>
      </c>
      <c r="T1092" s="80" t="s">
        <v>46</v>
      </c>
      <c r="U1092" s="79"/>
    </row>
    <row r="1093" spans="2:21">
      <c r="B1093" s="78">
        <v>49827</v>
      </c>
      <c r="C1093" t="s">
        <v>23</v>
      </c>
      <c r="D1093">
        <v>45501.959350999998</v>
      </c>
      <c r="E1093">
        <v>63.197165765277703</v>
      </c>
      <c r="F1093">
        <v>28.209849999999999</v>
      </c>
      <c r="G1093">
        <v>95.134950000000003</v>
      </c>
      <c r="H1093">
        <v>749339.33519000001</v>
      </c>
      <c r="I1093">
        <v>1040.7490766527701</v>
      </c>
      <c r="J1093">
        <v>1000.0093000000001</v>
      </c>
      <c r="K1093">
        <v>1152.5171</v>
      </c>
      <c r="L1093">
        <v>0</v>
      </c>
      <c r="M1093">
        <v>0</v>
      </c>
      <c r="N1093">
        <v>0</v>
      </c>
      <c r="O1093">
        <v>0</v>
      </c>
      <c r="P1093">
        <v>52634.800716999998</v>
      </c>
      <c r="Q1093">
        <v>73.103889884722193</v>
      </c>
      <c r="R1093">
        <v>50.258842000000001</v>
      </c>
      <c r="S1093">
        <v>97.728840000000005</v>
      </c>
      <c r="T1093" s="80" t="s">
        <v>46</v>
      </c>
      <c r="U1093" s="79"/>
    </row>
    <row r="1094" spans="2:21">
      <c r="B1094" s="78">
        <v>49857</v>
      </c>
      <c r="C1094" t="s">
        <v>24</v>
      </c>
      <c r="D1094">
        <v>0</v>
      </c>
      <c r="E1094">
        <v>0</v>
      </c>
      <c r="F1094">
        <v>0</v>
      </c>
      <c r="G1094">
        <v>0</v>
      </c>
      <c r="H1094">
        <v>820016.57085000002</v>
      </c>
      <c r="I1094">
        <v>1102.1728102822501</v>
      </c>
      <c r="J1094">
        <v>1020.1008</v>
      </c>
      <c r="K1094">
        <v>1170</v>
      </c>
      <c r="L1094">
        <v>0</v>
      </c>
      <c r="M1094">
        <v>0</v>
      </c>
      <c r="N1094">
        <v>0</v>
      </c>
      <c r="O1094">
        <v>0</v>
      </c>
      <c r="P1094">
        <v>145661.90416000001</v>
      </c>
      <c r="Q1094">
        <v>195.78212924731099</v>
      </c>
      <c r="R1094">
        <v>153.76232999999999</v>
      </c>
      <c r="S1094">
        <v>239.78781000000001</v>
      </c>
      <c r="T1094" s="80" t="s">
        <v>46</v>
      </c>
      <c r="U1094" s="79"/>
    </row>
    <row r="1095" spans="2:21">
      <c r="B1095" s="78">
        <v>49857</v>
      </c>
      <c r="C1095" t="s">
        <v>23</v>
      </c>
      <c r="D1095">
        <v>54751.550156999998</v>
      </c>
      <c r="E1095">
        <v>73.590793221774106</v>
      </c>
      <c r="F1095">
        <v>40.879600000000003</v>
      </c>
      <c r="G1095">
        <v>96.094470000000001</v>
      </c>
      <c r="H1095">
        <v>794254.82264999999</v>
      </c>
      <c r="I1095">
        <v>1067.54680463709</v>
      </c>
      <c r="J1095">
        <v>1000.27277</v>
      </c>
      <c r="K1095">
        <v>1225</v>
      </c>
      <c r="L1095">
        <v>0</v>
      </c>
      <c r="M1095">
        <v>0</v>
      </c>
      <c r="N1095">
        <v>0</v>
      </c>
      <c r="O1095">
        <v>0</v>
      </c>
      <c r="P1095">
        <v>62626.500270999997</v>
      </c>
      <c r="Q1095">
        <v>84.175403590053705</v>
      </c>
      <c r="R1095">
        <v>56.172955000000002</v>
      </c>
      <c r="S1095">
        <v>100.81755</v>
      </c>
      <c r="T1095" s="80" t="s">
        <v>46</v>
      </c>
      <c r="U1095" s="79"/>
    </row>
    <row r="1096" spans="2:21">
      <c r="B1096" s="78">
        <v>49888</v>
      </c>
      <c r="C1096" t="s">
        <v>24</v>
      </c>
      <c r="D1096">
        <v>0</v>
      </c>
      <c r="E1096">
        <v>0</v>
      </c>
      <c r="F1096">
        <v>0</v>
      </c>
      <c r="G1096">
        <v>0</v>
      </c>
      <c r="H1096">
        <v>817610.04293</v>
      </c>
      <c r="I1096">
        <v>1098.93822974462</v>
      </c>
      <c r="J1096">
        <v>1020.5679</v>
      </c>
      <c r="K1096">
        <v>1170</v>
      </c>
      <c r="L1096">
        <v>0</v>
      </c>
      <c r="M1096">
        <v>0</v>
      </c>
      <c r="N1096">
        <v>0</v>
      </c>
      <c r="O1096">
        <v>0</v>
      </c>
      <c r="P1096">
        <v>143253.19427000001</v>
      </c>
      <c r="Q1096">
        <v>192.54461595430101</v>
      </c>
      <c r="R1096">
        <v>153.79568</v>
      </c>
      <c r="S1096">
        <v>238.12099000000001</v>
      </c>
      <c r="T1096" s="80" t="s">
        <v>46</v>
      </c>
      <c r="U1096" s="79"/>
    </row>
    <row r="1097" spans="2:21">
      <c r="B1097" s="78">
        <v>49888</v>
      </c>
      <c r="C1097" t="s">
        <v>23</v>
      </c>
      <c r="D1097">
        <v>55700.029371999997</v>
      </c>
      <c r="E1097">
        <v>74.865630876343999</v>
      </c>
      <c r="F1097">
        <v>38.450417000000002</v>
      </c>
      <c r="G1097">
        <v>92.873509999999996</v>
      </c>
      <c r="H1097">
        <v>794804.31345000002</v>
      </c>
      <c r="I1097">
        <v>1068.2853675403201</v>
      </c>
      <c r="J1097">
        <v>1000.655</v>
      </c>
      <c r="K1097">
        <v>1225</v>
      </c>
      <c r="L1097">
        <v>0</v>
      </c>
      <c r="M1097">
        <v>0</v>
      </c>
      <c r="N1097">
        <v>0</v>
      </c>
      <c r="O1097">
        <v>0</v>
      </c>
      <c r="P1097">
        <v>62856.890160000003</v>
      </c>
      <c r="Q1097">
        <v>84.485067419354806</v>
      </c>
      <c r="R1097">
        <v>70.109954999999999</v>
      </c>
      <c r="S1097">
        <v>97.796424999999999</v>
      </c>
      <c r="T1097" s="80" t="s">
        <v>46</v>
      </c>
      <c r="U1097" s="79"/>
    </row>
    <row r="1098" spans="2:21">
      <c r="B1098" s="78">
        <v>49919</v>
      </c>
      <c r="C1098" t="s">
        <v>24</v>
      </c>
      <c r="D1098">
        <v>0</v>
      </c>
      <c r="E1098">
        <v>0</v>
      </c>
      <c r="F1098">
        <v>0</v>
      </c>
      <c r="G1098">
        <v>0</v>
      </c>
      <c r="H1098">
        <v>795958.11954999994</v>
      </c>
      <c r="I1098">
        <v>1105.4973882638801</v>
      </c>
      <c r="J1098">
        <v>1020.3085</v>
      </c>
      <c r="K1098">
        <v>1170</v>
      </c>
      <c r="L1098">
        <v>0</v>
      </c>
      <c r="M1098">
        <v>0</v>
      </c>
      <c r="N1098">
        <v>0</v>
      </c>
      <c r="O1098">
        <v>0</v>
      </c>
      <c r="P1098">
        <v>130131.16462</v>
      </c>
      <c r="Q1098">
        <v>180.737728638888</v>
      </c>
      <c r="R1098">
        <v>144.78474</v>
      </c>
      <c r="S1098">
        <v>231.03885</v>
      </c>
      <c r="T1098" s="80" t="s">
        <v>46</v>
      </c>
      <c r="U1098" s="79"/>
    </row>
    <row r="1099" spans="2:21">
      <c r="B1099" s="78">
        <v>49919</v>
      </c>
      <c r="C1099" t="s">
        <v>23</v>
      </c>
      <c r="D1099">
        <v>58886.469236999998</v>
      </c>
      <c r="E1099">
        <v>81.786762829166605</v>
      </c>
      <c r="F1099">
        <v>68.652959999999993</v>
      </c>
      <c r="G1099">
        <v>93.095339999999993</v>
      </c>
      <c r="H1099">
        <v>763983.70813000004</v>
      </c>
      <c r="I1099">
        <v>1061.08848351388</v>
      </c>
      <c r="J1099">
        <v>1000.06793</v>
      </c>
      <c r="K1099">
        <v>1225</v>
      </c>
      <c r="L1099">
        <v>0</v>
      </c>
      <c r="M1099">
        <v>0</v>
      </c>
      <c r="N1099">
        <v>0</v>
      </c>
      <c r="O1099">
        <v>0</v>
      </c>
      <c r="P1099">
        <v>59404.291744000002</v>
      </c>
      <c r="Q1099">
        <v>82.505960755555506</v>
      </c>
      <c r="R1099">
        <v>68.652959999999993</v>
      </c>
      <c r="S1099">
        <v>95.674520000000001</v>
      </c>
      <c r="T1099" s="80" t="s">
        <v>46</v>
      </c>
      <c r="U1099" s="79"/>
    </row>
    <row r="1100" spans="2:21">
      <c r="B1100" s="78">
        <v>49949</v>
      </c>
      <c r="C1100" t="s">
        <v>24</v>
      </c>
      <c r="D1100">
        <v>0</v>
      </c>
      <c r="E1100">
        <v>0</v>
      </c>
      <c r="F1100">
        <v>0</v>
      </c>
      <c r="G1100">
        <v>0</v>
      </c>
      <c r="H1100">
        <v>828875.06059000001</v>
      </c>
      <c r="I1100">
        <v>1114.0793825134399</v>
      </c>
      <c r="J1100">
        <v>1020.44775</v>
      </c>
      <c r="K1100">
        <v>1170</v>
      </c>
      <c r="L1100">
        <v>0</v>
      </c>
      <c r="M1100">
        <v>0</v>
      </c>
      <c r="N1100">
        <v>0</v>
      </c>
      <c r="O1100">
        <v>0</v>
      </c>
      <c r="P1100">
        <v>122827.55142</v>
      </c>
      <c r="Q1100">
        <v>165.09079491935401</v>
      </c>
      <c r="R1100">
        <v>128.67398</v>
      </c>
      <c r="S1100">
        <v>208.08655999999999</v>
      </c>
      <c r="T1100" s="80" t="s">
        <v>46</v>
      </c>
      <c r="U1100" s="79"/>
    </row>
    <row r="1101" spans="2:21">
      <c r="B1101" s="78">
        <v>49949</v>
      </c>
      <c r="C1101" t="s">
        <v>23</v>
      </c>
      <c r="D1101">
        <v>60389.595034999998</v>
      </c>
      <c r="E1101">
        <v>81.168810530913902</v>
      </c>
      <c r="F1101">
        <v>69.672169999999994</v>
      </c>
      <c r="G1101">
        <v>94.194190000000006</v>
      </c>
      <c r="H1101">
        <v>779376.38332000002</v>
      </c>
      <c r="I1101">
        <v>1047.54890231182</v>
      </c>
      <c r="J1101">
        <v>1000.10455</v>
      </c>
      <c r="K1101">
        <v>1214.3523</v>
      </c>
      <c r="L1101">
        <v>0</v>
      </c>
      <c r="M1101">
        <v>0</v>
      </c>
      <c r="N1101">
        <v>0</v>
      </c>
      <c r="O1101">
        <v>0</v>
      </c>
      <c r="P1101">
        <v>61180.282368</v>
      </c>
      <c r="Q1101">
        <v>82.231562322580601</v>
      </c>
      <c r="R1101">
        <v>69.672169999999994</v>
      </c>
      <c r="S1101">
        <v>94.827719999999999</v>
      </c>
      <c r="T1101" s="80" t="s">
        <v>46</v>
      </c>
      <c r="U1101" s="79"/>
    </row>
    <row r="1102" spans="2:21">
      <c r="B1102" s="78">
        <v>49980</v>
      </c>
      <c r="C1102" t="s">
        <v>24</v>
      </c>
      <c r="D1102">
        <v>0</v>
      </c>
      <c r="E1102">
        <v>0</v>
      </c>
      <c r="F1102">
        <v>0</v>
      </c>
      <c r="G1102">
        <v>0</v>
      </c>
      <c r="H1102">
        <v>794217.56047000003</v>
      </c>
      <c r="I1102">
        <v>1103.0799450972199</v>
      </c>
      <c r="J1102">
        <v>1021.5017</v>
      </c>
      <c r="K1102">
        <v>1170</v>
      </c>
      <c r="L1102">
        <v>0</v>
      </c>
      <c r="M1102">
        <v>0</v>
      </c>
      <c r="N1102">
        <v>0</v>
      </c>
      <c r="O1102">
        <v>0</v>
      </c>
      <c r="P1102">
        <v>126289.25349</v>
      </c>
      <c r="Q1102">
        <v>175.40174095833299</v>
      </c>
      <c r="R1102">
        <v>147.90030999999999</v>
      </c>
      <c r="S1102">
        <v>204.06929</v>
      </c>
      <c r="T1102" s="80" t="s">
        <v>46</v>
      </c>
      <c r="U1102" s="79"/>
    </row>
    <row r="1103" spans="2:21">
      <c r="B1103" s="78">
        <v>49980</v>
      </c>
      <c r="C1103" t="s">
        <v>23</v>
      </c>
      <c r="D1103">
        <v>61647.420781000001</v>
      </c>
      <c r="E1103">
        <v>85.621417751388805</v>
      </c>
      <c r="F1103">
        <v>73.596190000000007</v>
      </c>
      <c r="G1103">
        <v>98.252449999999996</v>
      </c>
      <c r="H1103">
        <v>760755.21938999998</v>
      </c>
      <c r="I1103">
        <v>1056.604471375</v>
      </c>
      <c r="J1103">
        <v>1000.7354</v>
      </c>
      <c r="K1103">
        <v>1213.2565999999999</v>
      </c>
      <c r="L1103">
        <v>0</v>
      </c>
      <c r="M1103">
        <v>0</v>
      </c>
      <c r="N1103">
        <v>0</v>
      </c>
      <c r="O1103">
        <v>0</v>
      </c>
      <c r="P1103">
        <v>60495.485949000002</v>
      </c>
      <c r="Q1103">
        <v>84.021508262500006</v>
      </c>
      <c r="R1103">
        <v>73.596190000000007</v>
      </c>
      <c r="S1103">
        <v>96.255359999999996</v>
      </c>
      <c r="T1103" s="80" t="s">
        <v>46</v>
      </c>
      <c r="U1103" s="79"/>
    </row>
    <row r="1104" spans="2:21">
      <c r="B1104" s="78">
        <v>50010</v>
      </c>
      <c r="C1104" t="s">
        <v>24</v>
      </c>
      <c r="D1104">
        <v>0</v>
      </c>
      <c r="E1104">
        <v>0</v>
      </c>
      <c r="F1104">
        <v>0</v>
      </c>
      <c r="G1104">
        <v>0</v>
      </c>
      <c r="H1104">
        <v>818747.76159000001</v>
      </c>
      <c r="I1104">
        <v>1100.4674214919301</v>
      </c>
      <c r="J1104">
        <v>1020.4589999999999</v>
      </c>
      <c r="K1104">
        <v>1170</v>
      </c>
      <c r="L1104">
        <v>0</v>
      </c>
      <c r="M1104">
        <v>0</v>
      </c>
      <c r="N1104">
        <v>0</v>
      </c>
      <c r="O1104">
        <v>0</v>
      </c>
      <c r="P1104">
        <v>136761.05966</v>
      </c>
      <c r="Q1104">
        <v>183.81862857526801</v>
      </c>
      <c r="R1104">
        <v>158.79225</v>
      </c>
      <c r="S1104">
        <v>208.07820000000001</v>
      </c>
      <c r="T1104" s="80" t="s">
        <v>46</v>
      </c>
      <c r="U1104" s="79"/>
    </row>
    <row r="1105" spans="2:21">
      <c r="B1105" s="78">
        <v>50010</v>
      </c>
      <c r="C1105" t="s">
        <v>23</v>
      </c>
      <c r="D1105">
        <v>62705.348946999999</v>
      </c>
      <c r="E1105">
        <v>84.281382993279493</v>
      </c>
      <c r="F1105">
        <v>49.127580000000002</v>
      </c>
      <c r="G1105">
        <v>103.83025000000001</v>
      </c>
      <c r="H1105">
        <v>787449.06111999997</v>
      </c>
      <c r="I1105">
        <v>1058.3992756989201</v>
      </c>
      <c r="J1105">
        <v>1000.75684</v>
      </c>
      <c r="K1105">
        <v>1220.5847000000001</v>
      </c>
      <c r="L1105">
        <v>0</v>
      </c>
      <c r="M1105">
        <v>0</v>
      </c>
      <c r="N1105">
        <v>0</v>
      </c>
      <c r="O1105">
        <v>0</v>
      </c>
      <c r="P1105">
        <v>66597.014314999993</v>
      </c>
      <c r="Q1105">
        <v>89.512116014784894</v>
      </c>
      <c r="R1105">
        <v>79.605220000000003</v>
      </c>
      <c r="S1105">
        <v>101.65572</v>
      </c>
      <c r="T1105" s="80" t="s">
        <v>46</v>
      </c>
      <c r="U1105" s="79"/>
    </row>
    <row r="1106" spans="2:21">
      <c r="B1106" s="78">
        <v>50041</v>
      </c>
      <c r="C1106" t="s">
        <v>24</v>
      </c>
      <c r="D1106">
        <v>0</v>
      </c>
      <c r="E1106">
        <v>0</v>
      </c>
      <c r="F1106">
        <v>0</v>
      </c>
      <c r="G1106">
        <v>0</v>
      </c>
      <c r="H1106">
        <v>818877.54249000002</v>
      </c>
      <c r="I1106">
        <v>1100.64185818548</v>
      </c>
      <c r="J1106">
        <v>1020.1428</v>
      </c>
      <c r="K1106">
        <v>1170</v>
      </c>
      <c r="L1106">
        <v>0</v>
      </c>
      <c r="M1106">
        <v>0</v>
      </c>
      <c r="N1106">
        <v>0</v>
      </c>
      <c r="O1106">
        <v>0</v>
      </c>
      <c r="P1106">
        <v>137320.85983999999</v>
      </c>
      <c r="Q1106">
        <v>184.57104817204299</v>
      </c>
      <c r="R1106">
        <v>160.52806000000001</v>
      </c>
      <c r="S1106">
        <v>208.24716000000001</v>
      </c>
      <c r="T1106" s="80" t="s">
        <v>46</v>
      </c>
      <c r="U1106" s="79"/>
    </row>
    <row r="1107" spans="2:21">
      <c r="B1107" s="78">
        <v>50041</v>
      </c>
      <c r="C1107" t="s">
        <v>23</v>
      </c>
      <c r="D1107">
        <v>63772.591395000003</v>
      </c>
      <c r="E1107">
        <v>85.715848649193504</v>
      </c>
      <c r="F1107">
        <v>49.497753000000003</v>
      </c>
      <c r="G1107">
        <v>108.05803</v>
      </c>
      <c r="H1107">
        <v>797067.98641000001</v>
      </c>
      <c r="I1107">
        <v>1071.32793872311</v>
      </c>
      <c r="J1107">
        <v>1000.1598</v>
      </c>
      <c r="K1107">
        <v>1225</v>
      </c>
      <c r="L1107">
        <v>0</v>
      </c>
      <c r="M1107">
        <v>0</v>
      </c>
      <c r="N1107">
        <v>0</v>
      </c>
      <c r="O1107">
        <v>0</v>
      </c>
      <c r="P1107">
        <v>66652.676726000005</v>
      </c>
      <c r="Q1107">
        <v>89.586931083333297</v>
      </c>
      <c r="R1107">
        <v>76.326449999999994</v>
      </c>
      <c r="S1107">
        <v>104.59487</v>
      </c>
      <c r="T1107" s="80" t="s">
        <v>46</v>
      </c>
      <c r="U1107" s="79"/>
    </row>
    <row r="1108" spans="2:21">
      <c r="B1108" s="78">
        <v>50072</v>
      </c>
      <c r="C1108" t="s">
        <v>24</v>
      </c>
      <c r="D1108">
        <v>0</v>
      </c>
      <c r="E1108">
        <v>0</v>
      </c>
      <c r="F1108">
        <v>0</v>
      </c>
      <c r="G1108">
        <v>0</v>
      </c>
      <c r="H1108">
        <v>744253.26613</v>
      </c>
      <c r="I1108">
        <v>1107.5197412648799</v>
      </c>
      <c r="J1108">
        <v>1020.70483</v>
      </c>
      <c r="K1108">
        <v>1170</v>
      </c>
      <c r="L1108">
        <v>0</v>
      </c>
      <c r="M1108">
        <v>0</v>
      </c>
      <c r="N1108">
        <v>0</v>
      </c>
      <c r="O1108">
        <v>0</v>
      </c>
      <c r="P1108">
        <v>122998.45512</v>
      </c>
      <c r="Q1108">
        <v>183.03341535714199</v>
      </c>
      <c r="R1108">
        <v>158.22638000000001</v>
      </c>
      <c r="S1108">
        <v>211.94398000000001</v>
      </c>
      <c r="T1108" s="80" t="s">
        <v>46</v>
      </c>
      <c r="U1108" s="79"/>
    </row>
    <row r="1109" spans="2:21">
      <c r="B1109" s="78">
        <v>50072</v>
      </c>
      <c r="C1109" t="s">
        <v>23</v>
      </c>
      <c r="D1109">
        <v>53963.649139000001</v>
      </c>
      <c r="E1109">
        <v>80.303049313987998</v>
      </c>
      <c r="F1109">
        <v>42.799689999999998</v>
      </c>
      <c r="G1109">
        <v>103.34095000000001</v>
      </c>
      <c r="H1109">
        <v>711365.94657999999</v>
      </c>
      <c r="I1109">
        <v>1058.5802776487999</v>
      </c>
      <c r="J1109">
        <v>1000.029</v>
      </c>
      <c r="K1109">
        <v>1225</v>
      </c>
      <c r="L1109">
        <v>0</v>
      </c>
      <c r="M1109">
        <v>0</v>
      </c>
      <c r="N1109">
        <v>0</v>
      </c>
      <c r="O1109">
        <v>0</v>
      </c>
      <c r="P1109">
        <v>57716.061753000002</v>
      </c>
      <c r="Q1109">
        <v>85.886996656250005</v>
      </c>
      <c r="R1109">
        <v>64.774749999999997</v>
      </c>
      <c r="S1109">
        <v>100.16374999999999</v>
      </c>
      <c r="T1109" s="80" t="s">
        <v>46</v>
      </c>
      <c r="U1109" s="79"/>
    </row>
    <row r="1110" spans="2:21">
      <c r="B1110" s="78">
        <v>50100</v>
      </c>
      <c r="C1110" t="s">
        <v>24</v>
      </c>
      <c r="D1110">
        <v>0</v>
      </c>
      <c r="E1110">
        <v>0</v>
      </c>
      <c r="F1110">
        <v>0</v>
      </c>
      <c r="G1110">
        <v>0</v>
      </c>
      <c r="H1110">
        <v>824605.66353000002</v>
      </c>
      <c r="I1110">
        <v>1108.34094560483</v>
      </c>
      <c r="J1110">
        <v>1020.35547</v>
      </c>
      <c r="K1110">
        <v>1170</v>
      </c>
      <c r="L1110">
        <v>29.427147000000001</v>
      </c>
      <c r="M1110">
        <v>3.95526169354838E-2</v>
      </c>
      <c r="N1110">
        <v>0</v>
      </c>
      <c r="O1110">
        <v>29.427147000000001</v>
      </c>
      <c r="P1110">
        <v>128481.25854</v>
      </c>
      <c r="Q1110">
        <v>172.689863629032</v>
      </c>
      <c r="R1110">
        <v>136.47613999999999</v>
      </c>
      <c r="S1110">
        <v>214.44046</v>
      </c>
      <c r="T1110" s="80" t="s">
        <v>46</v>
      </c>
      <c r="U1110" s="79"/>
    </row>
    <row r="1111" spans="2:21">
      <c r="B1111" s="78">
        <v>50100</v>
      </c>
      <c r="C1111" t="s">
        <v>23</v>
      </c>
      <c r="D1111">
        <v>63140.637063000002</v>
      </c>
      <c r="E1111">
        <v>84.866447665322497</v>
      </c>
      <c r="F1111">
        <v>62.451979999999999</v>
      </c>
      <c r="G1111">
        <v>99.144844000000006</v>
      </c>
      <c r="H1111">
        <v>786020.02031000005</v>
      </c>
      <c r="I1111">
        <v>1056.47852192204</v>
      </c>
      <c r="J1111">
        <v>1000.0708</v>
      </c>
      <c r="K1111">
        <v>1225</v>
      </c>
      <c r="L1111">
        <v>0</v>
      </c>
      <c r="M1111">
        <v>0</v>
      </c>
      <c r="N1111">
        <v>0</v>
      </c>
      <c r="O1111">
        <v>0</v>
      </c>
      <c r="P1111">
        <v>61230.889319000002</v>
      </c>
      <c r="Q1111">
        <v>82.299582418010701</v>
      </c>
      <c r="R1111">
        <v>62.770620000000001</v>
      </c>
      <c r="S1111">
        <v>97.934740000000005</v>
      </c>
      <c r="T1111" s="80" t="s">
        <v>46</v>
      </c>
      <c r="U1111" s="79"/>
    </row>
    <row r="1112" spans="2:21">
      <c r="B1112" s="78">
        <v>50131</v>
      </c>
      <c r="C1112" t="s">
        <v>24</v>
      </c>
      <c r="D1112">
        <v>0</v>
      </c>
      <c r="E1112">
        <v>0</v>
      </c>
      <c r="F1112">
        <v>0</v>
      </c>
      <c r="G1112">
        <v>0</v>
      </c>
      <c r="H1112">
        <v>792035.56790000002</v>
      </c>
      <c r="I1112">
        <v>1100.04939986111</v>
      </c>
      <c r="J1112">
        <v>1020.03296</v>
      </c>
      <c r="K1112">
        <v>1170</v>
      </c>
      <c r="L1112">
        <v>22183.426090720001</v>
      </c>
      <c r="M1112">
        <v>30.8103140148888</v>
      </c>
      <c r="N1112">
        <v>0</v>
      </c>
      <c r="O1112">
        <v>223.65161000000001</v>
      </c>
      <c r="P1112">
        <v>115973.71870899999</v>
      </c>
      <c r="Q1112">
        <v>161.074609318055</v>
      </c>
      <c r="R1112">
        <v>125.523926</v>
      </c>
      <c r="S1112">
        <v>199.65076999999999</v>
      </c>
      <c r="T1112" s="80" t="s">
        <v>46</v>
      </c>
      <c r="U1112" s="79"/>
    </row>
    <row r="1113" spans="2:21">
      <c r="B1113" s="78">
        <v>50131</v>
      </c>
      <c r="C1113" t="s">
        <v>23</v>
      </c>
      <c r="D1113">
        <v>53618.129171</v>
      </c>
      <c r="E1113">
        <v>74.469623848611107</v>
      </c>
      <c r="F1113">
        <v>49.019329999999997</v>
      </c>
      <c r="G1113">
        <v>92.538300000000007</v>
      </c>
      <c r="H1113">
        <v>755825.17591999995</v>
      </c>
      <c r="I1113">
        <v>1049.7571887777699</v>
      </c>
      <c r="J1113">
        <v>1000.04517</v>
      </c>
      <c r="K1113">
        <v>1225</v>
      </c>
      <c r="L1113">
        <v>541.05709090000005</v>
      </c>
      <c r="M1113">
        <v>0.75146818180555497</v>
      </c>
      <c r="N1113">
        <v>0</v>
      </c>
      <c r="O1113">
        <v>66.545029999999997</v>
      </c>
      <c r="P1113">
        <v>52478.976755999996</v>
      </c>
      <c r="Q1113">
        <v>72.887467716666606</v>
      </c>
      <c r="R1113">
        <v>49.019329999999997</v>
      </c>
      <c r="S1113">
        <v>91.536590000000004</v>
      </c>
      <c r="T1113" s="80" t="s">
        <v>46</v>
      </c>
      <c r="U1113" s="79"/>
    </row>
    <row r="1114" spans="2:21">
      <c r="B1114" s="78">
        <v>50161</v>
      </c>
      <c r="C1114" t="s">
        <v>24</v>
      </c>
      <c r="D1114">
        <v>0</v>
      </c>
      <c r="E1114">
        <v>0</v>
      </c>
      <c r="F1114">
        <v>0</v>
      </c>
      <c r="G1114">
        <v>0</v>
      </c>
      <c r="H1114">
        <v>818935.41604000004</v>
      </c>
      <c r="I1114">
        <v>1100.7196452150499</v>
      </c>
      <c r="J1114">
        <v>1020.4956</v>
      </c>
      <c r="K1114">
        <v>1170</v>
      </c>
      <c r="L1114">
        <v>59.593246399999998</v>
      </c>
      <c r="M1114">
        <v>8.0098449462365495E-2</v>
      </c>
      <c r="N1114">
        <v>0</v>
      </c>
      <c r="O1114">
        <v>18.929848</v>
      </c>
      <c r="P1114">
        <v>129447.34066</v>
      </c>
      <c r="Q1114">
        <v>173.98836110215001</v>
      </c>
      <c r="R1114">
        <v>131.94484</v>
      </c>
      <c r="S1114">
        <v>208.31917999999999</v>
      </c>
      <c r="T1114" s="80" t="s">
        <v>46</v>
      </c>
      <c r="U1114" s="79"/>
    </row>
    <row r="1115" spans="2:21">
      <c r="B1115" s="78">
        <v>50161</v>
      </c>
      <c r="C1115" t="s">
        <v>23</v>
      </c>
      <c r="D1115">
        <v>46623.611642000003</v>
      </c>
      <c r="E1115">
        <v>62.6661446801075</v>
      </c>
      <c r="F1115">
        <v>46.057236000000003</v>
      </c>
      <c r="G1115">
        <v>82.855484000000004</v>
      </c>
      <c r="H1115">
        <v>776192.58062999998</v>
      </c>
      <c r="I1115">
        <v>1043.26959762096</v>
      </c>
      <c r="J1115">
        <v>1000.01294</v>
      </c>
      <c r="K1115">
        <v>1209.126</v>
      </c>
      <c r="L1115">
        <v>1945.99148483</v>
      </c>
      <c r="M1115">
        <v>2.6155799527284902</v>
      </c>
      <c r="N1115">
        <v>0</v>
      </c>
      <c r="O1115">
        <v>103.893074</v>
      </c>
      <c r="P1115">
        <v>46584.609833000002</v>
      </c>
      <c r="Q1115">
        <v>62.613722893817197</v>
      </c>
      <c r="R1115">
        <v>46.383502999999997</v>
      </c>
      <c r="S1115">
        <v>82.532120000000006</v>
      </c>
      <c r="T1115" s="80" t="s">
        <v>46</v>
      </c>
      <c r="U1115" s="79"/>
    </row>
    <row r="1116" spans="2:21">
      <c r="B1116" s="78">
        <v>50192</v>
      </c>
      <c r="C1116" t="s">
        <v>24</v>
      </c>
      <c r="D1116">
        <v>0</v>
      </c>
      <c r="E1116">
        <v>0</v>
      </c>
      <c r="F1116">
        <v>0</v>
      </c>
      <c r="G1116">
        <v>0</v>
      </c>
      <c r="H1116">
        <v>792403.48956999998</v>
      </c>
      <c r="I1116">
        <v>1100.56040218055</v>
      </c>
      <c r="J1116">
        <v>1020.0582000000001</v>
      </c>
      <c r="K1116">
        <v>1170</v>
      </c>
      <c r="L1116">
        <v>317.64502700000003</v>
      </c>
      <c r="M1116">
        <v>0.44117364861111102</v>
      </c>
      <c r="N1116">
        <v>0</v>
      </c>
      <c r="O1116">
        <v>59.993484000000002</v>
      </c>
      <c r="P1116">
        <v>133677.31544999999</v>
      </c>
      <c r="Q1116">
        <v>185.66293812500001</v>
      </c>
      <c r="R1116">
        <v>140.52115000000001</v>
      </c>
      <c r="S1116">
        <v>225.44566</v>
      </c>
      <c r="T1116" s="80" t="s">
        <v>46</v>
      </c>
      <c r="U1116" s="79"/>
    </row>
    <row r="1117" spans="2:21">
      <c r="B1117" s="78">
        <v>50192</v>
      </c>
      <c r="C1117" t="s">
        <v>23</v>
      </c>
      <c r="D1117">
        <v>45621.501063000003</v>
      </c>
      <c r="E1117">
        <v>63.363195920833299</v>
      </c>
      <c r="F1117">
        <v>28.375729</v>
      </c>
      <c r="G1117">
        <v>93.754310000000004</v>
      </c>
      <c r="H1117">
        <v>750267.57723000005</v>
      </c>
      <c r="I1117">
        <v>1042.03830170833</v>
      </c>
      <c r="J1117">
        <v>1000.0219</v>
      </c>
      <c r="K1117">
        <v>1156.05</v>
      </c>
      <c r="L1117">
        <v>0</v>
      </c>
      <c r="M1117">
        <v>0</v>
      </c>
      <c r="N1117">
        <v>0</v>
      </c>
      <c r="O1117">
        <v>0</v>
      </c>
      <c r="P1117">
        <v>53055.613289000001</v>
      </c>
      <c r="Q1117">
        <v>73.688351790277693</v>
      </c>
      <c r="R1117">
        <v>49.464526999999997</v>
      </c>
      <c r="S1117">
        <v>96.394970000000001</v>
      </c>
      <c r="T1117" s="80" t="s">
        <v>46</v>
      </c>
      <c r="U1117" s="79"/>
    </row>
    <row r="1118" spans="2:21">
      <c r="B1118" s="78">
        <v>50222</v>
      </c>
      <c r="C1118" t="s">
        <v>24</v>
      </c>
      <c r="D1118">
        <v>0</v>
      </c>
      <c r="E1118">
        <v>0</v>
      </c>
      <c r="F1118">
        <v>0</v>
      </c>
      <c r="G1118">
        <v>0</v>
      </c>
      <c r="H1118">
        <v>820836.80260000005</v>
      </c>
      <c r="I1118">
        <v>1103.2752723118199</v>
      </c>
      <c r="J1118">
        <v>1020.2163</v>
      </c>
      <c r="K1118">
        <v>1170</v>
      </c>
      <c r="L1118">
        <v>0</v>
      </c>
      <c r="M1118">
        <v>0</v>
      </c>
      <c r="N1118">
        <v>0</v>
      </c>
      <c r="O1118">
        <v>0</v>
      </c>
      <c r="P1118">
        <v>146490.09607999999</v>
      </c>
      <c r="Q1118">
        <v>196.895290430107</v>
      </c>
      <c r="R1118">
        <v>154.59152</v>
      </c>
      <c r="S1118">
        <v>239.63278</v>
      </c>
      <c r="T1118" s="80" t="s">
        <v>46</v>
      </c>
      <c r="U1118" s="79"/>
    </row>
    <row r="1119" spans="2:21">
      <c r="B1119" s="78">
        <v>50222</v>
      </c>
      <c r="C1119" t="s">
        <v>23</v>
      </c>
      <c r="D1119">
        <v>53912.377234</v>
      </c>
      <c r="E1119">
        <v>72.462872626343994</v>
      </c>
      <c r="F1119">
        <v>40.010986000000003</v>
      </c>
      <c r="G1119">
        <v>94.875060000000005</v>
      </c>
      <c r="H1119">
        <v>793974.48994</v>
      </c>
      <c r="I1119">
        <v>1067.1700133602101</v>
      </c>
      <c r="J1119">
        <v>1000.06494</v>
      </c>
      <c r="K1119">
        <v>1225</v>
      </c>
      <c r="L1119">
        <v>0</v>
      </c>
      <c r="M1119">
        <v>0</v>
      </c>
      <c r="N1119">
        <v>0</v>
      </c>
      <c r="O1119">
        <v>0</v>
      </c>
      <c r="P1119">
        <v>61791.655667999999</v>
      </c>
      <c r="Q1119">
        <v>83.053300629032194</v>
      </c>
      <c r="R1119">
        <v>55.666060000000002</v>
      </c>
      <c r="S1119">
        <v>99.223060000000004</v>
      </c>
      <c r="T1119" s="80" t="s">
        <v>46</v>
      </c>
      <c r="U1119" s="79"/>
    </row>
    <row r="1120" spans="2:21">
      <c r="B1120" s="78">
        <v>50253</v>
      </c>
      <c r="C1120" t="s">
        <v>24</v>
      </c>
      <c r="D1120">
        <v>0</v>
      </c>
      <c r="E1120">
        <v>0</v>
      </c>
      <c r="F1120">
        <v>0</v>
      </c>
      <c r="G1120">
        <v>0</v>
      </c>
      <c r="H1120">
        <v>817211.51289000001</v>
      </c>
      <c r="I1120">
        <v>1098.4025710886999</v>
      </c>
      <c r="J1120">
        <v>1020.2405</v>
      </c>
      <c r="K1120">
        <v>1170</v>
      </c>
      <c r="L1120">
        <v>0</v>
      </c>
      <c r="M1120">
        <v>0</v>
      </c>
      <c r="N1120">
        <v>0</v>
      </c>
      <c r="O1120">
        <v>0</v>
      </c>
      <c r="P1120">
        <v>143468.97777999999</v>
      </c>
      <c r="Q1120">
        <v>192.83464755376301</v>
      </c>
      <c r="R1120">
        <v>154.66628</v>
      </c>
      <c r="S1120">
        <v>235.47220999999999</v>
      </c>
      <c r="T1120" s="80" t="s">
        <v>46</v>
      </c>
      <c r="U1120" s="79"/>
    </row>
    <row r="1121" spans="2:21">
      <c r="B1121" s="78">
        <v>50253</v>
      </c>
      <c r="C1121" t="s">
        <v>23</v>
      </c>
      <c r="D1121">
        <v>55647.284088</v>
      </c>
      <c r="E1121">
        <v>74.794736677419294</v>
      </c>
      <c r="F1121">
        <v>38.886578</v>
      </c>
      <c r="G1121">
        <v>92.727609999999999</v>
      </c>
      <c r="H1121">
        <v>794888.33174000005</v>
      </c>
      <c r="I1121">
        <v>1068.3982953494601</v>
      </c>
      <c r="J1121">
        <v>1000.4215</v>
      </c>
      <c r="K1121">
        <v>1225</v>
      </c>
      <c r="L1121">
        <v>0</v>
      </c>
      <c r="M1121">
        <v>0</v>
      </c>
      <c r="N1121">
        <v>0</v>
      </c>
      <c r="O1121">
        <v>0</v>
      </c>
      <c r="P1121">
        <v>62793.297307000001</v>
      </c>
      <c r="Q1121">
        <v>84.3995931545698</v>
      </c>
      <c r="R1121">
        <v>70.658990000000003</v>
      </c>
      <c r="S1121">
        <v>99.35642</v>
      </c>
      <c r="T1121" s="80" t="s">
        <v>46</v>
      </c>
      <c r="U1121" s="79"/>
    </row>
    <row r="1122" spans="2:21">
      <c r="B1122" s="78">
        <v>50284</v>
      </c>
      <c r="C1122" t="s">
        <v>24</v>
      </c>
      <c r="D1122">
        <v>0</v>
      </c>
      <c r="E1122">
        <v>0</v>
      </c>
      <c r="F1122">
        <v>0</v>
      </c>
      <c r="G1122">
        <v>0</v>
      </c>
      <c r="H1122">
        <v>795185.77494999999</v>
      </c>
      <c r="I1122">
        <v>1104.42468743055</v>
      </c>
      <c r="J1122">
        <v>1020.18555</v>
      </c>
      <c r="K1122">
        <v>1170</v>
      </c>
      <c r="L1122">
        <v>0</v>
      </c>
      <c r="M1122">
        <v>0</v>
      </c>
      <c r="N1122">
        <v>0</v>
      </c>
      <c r="O1122">
        <v>0</v>
      </c>
      <c r="P1122">
        <v>130208.53573</v>
      </c>
      <c r="Q1122">
        <v>180.84518851388799</v>
      </c>
      <c r="R1122">
        <v>143.58105</v>
      </c>
      <c r="S1122">
        <v>230.29349999999999</v>
      </c>
      <c r="T1122" s="80" t="s">
        <v>46</v>
      </c>
      <c r="U1122" s="79"/>
    </row>
    <row r="1123" spans="2:21">
      <c r="B1123" s="78">
        <v>50284</v>
      </c>
      <c r="C1123" t="s">
        <v>23</v>
      </c>
      <c r="D1123">
        <v>59028.959835000001</v>
      </c>
      <c r="E1123">
        <v>81.984666437499996</v>
      </c>
      <c r="F1123">
        <v>68.764786000000001</v>
      </c>
      <c r="G1123">
        <v>92.941055000000006</v>
      </c>
      <c r="H1123">
        <v>764110.51303999999</v>
      </c>
      <c r="I1123">
        <v>1061.2646014444399</v>
      </c>
      <c r="J1123">
        <v>1000.03577</v>
      </c>
      <c r="K1123">
        <v>1225</v>
      </c>
      <c r="L1123">
        <v>0</v>
      </c>
      <c r="M1123">
        <v>0</v>
      </c>
      <c r="N1123">
        <v>0</v>
      </c>
      <c r="O1123">
        <v>0</v>
      </c>
      <c r="P1123">
        <v>59577.406619000001</v>
      </c>
      <c r="Q1123">
        <v>82.746398081944406</v>
      </c>
      <c r="R1123">
        <v>68.764786000000001</v>
      </c>
      <c r="S1123">
        <v>95.125529999999998</v>
      </c>
      <c r="T1123" s="80" t="s">
        <v>46</v>
      </c>
      <c r="U1123" s="79"/>
    </row>
    <row r="1124" spans="2:21">
      <c r="B1124" s="78">
        <v>50314</v>
      </c>
      <c r="C1124" t="s">
        <v>24</v>
      </c>
      <c r="D1124">
        <v>0</v>
      </c>
      <c r="E1124">
        <v>0</v>
      </c>
      <c r="F1124">
        <v>0</v>
      </c>
      <c r="G1124">
        <v>0</v>
      </c>
      <c r="H1124">
        <v>828552.38902999996</v>
      </c>
      <c r="I1124">
        <v>1113.6456841801</v>
      </c>
      <c r="J1124">
        <v>1020.2311</v>
      </c>
      <c r="K1124">
        <v>1170</v>
      </c>
      <c r="L1124">
        <v>0</v>
      </c>
      <c r="M1124">
        <v>0</v>
      </c>
      <c r="N1124">
        <v>0</v>
      </c>
      <c r="O1124">
        <v>0</v>
      </c>
      <c r="P1124">
        <v>123112.69153</v>
      </c>
      <c r="Q1124">
        <v>165.47404775537601</v>
      </c>
      <c r="R1124">
        <v>128.66019</v>
      </c>
      <c r="S1124">
        <v>206.90974</v>
      </c>
      <c r="T1124" s="80" t="s">
        <v>46</v>
      </c>
      <c r="U1124" s="79"/>
    </row>
    <row r="1125" spans="2:21">
      <c r="B1125" s="78">
        <v>50314</v>
      </c>
      <c r="C1125" t="s">
        <v>23</v>
      </c>
      <c r="D1125">
        <v>60382.031314</v>
      </c>
      <c r="E1125">
        <v>81.158644239247295</v>
      </c>
      <c r="F1125">
        <v>69.688280000000006</v>
      </c>
      <c r="G1125">
        <v>94.804540000000003</v>
      </c>
      <c r="H1125">
        <v>779102.25818999996</v>
      </c>
      <c r="I1125">
        <v>1047.1804545564501</v>
      </c>
      <c r="J1125">
        <v>1000.0503</v>
      </c>
      <c r="K1125">
        <v>1201.7992999999999</v>
      </c>
      <c r="L1125">
        <v>0</v>
      </c>
      <c r="M1125">
        <v>0</v>
      </c>
      <c r="N1125">
        <v>0</v>
      </c>
      <c r="O1125">
        <v>0</v>
      </c>
      <c r="P1125">
        <v>61170.798440999999</v>
      </c>
      <c r="Q1125">
        <v>82.218815108870899</v>
      </c>
      <c r="R1125">
        <v>69.688280000000006</v>
      </c>
      <c r="S1125">
        <v>95.564445000000006</v>
      </c>
      <c r="T1125" s="80" t="s">
        <v>46</v>
      </c>
      <c r="U1125" s="79"/>
    </row>
    <row r="1126" spans="2:21">
      <c r="B1126" s="78">
        <v>50345</v>
      </c>
      <c r="C1126" t="s">
        <v>24</v>
      </c>
      <c r="D1126">
        <v>0</v>
      </c>
      <c r="E1126">
        <v>0</v>
      </c>
      <c r="F1126">
        <v>0</v>
      </c>
      <c r="G1126">
        <v>0</v>
      </c>
      <c r="H1126">
        <v>794828.30946999998</v>
      </c>
      <c r="I1126">
        <v>1103.9282075972201</v>
      </c>
      <c r="J1126">
        <v>1020.03516</v>
      </c>
      <c r="K1126">
        <v>1170</v>
      </c>
      <c r="L1126">
        <v>0</v>
      </c>
      <c r="M1126">
        <v>0</v>
      </c>
      <c r="N1126">
        <v>0</v>
      </c>
      <c r="O1126">
        <v>0</v>
      </c>
      <c r="P1126">
        <v>126943.34005</v>
      </c>
      <c r="Q1126">
        <v>176.31019451388801</v>
      </c>
      <c r="R1126">
        <v>150.06354999999999</v>
      </c>
      <c r="S1126">
        <v>204.36993000000001</v>
      </c>
      <c r="T1126" s="80" t="s">
        <v>46</v>
      </c>
      <c r="U1126" s="79"/>
    </row>
    <row r="1127" spans="2:21">
      <c r="B1127" s="78">
        <v>50345</v>
      </c>
      <c r="C1127" t="s">
        <v>23</v>
      </c>
      <c r="D1127">
        <v>61995.229072000002</v>
      </c>
      <c r="E1127">
        <v>86.104484822222204</v>
      </c>
      <c r="F1127">
        <v>73.996955999999997</v>
      </c>
      <c r="G1127">
        <v>99.080010000000001</v>
      </c>
      <c r="H1127">
        <v>761408.32525999995</v>
      </c>
      <c r="I1127">
        <v>1057.51156286111</v>
      </c>
      <c r="J1127">
        <v>1000.15405</v>
      </c>
      <c r="K1127">
        <v>1221.423</v>
      </c>
      <c r="L1127">
        <v>0</v>
      </c>
      <c r="M1127">
        <v>0</v>
      </c>
      <c r="N1127">
        <v>0</v>
      </c>
      <c r="O1127">
        <v>0</v>
      </c>
      <c r="P1127">
        <v>60749.510645000002</v>
      </c>
      <c r="Q1127">
        <v>84.374320340277706</v>
      </c>
      <c r="R1127">
        <v>73.996955999999997</v>
      </c>
      <c r="S1127">
        <v>97.679249999999996</v>
      </c>
      <c r="T1127" s="80" t="s">
        <v>46</v>
      </c>
      <c r="U1127" s="79"/>
    </row>
    <row r="1128" spans="2:21">
      <c r="B1128" s="78">
        <v>50375</v>
      </c>
      <c r="C1128" t="s">
        <v>24</v>
      </c>
      <c r="D1128">
        <v>0</v>
      </c>
      <c r="E1128">
        <v>0</v>
      </c>
      <c r="F1128">
        <v>0</v>
      </c>
      <c r="G1128">
        <v>0</v>
      </c>
      <c r="H1128">
        <v>818406.75011999998</v>
      </c>
      <c r="I1128">
        <v>1100.0090727419299</v>
      </c>
      <c r="J1128">
        <v>1020.0563</v>
      </c>
      <c r="K1128">
        <v>1170</v>
      </c>
      <c r="L1128">
        <v>0</v>
      </c>
      <c r="M1128">
        <v>0</v>
      </c>
      <c r="N1128">
        <v>0</v>
      </c>
      <c r="O1128">
        <v>0</v>
      </c>
      <c r="P1128">
        <v>137316.5625</v>
      </c>
      <c r="Q1128">
        <v>184.56527217741899</v>
      </c>
      <c r="R1128">
        <v>157.94614999999999</v>
      </c>
      <c r="S1128">
        <v>208.92621</v>
      </c>
      <c r="T1128" s="80" t="s">
        <v>46</v>
      </c>
      <c r="U1128" s="79"/>
    </row>
    <row r="1129" spans="2:21">
      <c r="B1129" s="78">
        <v>50375</v>
      </c>
      <c r="C1129" t="s">
        <v>23</v>
      </c>
      <c r="D1129">
        <v>62725.355286999998</v>
      </c>
      <c r="E1129">
        <v>84.308273235214997</v>
      </c>
      <c r="F1129">
        <v>49.28181</v>
      </c>
      <c r="G1129">
        <v>103.110016</v>
      </c>
      <c r="H1129">
        <v>787410.40517000004</v>
      </c>
      <c r="I1129">
        <v>1058.34731877688</v>
      </c>
      <c r="J1129">
        <v>1000.07715</v>
      </c>
      <c r="K1129">
        <v>1225</v>
      </c>
      <c r="L1129">
        <v>0</v>
      </c>
      <c r="M1129">
        <v>0</v>
      </c>
      <c r="N1129">
        <v>0</v>
      </c>
      <c r="O1129">
        <v>0</v>
      </c>
      <c r="P1129">
        <v>66591.460185999997</v>
      </c>
      <c r="Q1129">
        <v>89.504650787634404</v>
      </c>
      <c r="R1129">
        <v>79.341224999999994</v>
      </c>
      <c r="S1129">
        <v>100.98402</v>
      </c>
      <c r="T1129" s="80" t="s">
        <v>46</v>
      </c>
      <c r="U1129" s="79"/>
    </row>
    <row r="1130" spans="2:21">
      <c r="B1130" s="78">
        <v>50406</v>
      </c>
      <c r="C1130" t="s">
        <v>24</v>
      </c>
      <c r="D1130">
        <v>0</v>
      </c>
      <c r="E1130">
        <v>0</v>
      </c>
      <c r="F1130">
        <v>0</v>
      </c>
      <c r="G1130">
        <v>0</v>
      </c>
      <c r="H1130">
        <v>819368.15963000001</v>
      </c>
      <c r="I1130">
        <v>1101.30128982526</v>
      </c>
      <c r="J1130">
        <v>1020.0531999999999</v>
      </c>
      <c r="K1130">
        <v>1170</v>
      </c>
      <c r="L1130">
        <v>0</v>
      </c>
      <c r="M1130">
        <v>0</v>
      </c>
      <c r="N1130">
        <v>0</v>
      </c>
      <c r="O1130">
        <v>0</v>
      </c>
      <c r="P1130">
        <v>137798.6778</v>
      </c>
      <c r="Q1130">
        <v>185.213276612903</v>
      </c>
      <c r="R1130">
        <v>162.45769000000001</v>
      </c>
      <c r="S1130">
        <v>208.52264</v>
      </c>
      <c r="T1130" s="80" t="s">
        <v>46</v>
      </c>
      <c r="U1130" s="79"/>
    </row>
    <row r="1131" spans="2:21">
      <c r="B1131" s="78">
        <v>50406</v>
      </c>
      <c r="C1131" t="s">
        <v>23</v>
      </c>
      <c r="D1131">
        <v>64072.248905</v>
      </c>
      <c r="E1131">
        <v>86.118614119623601</v>
      </c>
      <c r="F1131">
        <v>49.225085999999997</v>
      </c>
      <c r="G1131">
        <v>108.067345</v>
      </c>
      <c r="H1131">
        <v>796622.21470999997</v>
      </c>
      <c r="I1131">
        <v>1070.72878321236</v>
      </c>
      <c r="J1131">
        <v>1000.0796</v>
      </c>
      <c r="K1131">
        <v>1225</v>
      </c>
      <c r="L1131">
        <v>0</v>
      </c>
      <c r="M1131">
        <v>0</v>
      </c>
      <c r="N1131">
        <v>0</v>
      </c>
      <c r="O1131">
        <v>0</v>
      </c>
      <c r="P1131">
        <v>66716.192999999999</v>
      </c>
      <c r="Q1131">
        <v>89.672302419354807</v>
      </c>
      <c r="R1131">
        <v>77.138599999999997</v>
      </c>
      <c r="S1131">
        <v>104.213326</v>
      </c>
      <c r="T1131" s="80" t="s">
        <v>46</v>
      </c>
      <c r="U1131" s="79"/>
    </row>
    <row r="1132" spans="2:21">
      <c r="B1132" s="78">
        <v>50437</v>
      </c>
      <c r="C1132" t="s">
        <v>24</v>
      </c>
      <c r="D1132">
        <v>0</v>
      </c>
      <c r="E1132">
        <v>0</v>
      </c>
      <c r="F1132">
        <v>0</v>
      </c>
      <c r="G1132">
        <v>0</v>
      </c>
      <c r="H1132">
        <v>744336.80301000003</v>
      </c>
      <c r="I1132">
        <v>1107.6440520982101</v>
      </c>
      <c r="J1132">
        <v>1020.3573</v>
      </c>
      <c r="K1132">
        <v>1170</v>
      </c>
      <c r="L1132">
        <v>0</v>
      </c>
      <c r="M1132">
        <v>0</v>
      </c>
      <c r="N1132">
        <v>0</v>
      </c>
      <c r="O1132">
        <v>0</v>
      </c>
      <c r="P1132">
        <v>123431.63531</v>
      </c>
      <c r="Q1132">
        <v>183.678028735119</v>
      </c>
      <c r="R1132">
        <v>158.40860000000001</v>
      </c>
      <c r="S1132">
        <v>213.23366999999999</v>
      </c>
      <c r="T1132" s="80" t="s">
        <v>46</v>
      </c>
      <c r="U1132" s="79"/>
    </row>
    <row r="1133" spans="2:21">
      <c r="B1133" s="78">
        <v>50437</v>
      </c>
      <c r="C1133" t="s">
        <v>23</v>
      </c>
      <c r="D1133">
        <v>53984.414272000002</v>
      </c>
      <c r="E1133">
        <v>80.333949809523801</v>
      </c>
      <c r="F1133">
        <v>43.340904000000002</v>
      </c>
      <c r="G1133">
        <v>102.93805</v>
      </c>
      <c r="H1133">
        <v>711210.48381999996</v>
      </c>
      <c r="I1133">
        <v>1058.3489342559501</v>
      </c>
      <c r="J1133">
        <v>1000.6974</v>
      </c>
      <c r="K1133">
        <v>1225</v>
      </c>
      <c r="L1133">
        <v>0</v>
      </c>
      <c r="M1133">
        <v>0</v>
      </c>
      <c r="N1133">
        <v>0</v>
      </c>
      <c r="O1133">
        <v>0</v>
      </c>
      <c r="P1133">
        <v>57748.52708</v>
      </c>
      <c r="Q1133">
        <v>85.935308154761898</v>
      </c>
      <c r="R1133">
        <v>69.548410000000004</v>
      </c>
      <c r="S1133">
        <v>99.589129999999997</v>
      </c>
      <c r="T1133" s="80" t="s">
        <v>46</v>
      </c>
      <c r="U1133" s="79"/>
    </row>
    <row r="1134" spans="2:21">
      <c r="B1134" s="78">
        <v>50465</v>
      </c>
      <c r="C1134" t="s">
        <v>24</v>
      </c>
      <c r="D1134">
        <v>0</v>
      </c>
      <c r="E1134">
        <v>0</v>
      </c>
      <c r="F1134">
        <v>0</v>
      </c>
      <c r="G1134">
        <v>0</v>
      </c>
      <c r="H1134">
        <v>823589.20068000001</v>
      </c>
      <c r="I1134">
        <v>1106.9747320967699</v>
      </c>
      <c r="J1134">
        <v>1020.3323</v>
      </c>
      <c r="K1134">
        <v>1170</v>
      </c>
      <c r="L1134">
        <v>64.043257999999994</v>
      </c>
      <c r="M1134">
        <v>8.6079647849462301E-2</v>
      </c>
      <c r="N1134">
        <v>0</v>
      </c>
      <c r="O1134">
        <v>32.828147999999999</v>
      </c>
      <c r="P1134">
        <v>128748.39955</v>
      </c>
      <c r="Q1134">
        <v>173.04892412634399</v>
      </c>
      <c r="R1134">
        <v>137.68387000000001</v>
      </c>
      <c r="S1134">
        <v>210.63036</v>
      </c>
      <c r="T1134" s="80" t="s">
        <v>46</v>
      </c>
      <c r="U1134" s="79"/>
    </row>
    <row r="1135" spans="2:21">
      <c r="B1135" s="78">
        <v>50465</v>
      </c>
      <c r="C1135" t="s">
        <v>23</v>
      </c>
      <c r="D1135">
        <v>63446.077363999997</v>
      </c>
      <c r="E1135">
        <v>85.276985704300998</v>
      </c>
      <c r="F1135">
        <v>63.255645999999999</v>
      </c>
      <c r="G1135">
        <v>100.34396</v>
      </c>
      <c r="H1135">
        <v>786221.78422999999</v>
      </c>
      <c r="I1135">
        <v>1056.74970998655</v>
      </c>
      <c r="J1135">
        <v>1000.1175500000001</v>
      </c>
      <c r="K1135">
        <v>1225</v>
      </c>
      <c r="L1135">
        <v>0</v>
      </c>
      <c r="M1135">
        <v>0</v>
      </c>
      <c r="N1135">
        <v>0</v>
      </c>
      <c r="O1135">
        <v>0</v>
      </c>
      <c r="P1135">
        <v>61558.428194</v>
      </c>
      <c r="Q1135">
        <v>82.739822841397796</v>
      </c>
      <c r="R1135">
        <v>62.617843999999998</v>
      </c>
      <c r="S1135">
        <v>98.023124999999993</v>
      </c>
      <c r="T1135" s="80" t="s">
        <v>46</v>
      </c>
      <c r="U1135" s="79"/>
    </row>
    <row r="1136" spans="2:21">
      <c r="B1136" s="78">
        <v>50496</v>
      </c>
      <c r="C1136" t="s">
        <v>24</v>
      </c>
      <c r="D1136">
        <v>0</v>
      </c>
      <c r="E1136">
        <v>0</v>
      </c>
      <c r="F1136">
        <v>0</v>
      </c>
      <c r="G1136">
        <v>0</v>
      </c>
      <c r="H1136">
        <v>792350.77838000003</v>
      </c>
      <c r="I1136">
        <v>1100.48719219444</v>
      </c>
      <c r="J1136">
        <v>1020.0271</v>
      </c>
      <c r="K1136">
        <v>1170</v>
      </c>
      <c r="L1136">
        <v>18075.509015271</v>
      </c>
      <c r="M1136">
        <v>25.1048736323208</v>
      </c>
      <c r="N1136">
        <v>0</v>
      </c>
      <c r="O1136">
        <v>219.17578</v>
      </c>
      <c r="P1136">
        <v>117001.69482</v>
      </c>
      <c r="Q1136">
        <v>162.50235391666601</v>
      </c>
      <c r="R1136">
        <v>126.94638999999999</v>
      </c>
      <c r="S1136">
        <v>200.00618</v>
      </c>
      <c r="T1136" s="80" t="s">
        <v>46</v>
      </c>
      <c r="U1136" s="79"/>
    </row>
    <row r="1137" spans="2:21">
      <c r="B1137" s="78">
        <v>50496</v>
      </c>
      <c r="C1137" t="s">
        <v>23</v>
      </c>
      <c r="D1137">
        <v>53652.209556000002</v>
      </c>
      <c r="E1137">
        <v>74.516957716666596</v>
      </c>
      <c r="F1137">
        <v>47.456389999999999</v>
      </c>
      <c r="G1137">
        <v>91.555719999999994</v>
      </c>
      <c r="H1137">
        <v>755623.49503999995</v>
      </c>
      <c r="I1137">
        <v>1049.4770764444399</v>
      </c>
      <c r="J1137">
        <v>1000.0270400000001</v>
      </c>
      <c r="K1137">
        <v>1225</v>
      </c>
      <c r="L1137">
        <v>481.05856940000001</v>
      </c>
      <c r="M1137">
        <v>0.66813690194444397</v>
      </c>
      <c r="N1137">
        <v>0</v>
      </c>
      <c r="O1137">
        <v>58.064549999999997</v>
      </c>
      <c r="P1137">
        <v>52525.278864</v>
      </c>
      <c r="Q1137">
        <v>72.951776199999998</v>
      </c>
      <c r="R1137">
        <v>47.456389999999999</v>
      </c>
      <c r="S1137">
        <v>90.126334999999997</v>
      </c>
      <c r="T1137" s="80" t="s">
        <v>46</v>
      </c>
      <c r="U1137" s="79"/>
    </row>
    <row r="1138" spans="2:21">
      <c r="B1138" s="78">
        <v>50526</v>
      </c>
      <c r="C1138" t="s">
        <v>24</v>
      </c>
      <c r="D1138">
        <v>0</v>
      </c>
      <c r="E1138">
        <v>0</v>
      </c>
      <c r="F1138">
        <v>0</v>
      </c>
      <c r="G1138">
        <v>0</v>
      </c>
      <c r="H1138">
        <v>819092.6298</v>
      </c>
      <c r="I1138">
        <v>1100.9309540322499</v>
      </c>
      <c r="J1138">
        <v>1020.3357</v>
      </c>
      <c r="K1138">
        <v>1170</v>
      </c>
      <c r="L1138">
        <v>51.5769503</v>
      </c>
      <c r="M1138">
        <v>6.9323857930107494E-2</v>
      </c>
      <c r="N1138">
        <v>0</v>
      </c>
      <c r="O1138">
        <v>20.936866999999999</v>
      </c>
      <c r="P1138">
        <v>130224.75571</v>
      </c>
      <c r="Q1138">
        <v>175.033273803763</v>
      </c>
      <c r="R1138">
        <v>132.67416</v>
      </c>
      <c r="S1138">
        <v>211.18991</v>
      </c>
      <c r="T1138" s="80" t="s">
        <v>46</v>
      </c>
      <c r="U1138" s="79"/>
    </row>
    <row r="1139" spans="2:21">
      <c r="B1139" s="78">
        <v>50526</v>
      </c>
      <c r="C1139" t="s">
        <v>23</v>
      </c>
      <c r="D1139">
        <v>46644.771518000001</v>
      </c>
      <c r="E1139">
        <v>62.694585373655897</v>
      </c>
      <c r="F1139">
        <v>45.489913999999999</v>
      </c>
      <c r="G1139">
        <v>82.330475000000007</v>
      </c>
      <c r="H1139">
        <v>776777.84713000001</v>
      </c>
      <c r="I1139">
        <v>1044.0562461424699</v>
      </c>
      <c r="J1139">
        <v>1000.00635</v>
      </c>
      <c r="K1139">
        <v>1225</v>
      </c>
      <c r="L1139">
        <v>1882.0851954300001</v>
      </c>
      <c r="M1139">
        <v>2.5296844024596701</v>
      </c>
      <c r="N1139">
        <v>0</v>
      </c>
      <c r="O1139">
        <v>114.65243</v>
      </c>
      <c r="P1139">
        <v>46615.095773000001</v>
      </c>
      <c r="Q1139">
        <v>62.654698619623602</v>
      </c>
      <c r="R1139">
        <v>46.2654</v>
      </c>
      <c r="S1139">
        <v>82.175020000000004</v>
      </c>
      <c r="T1139" s="80" t="s">
        <v>46</v>
      </c>
      <c r="U1139" s="79"/>
    </row>
    <row r="1140" spans="2:21">
      <c r="B1140" s="78">
        <v>50557</v>
      </c>
      <c r="C1140" t="s">
        <v>24</v>
      </c>
      <c r="D1140">
        <v>0</v>
      </c>
      <c r="E1140">
        <v>0</v>
      </c>
      <c r="F1140">
        <v>0</v>
      </c>
      <c r="G1140">
        <v>0</v>
      </c>
      <c r="H1140">
        <v>793426.33455000003</v>
      </c>
      <c r="I1140">
        <v>1101.9810202083299</v>
      </c>
      <c r="J1140">
        <v>1020.0254</v>
      </c>
      <c r="K1140">
        <v>1170</v>
      </c>
      <c r="L1140">
        <v>245.06731500000001</v>
      </c>
      <c r="M1140">
        <v>0.34037127083333302</v>
      </c>
      <c r="N1140">
        <v>0</v>
      </c>
      <c r="O1140">
        <v>57.059288000000002</v>
      </c>
      <c r="P1140">
        <v>134586.03693</v>
      </c>
      <c r="Q1140">
        <v>186.92505129166599</v>
      </c>
      <c r="R1140">
        <v>141.05306999999999</v>
      </c>
      <c r="S1140">
        <v>230.0599</v>
      </c>
      <c r="T1140" s="80" t="s">
        <v>46</v>
      </c>
      <c r="U1140" s="79"/>
    </row>
    <row r="1141" spans="2:21">
      <c r="B1141" s="78">
        <v>50557</v>
      </c>
      <c r="C1141" t="s">
        <v>23</v>
      </c>
      <c r="D1141">
        <v>45858.696612</v>
      </c>
      <c r="E1141">
        <v>63.692634183333297</v>
      </c>
      <c r="F1141">
        <v>27.755330000000001</v>
      </c>
      <c r="G1141">
        <v>93.576160000000002</v>
      </c>
      <c r="H1141">
        <v>750292.04174000002</v>
      </c>
      <c r="I1141">
        <v>1042.0722801944401</v>
      </c>
      <c r="J1141">
        <v>1000.1863</v>
      </c>
      <c r="K1141">
        <v>1165.9978000000001</v>
      </c>
      <c r="L1141">
        <v>3.3978043000000002</v>
      </c>
      <c r="M1141">
        <v>4.7191726388888799E-3</v>
      </c>
      <c r="N1141">
        <v>0</v>
      </c>
      <c r="O1141">
        <v>3.3978043000000002</v>
      </c>
      <c r="P1141">
        <v>53274.955527999999</v>
      </c>
      <c r="Q1141">
        <v>73.992993788888796</v>
      </c>
      <c r="R1141">
        <v>49.332053999999999</v>
      </c>
      <c r="S1141">
        <v>96.426349999999999</v>
      </c>
      <c r="T1141" s="80" t="s">
        <v>46</v>
      </c>
      <c r="U1141" s="79"/>
    </row>
    <row r="1142" spans="2:21">
      <c r="B1142" s="78">
        <v>50587</v>
      </c>
      <c r="C1142" t="s">
        <v>24</v>
      </c>
      <c r="D1142">
        <v>0</v>
      </c>
      <c r="E1142">
        <v>0</v>
      </c>
      <c r="F1142">
        <v>0</v>
      </c>
      <c r="G1142">
        <v>0</v>
      </c>
      <c r="H1142">
        <v>820506.24610999995</v>
      </c>
      <c r="I1142">
        <v>1102.8309759542999</v>
      </c>
      <c r="J1142">
        <v>1020.2168</v>
      </c>
      <c r="K1142">
        <v>1170</v>
      </c>
      <c r="L1142">
        <v>0</v>
      </c>
      <c r="M1142">
        <v>0</v>
      </c>
      <c r="N1142">
        <v>0</v>
      </c>
      <c r="O1142">
        <v>0</v>
      </c>
      <c r="P1142">
        <v>147053.06789000001</v>
      </c>
      <c r="Q1142">
        <v>197.65197297042999</v>
      </c>
      <c r="R1142">
        <v>156.06206</v>
      </c>
      <c r="S1142">
        <v>242.19228000000001</v>
      </c>
      <c r="T1142" s="80" t="s">
        <v>46</v>
      </c>
      <c r="U1142" s="79"/>
    </row>
    <row r="1143" spans="2:21">
      <c r="B1143" s="78">
        <v>50587</v>
      </c>
      <c r="C1143" t="s">
        <v>23</v>
      </c>
      <c r="D1143">
        <v>55054.851368000003</v>
      </c>
      <c r="E1143">
        <v>73.998456139784906</v>
      </c>
      <c r="F1143">
        <v>40.142913999999998</v>
      </c>
      <c r="G1143">
        <v>95.539000000000001</v>
      </c>
      <c r="H1143">
        <v>794199.22762000002</v>
      </c>
      <c r="I1143">
        <v>1067.4720801343999</v>
      </c>
      <c r="J1143">
        <v>1000.3558</v>
      </c>
      <c r="K1143">
        <v>1225</v>
      </c>
      <c r="L1143">
        <v>0</v>
      </c>
      <c r="M1143">
        <v>0</v>
      </c>
      <c r="N1143">
        <v>0</v>
      </c>
      <c r="O1143">
        <v>0</v>
      </c>
      <c r="P1143">
        <v>62637.115769000004</v>
      </c>
      <c r="Q1143">
        <v>84.189671732526804</v>
      </c>
      <c r="R1143">
        <v>55.479404000000002</v>
      </c>
      <c r="S1143">
        <v>99.521190000000004</v>
      </c>
      <c r="T1143" s="80" t="s">
        <v>46</v>
      </c>
      <c r="U1143" s="79"/>
    </row>
    <row r="1144" spans="2:21">
      <c r="B1144" s="78">
        <v>50618</v>
      </c>
      <c r="C1144" t="s">
        <v>24</v>
      </c>
      <c r="D1144">
        <v>0</v>
      </c>
      <c r="E1144">
        <v>0</v>
      </c>
      <c r="F1144">
        <v>0</v>
      </c>
      <c r="G1144">
        <v>0</v>
      </c>
      <c r="H1144">
        <v>818817.94088000001</v>
      </c>
      <c r="I1144">
        <v>1100.5617484946199</v>
      </c>
      <c r="J1144">
        <v>1020.3447</v>
      </c>
      <c r="K1144">
        <v>1170</v>
      </c>
      <c r="L1144">
        <v>0</v>
      </c>
      <c r="M1144">
        <v>0</v>
      </c>
      <c r="N1144">
        <v>0</v>
      </c>
      <c r="O1144">
        <v>0</v>
      </c>
      <c r="P1144">
        <v>144176.88607000001</v>
      </c>
      <c r="Q1144">
        <v>193.78613719085999</v>
      </c>
      <c r="R1144">
        <v>155.02547999999999</v>
      </c>
      <c r="S1144">
        <v>243.90355</v>
      </c>
      <c r="T1144" s="80" t="s">
        <v>46</v>
      </c>
      <c r="U1144" s="79"/>
    </row>
    <row r="1145" spans="2:21">
      <c r="B1145" s="78">
        <v>50618</v>
      </c>
      <c r="C1145" t="s">
        <v>23</v>
      </c>
      <c r="D1145">
        <v>55481.544894999999</v>
      </c>
      <c r="E1145">
        <v>74.571968944892404</v>
      </c>
      <c r="F1145">
        <v>39.302371999999998</v>
      </c>
      <c r="G1145">
        <v>93.417339999999996</v>
      </c>
      <c r="H1145">
        <v>794786.52596</v>
      </c>
      <c r="I1145">
        <v>1068.2614596236499</v>
      </c>
      <c r="J1145">
        <v>1000.0143399999999</v>
      </c>
      <c r="K1145">
        <v>1225</v>
      </c>
      <c r="L1145">
        <v>0</v>
      </c>
      <c r="M1145">
        <v>0</v>
      </c>
      <c r="N1145">
        <v>0</v>
      </c>
      <c r="O1145">
        <v>0</v>
      </c>
      <c r="P1145">
        <v>62927.719551000002</v>
      </c>
      <c r="Q1145">
        <v>84.580268213709601</v>
      </c>
      <c r="R1145">
        <v>70.513626000000002</v>
      </c>
      <c r="S1145">
        <v>100.47692000000001</v>
      </c>
      <c r="T1145" s="80" t="s">
        <v>46</v>
      </c>
      <c r="U1145" s="79"/>
    </row>
    <row r="1146" spans="2:21">
      <c r="B1146" s="78">
        <v>50649</v>
      </c>
      <c r="C1146" t="s">
        <v>24</v>
      </c>
      <c r="D1146">
        <v>0</v>
      </c>
      <c r="E1146">
        <v>0</v>
      </c>
      <c r="F1146">
        <v>0</v>
      </c>
      <c r="G1146">
        <v>0</v>
      </c>
      <c r="H1146">
        <v>795626.67136000004</v>
      </c>
      <c r="I1146">
        <v>1105.0370435555501</v>
      </c>
      <c r="J1146">
        <v>1020.1655</v>
      </c>
      <c r="K1146">
        <v>1170</v>
      </c>
      <c r="L1146">
        <v>0</v>
      </c>
      <c r="M1146">
        <v>0</v>
      </c>
      <c r="N1146">
        <v>0</v>
      </c>
      <c r="O1146">
        <v>0</v>
      </c>
      <c r="P1146">
        <v>130353.553</v>
      </c>
      <c r="Q1146">
        <v>181.04660138888801</v>
      </c>
      <c r="R1146">
        <v>141.73723000000001</v>
      </c>
      <c r="S1146">
        <v>225.21805000000001</v>
      </c>
      <c r="T1146" s="80" t="s">
        <v>46</v>
      </c>
      <c r="U1146" s="79"/>
    </row>
    <row r="1147" spans="2:21">
      <c r="B1147" s="78">
        <v>50649</v>
      </c>
      <c r="C1147" t="s">
        <v>23</v>
      </c>
      <c r="D1147">
        <v>59052.813435999997</v>
      </c>
      <c r="E1147">
        <v>82.017796438888794</v>
      </c>
      <c r="F1147">
        <v>68.332790000000003</v>
      </c>
      <c r="G1147">
        <v>92.408325000000005</v>
      </c>
      <c r="H1147">
        <v>763139.00257000001</v>
      </c>
      <c r="I1147">
        <v>1059.9152813472199</v>
      </c>
      <c r="J1147">
        <v>1000.1275000000001</v>
      </c>
      <c r="K1147">
        <v>1225</v>
      </c>
      <c r="L1147">
        <v>0</v>
      </c>
      <c r="M1147">
        <v>0</v>
      </c>
      <c r="N1147">
        <v>0</v>
      </c>
      <c r="O1147">
        <v>0</v>
      </c>
      <c r="P1147">
        <v>59610.947762000003</v>
      </c>
      <c r="Q1147">
        <v>82.792983002777703</v>
      </c>
      <c r="R1147">
        <v>68.332790000000003</v>
      </c>
      <c r="S1147">
        <v>94.502075000000005</v>
      </c>
      <c r="T1147" s="80" t="s">
        <v>46</v>
      </c>
      <c r="U1147" s="79"/>
    </row>
    <row r="1148" spans="2:21">
      <c r="B1148" s="78">
        <v>50679</v>
      </c>
      <c r="C1148" t="s">
        <v>24</v>
      </c>
      <c r="D1148">
        <v>0</v>
      </c>
      <c r="E1148">
        <v>0</v>
      </c>
      <c r="F1148">
        <v>0</v>
      </c>
      <c r="G1148">
        <v>0</v>
      </c>
      <c r="H1148">
        <v>828295.46681000001</v>
      </c>
      <c r="I1148">
        <v>1113.3003586155901</v>
      </c>
      <c r="J1148">
        <v>1020.6161</v>
      </c>
      <c r="K1148">
        <v>1170</v>
      </c>
      <c r="L1148">
        <v>0</v>
      </c>
      <c r="M1148">
        <v>0</v>
      </c>
      <c r="N1148">
        <v>0</v>
      </c>
      <c r="O1148">
        <v>0</v>
      </c>
      <c r="P1148">
        <v>123384.06399</v>
      </c>
      <c r="Q1148">
        <v>165.83879568548301</v>
      </c>
      <c r="R1148">
        <v>131.09186</v>
      </c>
      <c r="S1148">
        <v>208.32309000000001</v>
      </c>
      <c r="T1148" s="80" t="s">
        <v>46</v>
      </c>
      <c r="U1148" s="79"/>
    </row>
    <row r="1149" spans="2:21">
      <c r="B1149" s="78">
        <v>50679</v>
      </c>
      <c r="C1149" t="s">
        <v>23</v>
      </c>
      <c r="D1149">
        <v>60455.548351999998</v>
      </c>
      <c r="E1149">
        <v>81.257457462365494</v>
      </c>
      <c r="F1149">
        <v>70.347229999999996</v>
      </c>
      <c r="G1149">
        <v>93.611320000000006</v>
      </c>
      <c r="H1149">
        <v>778900.98820999998</v>
      </c>
      <c r="I1149">
        <v>1046.9099303897799</v>
      </c>
      <c r="J1149">
        <v>1000.2968</v>
      </c>
      <c r="K1149">
        <v>1199.2825</v>
      </c>
      <c r="L1149">
        <v>0</v>
      </c>
      <c r="M1149">
        <v>0</v>
      </c>
      <c r="N1149">
        <v>0</v>
      </c>
      <c r="O1149">
        <v>0</v>
      </c>
      <c r="P1149">
        <v>61221.436390000003</v>
      </c>
      <c r="Q1149">
        <v>82.286876868279506</v>
      </c>
      <c r="R1149">
        <v>70.511769999999999</v>
      </c>
      <c r="S1149">
        <v>95.453950000000006</v>
      </c>
      <c r="T1149" s="80" t="s">
        <v>46</v>
      </c>
      <c r="U1149" s="79"/>
    </row>
    <row r="1150" spans="2:21">
      <c r="B1150" s="78">
        <v>50710</v>
      </c>
      <c r="C1150" t="s">
        <v>24</v>
      </c>
      <c r="D1150">
        <v>0</v>
      </c>
      <c r="E1150">
        <v>0</v>
      </c>
      <c r="F1150">
        <v>0</v>
      </c>
      <c r="G1150">
        <v>0</v>
      </c>
      <c r="H1150">
        <v>795105.77327999996</v>
      </c>
      <c r="I1150">
        <v>1104.313574</v>
      </c>
      <c r="J1150">
        <v>1020.07043</v>
      </c>
      <c r="K1150">
        <v>1170</v>
      </c>
      <c r="L1150">
        <v>0</v>
      </c>
      <c r="M1150">
        <v>0</v>
      </c>
      <c r="N1150">
        <v>0</v>
      </c>
      <c r="O1150">
        <v>0</v>
      </c>
      <c r="P1150">
        <v>128031.86685000001</v>
      </c>
      <c r="Q1150">
        <v>177.82203729166599</v>
      </c>
      <c r="R1150">
        <v>150.21849</v>
      </c>
      <c r="S1150">
        <v>204.07686000000001</v>
      </c>
      <c r="T1150" s="80" t="s">
        <v>46</v>
      </c>
      <c r="U1150" s="79"/>
    </row>
    <row r="1151" spans="2:21">
      <c r="B1151" s="78">
        <v>50710</v>
      </c>
      <c r="C1151" t="s">
        <v>23</v>
      </c>
      <c r="D1151">
        <v>62397.584028999998</v>
      </c>
      <c r="E1151">
        <v>86.663311151388797</v>
      </c>
      <c r="F1151">
        <v>73.656715000000005</v>
      </c>
      <c r="G1151">
        <v>100.31967</v>
      </c>
      <c r="H1151">
        <v>761667.10316000006</v>
      </c>
      <c r="I1151">
        <v>1057.8709766111101</v>
      </c>
      <c r="J1151">
        <v>1000.4469</v>
      </c>
      <c r="K1151">
        <v>1210.5309</v>
      </c>
      <c r="L1151">
        <v>0</v>
      </c>
      <c r="M1151">
        <v>0</v>
      </c>
      <c r="N1151">
        <v>0</v>
      </c>
      <c r="O1151">
        <v>0</v>
      </c>
      <c r="P1151">
        <v>61073.532313999996</v>
      </c>
      <c r="Q1151">
        <v>84.824350436111104</v>
      </c>
      <c r="R1151">
        <v>73.767844999999994</v>
      </c>
      <c r="S1151">
        <v>98.553659999999994</v>
      </c>
      <c r="T1151" s="80" t="s">
        <v>46</v>
      </c>
      <c r="U1151" s="79"/>
    </row>
    <row r="1152" spans="2:21">
      <c r="B1152" s="78">
        <v>50740</v>
      </c>
      <c r="C1152" t="s">
        <v>24</v>
      </c>
      <c r="D1152">
        <v>0</v>
      </c>
      <c r="E1152">
        <v>0</v>
      </c>
      <c r="F1152">
        <v>0</v>
      </c>
      <c r="G1152">
        <v>0</v>
      </c>
      <c r="H1152">
        <v>819026.29</v>
      </c>
      <c r="I1152">
        <v>1100.8417876343999</v>
      </c>
      <c r="J1152">
        <v>1020.3843000000001</v>
      </c>
      <c r="K1152">
        <v>1170</v>
      </c>
      <c r="L1152">
        <v>0</v>
      </c>
      <c r="M1152">
        <v>0</v>
      </c>
      <c r="N1152">
        <v>0</v>
      </c>
      <c r="O1152">
        <v>0</v>
      </c>
      <c r="P1152">
        <v>137930.51910999999</v>
      </c>
      <c r="Q1152">
        <v>185.390482674731</v>
      </c>
      <c r="R1152">
        <v>158.77244999999999</v>
      </c>
      <c r="S1152">
        <v>209.64479</v>
      </c>
      <c r="T1152" s="80" t="s">
        <v>46</v>
      </c>
      <c r="U1152" s="79"/>
    </row>
    <row r="1153" spans="2:21">
      <c r="B1153" s="78">
        <v>50740</v>
      </c>
      <c r="C1153" t="s">
        <v>23</v>
      </c>
      <c r="D1153">
        <v>62634.881634999998</v>
      </c>
      <c r="E1153">
        <v>84.186668864247295</v>
      </c>
      <c r="F1153">
        <v>48.28302</v>
      </c>
      <c r="G1153">
        <v>103.42441599999999</v>
      </c>
      <c r="H1153">
        <v>788090.39613999997</v>
      </c>
      <c r="I1153">
        <v>1059.2612851343999</v>
      </c>
      <c r="J1153">
        <v>1000.19763</v>
      </c>
      <c r="K1153">
        <v>1225</v>
      </c>
      <c r="L1153">
        <v>0</v>
      </c>
      <c r="M1153">
        <v>0</v>
      </c>
      <c r="N1153">
        <v>0</v>
      </c>
      <c r="O1153">
        <v>0</v>
      </c>
      <c r="P1153">
        <v>66451.495508000007</v>
      </c>
      <c r="Q1153">
        <v>89.316526220430106</v>
      </c>
      <c r="R1153">
        <v>79.453729999999993</v>
      </c>
      <c r="S1153">
        <v>100.920845</v>
      </c>
      <c r="T1153" s="80" t="s">
        <v>46</v>
      </c>
      <c r="U1153" s="79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Summary</vt:lpstr>
      <vt:lpstr>--- Workpapers --&gt;</vt:lpstr>
      <vt:lpstr>Inter-Hour Costs</vt:lpstr>
      <vt:lpstr>Reserve Shortage</vt:lpstr>
      <vt:lpstr>Reserve Requirements</vt:lpstr>
      <vt:lpstr>'Inter-Hour Costs'!Print_Area</vt:lpstr>
      <vt:lpstr>Summary!Print_Area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Laren Hale</dc:creator>
  <cp:lastModifiedBy>laurieharris</cp:lastModifiedBy>
  <cp:lastPrinted>2014-08-21T15:14:45Z</cp:lastPrinted>
  <dcterms:created xsi:type="dcterms:W3CDTF">2012-05-17T19:17:00Z</dcterms:created>
  <dcterms:modified xsi:type="dcterms:W3CDTF">2014-08-22T16:07:35Z</dcterms:modified>
</cp:coreProperties>
</file>