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40\"/>
    </mc:Choice>
  </mc:AlternateContent>
  <bookViews>
    <workbookView xWindow="-15" yWindow="-15" windowWidth="12180" windowHeight="11205" tabRatio="825"/>
  </bookViews>
  <sheets>
    <sheet name="Summary" sheetId="1" r:id="rId1"/>
    <sheet name="--- Workpapers --&gt;" sheetId="7" r:id="rId2"/>
    <sheet name="Inter-Hour Costs" sheetId="3" r:id="rId3"/>
    <sheet name="Reserve Shortage" sheetId="4" r:id="rId4"/>
    <sheet name="Reserve Requirements" sheetId="5" r:id="rId5"/>
  </sheets>
  <externalReferences>
    <externalReference r:id="rId6"/>
    <externalReference r:id="rId7"/>
    <externalReference r:id="rId8"/>
    <externalReference r:id="rId9"/>
  </externalReferences>
  <definedNames>
    <definedName name="_Order1" hidden="1">255</definedName>
    <definedName name="_Order2" hidden="1">0</definedName>
    <definedName name="ContractTypeDol" localSheetId="0">'[1]Check Dollars'!$R$258:$S$643</definedName>
    <definedName name="ContractTypeDol">'[2]Check Dollars'!$R$258:$S$643</definedName>
    <definedName name="ContractTypeMWh" localSheetId="0">'[1]Check MWh'!$R$258:$S$643</definedName>
    <definedName name="ContractTypeMWh">'[2]Check MWh'!$R$258:$S$643</definedName>
    <definedName name="DataCheck_Base">#REF!</definedName>
    <definedName name="DataCheck_Delta">#REF!</definedName>
    <definedName name="DispatchSum">"GRID Thermal Generation!R2C1:R4C2"</definedName>
    <definedName name="Hide_Rows">#REF!</definedName>
    <definedName name="Hide_Rows_Recon">#REF!</definedName>
    <definedName name="HoursHoliday" localSheetId="2">'[3]on off peak hours'!$C$16:$EP$20</definedName>
    <definedName name="HoursHoliday">'[4]on off peak hours'!$C$16:$EP$20</definedName>
    <definedName name="Mill" localSheetId="0">[1]NPC!$E$861:$Q$1081</definedName>
    <definedName name="Mill">[2]NPC!$E$861:$Q$1081</definedName>
    <definedName name="MMBtu" localSheetId="0">[1]NPC!$E$635:$Q$662</definedName>
    <definedName name="MMBtu">[2]NPC!$E$635:$Q$662</definedName>
    <definedName name="Months" localSheetId="0">[1]NPC!$F$3:$Q$3</definedName>
    <definedName name="Months">[2]NPC!$F$3:$Q$3</definedName>
    <definedName name="MWh" localSheetId="0">[1]NPC!$E$313:$Q$631</definedName>
    <definedName name="MWh">[2]NPC!$E$313:$Q$631</definedName>
    <definedName name="NameCost" localSheetId="0">[1]NPC!$C$1:$C$309</definedName>
    <definedName name="NameCost">[2]NPC!$C$1:$C$309</definedName>
    <definedName name="NameMill" localSheetId="0">[1]NPC!$C$861:$C$1099</definedName>
    <definedName name="NameMill">[2]NPC!$C$861:$C$1099</definedName>
    <definedName name="NameMMBtu" localSheetId="0">[1]NPC!$C$635:$C$662</definedName>
    <definedName name="NameMMBtu">[2]NPC!$C$635:$C$662</definedName>
    <definedName name="NameMWh" localSheetId="0">[1]NPC!$C$313:$C$631</definedName>
    <definedName name="NameMWh">[2]NPC!$C$313:$C$631</definedName>
    <definedName name="_xlnm.Print_Area" localSheetId="2">'Inter-Hour Costs'!$A$1:$D$37</definedName>
    <definedName name="_xlnm.Print_Area" localSheetId="3">'Reserve Shortage'!$B$1:$S$33</definedName>
    <definedName name="_xlnm.Print_Area" localSheetId="0">Summary!$B$1:$I$41</definedName>
    <definedName name="PSATable" localSheetId="2">[3]Hermiston!$A$35:$E$41</definedName>
    <definedName name="PSATable" localSheetId="0">[1]Hermiston!$A$41:$E$56</definedName>
    <definedName name="PSATable">[2]Hermiston!$A$41:$E$56</definedName>
    <definedName name="RevenueSum">"GRID Thermal Revenue!R2C1:R4C2"</definedName>
    <definedName name="Version">#REF!</definedName>
  </definedNames>
  <calcPr calcId="152511" calcOnSave="0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E39" i="1" l="1"/>
  <c r="B12" i="3" l="1"/>
  <c r="E12" i="3" s="1"/>
  <c r="H9" i="1" l="1"/>
  <c r="E40" i="1" l="1"/>
  <c r="AC297" i="4"/>
  <c r="AB297" i="4"/>
  <c r="AC296" i="4"/>
  <c r="AE296" i="4" s="1"/>
  <c r="AB296" i="4"/>
  <c r="AD296" i="4" s="1"/>
  <c r="AC295" i="4"/>
  <c r="AE295" i="4" s="1"/>
  <c r="AB295" i="4"/>
  <c r="AD295" i="4" s="1"/>
  <c r="AC294" i="4"/>
  <c r="AE294" i="4" s="1"/>
  <c r="AB294" i="4"/>
  <c r="AD294" i="4" s="1"/>
  <c r="AC293" i="4"/>
  <c r="AE293" i="4" s="1"/>
  <c r="AB293" i="4"/>
  <c r="AD293" i="4" s="1"/>
  <c r="AC292" i="4"/>
  <c r="AE292" i="4" s="1"/>
  <c r="AB292" i="4"/>
  <c r="AD292" i="4" s="1"/>
  <c r="AC291" i="4"/>
  <c r="AE291" i="4" s="1"/>
  <c r="AB291" i="4"/>
  <c r="AD291" i="4" s="1"/>
  <c r="AC290" i="4"/>
  <c r="AE290" i="4" s="1"/>
  <c r="AB290" i="4"/>
  <c r="AD290" i="4" s="1"/>
  <c r="AC289" i="4"/>
  <c r="AE289" i="4" s="1"/>
  <c r="AB289" i="4"/>
  <c r="AD289" i="4" s="1"/>
  <c r="AC288" i="4"/>
  <c r="AE288" i="4" s="1"/>
  <c r="AB288" i="4"/>
  <c r="AD288" i="4" s="1"/>
  <c r="AC287" i="4"/>
  <c r="AE287" i="4" s="1"/>
  <c r="AB287" i="4"/>
  <c r="AD287" i="4" s="1"/>
  <c r="AC286" i="4"/>
  <c r="AE286" i="4" s="1"/>
  <c r="AB286" i="4"/>
  <c r="AD286" i="4" s="1"/>
  <c r="AC285" i="4"/>
  <c r="AE285" i="4" s="1"/>
  <c r="AB285" i="4"/>
  <c r="AD285" i="4" s="1"/>
  <c r="AC284" i="4"/>
  <c r="AE284" i="4" s="1"/>
  <c r="AB284" i="4"/>
  <c r="AD284" i="4" s="1"/>
  <c r="AC283" i="4"/>
  <c r="AE283" i="4" s="1"/>
  <c r="AB283" i="4"/>
  <c r="AD283" i="4" s="1"/>
  <c r="AC282" i="4"/>
  <c r="AE282" i="4" s="1"/>
  <c r="AB282" i="4"/>
  <c r="AD282" i="4" s="1"/>
  <c r="AC281" i="4"/>
  <c r="AE281" i="4" s="1"/>
  <c r="AB281" i="4"/>
  <c r="AD281" i="4" s="1"/>
  <c r="AC280" i="4"/>
  <c r="AE280" i="4" s="1"/>
  <c r="AB280" i="4"/>
  <c r="AD280" i="4" s="1"/>
  <c r="AC279" i="4"/>
  <c r="AE279" i="4" s="1"/>
  <c r="AB279" i="4"/>
  <c r="AD279" i="4" s="1"/>
  <c r="AC278" i="4"/>
  <c r="AE278" i="4" s="1"/>
  <c r="AB278" i="4"/>
  <c r="AD278" i="4" s="1"/>
  <c r="AC277" i="4"/>
  <c r="AE277" i="4" s="1"/>
  <c r="AB277" i="4"/>
  <c r="AD277" i="4" s="1"/>
  <c r="AC276" i="4"/>
  <c r="AE276" i="4" s="1"/>
  <c r="AB276" i="4"/>
  <c r="AD276" i="4" s="1"/>
  <c r="AC275" i="4"/>
  <c r="AE275" i="4" s="1"/>
  <c r="AB275" i="4"/>
  <c r="AD275" i="4" s="1"/>
  <c r="AC274" i="4"/>
  <c r="AE274" i="4" s="1"/>
  <c r="AB274" i="4"/>
  <c r="AD274" i="4" s="1"/>
  <c r="AC273" i="4"/>
  <c r="AE273" i="4" s="1"/>
  <c r="AB273" i="4"/>
  <c r="AD273" i="4" s="1"/>
  <c r="AC272" i="4"/>
  <c r="AE272" i="4" s="1"/>
  <c r="AB272" i="4"/>
  <c r="AD272" i="4" s="1"/>
  <c r="AC271" i="4"/>
  <c r="AE271" i="4" s="1"/>
  <c r="AB271" i="4"/>
  <c r="AD271" i="4" s="1"/>
  <c r="AC270" i="4"/>
  <c r="AE270" i="4" s="1"/>
  <c r="AB270" i="4"/>
  <c r="AD270" i="4" s="1"/>
  <c r="AC269" i="4"/>
  <c r="AE269" i="4" s="1"/>
  <c r="AB269" i="4"/>
  <c r="AD269" i="4" s="1"/>
  <c r="AC268" i="4"/>
  <c r="AE268" i="4" s="1"/>
  <c r="AB268" i="4"/>
  <c r="AD268" i="4" s="1"/>
  <c r="AC267" i="4"/>
  <c r="AE267" i="4" s="1"/>
  <c r="AB267" i="4"/>
  <c r="AD267" i="4" s="1"/>
  <c r="AC266" i="4"/>
  <c r="AE266" i="4" s="1"/>
  <c r="AB266" i="4"/>
  <c r="AD266" i="4" s="1"/>
  <c r="AC265" i="4"/>
  <c r="AE265" i="4" s="1"/>
  <c r="AB265" i="4"/>
  <c r="AD265" i="4" s="1"/>
  <c r="AC264" i="4"/>
  <c r="AE264" i="4" s="1"/>
  <c r="AB264" i="4"/>
  <c r="AD264" i="4" s="1"/>
  <c r="AC263" i="4"/>
  <c r="AE263" i="4" s="1"/>
  <c r="AB263" i="4"/>
  <c r="AD263" i="4" s="1"/>
  <c r="AC262" i="4"/>
  <c r="AE262" i="4" s="1"/>
  <c r="AB262" i="4"/>
  <c r="AD262" i="4" s="1"/>
  <c r="AC261" i="4"/>
  <c r="AE261" i="4" s="1"/>
  <c r="AB261" i="4"/>
  <c r="AD261" i="4" s="1"/>
  <c r="AC260" i="4"/>
  <c r="AE260" i="4" s="1"/>
  <c r="AB260" i="4"/>
  <c r="AD260" i="4" s="1"/>
  <c r="AC259" i="4"/>
  <c r="AE259" i="4" s="1"/>
  <c r="AB259" i="4"/>
  <c r="AD259" i="4" s="1"/>
  <c r="AC258" i="4"/>
  <c r="AE258" i="4" s="1"/>
  <c r="AB258" i="4"/>
  <c r="AD258" i="4" s="1"/>
  <c r="AC257" i="4"/>
  <c r="AE257" i="4" s="1"/>
  <c r="AB257" i="4"/>
  <c r="AD257" i="4" s="1"/>
  <c r="AC256" i="4"/>
  <c r="AE256" i="4" s="1"/>
  <c r="AB256" i="4"/>
  <c r="AD256" i="4" s="1"/>
  <c r="AC255" i="4"/>
  <c r="AE255" i="4" s="1"/>
  <c r="AB255" i="4"/>
  <c r="AD255" i="4" s="1"/>
  <c r="AC254" i="4"/>
  <c r="AE254" i="4" s="1"/>
  <c r="AB254" i="4"/>
  <c r="AD254" i="4" s="1"/>
  <c r="AC253" i="4"/>
  <c r="AE253" i="4" s="1"/>
  <c r="AB253" i="4"/>
  <c r="AD253" i="4" s="1"/>
  <c r="AC252" i="4"/>
  <c r="AE252" i="4" s="1"/>
  <c r="AB252" i="4"/>
  <c r="AD252" i="4" s="1"/>
  <c r="AC251" i="4"/>
  <c r="AE251" i="4" s="1"/>
  <c r="AB251" i="4"/>
  <c r="AD251" i="4" s="1"/>
  <c r="AC250" i="4"/>
  <c r="AE250" i="4" s="1"/>
  <c r="AB250" i="4"/>
  <c r="AD250" i="4" s="1"/>
  <c r="AC249" i="4"/>
  <c r="AE249" i="4" s="1"/>
  <c r="AB249" i="4"/>
  <c r="AD249" i="4" s="1"/>
  <c r="V296" i="4"/>
  <c r="U296" i="4"/>
  <c r="V295" i="4"/>
  <c r="U295" i="4"/>
  <c r="V294" i="4"/>
  <c r="U294" i="4"/>
  <c r="V293" i="4"/>
  <c r="U293" i="4"/>
  <c r="V292" i="4"/>
  <c r="U292" i="4"/>
  <c r="V291" i="4"/>
  <c r="U291" i="4"/>
  <c r="V290" i="4"/>
  <c r="U290" i="4"/>
  <c r="V289" i="4"/>
  <c r="U289" i="4"/>
  <c r="V288" i="4"/>
  <c r="U288" i="4"/>
  <c r="V287" i="4"/>
  <c r="U287" i="4"/>
  <c r="V286" i="4"/>
  <c r="U286" i="4"/>
  <c r="V285" i="4"/>
  <c r="U285" i="4"/>
  <c r="V284" i="4"/>
  <c r="U284" i="4"/>
  <c r="V283" i="4"/>
  <c r="U283" i="4"/>
  <c r="V282" i="4"/>
  <c r="U282" i="4"/>
  <c r="V281" i="4"/>
  <c r="U281" i="4"/>
  <c r="V280" i="4"/>
  <c r="U280" i="4"/>
  <c r="V279" i="4"/>
  <c r="U279" i="4"/>
  <c r="V278" i="4"/>
  <c r="U278" i="4"/>
  <c r="V277" i="4"/>
  <c r="U277" i="4"/>
  <c r="V276" i="4"/>
  <c r="U276" i="4"/>
  <c r="V275" i="4"/>
  <c r="U275" i="4"/>
  <c r="V274" i="4"/>
  <c r="U274" i="4"/>
  <c r="V273" i="4"/>
  <c r="U273" i="4"/>
  <c r="V272" i="4"/>
  <c r="U272" i="4"/>
  <c r="V271" i="4"/>
  <c r="U271" i="4"/>
  <c r="V270" i="4"/>
  <c r="U270" i="4"/>
  <c r="V269" i="4"/>
  <c r="U269" i="4"/>
  <c r="V268" i="4"/>
  <c r="U268" i="4"/>
  <c r="V267" i="4"/>
  <c r="U267" i="4"/>
  <c r="V266" i="4"/>
  <c r="U266" i="4"/>
  <c r="V265" i="4"/>
  <c r="U265" i="4"/>
  <c r="V264" i="4"/>
  <c r="U264" i="4"/>
  <c r="V263" i="4"/>
  <c r="U263" i="4"/>
  <c r="V262" i="4"/>
  <c r="U262" i="4"/>
  <c r="V261" i="4"/>
  <c r="U261" i="4"/>
  <c r="V260" i="4"/>
  <c r="U260" i="4"/>
  <c r="V259" i="4"/>
  <c r="U259" i="4"/>
  <c r="V258" i="4"/>
  <c r="U258" i="4"/>
  <c r="V257" i="4"/>
  <c r="U257" i="4"/>
  <c r="V256" i="4"/>
  <c r="U256" i="4"/>
  <c r="V255" i="4"/>
  <c r="U255" i="4"/>
  <c r="V254" i="4"/>
  <c r="U254" i="4"/>
  <c r="V253" i="4"/>
  <c r="U253" i="4"/>
  <c r="V252" i="4"/>
  <c r="U252" i="4"/>
  <c r="V251" i="4"/>
  <c r="U251" i="4"/>
  <c r="V250" i="4"/>
  <c r="U250" i="4"/>
  <c r="V249" i="4"/>
  <c r="U249" i="4"/>
  <c r="K4" i="1" l="1"/>
  <c r="U248" i="4" l="1"/>
  <c r="U247" i="4"/>
  <c r="U246" i="4"/>
  <c r="U245" i="4"/>
  <c r="U244" i="4"/>
  <c r="U243" i="4"/>
  <c r="U242" i="4"/>
  <c r="U241" i="4"/>
  <c r="U240" i="4"/>
  <c r="U239" i="4"/>
  <c r="U238" i="4"/>
  <c r="U237" i="4"/>
  <c r="U236" i="4"/>
  <c r="U235" i="4"/>
  <c r="U234" i="4"/>
  <c r="U233" i="4"/>
  <c r="U232" i="4"/>
  <c r="U231" i="4"/>
  <c r="U230" i="4"/>
  <c r="U229" i="4"/>
  <c r="U228" i="4"/>
  <c r="U227" i="4"/>
  <c r="U226" i="4"/>
  <c r="U225" i="4"/>
  <c r="U224" i="4"/>
  <c r="U223" i="4"/>
  <c r="U222" i="4"/>
  <c r="U221" i="4"/>
  <c r="U220" i="4"/>
  <c r="U219" i="4"/>
  <c r="U218" i="4"/>
  <c r="U217" i="4"/>
  <c r="U216" i="4"/>
  <c r="U215" i="4"/>
  <c r="U214" i="4"/>
  <c r="U213" i="4"/>
  <c r="U212" i="4"/>
  <c r="U211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U178" i="4"/>
  <c r="U177" i="4"/>
  <c r="U176" i="4"/>
  <c r="U175" i="4"/>
  <c r="U174" i="4"/>
  <c r="U173" i="4"/>
  <c r="U172" i="4"/>
  <c r="U171" i="4"/>
  <c r="U170" i="4"/>
  <c r="U169" i="4"/>
  <c r="U168" i="4"/>
  <c r="U167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154" i="4"/>
  <c r="U153" i="4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9" i="4"/>
  <c r="U138" i="4"/>
  <c r="U137" i="4"/>
  <c r="U136" i="4"/>
  <c r="U135" i="4"/>
  <c r="U134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U117" i="4"/>
  <c r="U116" i="4"/>
  <c r="U115" i="4"/>
  <c r="U114" i="4"/>
  <c r="U113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V9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3" i="4"/>
  <c r="V224" i="4"/>
  <c r="V225" i="4"/>
  <c r="V226" i="4"/>
  <c r="V227" i="4"/>
  <c r="V228" i="4"/>
  <c r="V229" i="4"/>
  <c r="V230" i="4"/>
  <c r="V231" i="4"/>
  <c r="V232" i="4"/>
  <c r="V233" i="4"/>
  <c r="V234" i="4"/>
  <c r="V235" i="4"/>
  <c r="V236" i="4"/>
  <c r="V237" i="4"/>
  <c r="V238" i="4"/>
  <c r="V239" i="4"/>
  <c r="V240" i="4"/>
  <c r="V241" i="4"/>
  <c r="V242" i="4"/>
  <c r="V243" i="4"/>
  <c r="V244" i="4"/>
  <c r="V245" i="4"/>
  <c r="V246" i="4"/>
  <c r="V247" i="4"/>
  <c r="V248" i="4"/>
  <c r="AB9" i="4"/>
  <c r="AD9" i="4" s="1"/>
  <c r="AC9" i="4"/>
  <c r="AE9" i="4" s="1"/>
  <c r="AB10" i="4"/>
  <c r="AD10" i="4" s="1"/>
  <c r="AC10" i="4"/>
  <c r="AE10" i="4" s="1"/>
  <c r="AB11" i="4"/>
  <c r="AD11" i="4" s="1"/>
  <c r="AC11" i="4"/>
  <c r="AE11" i="4" s="1"/>
  <c r="AB12" i="4"/>
  <c r="AD12" i="4" s="1"/>
  <c r="AC12" i="4"/>
  <c r="AE12" i="4" s="1"/>
  <c r="AB13" i="4"/>
  <c r="AD13" i="4" s="1"/>
  <c r="AC13" i="4"/>
  <c r="AE13" i="4" s="1"/>
  <c r="AB14" i="4"/>
  <c r="AD14" i="4" s="1"/>
  <c r="AC14" i="4"/>
  <c r="AE14" i="4" s="1"/>
  <c r="AB15" i="4"/>
  <c r="AD15" i="4" s="1"/>
  <c r="AC15" i="4"/>
  <c r="AE15" i="4" s="1"/>
  <c r="AB16" i="4"/>
  <c r="AD16" i="4" s="1"/>
  <c r="AC16" i="4"/>
  <c r="AE16" i="4" s="1"/>
  <c r="AB17" i="4"/>
  <c r="AD17" i="4" s="1"/>
  <c r="AC17" i="4"/>
  <c r="AE17" i="4" s="1"/>
  <c r="AB18" i="4"/>
  <c r="AD18" i="4" s="1"/>
  <c r="AC18" i="4"/>
  <c r="AE18" i="4" s="1"/>
  <c r="AB19" i="4"/>
  <c r="AD19" i="4" s="1"/>
  <c r="AC19" i="4"/>
  <c r="AE19" i="4" s="1"/>
  <c r="AB20" i="4"/>
  <c r="AD20" i="4" s="1"/>
  <c r="AC20" i="4"/>
  <c r="AE20" i="4" s="1"/>
  <c r="AB21" i="4"/>
  <c r="AD21" i="4" s="1"/>
  <c r="AC21" i="4"/>
  <c r="AE21" i="4" s="1"/>
  <c r="AB22" i="4"/>
  <c r="AD22" i="4" s="1"/>
  <c r="AC22" i="4"/>
  <c r="AE22" i="4" s="1"/>
  <c r="AB23" i="4"/>
  <c r="AD23" i="4" s="1"/>
  <c r="AC23" i="4"/>
  <c r="AE23" i="4" s="1"/>
  <c r="AB24" i="4"/>
  <c r="AD24" i="4" s="1"/>
  <c r="AC24" i="4"/>
  <c r="AE24" i="4" s="1"/>
  <c r="AB25" i="4"/>
  <c r="AD25" i="4" s="1"/>
  <c r="AC25" i="4"/>
  <c r="AE25" i="4" s="1"/>
  <c r="AB26" i="4"/>
  <c r="AD26" i="4" s="1"/>
  <c r="AC26" i="4"/>
  <c r="AE26" i="4" s="1"/>
  <c r="AB27" i="4"/>
  <c r="AD27" i="4" s="1"/>
  <c r="AC27" i="4"/>
  <c r="AE27" i="4" s="1"/>
  <c r="AB28" i="4"/>
  <c r="AD28" i="4" s="1"/>
  <c r="AC28" i="4"/>
  <c r="AE28" i="4" s="1"/>
  <c r="AB29" i="4"/>
  <c r="AD29" i="4" s="1"/>
  <c r="AC29" i="4"/>
  <c r="AE29" i="4" s="1"/>
  <c r="AB30" i="4"/>
  <c r="AD30" i="4" s="1"/>
  <c r="AC30" i="4"/>
  <c r="AE30" i="4" s="1"/>
  <c r="AB31" i="4"/>
  <c r="AD31" i="4" s="1"/>
  <c r="AC31" i="4"/>
  <c r="AE31" i="4" s="1"/>
  <c r="AB32" i="4"/>
  <c r="AD32" i="4" s="1"/>
  <c r="AC32" i="4"/>
  <c r="AE32" i="4" s="1"/>
  <c r="AB33" i="4"/>
  <c r="AD33" i="4" s="1"/>
  <c r="AC33" i="4"/>
  <c r="AE33" i="4" s="1"/>
  <c r="AB34" i="4"/>
  <c r="AD34" i="4" s="1"/>
  <c r="AC34" i="4"/>
  <c r="AE34" i="4" s="1"/>
  <c r="AB35" i="4"/>
  <c r="AD35" i="4" s="1"/>
  <c r="AC35" i="4"/>
  <c r="AE35" i="4" s="1"/>
  <c r="AB36" i="4"/>
  <c r="AD36" i="4" s="1"/>
  <c r="AC36" i="4"/>
  <c r="AE36" i="4" s="1"/>
  <c r="AB37" i="4"/>
  <c r="AD37" i="4" s="1"/>
  <c r="AC37" i="4"/>
  <c r="AE37" i="4" s="1"/>
  <c r="AB38" i="4"/>
  <c r="AD38" i="4" s="1"/>
  <c r="AC38" i="4"/>
  <c r="AE38" i="4" s="1"/>
  <c r="AB39" i="4"/>
  <c r="AD39" i="4" s="1"/>
  <c r="AC39" i="4"/>
  <c r="AE39" i="4" s="1"/>
  <c r="AB40" i="4"/>
  <c r="AD40" i="4" s="1"/>
  <c r="AC40" i="4"/>
  <c r="AE40" i="4" s="1"/>
  <c r="AB41" i="4"/>
  <c r="AD41" i="4" s="1"/>
  <c r="AC41" i="4"/>
  <c r="AE41" i="4" s="1"/>
  <c r="AB42" i="4"/>
  <c r="AD42" i="4" s="1"/>
  <c r="AC42" i="4"/>
  <c r="AE42" i="4" s="1"/>
  <c r="AB43" i="4"/>
  <c r="AD43" i="4" s="1"/>
  <c r="AC43" i="4"/>
  <c r="AE43" i="4" s="1"/>
  <c r="AB44" i="4"/>
  <c r="AD44" i="4" s="1"/>
  <c r="AC44" i="4"/>
  <c r="AE44" i="4" s="1"/>
  <c r="AB45" i="4"/>
  <c r="AD45" i="4" s="1"/>
  <c r="AC45" i="4"/>
  <c r="AE45" i="4" s="1"/>
  <c r="AB46" i="4"/>
  <c r="AD46" i="4" s="1"/>
  <c r="AC46" i="4"/>
  <c r="AE46" i="4" s="1"/>
  <c r="AB47" i="4"/>
  <c r="AD47" i="4" s="1"/>
  <c r="AC47" i="4"/>
  <c r="AE47" i="4" s="1"/>
  <c r="AB48" i="4"/>
  <c r="AD48" i="4" s="1"/>
  <c r="AC48" i="4"/>
  <c r="AE48" i="4" s="1"/>
  <c r="AB49" i="4"/>
  <c r="AD49" i="4" s="1"/>
  <c r="AC49" i="4"/>
  <c r="AE49" i="4" s="1"/>
  <c r="AB50" i="4"/>
  <c r="AD50" i="4" s="1"/>
  <c r="AC50" i="4"/>
  <c r="AE50" i="4" s="1"/>
  <c r="AB51" i="4"/>
  <c r="AD51" i="4" s="1"/>
  <c r="AC51" i="4"/>
  <c r="AE51" i="4" s="1"/>
  <c r="AB52" i="4"/>
  <c r="AD52" i="4" s="1"/>
  <c r="AC52" i="4"/>
  <c r="AE52" i="4" s="1"/>
  <c r="AB53" i="4"/>
  <c r="AD53" i="4" s="1"/>
  <c r="AC53" i="4"/>
  <c r="AE53" i="4" s="1"/>
  <c r="AB54" i="4"/>
  <c r="AD54" i="4" s="1"/>
  <c r="AC54" i="4"/>
  <c r="AE54" i="4" s="1"/>
  <c r="AB55" i="4"/>
  <c r="AD55" i="4" s="1"/>
  <c r="AC55" i="4"/>
  <c r="AE55" i="4" s="1"/>
  <c r="AB56" i="4"/>
  <c r="AD56" i="4" s="1"/>
  <c r="AC56" i="4"/>
  <c r="AE56" i="4" s="1"/>
  <c r="AB57" i="4"/>
  <c r="AD57" i="4" s="1"/>
  <c r="AC57" i="4"/>
  <c r="AE57" i="4" s="1"/>
  <c r="AB58" i="4"/>
  <c r="AD58" i="4" s="1"/>
  <c r="AC58" i="4"/>
  <c r="AE58" i="4" s="1"/>
  <c r="AB59" i="4"/>
  <c r="AD59" i="4" s="1"/>
  <c r="AC59" i="4"/>
  <c r="AE59" i="4" s="1"/>
  <c r="AB60" i="4"/>
  <c r="AD60" i="4" s="1"/>
  <c r="AC60" i="4"/>
  <c r="AE60" i="4" s="1"/>
  <c r="AB61" i="4"/>
  <c r="AD61" i="4" s="1"/>
  <c r="AC61" i="4"/>
  <c r="AE61" i="4" s="1"/>
  <c r="AB62" i="4"/>
  <c r="AD62" i="4" s="1"/>
  <c r="AC62" i="4"/>
  <c r="AE62" i="4" s="1"/>
  <c r="AB63" i="4"/>
  <c r="AD63" i="4" s="1"/>
  <c r="AC63" i="4"/>
  <c r="AE63" i="4" s="1"/>
  <c r="AB64" i="4"/>
  <c r="AD64" i="4" s="1"/>
  <c r="AC64" i="4"/>
  <c r="AE64" i="4" s="1"/>
  <c r="AB65" i="4"/>
  <c r="AD65" i="4" s="1"/>
  <c r="AC65" i="4"/>
  <c r="AE65" i="4" s="1"/>
  <c r="AB66" i="4"/>
  <c r="AD66" i="4" s="1"/>
  <c r="AC66" i="4"/>
  <c r="AE66" i="4" s="1"/>
  <c r="AB67" i="4"/>
  <c r="AD67" i="4" s="1"/>
  <c r="AC67" i="4"/>
  <c r="AE67" i="4" s="1"/>
  <c r="AB68" i="4"/>
  <c r="AD68" i="4" s="1"/>
  <c r="AC68" i="4"/>
  <c r="AE68" i="4" s="1"/>
  <c r="AB69" i="4"/>
  <c r="AD69" i="4" s="1"/>
  <c r="AC69" i="4"/>
  <c r="AE69" i="4" s="1"/>
  <c r="AB70" i="4"/>
  <c r="AD70" i="4" s="1"/>
  <c r="AC70" i="4"/>
  <c r="AE70" i="4" s="1"/>
  <c r="AB71" i="4"/>
  <c r="AD71" i="4" s="1"/>
  <c r="AC71" i="4"/>
  <c r="AE71" i="4" s="1"/>
  <c r="AB72" i="4"/>
  <c r="AD72" i="4" s="1"/>
  <c r="AC72" i="4"/>
  <c r="AE72" i="4" s="1"/>
  <c r="AB73" i="4"/>
  <c r="AD73" i="4" s="1"/>
  <c r="AC73" i="4"/>
  <c r="AE73" i="4" s="1"/>
  <c r="AB74" i="4"/>
  <c r="AD74" i="4" s="1"/>
  <c r="AC74" i="4"/>
  <c r="AE74" i="4" s="1"/>
  <c r="AB75" i="4"/>
  <c r="AD75" i="4" s="1"/>
  <c r="AC75" i="4"/>
  <c r="AE75" i="4" s="1"/>
  <c r="AB76" i="4"/>
  <c r="AD76" i="4" s="1"/>
  <c r="AC76" i="4"/>
  <c r="AE76" i="4" s="1"/>
  <c r="AB77" i="4"/>
  <c r="AD77" i="4" s="1"/>
  <c r="AC77" i="4"/>
  <c r="AE77" i="4" s="1"/>
  <c r="AB78" i="4"/>
  <c r="AD78" i="4" s="1"/>
  <c r="AC78" i="4"/>
  <c r="AE78" i="4" s="1"/>
  <c r="AB79" i="4"/>
  <c r="AD79" i="4" s="1"/>
  <c r="AC79" i="4"/>
  <c r="AE79" i="4" s="1"/>
  <c r="AB80" i="4"/>
  <c r="AD80" i="4" s="1"/>
  <c r="AC80" i="4"/>
  <c r="AE80" i="4" s="1"/>
  <c r="AB81" i="4"/>
  <c r="AD81" i="4" s="1"/>
  <c r="AC81" i="4"/>
  <c r="AE81" i="4" s="1"/>
  <c r="AB82" i="4"/>
  <c r="AD82" i="4" s="1"/>
  <c r="AC82" i="4"/>
  <c r="AE82" i="4" s="1"/>
  <c r="AB83" i="4"/>
  <c r="AD83" i="4" s="1"/>
  <c r="AC83" i="4"/>
  <c r="AE83" i="4" s="1"/>
  <c r="AB84" i="4"/>
  <c r="AD84" i="4" s="1"/>
  <c r="AC84" i="4"/>
  <c r="AE84" i="4" s="1"/>
  <c r="AB85" i="4"/>
  <c r="AD85" i="4" s="1"/>
  <c r="AC85" i="4"/>
  <c r="AE85" i="4" s="1"/>
  <c r="AB86" i="4"/>
  <c r="AD86" i="4" s="1"/>
  <c r="AC86" i="4"/>
  <c r="AE86" i="4" s="1"/>
  <c r="AB87" i="4"/>
  <c r="AD87" i="4" s="1"/>
  <c r="AC87" i="4"/>
  <c r="AE87" i="4" s="1"/>
  <c r="AB88" i="4"/>
  <c r="AD88" i="4" s="1"/>
  <c r="AC88" i="4"/>
  <c r="AE88" i="4" s="1"/>
  <c r="AB89" i="4"/>
  <c r="AD89" i="4" s="1"/>
  <c r="AC89" i="4"/>
  <c r="AE89" i="4" s="1"/>
  <c r="AB90" i="4"/>
  <c r="AD90" i="4" s="1"/>
  <c r="AC90" i="4"/>
  <c r="AE90" i="4" s="1"/>
  <c r="AB91" i="4"/>
  <c r="AD91" i="4" s="1"/>
  <c r="AC91" i="4"/>
  <c r="AE91" i="4" s="1"/>
  <c r="AB92" i="4"/>
  <c r="AD92" i="4" s="1"/>
  <c r="AC92" i="4"/>
  <c r="AE92" i="4" s="1"/>
  <c r="AB93" i="4"/>
  <c r="AD93" i="4" s="1"/>
  <c r="AC93" i="4"/>
  <c r="AE93" i="4" s="1"/>
  <c r="AB94" i="4"/>
  <c r="AD94" i="4" s="1"/>
  <c r="AC94" i="4"/>
  <c r="AE94" i="4" s="1"/>
  <c r="AB95" i="4"/>
  <c r="AD95" i="4" s="1"/>
  <c r="AC95" i="4"/>
  <c r="AE95" i="4" s="1"/>
  <c r="AB96" i="4"/>
  <c r="AD96" i="4" s="1"/>
  <c r="AC96" i="4"/>
  <c r="AE96" i="4" s="1"/>
  <c r="AB97" i="4"/>
  <c r="AD97" i="4" s="1"/>
  <c r="AC97" i="4"/>
  <c r="AE97" i="4" s="1"/>
  <c r="AB98" i="4"/>
  <c r="AD98" i="4" s="1"/>
  <c r="AC98" i="4"/>
  <c r="AE98" i="4" s="1"/>
  <c r="AB99" i="4"/>
  <c r="AD99" i="4" s="1"/>
  <c r="AC99" i="4"/>
  <c r="AE99" i="4" s="1"/>
  <c r="AB100" i="4"/>
  <c r="AD100" i="4" s="1"/>
  <c r="AC100" i="4"/>
  <c r="AE100" i="4" s="1"/>
  <c r="AB101" i="4"/>
  <c r="AD101" i="4" s="1"/>
  <c r="AC101" i="4"/>
  <c r="AE101" i="4" s="1"/>
  <c r="AB102" i="4"/>
  <c r="AD102" i="4" s="1"/>
  <c r="AC102" i="4"/>
  <c r="AE102" i="4" s="1"/>
  <c r="AB103" i="4"/>
  <c r="AD103" i="4" s="1"/>
  <c r="AC103" i="4"/>
  <c r="AE103" i="4" s="1"/>
  <c r="AB104" i="4"/>
  <c r="AD104" i="4" s="1"/>
  <c r="AC104" i="4"/>
  <c r="AE104" i="4" s="1"/>
  <c r="AB105" i="4"/>
  <c r="AD105" i="4" s="1"/>
  <c r="AC105" i="4"/>
  <c r="AE105" i="4" s="1"/>
  <c r="AB106" i="4"/>
  <c r="AD106" i="4" s="1"/>
  <c r="AC106" i="4"/>
  <c r="AE106" i="4" s="1"/>
  <c r="AB107" i="4"/>
  <c r="AD107" i="4" s="1"/>
  <c r="AC107" i="4"/>
  <c r="AE107" i="4" s="1"/>
  <c r="AB108" i="4"/>
  <c r="AD108" i="4" s="1"/>
  <c r="AC108" i="4"/>
  <c r="AE108" i="4" s="1"/>
  <c r="AB109" i="4"/>
  <c r="AD109" i="4" s="1"/>
  <c r="AC109" i="4"/>
  <c r="AE109" i="4" s="1"/>
  <c r="AB110" i="4"/>
  <c r="AD110" i="4" s="1"/>
  <c r="AC110" i="4"/>
  <c r="AE110" i="4" s="1"/>
  <c r="AB111" i="4"/>
  <c r="AD111" i="4" s="1"/>
  <c r="AC111" i="4"/>
  <c r="AE111" i="4" s="1"/>
  <c r="AB112" i="4"/>
  <c r="AD112" i="4" s="1"/>
  <c r="AC112" i="4"/>
  <c r="AE112" i="4" s="1"/>
  <c r="AB113" i="4"/>
  <c r="AD113" i="4" s="1"/>
  <c r="AC113" i="4"/>
  <c r="AE113" i="4" s="1"/>
  <c r="AB114" i="4"/>
  <c r="AD114" i="4" s="1"/>
  <c r="AC114" i="4"/>
  <c r="AE114" i="4" s="1"/>
  <c r="AB115" i="4"/>
  <c r="AD115" i="4" s="1"/>
  <c r="AC115" i="4"/>
  <c r="AE115" i="4" s="1"/>
  <c r="AB116" i="4"/>
  <c r="AD116" i="4" s="1"/>
  <c r="AC116" i="4"/>
  <c r="AE116" i="4" s="1"/>
  <c r="AB117" i="4"/>
  <c r="AD117" i="4" s="1"/>
  <c r="AC117" i="4"/>
  <c r="AE117" i="4" s="1"/>
  <c r="AB118" i="4"/>
  <c r="AD118" i="4" s="1"/>
  <c r="AC118" i="4"/>
  <c r="AE118" i="4" s="1"/>
  <c r="AB119" i="4"/>
  <c r="AD119" i="4" s="1"/>
  <c r="AC119" i="4"/>
  <c r="AE119" i="4" s="1"/>
  <c r="AB120" i="4"/>
  <c r="AD120" i="4" s="1"/>
  <c r="AC120" i="4"/>
  <c r="AE120" i="4" s="1"/>
  <c r="AB121" i="4"/>
  <c r="AD121" i="4" s="1"/>
  <c r="AC121" i="4"/>
  <c r="AE121" i="4" s="1"/>
  <c r="AB122" i="4"/>
  <c r="AD122" i="4" s="1"/>
  <c r="AC122" i="4"/>
  <c r="AE122" i="4" s="1"/>
  <c r="AB123" i="4"/>
  <c r="AD123" i="4" s="1"/>
  <c r="AC123" i="4"/>
  <c r="AE123" i="4" s="1"/>
  <c r="AB124" i="4"/>
  <c r="AD124" i="4" s="1"/>
  <c r="AC124" i="4"/>
  <c r="AE124" i="4" s="1"/>
  <c r="AB125" i="4"/>
  <c r="AD125" i="4" s="1"/>
  <c r="AC125" i="4"/>
  <c r="AE125" i="4" s="1"/>
  <c r="AB126" i="4"/>
  <c r="AD126" i="4" s="1"/>
  <c r="AC126" i="4"/>
  <c r="AE126" i="4" s="1"/>
  <c r="AB127" i="4"/>
  <c r="AD127" i="4" s="1"/>
  <c r="AC127" i="4"/>
  <c r="AE127" i="4" s="1"/>
  <c r="AB128" i="4"/>
  <c r="AD128" i="4" s="1"/>
  <c r="AC128" i="4"/>
  <c r="AE128" i="4" s="1"/>
  <c r="AB129" i="4"/>
  <c r="AD129" i="4" s="1"/>
  <c r="AC129" i="4"/>
  <c r="AE129" i="4" s="1"/>
  <c r="AB130" i="4"/>
  <c r="AD130" i="4" s="1"/>
  <c r="AC130" i="4"/>
  <c r="AE130" i="4" s="1"/>
  <c r="AB131" i="4"/>
  <c r="AD131" i="4" s="1"/>
  <c r="AC131" i="4"/>
  <c r="AE131" i="4" s="1"/>
  <c r="AB132" i="4"/>
  <c r="AD132" i="4" s="1"/>
  <c r="AC132" i="4"/>
  <c r="AE132" i="4" s="1"/>
  <c r="AB133" i="4"/>
  <c r="AD133" i="4" s="1"/>
  <c r="AC133" i="4"/>
  <c r="AE133" i="4" s="1"/>
  <c r="AB134" i="4"/>
  <c r="AD134" i="4" s="1"/>
  <c r="AC134" i="4"/>
  <c r="AE134" i="4" s="1"/>
  <c r="AB135" i="4"/>
  <c r="AD135" i="4" s="1"/>
  <c r="AC135" i="4"/>
  <c r="AE135" i="4" s="1"/>
  <c r="AB136" i="4"/>
  <c r="AD136" i="4" s="1"/>
  <c r="AC136" i="4"/>
  <c r="AE136" i="4" s="1"/>
  <c r="AB137" i="4"/>
  <c r="AD137" i="4" s="1"/>
  <c r="AC137" i="4"/>
  <c r="AE137" i="4" s="1"/>
  <c r="AB138" i="4"/>
  <c r="AD138" i="4" s="1"/>
  <c r="AC138" i="4"/>
  <c r="AE138" i="4" s="1"/>
  <c r="AB139" i="4"/>
  <c r="AD139" i="4" s="1"/>
  <c r="AC139" i="4"/>
  <c r="AE139" i="4" s="1"/>
  <c r="AB140" i="4"/>
  <c r="AD140" i="4" s="1"/>
  <c r="AC140" i="4"/>
  <c r="AE140" i="4" s="1"/>
  <c r="AB141" i="4"/>
  <c r="AD141" i="4" s="1"/>
  <c r="AC141" i="4"/>
  <c r="AE141" i="4" s="1"/>
  <c r="AB142" i="4"/>
  <c r="AD142" i="4" s="1"/>
  <c r="AC142" i="4"/>
  <c r="AE142" i="4" s="1"/>
  <c r="AB143" i="4"/>
  <c r="AD143" i="4" s="1"/>
  <c r="AC143" i="4"/>
  <c r="AE143" i="4" s="1"/>
  <c r="AB144" i="4"/>
  <c r="AD144" i="4" s="1"/>
  <c r="AC144" i="4"/>
  <c r="AE144" i="4" s="1"/>
  <c r="AB145" i="4"/>
  <c r="AD145" i="4" s="1"/>
  <c r="AC145" i="4"/>
  <c r="AE145" i="4" s="1"/>
  <c r="AB146" i="4"/>
  <c r="AD146" i="4" s="1"/>
  <c r="AC146" i="4"/>
  <c r="AE146" i="4" s="1"/>
  <c r="AB147" i="4"/>
  <c r="AD147" i="4" s="1"/>
  <c r="AC147" i="4"/>
  <c r="AE147" i="4" s="1"/>
  <c r="AB148" i="4"/>
  <c r="AD148" i="4" s="1"/>
  <c r="AC148" i="4"/>
  <c r="AE148" i="4" s="1"/>
  <c r="AB149" i="4"/>
  <c r="AD149" i="4" s="1"/>
  <c r="AC149" i="4"/>
  <c r="AE149" i="4" s="1"/>
  <c r="AB150" i="4"/>
  <c r="AD150" i="4" s="1"/>
  <c r="AC150" i="4"/>
  <c r="AE150" i="4" s="1"/>
  <c r="AB151" i="4"/>
  <c r="AD151" i="4" s="1"/>
  <c r="AC151" i="4"/>
  <c r="AE151" i="4" s="1"/>
  <c r="AB152" i="4"/>
  <c r="AD152" i="4" s="1"/>
  <c r="AC152" i="4"/>
  <c r="AE152" i="4" s="1"/>
  <c r="AB153" i="4"/>
  <c r="AD153" i="4" s="1"/>
  <c r="AC153" i="4"/>
  <c r="AE153" i="4" s="1"/>
  <c r="AB154" i="4"/>
  <c r="AD154" i="4" s="1"/>
  <c r="AC154" i="4"/>
  <c r="AE154" i="4" s="1"/>
  <c r="AB155" i="4"/>
  <c r="AD155" i="4" s="1"/>
  <c r="AC155" i="4"/>
  <c r="AE155" i="4" s="1"/>
  <c r="AB156" i="4"/>
  <c r="AD156" i="4" s="1"/>
  <c r="AC156" i="4"/>
  <c r="AE156" i="4" s="1"/>
  <c r="AB157" i="4"/>
  <c r="AD157" i="4" s="1"/>
  <c r="AC157" i="4"/>
  <c r="AE157" i="4" s="1"/>
  <c r="AB158" i="4"/>
  <c r="AD158" i="4" s="1"/>
  <c r="AC158" i="4"/>
  <c r="AE158" i="4" s="1"/>
  <c r="AB159" i="4"/>
  <c r="AD159" i="4" s="1"/>
  <c r="AC159" i="4"/>
  <c r="AE159" i="4" s="1"/>
  <c r="AB160" i="4"/>
  <c r="AD160" i="4" s="1"/>
  <c r="AC160" i="4"/>
  <c r="AE160" i="4" s="1"/>
  <c r="AB161" i="4"/>
  <c r="AD161" i="4" s="1"/>
  <c r="AC161" i="4"/>
  <c r="AE161" i="4" s="1"/>
  <c r="AB162" i="4"/>
  <c r="AD162" i="4" s="1"/>
  <c r="AC162" i="4"/>
  <c r="AE162" i="4" s="1"/>
  <c r="AB163" i="4"/>
  <c r="AD163" i="4" s="1"/>
  <c r="AC163" i="4"/>
  <c r="AE163" i="4" s="1"/>
  <c r="AB164" i="4"/>
  <c r="AD164" i="4" s="1"/>
  <c r="AC164" i="4"/>
  <c r="AE164" i="4" s="1"/>
  <c r="AB165" i="4"/>
  <c r="AD165" i="4" s="1"/>
  <c r="AC165" i="4"/>
  <c r="AE165" i="4" s="1"/>
  <c r="AB166" i="4"/>
  <c r="AD166" i="4" s="1"/>
  <c r="AC166" i="4"/>
  <c r="AE166" i="4" s="1"/>
  <c r="AB167" i="4"/>
  <c r="AD167" i="4" s="1"/>
  <c r="AC167" i="4"/>
  <c r="AE167" i="4" s="1"/>
  <c r="AB168" i="4"/>
  <c r="AD168" i="4" s="1"/>
  <c r="AC168" i="4"/>
  <c r="AE168" i="4" s="1"/>
  <c r="AB169" i="4"/>
  <c r="AD169" i="4" s="1"/>
  <c r="AC169" i="4"/>
  <c r="AE169" i="4" s="1"/>
  <c r="AB170" i="4"/>
  <c r="AD170" i="4" s="1"/>
  <c r="AC170" i="4"/>
  <c r="AE170" i="4" s="1"/>
  <c r="AB171" i="4"/>
  <c r="AD171" i="4" s="1"/>
  <c r="AC171" i="4"/>
  <c r="AE171" i="4" s="1"/>
  <c r="AB172" i="4"/>
  <c r="AD172" i="4" s="1"/>
  <c r="AC172" i="4"/>
  <c r="AE172" i="4" s="1"/>
  <c r="AB173" i="4"/>
  <c r="AD173" i="4" s="1"/>
  <c r="AC173" i="4"/>
  <c r="AE173" i="4" s="1"/>
  <c r="AB174" i="4"/>
  <c r="AD174" i="4" s="1"/>
  <c r="AC174" i="4"/>
  <c r="AE174" i="4" s="1"/>
  <c r="AB175" i="4"/>
  <c r="AD175" i="4" s="1"/>
  <c r="AC175" i="4"/>
  <c r="AE175" i="4" s="1"/>
  <c r="AB176" i="4"/>
  <c r="AD176" i="4" s="1"/>
  <c r="AC176" i="4"/>
  <c r="AE176" i="4" s="1"/>
  <c r="AB177" i="4"/>
  <c r="AD177" i="4" s="1"/>
  <c r="AC177" i="4"/>
  <c r="AE177" i="4" s="1"/>
  <c r="AB178" i="4"/>
  <c r="AD178" i="4" s="1"/>
  <c r="AC178" i="4"/>
  <c r="AE178" i="4" s="1"/>
  <c r="AB179" i="4"/>
  <c r="AD179" i="4" s="1"/>
  <c r="AC179" i="4"/>
  <c r="AE179" i="4" s="1"/>
  <c r="AB180" i="4"/>
  <c r="AD180" i="4" s="1"/>
  <c r="AC180" i="4"/>
  <c r="AE180" i="4" s="1"/>
  <c r="AB181" i="4"/>
  <c r="AD181" i="4" s="1"/>
  <c r="AC181" i="4"/>
  <c r="AE181" i="4" s="1"/>
  <c r="AB182" i="4"/>
  <c r="AD182" i="4" s="1"/>
  <c r="AC182" i="4"/>
  <c r="AE182" i="4" s="1"/>
  <c r="AB183" i="4"/>
  <c r="AD183" i="4" s="1"/>
  <c r="AC183" i="4"/>
  <c r="AE183" i="4" s="1"/>
  <c r="AB184" i="4"/>
  <c r="AD184" i="4" s="1"/>
  <c r="AC184" i="4"/>
  <c r="AE184" i="4" s="1"/>
  <c r="AB185" i="4"/>
  <c r="AD185" i="4" s="1"/>
  <c r="AC185" i="4"/>
  <c r="AE185" i="4" s="1"/>
  <c r="AB186" i="4"/>
  <c r="AD186" i="4" s="1"/>
  <c r="AC186" i="4"/>
  <c r="AE186" i="4" s="1"/>
  <c r="AB187" i="4"/>
  <c r="AD187" i="4" s="1"/>
  <c r="AC187" i="4"/>
  <c r="AE187" i="4" s="1"/>
  <c r="AB188" i="4"/>
  <c r="AD188" i="4" s="1"/>
  <c r="AC188" i="4"/>
  <c r="AE188" i="4" s="1"/>
  <c r="AB189" i="4"/>
  <c r="AD189" i="4" s="1"/>
  <c r="AC189" i="4"/>
  <c r="AE189" i="4" s="1"/>
  <c r="AB190" i="4"/>
  <c r="AD190" i="4" s="1"/>
  <c r="AC190" i="4"/>
  <c r="AE190" i="4" s="1"/>
  <c r="AB191" i="4"/>
  <c r="AD191" i="4" s="1"/>
  <c r="AC191" i="4"/>
  <c r="AE191" i="4" s="1"/>
  <c r="AB192" i="4"/>
  <c r="AD192" i="4" s="1"/>
  <c r="AC192" i="4"/>
  <c r="AE192" i="4" s="1"/>
  <c r="AB193" i="4"/>
  <c r="AD193" i="4" s="1"/>
  <c r="AC193" i="4"/>
  <c r="AE193" i="4" s="1"/>
  <c r="AB194" i="4"/>
  <c r="AD194" i="4" s="1"/>
  <c r="AC194" i="4"/>
  <c r="AE194" i="4" s="1"/>
  <c r="AB195" i="4"/>
  <c r="AD195" i="4" s="1"/>
  <c r="AC195" i="4"/>
  <c r="AE195" i="4" s="1"/>
  <c r="AB196" i="4"/>
  <c r="AD196" i="4" s="1"/>
  <c r="AC196" i="4"/>
  <c r="AE196" i="4" s="1"/>
  <c r="AB197" i="4"/>
  <c r="AD197" i="4" s="1"/>
  <c r="AC197" i="4"/>
  <c r="AE197" i="4" s="1"/>
  <c r="AB198" i="4"/>
  <c r="AD198" i="4" s="1"/>
  <c r="AC198" i="4"/>
  <c r="AE198" i="4" s="1"/>
  <c r="AB199" i="4"/>
  <c r="AD199" i="4" s="1"/>
  <c r="AC199" i="4"/>
  <c r="AE199" i="4" s="1"/>
  <c r="AB200" i="4"/>
  <c r="AD200" i="4" s="1"/>
  <c r="AC200" i="4"/>
  <c r="AE200" i="4" s="1"/>
  <c r="AB201" i="4"/>
  <c r="AD201" i="4" s="1"/>
  <c r="AC201" i="4"/>
  <c r="AE201" i="4" s="1"/>
  <c r="AB202" i="4"/>
  <c r="AD202" i="4" s="1"/>
  <c r="AC202" i="4"/>
  <c r="AE202" i="4" s="1"/>
  <c r="AB203" i="4"/>
  <c r="AD203" i="4" s="1"/>
  <c r="AC203" i="4"/>
  <c r="AE203" i="4" s="1"/>
  <c r="AB204" i="4"/>
  <c r="AD204" i="4" s="1"/>
  <c r="AC204" i="4"/>
  <c r="AE204" i="4" s="1"/>
  <c r="AB205" i="4"/>
  <c r="AD205" i="4" s="1"/>
  <c r="AC205" i="4"/>
  <c r="AE205" i="4" s="1"/>
  <c r="AB206" i="4"/>
  <c r="AD206" i="4" s="1"/>
  <c r="AC206" i="4"/>
  <c r="AE206" i="4" s="1"/>
  <c r="AB207" i="4"/>
  <c r="AD207" i="4" s="1"/>
  <c r="AC207" i="4"/>
  <c r="AE207" i="4" s="1"/>
  <c r="AB208" i="4"/>
  <c r="AD208" i="4" s="1"/>
  <c r="AC208" i="4"/>
  <c r="AE208" i="4" s="1"/>
  <c r="AB209" i="4"/>
  <c r="AD209" i="4" s="1"/>
  <c r="AC209" i="4"/>
  <c r="AE209" i="4" s="1"/>
  <c r="AB210" i="4"/>
  <c r="AD210" i="4" s="1"/>
  <c r="AC210" i="4"/>
  <c r="AE210" i="4" s="1"/>
  <c r="AB211" i="4"/>
  <c r="AD211" i="4" s="1"/>
  <c r="AC211" i="4"/>
  <c r="AE211" i="4" s="1"/>
  <c r="AB212" i="4"/>
  <c r="AD212" i="4" s="1"/>
  <c r="AC212" i="4"/>
  <c r="AE212" i="4" s="1"/>
  <c r="AB213" i="4"/>
  <c r="AD213" i="4" s="1"/>
  <c r="AC213" i="4"/>
  <c r="AE213" i="4" s="1"/>
  <c r="AB214" i="4"/>
  <c r="AD214" i="4" s="1"/>
  <c r="AC214" i="4"/>
  <c r="AE214" i="4" s="1"/>
  <c r="AB215" i="4"/>
  <c r="AD215" i="4" s="1"/>
  <c r="AC215" i="4"/>
  <c r="AE215" i="4" s="1"/>
  <c r="AB216" i="4"/>
  <c r="AD216" i="4" s="1"/>
  <c r="AC216" i="4"/>
  <c r="AE216" i="4" s="1"/>
  <c r="AB217" i="4"/>
  <c r="AD217" i="4" s="1"/>
  <c r="AC217" i="4"/>
  <c r="AE217" i="4" s="1"/>
  <c r="AB218" i="4"/>
  <c r="AD218" i="4" s="1"/>
  <c r="AC218" i="4"/>
  <c r="AE218" i="4" s="1"/>
  <c r="AB219" i="4"/>
  <c r="AD219" i="4" s="1"/>
  <c r="AC219" i="4"/>
  <c r="AE219" i="4" s="1"/>
  <c r="AB220" i="4"/>
  <c r="AD220" i="4" s="1"/>
  <c r="AC220" i="4"/>
  <c r="AE220" i="4" s="1"/>
  <c r="AB221" i="4"/>
  <c r="AD221" i="4" s="1"/>
  <c r="AC221" i="4"/>
  <c r="AE221" i="4" s="1"/>
  <c r="AB222" i="4"/>
  <c r="AD222" i="4" s="1"/>
  <c r="AC222" i="4"/>
  <c r="AE222" i="4" s="1"/>
  <c r="AB223" i="4"/>
  <c r="AD223" i="4" s="1"/>
  <c r="AC223" i="4"/>
  <c r="AE223" i="4" s="1"/>
  <c r="AB224" i="4"/>
  <c r="AD224" i="4" s="1"/>
  <c r="AC224" i="4"/>
  <c r="AE224" i="4" s="1"/>
  <c r="AB225" i="4"/>
  <c r="AD225" i="4" s="1"/>
  <c r="AC225" i="4"/>
  <c r="AE225" i="4" s="1"/>
  <c r="AB226" i="4"/>
  <c r="AD226" i="4" s="1"/>
  <c r="AC226" i="4"/>
  <c r="AE226" i="4" s="1"/>
  <c r="AB227" i="4"/>
  <c r="AD227" i="4" s="1"/>
  <c r="AC227" i="4"/>
  <c r="AE227" i="4" s="1"/>
  <c r="AB228" i="4"/>
  <c r="AD228" i="4" s="1"/>
  <c r="AC228" i="4"/>
  <c r="AE228" i="4" s="1"/>
  <c r="AB229" i="4"/>
  <c r="AD229" i="4" s="1"/>
  <c r="AC229" i="4"/>
  <c r="AE229" i="4" s="1"/>
  <c r="AB230" i="4"/>
  <c r="AD230" i="4" s="1"/>
  <c r="AC230" i="4"/>
  <c r="AE230" i="4" s="1"/>
  <c r="AB231" i="4"/>
  <c r="AD231" i="4" s="1"/>
  <c r="AC231" i="4"/>
  <c r="AE231" i="4" s="1"/>
  <c r="AB232" i="4"/>
  <c r="AD232" i="4" s="1"/>
  <c r="AC232" i="4"/>
  <c r="AE232" i="4" s="1"/>
  <c r="AB233" i="4"/>
  <c r="AD233" i="4" s="1"/>
  <c r="AC233" i="4"/>
  <c r="AE233" i="4" s="1"/>
  <c r="AB234" i="4"/>
  <c r="AD234" i="4" s="1"/>
  <c r="AC234" i="4"/>
  <c r="AE234" i="4" s="1"/>
  <c r="AB235" i="4"/>
  <c r="AD235" i="4" s="1"/>
  <c r="AC235" i="4"/>
  <c r="AE235" i="4" s="1"/>
  <c r="AB236" i="4"/>
  <c r="AD236" i="4" s="1"/>
  <c r="AC236" i="4"/>
  <c r="AE236" i="4" s="1"/>
  <c r="AB237" i="4"/>
  <c r="AD237" i="4" s="1"/>
  <c r="AC237" i="4"/>
  <c r="AE237" i="4" s="1"/>
  <c r="AB238" i="4"/>
  <c r="AD238" i="4" s="1"/>
  <c r="AC238" i="4"/>
  <c r="AE238" i="4" s="1"/>
  <c r="AB239" i="4"/>
  <c r="AD239" i="4" s="1"/>
  <c r="AC239" i="4"/>
  <c r="AE239" i="4" s="1"/>
  <c r="AB240" i="4"/>
  <c r="AD240" i="4" s="1"/>
  <c r="AC240" i="4"/>
  <c r="AE240" i="4" s="1"/>
  <c r="AB241" i="4"/>
  <c r="AD241" i="4" s="1"/>
  <c r="AC241" i="4"/>
  <c r="AE241" i="4" s="1"/>
  <c r="AB242" i="4"/>
  <c r="AD242" i="4" s="1"/>
  <c r="AC242" i="4"/>
  <c r="AE242" i="4" s="1"/>
  <c r="AB243" i="4"/>
  <c r="AD243" i="4" s="1"/>
  <c r="AC243" i="4"/>
  <c r="AE243" i="4" s="1"/>
  <c r="AB244" i="4"/>
  <c r="AD244" i="4" s="1"/>
  <c r="AC244" i="4"/>
  <c r="AE244" i="4" s="1"/>
  <c r="AB245" i="4"/>
  <c r="AD245" i="4" s="1"/>
  <c r="AC245" i="4"/>
  <c r="AE245" i="4" s="1"/>
  <c r="AB246" i="4"/>
  <c r="AD246" i="4" s="1"/>
  <c r="AC246" i="4"/>
  <c r="AE246" i="4" s="1"/>
  <c r="AB247" i="4"/>
  <c r="AD247" i="4" s="1"/>
  <c r="AC247" i="4"/>
  <c r="AE247" i="4" s="1"/>
  <c r="AB248" i="4"/>
  <c r="AD248" i="4" s="1"/>
  <c r="AC248" i="4"/>
  <c r="AE248" i="4" s="1"/>
  <c r="B19" i="4" l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C18" i="4"/>
  <c r="D18" i="4" s="1"/>
  <c r="E18" i="4" s="1"/>
  <c r="C17" i="4"/>
  <c r="D17" i="4" s="1"/>
  <c r="E17" i="4" s="1"/>
  <c r="C16" i="4"/>
  <c r="D16" i="4" s="1"/>
  <c r="E16" i="4" s="1"/>
  <c r="C15" i="4"/>
  <c r="D15" i="4" s="1"/>
  <c r="E15" i="4" s="1"/>
  <c r="C14" i="4"/>
  <c r="D14" i="4" s="1"/>
  <c r="E14" i="4" s="1"/>
  <c r="C13" i="4"/>
  <c r="D13" i="4" s="1"/>
  <c r="E13" i="4" s="1"/>
  <c r="C12" i="4"/>
  <c r="D12" i="4" s="1"/>
  <c r="E12" i="4" s="1"/>
  <c r="C11" i="4"/>
  <c r="D11" i="4" s="1"/>
  <c r="E11" i="4" s="1"/>
  <c r="C10" i="4"/>
  <c r="D10" i="4" s="1"/>
  <c r="E10" i="4" s="1"/>
  <c r="C9" i="4"/>
  <c r="D9" i="4" s="1"/>
  <c r="E9" i="4" s="1"/>
  <c r="C28" i="4"/>
  <c r="D28" i="4" s="1"/>
  <c r="E28" i="4" s="1"/>
  <c r="C27" i="4"/>
  <c r="D27" i="4" s="1"/>
  <c r="E27" i="4" s="1"/>
  <c r="C26" i="4"/>
  <c r="D26" i="4" s="1"/>
  <c r="E26" i="4" s="1"/>
  <c r="C25" i="4"/>
  <c r="D25" i="4" s="1"/>
  <c r="E25" i="4" s="1"/>
  <c r="C24" i="4"/>
  <c r="D24" i="4" s="1"/>
  <c r="E24" i="4" s="1"/>
  <c r="C23" i="4"/>
  <c r="D23" i="4" s="1"/>
  <c r="E23" i="4" s="1"/>
  <c r="C22" i="4"/>
  <c r="D22" i="4" s="1"/>
  <c r="E22" i="4" s="1"/>
  <c r="C21" i="4"/>
  <c r="D21" i="4" s="1"/>
  <c r="E21" i="4" s="1"/>
  <c r="C20" i="4"/>
  <c r="D20" i="4" s="1"/>
  <c r="E20" i="4" s="1"/>
  <c r="C19" i="4" l="1"/>
  <c r="D19" i="4" s="1"/>
  <c r="E19" i="4" s="1"/>
  <c r="C29" i="4"/>
  <c r="D29" i="4" s="1"/>
  <c r="E29" i="4" s="1"/>
  <c r="B31" i="4"/>
  <c r="C30" i="4"/>
  <c r="D30" i="4" s="1"/>
  <c r="E30" i="4" s="1"/>
  <c r="B32" i="4" l="1"/>
  <c r="C32" i="4" s="1"/>
  <c r="D32" i="4" s="1"/>
  <c r="E32" i="4" s="1"/>
  <c r="C31" i="4"/>
  <c r="D31" i="4" s="1"/>
  <c r="E31" i="4" s="1"/>
  <c r="B13" i="3" l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E13" i="3" l="1"/>
  <c r="C13" i="3" s="1"/>
  <c r="E14" i="3" l="1"/>
  <c r="C14" i="3" s="1"/>
  <c r="E15" i="3" l="1"/>
  <c r="C15" i="3" s="1"/>
  <c r="E16" i="3" l="1"/>
  <c r="C16" i="3" s="1"/>
  <c r="E17" i="3" l="1"/>
  <c r="C17" i="3" s="1"/>
  <c r="E18" i="3" l="1"/>
  <c r="C18" i="3" s="1"/>
  <c r="E19" i="3" l="1"/>
  <c r="C19" i="3" s="1"/>
  <c r="E20" i="3" l="1"/>
  <c r="C20" i="3" s="1"/>
  <c r="E21" i="3" l="1"/>
  <c r="C21" i="3" s="1"/>
  <c r="E22" i="3" l="1"/>
  <c r="C22" i="3" s="1"/>
  <c r="E23" i="3" l="1"/>
  <c r="C23" i="3" s="1"/>
  <c r="E24" i="3" l="1"/>
  <c r="C24" i="3" s="1"/>
  <c r="E25" i="3" l="1"/>
  <c r="C25" i="3" s="1"/>
  <c r="E26" i="3" l="1"/>
  <c r="C26" i="3" s="1"/>
  <c r="E27" i="3" l="1"/>
  <c r="C27" i="3" s="1"/>
  <c r="E28" i="3" l="1"/>
  <c r="C28" i="3" s="1"/>
  <c r="E29" i="3" l="1"/>
  <c r="C29" i="3" s="1"/>
  <c r="E30" i="3" l="1"/>
  <c r="C30" i="3" s="1"/>
  <c r="E31" i="3" l="1"/>
  <c r="C31" i="3" s="1"/>
  <c r="E32" i="3" l="1"/>
  <c r="C32" i="3" s="1"/>
  <c r="E33" i="3" l="1"/>
  <c r="C33" i="3" s="1"/>
  <c r="E34" i="3" l="1"/>
  <c r="C34" i="3" s="1"/>
  <c r="E35" i="3" l="1"/>
  <c r="C35" i="3" s="1"/>
  <c r="B10" i="1" l="1"/>
  <c r="D9" i="1"/>
  <c r="H10" i="1" l="1"/>
  <c r="B11" i="1"/>
  <c r="D10" i="1"/>
  <c r="H11" i="1" l="1"/>
  <c r="B12" i="1"/>
  <c r="D11" i="1"/>
  <c r="H12" i="1" l="1"/>
  <c r="B13" i="1"/>
  <c r="D12" i="1"/>
  <c r="H13" i="1" l="1"/>
  <c r="B14" i="1"/>
  <c r="D13" i="1"/>
  <c r="H14" i="1" l="1"/>
  <c r="D14" i="1"/>
  <c r="B15" i="1"/>
  <c r="H15" i="1" l="1"/>
  <c r="B16" i="1"/>
  <c r="D15" i="1"/>
  <c r="H16" i="1" l="1"/>
  <c r="B17" i="1"/>
  <c r="D16" i="1"/>
  <c r="H17" i="1" l="1"/>
  <c r="B18" i="1"/>
  <c r="D17" i="1"/>
  <c r="H18" i="1" l="1"/>
  <c r="B19" i="1"/>
  <c r="D18" i="1"/>
  <c r="H19" i="1" l="1"/>
  <c r="B20" i="1"/>
  <c r="D19" i="1"/>
  <c r="H20" i="1" l="1"/>
  <c r="B21" i="1"/>
  <c r="D20" i="1"/>
  <c r="H21" i="1" l="1"/>
  <c r="D21" i="1"/>
  <c r="B22" i="1"/>
  <c r="H22" i="1" l="1"/>
  <c r="D22" i="1"/>
  <c r="B23" i="1"/>
  <c r="H23" i="1" l="1"/>
  <c r="B24" i="1"/>
  <c r="D23" i="1"/>
  <c r="H24" i="1" l="1"/>
  <c r="B25" i="1"/>
  <c r="D24" i="1"/>
  <c r="H25" i="1" l="1"/>
  <c r="D25" i="1"/>
  <c r="B26" i="1"/>
  <c r="H26" i="1" l="1"/>
  <c r="B27" i="1"/>
  <c r="D26" i="1"/>
  <c r="H27" i="1" l="1"/>
  <c r="B28" i="1"/>
  <c r="D27" i="1"/>
  <c r="H28" i="1" l="1"/>
  <c r="B29" i="1"/>
  <c r="D28" i="1"/>
  <c r="B34" i="1"/>
  <c r="H29" i="1" l="1"/>
  <c r="B30" i="1"/>
  <c r="D29" i="1"/>
  <c r="H30" i="1" l="1"/>
  <c r="D30" i="1"/>
  <c r="B31" i="1"/>
  <c r="H31" i="1" l="1"/>
  <c r="B32" i="1"/>
  <c r="D31" i="1"/>
  <c r="H32" i="1" l="1"/>
  <c r="D32" i="1"/>
  <c r="E29" i="1" l="1"/>
  <c r="F29" i="1" s="1"/>
  <c r="G29" i="1" s="1"/>
  <c r="I29" i="1" s="1"/>
  <c r="E30" i="1"/>
  <c r="F30" i="1" s="1"/>
  <c r="G30" i="1" s="1"/>
  <c r="I30" i="1" s="1"/>
  <c r="E31" i="1"/>
  <c r="F31" i="1" s="1"/>
  <c r="G31" i="1" s="1"/>
  <c r="I31" i="1" s="1"/>
  <c r="E32" i="1"/>
  <c r="F32" i="1" s="1"/>
  <c r="G32" i="1" s="1"/>
  <c r="I32" i="1" s="1"/>
  <c r="E19" i="1"/>
  <c r="F19" i="1" s="1"/>
  <c r="G19" i="1" s="1"/>
  <c r="I19" i="1" s="1"/>
  <c r="E20" i="1"/>
  <c r="F20" i="1" s="1"/>
  <c r="G20" i="1" s="1"/>
  <c r="I20" i="1" s="1"/>
  <c r="E21" i="1"/>
  <c r="F21" i="1" s="1"/>
  <c r="G21" i="1" s="1"/>
  <c r="I21" i="1" s="1"/>
  <c r="E22" i="1"/>
  <c r="F22" i="1" s="1"/>
  <c r="G22" i="1" s="1"/>
  <c r="I22" i="1" s="1"/>
  <c r="E23" i="1"/>
  <c r="F23" i="1" s="1"/>
  <c r="G23" i="1" s="1"/>
  <c r="I23" i="1" s="1"/>
  <c r="E24" i="1"/>
  <c r="F24" i="1" s="1"/>
  <c r="G24" i="1" s="1"/>
  <c r="I24" i="1" s="1"/>
  <c r="E25" i="1"/>
  <c r="F25" i="1" s="1"/>
  <c r="G25" i="1" s="1"/>
  <c r="I25" i="1" s="1"/>
  <c r="E26" i="1"/>
  <c r="F26" i="1" s="1"/>
  <c r="G26" i="1" s="1"/>
  <c r="I26" i="1" s="1"/>
  <c r="E27" i="1"/>
  <c r="F27" i="1" s="1"/>
  <c r="G27" i="1" s="1"/>
  <c r="I27" i="1" s="1"/>
  <c r="E28" i="1"/>
  <c r="F28" i="1" s="1"/>
  <c r="G28" i="1" s="1"/>
  <c r="I28" i="1" s="1"/>
  <c r="E17" i="1" l="1"/>
  <c r="F17" i="1" s="1"/>
  <c r="G17" i="1" s="1"/>
  <c r="I17" i="1" s="1"/>
  <c r="E15" i="1"/>
  <c r="F15" i="1" s="1"/>
  <c r="G15" i="1" s="1"/>
  <c r="I15" i="1" s="1"/>
  <c r="E12" i="1"/>
  <c r="F12" i="1" s="1"/>
  <c r="G12" i="1" s="1"/>
  <c r="I12" i="1" s="1"/>
  <c r="E18" i="1"/>
  <c r="F18" i="1" s="1"/>
  <c r="G18" i="1" s="1"/>
  <c r="I18" i="1" s="1"/>
  <c r="E14" i="1"/>
  <c r="F14" i="1" s="1"/>
  <c r="G14" i="1" s="1"/>
  <c r="I14" i="1" s="1"/>
  <c r="E13" i="1"/>
  <c r="F13" i="1" s="1"/>
  <c r="G13" i="1" s="1"/>
  <c r="I13" i="1" s="1"/>
  <c r="E10" i="1" l="1"/>
  <c r="F10" i="1" s="1"/>
  <c r="G10" i="1" s="1"/>
  <c r="I10" i="1" s="1"/>
  <c r="E9" i="1" l="1"/>
  <c r="F9" i="1" s="1"/>
  <c r="G9" i="1" s="1"/>
  <c r="I9" i="1" s="1"/>
  <c r="E11" i="1"/>
  <c r="F11" i="1" s="1"/>
  <c r="G11" i="1" s="1"/>
  <c r="I11" i="1" s="1"/>
  <c r="E16" i="1" l="1"/>
  <c r="F16" i="1" s="1"/>
  <c r="G16" i="1" s="1"/>
  <c r="I16" i="1" s="1"/>
  <c r="I35" i="1" l="1"/>
</calcChain>
</file>

<file path=xl/sharedStrings.xml><?xml version="1.0" encoding="utf-8"?>
<sst xmlns="http://schemas.openxmlformats.org/spreadsheetml/2006/main" count="2393" uniqueCount="56">
  <si>
    <t>Leap Year</t>
  </si>
  <si>
    <t>Annual MWH</t>
  </si>
  <si>
    <t>MW Resource</t>
  </si>
  <si>
    <t>Hours per year</t>
  </si>
  <si>
    <t>Capacity Factor</t>
  </si>
  <si>
    <t xml:space="preserve">  (Comparison Purposes Only)</t>
  </si>
  <si>
    <t>$/MWH</t>
  </si>
  <si>
    <t>MWH</t>
  </si>
  <si>
    <t>$</t>
  </si>
  <si>
    <t>Wind Integration</t>
  </si>
  <si>
    <t>Inter-hour</t>
  </si>
  <si>
    <t>Intra-hour</t>
  </si>
  <si>
    <t>Year</t>
  </si>
  <si>
    <t>Wind Integration Costs</t>
  </si>
  <si>
    <t>Appendix B</t>
  </si>
  <si>
    <t>Table 4</t>
  </si>
  <si>
    <t>Inter-hour Wind Integration Costs</t>
  </si>
  <si>
    <t>$/MWh</t>
  </si>
  <si>
    <t>(g)</t>
  </si>
  <si>
    <t>Grand Total</t>
  </si>
  <si>
    <t>% of Incremental</t>
  </si>
  <si>
    <t>aMW</t>
  </si>
  <si>
    <t>MWh</t>
  </si>
  <si>
    <t>West</t>
  </si>
  <si>
    <t>East</t>
  </si>
  <si>
    <t>Row Labels</t>
  </si>
  <si>
    <t>Delta aMW</t>
  </si>
  <si>
    <t>Delta</t>
  </si>
  <si>
    <t>Column Labels</t>
  </si>
  <si>
    <t>Sum of Reserve ShortageSum</t>
  </si>
  <si>
    <t>Study</t>
  </si>
  <si>
    <t>Reserve ShortageSum</t>
  </si>
  <si>
    <t>Control Area</t>
  </si>
  <si>
    <t>Period</t>
  </si>
  <si>
    <t>Month</t>
  </si>
  <si>
    <t>Incremental Reserve Shortage aMW</t>
  </si>
  <si>
    <t>Shortage</t>
  </si>
  <si>
    <t>Reserve Shortage</t>
  </si>
  <si>
    <t>Total</t>
  </si>
  <si>
    <t>The reserve shortage adjustment accounts for the increase</t>
  </si>
  <si>
    <t xml:space="preserve">in reserve shortages that occurs when additional reserve </t>
  </si>
  <si>
    <t xml:space="preserve">requirements are placed on the system. </t>
  </si>
  <si>
    <t>Reserve Shortage Adjustment</t>
  </si>
  <si>
    <t>Movement</t>
  </si>
  <si>
    <t>x</t>
  </si>
  <si>
    <t>Base Case</t>
  </si>
  <si>
    <t>Wind Study</t>
  </si>
  <si>
    <t>Discount Rate - 2013 IRP Page 164</t>
  </si>
  <si>
    <t>Lookup</t>
  </si>
  <si>
    <t>X</t>
  </si>
  <si>
    <t>Appendix D</t>
  </si>
  <si>
    <t>Wind Integration Cost</t>
  </si>
  <si>
    <t>2014.Q3  Compliance Filing</t>
  </si>
  <si>
    <t>Official Inflation Forecast Dated September 2014 Forecast</t>
  </si>
  <si>
    <t>2014 Wind Study - IRP Wyoming Wind Resource</t>
  </si>
  <si>
    <t>Inter-hour wind integration costs per Draft 2014 Wind Integration Study prepared October 10,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</si>
</sst>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_(* #,##0.0_);[Red]_(* \(#,##0.0\);_(* &quot;-&quot;_);_(@_)"/>
    <numFmt numFmtId="166" formatCode="&quot;$&quot;#,##0.00"/>
    <numFmt numFmtId="167" formatCode="_(* #,##0.00_);[Red]_(* \(#,##0.00\);_(* &quot;-&quot;_);_(@_)"/>
    <numFmt numFmtId="168" formatCode="&quot;$&quot;###0;[Red]\(&quot;$&quot;###0\)"/>
    <numFmt numFmtId="169" formatCode="0.0"/>
    <numFmt numFmtId="170" formatCode="0.0%"/>
    <numFmt numFmtId="171" formatCode="0.000%"/>
    <numFmt numFmtId="172" formatCode="_(* #,##0_);_(* \(#,##0\);_(* &quot;-&quot;??_);_(@_)"/>
    <numFmt numFmtId="173" formatCode="_(* #,##0.0_);_(* \(#,##0.0\);_(* &quot;-&quot;??_);_(@_)"/>
    <numFmt numFmtId="174" formatCode="_(* #,##0.00_);[Red]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Geneva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9"/>
      <name val="Helv"/>
    </font>
    <font>
      <sz val="8"/>
      <color theme="1"/>
      <name val="Courier New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color indexed="12"/>
      <name val="Arial"/>
      <family val="2"/>
    </font>
    <font>
      <b/>
      <sz val="10"/>
      <name val="Times New Roman"/>
      <family val="1"/>
    </font>
    <font>
      <u/>
      <sz val="7.5"/>
      <color indexed="12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5">
    <xf numFmtId="164" fontId="0" fillId="0" borderId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/>
    <xf numFmtId="0" fontId="1" fillId="0" borderId="0"/>
    <xf numFmtId="4" fontId="4" fillId="0" borderId="0" applyFont="0" applyFill="0" applyBorder="0" applyAlignment="0" applyProtection="0"/>
    <xf numFmtId="168" fontId="5" fillId="0" borderId="0" applyFont="0" applyFill="0" applyBorder="0" applyProtection="0">
      <alignment horizontal="right"/>
    </xf>
    <xf numFmtId="169" fontId="6" fillId="0" borderId="0" applyNumberFormat="0" applyFill="0" applyBorder="0" applyAlignment="0" applyProtection="0"/>
    <xf numFmtId="0" fontId="7" fillId="0" borderId="7" applyNumberFormat="0" applyBorder="0" applyAlignment="0"/>
    <xf numFmtId="41" fontId="8" fillId="0" borderId="0"/>
    <xf numFmtId="0" fontId="1" fillId="0" borderId="0"/>
    <xf numFmtId="0" fontId="9" fillId="0" borderId="0"/>
    <xf numFmtId="12" fontId="11" fillId="2" borderId="8">
      <alignment horizontal="left"/>
    </xf>
    <xf numFmtId="37" fontId="7" fillId="3" borderId="0" applyNumberFormat="0" applyBorder="0" applyAlignment="0" applyProtection="0"/>
    <xf numFmtId="37" fontId="7" fillId="0" borderId="0"/>
    <xf numFmtId="3" fontId="12" fillId="4" borderId="9" applyProtection="0"/>
    <xf numFmtId="164" fontId="10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17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6">
    <xf numFmtId="164" fontId="0" fillId="0" borderId="0" xfId="0"/>
    <xf numFmtId="164" fontId="2" fillId="0" borderId="0" xfId="3"/>
    <xf numFmtId="164" fontId="2" fillId="0" borderId="0" xfId="4" applyNumberFormat="1" applyFont="1"/>
    <xf numFmtId="165" fontId="2" fillId="0" borderId="0" xfId="3" applyNumberFormat="1" applyFont="1" applyFill="1"/>
    <xf numFmtId="9" fontId="2" fillId="0" borderId="0" xfId="2"/>
    <xf numFmtId="166" fontId="2" fillId="0" borderId="0" xfId="1" applyNumberFormat="1" applyFont="1" applyAlignment="1">
      <alignment horizontal="center"/>
    </xf>
    <xf numFmtId="167" fontId="2" fillId="0" borderId="0" xfId="3" applyNumberFormat="1"/>
    <xf numFmtId="44" fontId="2" fillId="0" borderId="0" xfId="1" applyFont="1"/>
    <xf numFmtId="0" fontId="2" fillId="0" borderId="0" xfId="3" applyNumberFormat="1" applyAlignment="1">
      <alignment horizontal="center"/>
    </xf>
    <xf numFmtId="164" fontId="2" fillId="0" borderId="1" xfId="4" applyNumberFormat="1" applyFont="1" applyBorder="1" applyAlignment="1">
      <alignment horizontal="center"/>
    </xf>
    <xf numFmtId="164" fontId="2" fillId="0" borderId="2" xfId="4" applyNumberFormat="1" applyFont="1" applyBorder="1" applyAlignment="1">
      <alignment horizontal="center"/>
    </xf>
    <xf numFmtId="164" fontId="2" fillId="0" borderId="3" xfId="4" applyNumberFormat="1" applyFont="1" applyBorder="1" applyAlignment="1">
      <alignment horizontal="center"/>
    </xf>
    <xf numFmtId="164" fontId="2" fillId="0" borderId="4" xfId="4" applyNumberFormat="1" applyFont="1" applyFill="1" applyBorder="1" applyAlignment="1">
      <alignment horizontal="centerContinuous"/>
    </xf>
    <xf numFmtId="164" fontId="2" fillId="0" borderId="5" xfId="4" applyNumberFormat="1" applyFont="1" applyBorder="1" applyAlignment="1">
      <alignment horizontal="centerContinuous"/>
    </xf>
    <xf numFmtId="164" fontId="2" fillId="0" borderId="6" xfId="4" applyNumberFormat="1" applyFont="1" applyBorder="1" applyAlignment="1">
      <alignment horizontal="centerContinuous"/>
    </xf>
    <xf numFmtId="164" fontId="3" fillId="0" borderId="0" xfId="3" applyFont="1" applyAlignment="1">
      <alignment horizontal="centerContinuous"/>
    </xf>
    <xf numFmtId="164" fontId="3" fillId="0" borderId="0" xfId="4" applyNumberFormat="1" applyFont="1" applyAlignment="1">
      <alignment horizontal="centerContinuous"/>
    </xf>
    <xf numFmtId="164" fontId="13" fillId="0" borderId="0" xfId="16" applyFont="1" applyFill="1" applyAlignment="1">
      <alignment horizontal="centerContinuous"/>
    </xf>
    <xf numFmtId="164" fontId="10" fillId="0" borderId="0" xfId="16" applyFont="1" applyFill="1" applyAlignment="1">
      <alignment horizontal="centerContinuous"/>
    </xf>
    <xf numFmtId="164" fontId="10" fillId="0" borderId="0" xfId="16" applyFont="1" applyFill="1"/>
    <xf numFmtId="164" fontId="10" fillId="0" borderId="0" xfId="16" applyFont="1" applyFill="1" applyBorder="1" applyAlignment="1">
      <alignment horizontal="centerContinuous"/>
    </xf>
    <xf numFmtId="164" fontId="10" fillId="0" borderId="0" xfId="16" applyFont="1" applyFill="1" applyBorder="1"/>
    <xf numFmtId="164" fontId="13" fillId="0" borderId="3" xfId="16" applyFont="1" applyFill="1" applyBorder="1" applyAlignment="1">
      <alignment horizontal="center"/>
    </xf>
    <xf numFmtId="164" fontId="13" fillId="0" borderId="3" xfId="16" applyFont="1" applyFill="1" applyBorder="1" applyAlignment="1">
      <alignment horizontal="center" wrapText="1"/>
    </xf>
    <xf numFmtId="164" fontId="13" fillId="0" borderId="3" xfId="16" applyFont="1" applyFill="1" applyBorder="1" applyAlignment="1">
      <alignment horizontal="centerContinuous" wrapText="1"/>
    </xf>
    <xf numFmtId="164" fontId="13" fillId="0" borderId="2" xfId="16" applyFont="1" applyFill="1" applyBorder="1" applyAlignment="1">
      <alignment horizontal="centerContinuous"/>
    </xf>
    <xf numFmtId="164" fontId="13" fillId="0" borderId="2" xfId="16" quotePrefix="1" applyFont="1" applyFill="1" applyBorder="1" applyAlignment="1">
      <alignment horizontal="center" wrapText="1"/>
    </xf>
    <xf numFmtId="164" fontId="10" fillId="0" borderId="13" xfId="16" applyFont="1" applyFill="1" applyBorder="1"/>
    <xf numFmtId="164" fontId="10" fillId="0" borderId="15" xfId="16" applyFont="1" applyFill="1" applyBorder="1"/>
    <xf numFmtId="164" fontId="10" fillId="0" borderId="0" xfId="16" quotePrefix="1" applyFont="1" applyFill="1" applyBorder="1" applyAlignment="1">
      <alignment horizontal="center"/>
    </xf>
    <xf numFmtId="0" fontId="10" fillId="0" borderId="0" xfId="16" applyNumberFormat="1" applyFont="1" applyFill="1"/>
    <xf numFmtId="8" fontId="10" fillId="0" borderId="0" xfId="16" applyNumberFormat="1" applyFont="1" applyFill="1" applyAlignment="1">
      <alignment horizontal="center"/>
    </xf>
    <xf numFmtId="1" fontId="10" fillId="0" borderId="0" xfId="17" applyNumberFormat="1" applyFont="1" applyFill="1" applyAlignment="1" applyProtection="1">
      <alignment horizontal="center"/>
      <protection locked="0"/>
    </xf>
    <xf numFmtId="0" fontId="2" fillId="0" borderId="0" xfId="18"/>
    <xf numFmtId="0" fontId="10" fillId="0" borderId="0" xfId="18" applyFont="1"/>
    <xf numFmtId="14" fontId="10" fillId="0" borderId="0" xfId="3" applyNumberFormat="1" applyFont="1"/>
    <xf numFmtId="164" fontId="2" fillId="0" borderId="0" xfId="3" applyBorder="1"/>
    <xf numFmtId="166" fontId="2" fillId="0" borderId="0" xfId="1" applyNumberFormat="1" applyFont="1" applyBorder="1" applyAlignment="1">
      <alignment horizontal="center"/>
    </xf>
    <xf numFmtId="0" fontId="2" fillId="0" borderId="10" xfId="3" applyNumberFormat="1" applyBorder="1" applyAlignment="1">
      <alignment horizontal="center"/>
    </xf>
    <xf numFmtId="1" fontId="2" fillId="0" borderId="12" xfId="3" applyNumberFormat="1" applyBorder="1" applyAlignment="1">
      <alignment horizontal="center"/>
    </xf>
    <xf numFmtId="164" fontId="2" fillId="0" borderId="11" xfId="3" applyBorder="1"/>
    <xf numFmtId="166" fontId="2" fillId="0" borderId="11" xfId="1" applyNumberFormat="1" applyFont="1" applyBorder="1" applyAlignment="1">
      <alignment horizontal="center"/>
    </xf>
    <xf numFmtId="0" fontId="2" fillId="0" borderId="13" xfId="3" applyNumberFormat="1" applyBorder="1" applyAlignment="1">
      <alignment horizontal="center"/>
    </xf>
    <xf numFmtId="164" fontId="2" fillId="0" borderId="16" xfId="3" applyBorder="1"/>
    <xf numFmtId="166" fontId="2" fillId="0" borderId="16" xfId="1" applyNumberFormat="1" applyFont="1" applyBorder="1" applyAlignment="1">
      <alignment horizontal="center"/>
    </xf>
    <xf numFmtId="166" fontId="2" fillId="0" borderId="14" xfId="1" applyNumberFormat="1" applyFont="1" applyBorder="1" applyAlignment="1">
      <alignment horizontal="center"/>
    </xf>
    <xf numFmtId="166" fontId="2" fillId="0" borderId="17" xfId="1" applyNumberFormat="1" applyFont="1" applyBorder="1" applyAlignment="1">
      <alignment horizontal="center"/>
    </xf>
    <xf numFmtId="166" fontId="2" fillId="0" borderId="15" xfId="1" applyNumberFormat="1" applyFont="1" applyBorder="1" applyAlignment="1">
      <alignment horizontal="center"/>
    </xf>
    <xf numFmtId="171" fontId="2" fillId="5" borderId="0" xfId="2" applyNumberFormat="1" applyFill="1"/>
    <xf numFmtId="0" fontId="1" fillId="0" borderId="0" xfId="10"/>
    <xf numFmtId="172" fontId="0" fillId="0" borderId="0" xfId="20" applyNumberFormat="1" applyFont="1"/>
    <xf numFmtId="173" fontId="0" fillId="0" borderId="0" xfId="20" applyNumberFormat="1" applyFont="1"/>
    <xf numFmtId="9" fontId="0" fillId="0" borderId="0" xfId="21" applyFont="1"/>
    <xf numFmtId="0" fontId="15" fillId="6" borderId="0" xfId="10" applyFont="1" applyFill="1" applyBorder="1"/>
    <xf numFmtId="0" fontId="15" fillId="6" borderId="18" xfId="10" applyFont="1" applyFill="1" applyBorder="1"/>
    <xf numFmtId="164" fontId="0" fillId="0" borderId="0" xfId="0" pivotButton="1"/>
    <xf numFmtId="173" fontId="0" fillId="0" borderId="0" xfId="0" applyNumberFormat="1"/>
    <xf numFmtId="0" fontId="0" fillId="0" borderId="0" xfId="0" applyNumberFormat="1" applyAlignment="1">
      <alignment horizontal="center"/>
    </xf>
    <xf numFmtId="164" fontId="7" fillId="0" borderId="1" xfId="4" applyNumberFormat="1" applyFont="1" applyBorder="1" applyAlignment="1">
      <alignment horizontal="center"/>
    </xf>
    <xf numFmtId="0" fontId="1" fillId="0" borderId="19" xfId="10" applyBorder="1"/>
    <xf numFmtId="0" fontId="1" fillId="0" borderId="20" xfId="10" applyBorder="1"/>
    <xf numFmtId="0" fontId="1" fillId="0" borderId="21" xfId="10" applyBorder="1"/>
    <xf numFmtId="0" fontId="1" fillId="0" borderId="22" xfId="10" applyBorder="1"/>
    <xf numFmtId="0" fontId="1" fillId="0" borderId="0" xfId="10" applyBorder="1"/>
    <xf numFmtId="0" fontId="1" fillId="0" borderId="23" xfId="10" applyBorder="1"/>
    <xf numFmtId="0" fontId="1" fillId="0" borderId="24" xfId="10" applyBorder="1"/>
    <xf numFmtId="0" fontId="1" fillId="0" borderId="8" xfId="10" applyBorder="1"/>
    <xf numFmtId="0" fontId="1" fillId="0" borderId="25" xfId="10" applyBorder="1"/>
    <xf numFmtId="0" fontId="15" fillId="0" borderId="4" xfId="10" applyFont="1" applyBorder="1" applyAlignment="1">
      <alignment horizontal="centerContinuous"/>
    </xf>
    <xf numFmtId="0" fontId="15" fillId="0" borderId="6" xfId="10" applyFont="1" applyBorder="1" applyAlignment="1">
      <alignment horizontal="centerContinuous"/>
    </xf>
    <xf numFmtId="0" fontId="15" fillId="0" borderId="5" xfId="10" applyFont="1" applyBorder="1" applyAlignment="1">
      <alignment horizontal="centerContinuous"/>
    </xf>
    <xf numFmtId="164" fontId="0" fillId="0" borderId="0" xfId="0" pivotButton="1" applyAlignment="1">
      <alignment horizontal="centerContinuous"/>
    </xf>
    <xf numFmtId="164" fontId="0" fillId="0" borderId="0" xfId="0" applyAlignment="1">
      <alignment horizontal="centerContinuous"/>
    </xf>
    <xf numFmtId="170" fontId="10" fillId="0" borderId="0" xfId="2" applyNumberFormat="1" applyFont="1" applyFill="1" applyAlignment="1">
      <alignment horizontal="center"/>
    </xf>
    <xf numFmtId="0" fontId="16" fillId="0" borderId="0" xfId="19" applyFont="1" applyAlignment="1" applyProtection="1"/>
    <xf numFmtId="14" fontId="0" fillId="0" borderId="0" xfId="0" applyNumberFormat="1"/>
    <xf numFmtId="0" fontId="1" fillId="7" borderId="0" xfId="10" applyFill="1"/>
    <xf numFmtId="172" fontId="1" fillId="7" borderId="0" xfId="20" applyNumberFormat="1" applyFill="1"/>
    <xf numFmtId="0" fontId="1" fillId="5" borderId="1" xfId="10" applyFill="1" applyBorder="1"/>
    <xf numFmtId="14" fontId="0" fillId="0" borderId="0" xfId="0" applyNumberFormat="1" applyAlignment="1">
      <alignment horizontal="left"/>
    </xf>
    <xf numFmtId="172" fontId="0" fillId="0" borderId="0" xfId="0" applyNumberFormat="1"/>
    <xf numFmtId="172" fontId="1" fillId="5" borderId="0" xfId="20" applyNumberFormat="1" applyFill="1"/>
    <xf numFmtId="0" fontId="1" fillId="5" borderId="0" xfId="10" applyFill="1"/>
    <xf numFmtId="0" fontId="1" fillId="5" borderId="0" xfId="10" applyFill="1" applyAlignment="1">
      <alignment horizontal="centerContinuous"/>
    </xf>
    <xf numFmtId="164" fontId="11" fillId="0" borderId="0" xfId="4" applyNumberFormat="1" applyFont="1" applyAlignment="1">
      <alignment horizontal="centerContinuous"/>
    </xf>
    <xf numFmtId="1" fontId="10" fillId="0" borderId="0" xfId="16" applyNumberFormat="1" applyFont="1" applyFill="1"/>
  </cellXfs>
  <cellStyles count="25">
    <cellStyle name="Comma" xfId="20" builtinId="3"/>
    <cellStyle name="Comma 2" xfId="5"/>
    <cellStyle name="Comma 2 2" xfId="23"/>
    <cellStyle name="Currency" xfId="1" builtinId="4"/>
    <cellStyle name="Currency 2" xfId="24"/>
    <cellStyle name="Currency No Comma" xfId="6"/>
    <cellStyle name="Hyperlink" xfId="19" builtinId="8"/>
    <cellStyle name="MCP" xfId="7"/>
    <cellStyle name="noninput" xfId="8"/>
    <cellStyle name="Normal" xfId="0" builtinId="0" customBuiltin="1"/>
    <cellStyle name="Normal 2" xfId="9"/>
    <cellStyle name="Normal 2 2" xfId="22"/>
    <cellStyle name="Normal 3" xfId="10"/>
    <cellStyle name="Normal 3 2" xfId="4"/>
    <cellStyle name="Normal 4" xfId="3"/>
    <cellStyle name="Normal 5" xfId="11"/>
    <cellStyle name="Normal_INF_06_03_07" xfId="18"/>
    <cellStyle name="Normal_T-INF-10-15-04-TEMPLATE" xfId="17"/>
    <cellStyle name="Normal_WY AC 2009 - AC Study (Wind Study)_2009 08 11" xfId="16"/>
    <cellStyle name="Password" xfId="12"/>
    <cellStyle name="Percent" xfId="2" builtinId="5"/>
    <cellStyle name="Percent 2" xfId="21"/>
    <cellStyle name="Unprot" xfId="13"/>
    <cellStyle name="Unprot$" xfId="14"/>
    <cellStyle name="Unprotect" xfId="15"/>
  </cellStyles>
  <dxfs count="6">
    <dxf>
      <numFmt numFmtId="172" formatCode="_(* #,##0_);_(* \(#,##0\);_(* &quot;-&quot;??_);_(@_)"/>
    </dxf>
    <dxf>
      <alignment horizontal="centerContinuous" readingOrder="0"/>
    </dxf>
    <dxf>
      <alignment horizontal="centerContinuous" readingOrder="0"/>
    </dxf>
    <dxf>
      <alignment horizontal="center" readingOrder="0"/>
    </dxf>
    <dxf>
      <numFmt numFmtId="0" formatCode="General"/>
    </dxf>
    <dxf>
      <numFmt numFmtId="173" formatCode="_(* #,##0.0_);_(* \(#,##0.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10</xdr:row>
      <xdr:rowOff>76199</xdr:rowOff>
    </xdr:from>
    <xdr:to>
      <xdr:col>15</xdr:col>
      <xdr:colOff>48202</xdr:colOff>
      <xdr:row>17</xdr:row>
      <xdr:rowOff>161924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5" y="1609724"/>
          <a:ext cx="4315402" cy="1133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%2011-035-200%20(GRC%20May2013)\Scenarios\One-off\One-offG0112u_UTGRC12%20xWindInt%20LAGasAPSOtCoScrn_2012%2001%2017%20vs%20Clean%20co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158\Local%20Settings\Temporary%20Internet%20Files\Content.Outlook\7JB479EN\Attach%20R746-700-23.C.1%20-3%20CONF%20(xWind%20Int%20NPC%20and%20Calc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158\Local%20Settings\Temporary%20Internet%20Files\Content.Outlook\7JB479EN\UT%202012.Q1%20-%202b%20-%20GRID%20AC%20Study%20(Wind%20Integration%2020%20MW)%20_2012%2005%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voided%20Cost%20-%202014\48%20-%20UT%20Compliance%20Filing%20-%202014.Q2%20-%202014%20July\Scenario\Integration%20Study\Prior%20Study\UT%202013.Q2%20-%2031b%20-%20GRID%20AC%20Study%20_2013%2005%2030%20(Integration%20Costs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Recon"/>
      <sheetName val="Side-by-Side"/>
      <sheetName val="NPC Summary"/>
      <sheetName val="Wind Int"/>
      <sheetName val="Delta"/>
      <sheetName val="NPC"/>
      <sheetName val="Base"/>
      <sheetName val="Check Dollars"/>
      <sheetName val="Check MWh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F3">
            <v>41061</v>
          </cell>
          <cell r="G3">
            <v>41091</v>
          </cell>
          <cell r="H3">
            <v>41122</v>
          </cell>
          <cell r="I3">
            <v>41153</v>
          </cell>
          <cell r="J3">
            <v>41183</v>
          </cell>
          <cell r="K3">
            <v>41214</v>
          </cell>
          <cell r="L3">
            <v>41244</v>
          </cell>
          <cell r="M3">
            <v>41275</v>
          </cell>
          <cell r="N3">
            <v>41306</v>
          </cell>
          <cell r="O3">
            <v>41334</v>
          </cell>
          <cell r="P3">
            <v>41365</v>
          </cell>
          <cell r="Q3">
            <v>41395</v>
          </cell>
        </row>
        <row r="9">
          <cell r="C9" t="str">
            <v>Black Hills s27013/s28160</v>
          </cell>
        </row>
        <row r="10">
          <cell r="C10" t="str">
            <v>BPA Wind s42818</v>
          </cell>
        </row>
        <row r="11">
          <cell r="C11" t="str">
            <v>East Area Sales (WCA Sale)</v>
          </cell>
        </row>
        <row r="12">
          <cell r="C12" t="str">
            <v>Hurricane Sale s393046</v>
          </cell>
        </row>
        <row r="13">
          <cell r="C13" t="str">
            <v>LADWP (IPP Layoff)</v>
          </cell>
        </row>
        <row r="14">
          <cell r="C14" t="str">
            <v>NVE s523485</v>
          </cell>
        </row>
        <row r="15">
          <cell r="C15" t="str">
            <v>NVE s811499</v>
          </cell>
        </row>
        <row r="16">
          <cell r="C16" t="str">
            <v>Pacific Gas &amp; Electric s524491</v>
          </cell>
        </row>
        <row r="17">
          <cell r="C17" t="str">
            <v>PSCO s100035</v>
          </cell>
        </row>
        <row r="18">
          <cell r="C18" t="str">
            <v>Salt River Project s322940</v>
          </cell>
        </row>
        <row r="19">
          <cell r="C19" t="str">
            <v>SCE s513948</v>
          </cell>
        </row>
        <row r="20">
          <cell r="C20" t="str">
            <v>SDG&amp;E s513949</v>
          </cell>
        </row>
        <row r="22">
          <cell r="C22" t="str">
            <v>SMUD s24296</v>
          </cell>
        </row>
        <row r="23">
          <cell r="C23" t="str">
            <v>UAMPS s223863</v>
          </cell>
        </row>
        <row r="28">
          <cell r="C28" t="str">
            <v>UMPA II s45631</v>
          </cell>
        </row>
        <row r="33">
          <cell r="C33" t="str">
            <v>COB</v>
          </cell>
        </row>
        <row r="34">
          <cell r="C34" t="str">
            <v>Colorado</v>
          </cell>
        </row>
        <row r="35">
          <cell r="C35" t="str">
            <v>Four Corners</v>
          </cell>
        </row>
        <row r="36">
          <cell r="C36" t="str">
            <v>Idaho</v>
          </cell>
        </row>
        <row r="37">
          <cell r="C37" t="str">
            <v>Mead</v>
          </cell>
        </row>
        <row r="38">
          <cell r="C38" t="str">
            <v>Mid Columbia</v>
          </cell>
        </row>
        <row r="39">
          <cell r="C39" t="str">
            <v>Mona</v>
          </cell>
        </row>
        <row r="40">
          <cell r="C40" t="str">
            <v>NOB</v>
          </cell>
        </row>
        <row r="41">
          <cell r="C41" t="str">
            <v>Palo Verde</v>
          </cell>
        </row>
        <row r="42">
          <cell r="C42" t="str">
            <v>SP15</v>
          </cell>
        </row>
        <row r="43">
          <cell r="C43" t="str">
            <v>Utah</v>
          </cell>
        </row>
        <row r="44">
          <cell r="C44" t="str">
            <v>Washington</v>
          </cell>
        </row>
        <row r="45">
          <cell r="C45" t="str">
            <v>West Main</v>
          </cell>
        </row>
        <row r="46">
          <cell r="C46" t="str">
            <v>Wyoming</v>
          </cell>
        </row>
        <row r="47">
          <cell r="C47" t="str">
            <v>Electric Swaps Sales</v>
          </cell>
        </row>
        <row r="48">
          <cell r="C48" t="str">
            <v>STF Trading Margin</v>
          </cell>
        </row>
        <row r="49">
          <cell r="C49" t="str">
            <v>STF Index Trades</v>
          </cell>
        </row>
        <row r="54">
          <cell r="C54" t="str">
            <v>COB</v>
          </cell>
        </row>
        <row r="55">
          <cell r="C55" t="str">
            <v>Four Corners</v>
          </cell>
        </row>
        <row r="56">
          <cell r="C56" t="str">
            <v>Mead</v>
          </cell>
        </row>
        <row r="57">
          <cell r="C57" t="str">
            <v>Mid Columbia</v>
          </cell>
        </row>
        <row r="58">
          <cell r="C58" t="str">
            <v>Mona</v>
          </cell>
        </row>
        <row r="59">
          <cell r="C59" t="str">
            <v>NOB</v>
          </cell>
        </row>
        <row r="60">
          <cell r="C60" t="str">
            <v>Palo Verde</v>
          </cell>
        </row>
        <row r="61">
          <cell r="C61" t="str">
            <v>SP15</v>
          </cell>
        </row>
        <row r="62">
          <cell r="C62" t="str">
            <v>Trapped Energy</v>
          </cell>
        </row>
        <row r="71">
          <cell r="C71" t="str">
            <v>APS Supplemental p27875</v>
          </cell>
        </row>
        <row r="72">
          <cell r="C72" t="str">
            <v>Avoided Cost Resource</v>
          </cell>
        </row>
        <row r="73">
          <cell r="C73" t="str">
            <v>Blanding Purchase p379174</v>
          </cell>
        </row>
        <row r="74">
          <cell r="C74" t="str">
            <v>BPA Reserve Purchase</v>
          </cell>
        </row>
        <row r="75">
          <cell r="C75" t="str">
            <v>Chehalis Station Service</v>
          </cell>
        </row>
        <row r="76">
          <cell r="C76" t="str">
            <v xml:space="preserve">Combine Hills Wind p160595 </v>
          </cell>
        </row>
        <row r="80">
          <cell r="C80" t="str">
            <v>Deseret Purchase p194277</v>
          </cell>
        </row>
        <row r="81">
          <cell r="C81" t="str">
            <v>Douglas PUD Settlement p38185</v>
          </cell>
        </row>
        <row r="82">
          <cell r="C82" t="str">
            <v>Gemstate p99489</v>
          </cell>
        </row>
        <row r="83">
          <cell r="C83" t="str">
            <v>Georgia-Pacific Camas</v>
          </cell>
        </row>
        <row r="84">
          <cell r="C84" t="str">
            <v>Grant County 10 aMW p66274</v>
          </cell>
        </row>
        <row r="85">
          <cell r="C85" t="str">
            <v>Hermiston Purchase p99563</v>
          </cell>
        </row>
        <row r="86">
          <cell r="C86" t="str">
            <v>Hurricane Purchase p393045</v>
          </cell>
        </row>
        <row r="87">
          <cell r="C87" t="str">
            <v>Idaho Power p278538</v>
          </cell>
        </row>
        <row r="88">
          <cell r="C88" t="str">
            <v>IPP Purchase</v>
          </cell>
        </row>
        <row r="89">
          <cell r="C89" t="str">
            <v>Kennecott Generation Incentive</v>
          </cell>
        </row>
        <row r="90">
          <cell r="C90" t="str">
            <v>LADWP p491303-4</v>
          </cell>
        </row>
        <row r="91">
          <cell r="C91" t="str">
            <v>MagCorp p229846</v>
          </cell>
        </row>
        <row r="92">
          <cell r="C92" t="str">
            <v>MagCorp Reserves p510378</v>
          </cell>
        </row>
        <row r="93">
          <cell r="C93" t="str">
            <v>Morgan Stanley p189046</v>
          </cell>
        </row>
        <row r="94">
          <cell r="C94" t="str">
            <v>Morgan Stanley p272153-6</v>
          </cell>
        </row>
        <row r="95">
          <cell r="C95" t="str">
            <v>Morgan Stanley p272154-7</v>
          </cell>
        </row>
        <row r="97">
          <cell r="C97" t="str">
            <v>Nucor p346856</v>
          </cell>
        </row>
        <row r="98">
          <cell r="C98" t="str">
            <v>P4 Production p137215/p145258</v>
          </cell>
        </row>
        <row r="99">
          <cell r="C99" t="str">
            <v>PGE Cove p83984</v>
          </cell>
        </row>
        <row r="100">
          <cell r="C100" t="str">
            <v>Rock River Wind p100371</v>
          </cell>
        </row>
        <row r="101">
          <cell r="C101" t="str">
            <v>Roseburg Forest Products p312292</v>
          </cell>
        </row>
        <row r="102">
          <cell r="C102" t="str">
            <v>Small Purchases east</v>
          </cell>
        </row>
        <row r="103">
          <cell r="C103" t="str">
            <v>Small Purchases west</v>
          </cell>
        </row>
        <row r="104">
          <cell r="C104" t="str">
            <v>Three Buttes Wind p460457</v>
          </cell>
        </row>
        <row r="105">
          <cell r="C105" t="str">
            <v>Top of the World Wind p522807</v>
          </cell>
        </row>
        <row r="106">
          <cell r="C106" t="str">
            <v>Tri-State Purchase p27057</v>
          </cell>
        </row>
        <row r="107">
          <cell r="C107" t="str">
            <v>West Valley Toll</v>
          </cell>
        </row>
        <row r="108">
          <cell r="C108" t="str">
            <v>Wolverine Creek Wind p244520</v>
          </cell>
        </row>
        <row r="125">
          <cell r="C125" t="str">
            <v>QF California</v>
          </cell>
        </row>
        <row r="126">
          <cell r="C126" t="str">
            <v>QF Idaho</v>
          </cell>
        </row>
        <row r="127">
          <cell r="C127" t="str">
            <v>QF Oregon</v>
          </cell>
        </row>
        <row r="128">
          <cell r="C128" t="str">
            <v>QF Utah</v>
          </cell>
        </row>
        <row r="129">
          <cell r="C129" t="str">
            <v>QF Washington</v>
          </cell>
        </row>
        <row r="130">
          <cell r="C130" t="str">
            <v>QF Wyoming</v>
          </cell>
        </row>
        <row r="131">
          <cell r="C131" t="str">
            <v>Biomass One QF</v>
          </cell>
        </row>
        <row r="132">
          <cell r="C132" t="str">
            <v>Blue Mountain Wind QF</v>
          </cell>
        </row>
        <row r="133">
          <cell r="C133" t="str">
            <v>Butter Creek Wind QF</v>
          </cell>
        </row>
        <row r="134">
          <cell r="C134" t="str">
            <v>Chevron Wind p499335 QF</v>
          </cell>
        </row>
        <row r="135">
          <cell r="C135" t="str">
            <v>Co-Gen II</v>
          </cell>
        </row>
        <row r="136">
          <cell r="C136" t="str">
            <v>DCFP p316701 QF</v>
          </cell>
        </row>
        <row r="137">
          <cell r="C137" t="str">
            <v>Co-Gen II p349170 QF</v>
          </cell>
        </row>
        <row r="138">
          <cell r="C138" t="str">
            <v>Evergreen BioPower p351030 QF</v>
          </cell>
        </row>
        <row r="139">
          <cell r="C139" t="str">
            <v>ExxonMobil p255042 QF</v>
          </cell>
        </row>
        <row r="140">
          <cell r="C140" t="str">
            <v>Five Pine Wind QF</v>
          </cell>
        </row>
        <row r="141">
          <cell r="C141" t="str">
            <v>Kennecott Refinery QF</v>
          </cell>
        </row>
        <row r="142">
          <cell r="C142" t="str">
            <v>Kennecott Smelter QF</v>
          </cell>
        </row>
        <row r="143">
          <cell r="C143" t="str">
            <v>Mountain Wind 1 p367721 QF</v>
          </cell>
        </row>
        <row r="144">
          <cell r="C144" t="str">
            <v>Mountain Wind 2 p398449 QF</v>
          </cell>
        </row>
        <row r="145">
          <cell r="C145" t="str">
            <v>North Point Wind QF</v>
          </cell>
        </row>
        <row r="146">
          <cell r="C146" t="str">
            <v>Oregon Wind Farm QF</v>
          </cell>
        </row>
        <row r="147">
          <cell r="C147" t="str">
            <v>Pioneer Wind Park I QF</v>
          </cell>
        </row>
        <row r="148">
          <cell r="C148" t="str">
            <v>Pioneer Wind Park II QF</v>
          </cell>
        </row>
        <row r="149">
          <cell r="C149" t="str">
            <v>Power County North Wind QF p575612</v>
          </cell>
        </row>
        <row r="150">
          <cell r="C150" t="str">
            <v>Power County South Wind QF p575614</v>
          </cell>
        </row>
        <row r="151">
          <cell r="C151" t="str">
            <v>Roseburg Dillard QF</v>
          </cell>
        </row>
        <row r="152">
          <cell r="C152" t="str">
            <v>SF Phosphates</v>
          </cell>
        </row>
        <row r="153">
          <cell r="C153" t="str">
            <v>Spanish Fork Wind 2 p311681 QF</v>
          </cell>
        </row>
        <row r="154">
          <cell r="C154" t="str">
            <v>Sunnyside p83997/p59965 QF</v>
          </cell>
        </row>
        <row r="155">
          <cell r="C155" t="str">
            <v>Tesoro QF</v>
          </cell>
        </row>
        <row r="156">
          <cell r="C156" t="str">
            <v>Threemile Canyon Wind QF p500139</v>
          </cell>
        </row>
        <row r="157">
          <cell r="C157" t="str">
            <v>US Magnesium QF</v>
          </cell>
        </row>
        <row r="163">
          <cell r="C163" t="str">
            <v>Canadian Entitlement p60828</v>
          </cell>
        </row>
        <row r="164">
          <cell r="C164" t="str">
            <v>Chelan - Rocky Reach p60827</v>
          </cell>
        </row>
        <row r="165">
          <cell r="C165" t="str">
            <v>Douglas - Wells p60828</v>
          </cell>
        </row>
        <row r="166">
          <cell r="C166" t="str">
            <v>Grant Displacement p270294</v>
          </cell>
        </row>
        <row r="167">
          <cell r="C167" t="str">
            <v>Grant Reasonable</v>
          </cell>
        </row>
        <row r="168">
          <cell r="C168" t="str">
            <v>Grant Meaningful Priority p390668</v>
          </cell>
        </row>
        <row r="169">
          <cell r="C169" t="str">
            <v>Grant Surplus p258951</v>
          </cell>
        </row>
        <row r="170">
          <cell r="C170" t="str">
            <v>Grant Power Auction</v>
          </cell>
        </row>
        <row r="171">
          <cell r="C171" t="str">
            <v>Grant - Priest Rapids</v>
          </cell>
        </row>
        <row r="179">
          <cell r="C179" t="str">
            <v>APGI/Colockum s191690</v>
          </cell>
        </row>
        <row r="180">
          <cell r="C180" t="str">
            <v>APS Exchange p58118/s58119</v>
          </cell>
        </row>
        <row r="181">
          <cell r="C181" t="str">
            <v>Black Hills CTs p64676</v>
          </cell>
        </row>
        <row r="182">
          <cell r="C182" t="str">
            <v>BPA Exchange p64706/p64888</v>
          </cell>
        </row>
        <row r="183">
          <cell r="C183" t="str">
            <v xml:space="preserve">BPA FC II Wind p63507 </v>
          </cell>
        </row>
        <row r="184">
          <cell r="C184" t="str">
            <v xml:space="preserve">BPA FC IV Wind p79207 </v>
          </cell>
        </row>
        <row r="185">
          <cell r="C185" t="str">
            <v>BPA Peaking p59820</v>
          </cell>
        </row>
        <row r="186">
          <cell r="C186" t="str">
            <v>BPA So. Idaho p64885/p83975/p64705</v>
          </cell>
        </row>
        <row r="187">
          <cell r="C187" t="str">
            <v>Cargill p483225/s6 p485390/s89</v>
          </cell>
        </row>
        <row r="188">
          <cell r="C188" t="str">
            <v>Cowlitz Swift p65787</v>
          </cell>
        </row>
        <row r="189">
          <cell r="C189" t="str">
            <v>EWEB FC I p63508/p63510</v>
          </cell>
        </row>
        <row r="190">
          <cell r="C190" t="str">
            <v>PSCo Exchange p340325</v>
          </cell>
        </row>
        <row r="191">
          <cell r="C191" t="str">
            <v>PSCO FC III p63362/s63361</v>
          </cell>
        </row>
        <row r="192">
          <cell r="C192" t="str">
            <v>Redding Exchange p66276</v>
          </cell>
        </row>
        <row r="193">
          <cell r="C193" t="str">
            <v>SCL State Line p105228</v>
          </cell>
        </row>
        <row r="194">
          <cell r="C194" t="str">
            <v>Shell p489963/s489962</v>
          </cell>
        </row>
        <row r="195">
          <cell r="C195" t="str">
            <v>TransAlta p371343/s371344</v>
          </cell>
        </row>
        <row r="197">
          <cell r="C197" t="str">
            <v>Tri-State Exchange</v>
          </cell>
        </row>
        <row r="202">
          <cell r="C202" t="str">
            <v>COB</v>
          </cell>
        </row>
        <row r="203">
          <cell r="C203" t="str">
            <v>Colorado</v>
          </cell>
        </row>
        <row r="204">
          <cell r="C204" t="str">
            <v>Four Corners</v>
          </cell>
        </row>
        <row r="205">
          <cell r="C205" t="str">
            <v>Idaho</v>
          </cell>
        </row>
        <row r="206">
          <cell r="C206" t="str">
            <v>Mead</v>
          </cell>
        </row>
        <row r="207">
          <cell r="C207" t="str">
            <v>Mid Columbia</v>
          </cell>
        </row>
        <row r="208">
          <cell r="C208" t="str">
            <v>Mona</v>
          </cell>
        </row>
        <row r="209">
          <cell r="C209" t="str">
            <v>NOB</v>
          </cell>
        </row>
        <row r="210">
          <cell r="C210" t="str">
            <v>Palo Verde</v>
          </cell>
        </row>
        <row r="211">
          <cell r="C211" t="str">
            <v>SP15</v>
          </cell>
        </row>
        <row r="212">
          <cell r="C212" t="str">
            <v>Utah</v>
          </cell>
        </row>
        <row r="213">
          <cell r="C213" t="str">
            <v>Washington</v>
          </cell>
        </row>
        <row r="214">
          <cell r="C214" t="str">
            <v>West Main</v>
          </cell>
        </row>
        <row r="215">
          <cell r="C215" t="str">
            <v>Wyoming</v>
          </cell>
        </row>
        <row r="218">
          <cell r="C218" t="str">
            <v>STF Electric Swaps</v>
          </cell>
        </row>
        <row r="219">
          <cell r="C219" t="str">
            <v>STF Index Trades</v>
          </cell>
        </row>
        <row r="224">
          <cell r="C224" t="str">
            <v>COB</v>
          </cell>
        </row>
        <row r="225">
          <cell r="C225" t="str">
            <v>Four Corners</v>
          </cell>
        </row>
        <row r="226">
          <cell r="C226" t="str">
            <v>Mead</v>
          </cell>
        </row>
        <row r="227">
          <cell r="C227" t="str">
            <v>Mid Columbia</v>
          </cell>
        </row>
        <row r="228">
          <cell r="C228" t="str">
            <v>Mona</v>
          </cell>
        </row>
        <row r="229">
          <cell r="C229" t="str">
            <v>NOB</v>
          </cell>
        </row>
        <row r="230">
          <cell r="C230" t="str">
            <v>Palo Verde</v>
          </cell>
        </row>
        <row r="231">
          <cell r="C231" t="str">
            <v>SP15</v>
          </cell>
        </row>
        <row r="232">
          <cell r="C232" t="str">
            <v>Emergency Purchases</v>
          </cell>
        </row>
        <row r="239">
          <cell r="C239" t="str">
            <v>Firm Wheeling</v>
          </cell>
        </row>
        <row r="241">
          <cell r="C241" t="str">
            <v>ST Firm &amp; Non-Firm</v>
          </cell>
        </row>
        <row r="246">
          <cell r="C246" t="str">
            <v>Carbon</v>
          </cell>
        </row>
        <row r="247">
          <cell r="C247" t="str">
            <v>Cholla</v>
          </cell>
        </row>
        <row r="248">
          <cell r="C248" t="str">
            <v>Colstrip</v>
          </cell>
        </row>
        <row r="249">
          <cell r="C249" t="str">
            <v>Craig</v>
          </cell>
        </row>
        <row r="250">
          <cell r="C250" t="str">
            <v>Dave Johnston</v>
          </cell>
        </row>
        <row r="251">
          <cell r="C251" t="str">
            <v>Hayden</v>
          </cell>
        </row>
        <row r="252">
          <cell r="C252" t="str">
            <v>Hunter</v>
          </cell>
        </row>
        <row r="253">
          <cell r="C253" t="str">
            <v>Huntington</v>
          </cell>
        </row>
        <row r="254">
          <cell r="C254" t="str">
            <v>Jim Bridger</v>
          </cell>
        </row>
        <row r="255">
          <cell r="C255" t="str">
            <v>Naughton</v>
          </cell>
        </row>
        <row r="257">
          <cell r="C257" t="str">
            <v>Ramp Loss</v>
          </cell>
        </row>
        <row r="258">
          <cell r="C258" t="str">
            <v>Wyodak</v>
          </cell>
        </row>
        <row r="263">
          <cell r="C263" t="str">
            <v>Chehalis</v>
          </cell>
        </row>
        <row r="264">
          <cell r="C264" t="str">
            <v>Currant Creek</v>
          </cell>
        </row>
        <row r="265">
          <cell r="C265" t="str">
            <v>Gadsby</v>
          </cell>
        </row>
        <row r="266">
          <cell r="C266" t="str">
            <v>Gadsby CT</v>
          </cell>
        </row>
        <row r="267">
          <cell r="C267" t="str">
            <v>Hermiston</v>
          </cell>
        </row>
        <row r="268">
          <cell r="C268" t="str">
            <v>Lake Side</v>
          </cell>
        </row>
        <row r="269">
          <cell r="C269" t="str">
            <v>Lake Side II</v>
          </cell>
        </row>
        <row r="270">
          <cell r="C270" t="str">
            <v>Little Mountain</v>
          </cell>
        </row>
        <row r="272">
          <cell r="C272" t="str">
            <v>Not Used</v>
          </cell>
        </row>
        <row r="276">
          <cell r="C276" t="str">
            <v>Gas Physical</v>
          </cell>
        </row>
        <row r="277">
          <cell r="C277" t="str">
            <v>Gas Swaps</v>
          </cell>
        </row>
        <row r="278">
          <cell r="C278" t="str">
            <v>Clay Basin Gas Storage</v>
          </cell>
        </row>
        <row r="279">
          <cell r="C279" t="str">
            <v>Pipeline Reservation Fees</v>
          </cell>
        </row>
        <row r="287">
          <cell r="C287" t="str">
            <v>Blundell</v>
          </cell>
        </row>
        <row r="288">
          <cell r="C288" t="str">
            <v>Dunlap I Wind p524168</v>
          </cell>
        </row>
        <row r="289">
          <cell r="C289" t="str">
            <v>Foote Creek I Wind</v>
          </cell>
        </row>
        <row r="290">
          <cell r="C290" t="str">
            <v>Glenrock Wind p423461</v>
          </cell>
        </row>
        <row r="291">
          <cell r="C291" t="str">
            <v>Glenrock III Wind p454125</v>
          </cell>
        </row>
        <row r="292">
          <cell r="C292" t="str">
            <v>Goodnoe Wind p332427</v>
          </cell>
        </row>
        <row r="293">
          <cell r="C293" t="str">
            <v>High Plains Wind p492251</v>
          </cell>
        </row>
        <row r="294">
          <cell r="C294" t="str">
            <v>Leaning Juniper 1 p317714</v>
          </cell>
        </row>
        <row r="295">
          <cell r="C295" t="str">
            <v>Marengo I Wind p332428</v>
          </cell>
        </row>
        <row r="296">
          <cell r="C296" t="str">
            <v>Marengo II Wind p423463</v>
          </cell>
        </row>
        <row r="297">
          <cell r="C297" t="str">
            <v>McFadden Ridge Wind p492250</v>
          </cell>
        </row>
        <row r="298">
          <cell r="C298" t="str">
            <v>Rolling Hills Wind p423462</v>
          </cell>
        </row>
        <row r="299">
          <cell r="C299" t="str">
            <v>Seven Mile Wind p454126</v>
          </cell>
        </row>
        <row r="300">
          <cell r="C300" t="str">
            <v>Seven Mile II Wind p357819</v>
          </cell>
        </row>
        <row r="305">
          <cell r="C305" t="str">
            <v>Wind Integration Charge</v>
          </cell>
        </row>
        <row r="313">
          <cell r="J313" t="str">
            <v>MWh</v>
          </cell>
        </row>
        <row r="316">
          <cell r="C316" t="str">
            <v>DSM Cool Keeper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C317" t="str">
            <v>DSM (Irrigation)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C318" t="str">
            <v>Kennecott Generation Adjustment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C319" t="str">
            <v>MagCorp Buythrough</v>
          </cell>
          <cell r="E319">
            <v>-32884.937696000001</v>
          </cell>
          <cell r="F319">
            <v>-4050.8358239999998</v>
          </cell>
          <cell r="G319">
            <v>-5920.33176</v>
          </cell>
          <cell r="H319">
            <v>-5944.3881799999999</v>
          </cell>
          <cell r="I319">
            <v>-4357.2196119999999</v>
          </cell>
          <cell r="J319">
            <v>0</v>
          </cell>
          <cell r="K319">
            <v>0</v>
          </cell>
          <cell r="L319">
            <v>-6566.1804000000002</v>
          </cell>
          <cell r="M319">
            <v>-6045.9819200000002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C320" t="str">
            <v>Monsanto Buythrough</v>
          </cell>
          <cell r="E320">
            <v>-35028.977343999999</v>
          </cell>
          <cell r="F320">
            <v>-500.95119360000001</v>
          </cell>
          <cell r="G320">
            <v>-5410.4041999999999</v>
          </cell>
          <cell r="H320">
            <v>-5221.5036479999999</v>
          </cell>
          <cell r="I320">
            <v>-4601.5814399999999</v>
          </cell>
          <cell r="J320">
            <v>-3937.8981600000002</v>
          </cell>
          <cell r="K320">
            <v>-6766.7992000000004</v>
          </cell>
          <cell r="L320">
            <v>-8413.0331999999999</v>
          </cell>
          <cell r="M320">
            <v>0</v>
          </cell>
          <cell r="N320">
            <v>0</v>
          </cell>
          <cell r="O320">
            <v>0</v>
          </cell>
          <cell r="P320">
            <v>-58.935435519999999</v>
          </cell>
          <cell r="Q320">
            <v>-117.87086687999999</v>
          </cell>
        </row>
        <row r="324">
          <cell r="C324" t="str">
            <v>Station Service</v>
          </cell>
          <cell r="E324">
            <v>88490.998159200011</v>
          </cell>
          <cell r="F324">
            <v>9142.9998624</v>
          </cell>
          <cell r="G324">
            <v>5643.999624</v>
          </cell>
          <cell r="H324">
            <v>6546.99976728</v>
          </cell>
          <cell r="I324">
            <v>6925.0000968000004</v>
          </cell>
          <cell r="J324">
            <v>7269.9997943999997</v>
          </cell>
          <cell r="K324">
            <v>8197.9994592000003</v>
          </cell>
          <cell r="L324">
            <v>5711.0000231999993</v>
          </cell>
          <cell r="M324">
            <v>5860.0001592000008</v>
          </cell>
          <cell r="N324">
            <v>7211.0001129599996</v>
          </cell>
          <cell r="O324">
            <v>7753.99968696</v>
          </cell>
          <cell r="P324">
            <v>8716.9995359999994</v>
          </cell>
          <cell r="Q324">
            <v>9511.0000368000001</v>
          </cell>
        </row>
        <row r="326">
          <cell r="E326">
            <v>20577.083119200001</v>
          </cell>
          <cell r="F326">
            <v>4591.2128448000003</v>
          </cell>
          <cell r="G326">
            <v>-5686.7363359999999</v>
          </cell>
          <cell r="H326">
            <v>-4618.8920607199998</v>
          </cell>
          <cell r="I326">
            <v>-2033.8009551999985</v>
          </cell>
          <cell r="J326">
            <v>3332.1016343999995</v>
          </cell>
          <cell r="K326">
            <v>1431.2002591999999</v>
          </cell>
          <cell r="L326">
            <v>-9268.2135768000007</v>
          </cell>
          <cell r="M326">
            <v>-185.98176079999939</v>
          </cell>
          <cell r="N326">
            <v>7211.0001129599996</v>
          </cell>
          <cell r="O326">
            <v>7753.99968696</v>
          </cell>
          <cell r="P326">
            <v>8658.06410048</v>
          </cell>
          <cell r="Q326">
            <v>9393.129169920001</v>
          </cell>
        </row>
        <row r="328">
          <cell r="C328" t="str">
            <v>System Load</v>
          </cell>
          <cell r="E328">
            <v>59118513.632000007</v>
          </cell>
          <cell r="F328">
            <v>4715775.7260000007</v>
          </cell>
          <cell r="G328">
            <v>5411997.6099999994</v>
          </cell>
          <cell r="H328">
            <v>5357357.5500000007</v>
          </cell>
          <cell r="I328">
            <v>4713888.0559999999</v>
          </cell>
          <cell r="J328">
            <v>4741230.55</v>
          </cell>
          <cell r="K328">
            <v>4753484.8000000007</v>
          </cell>
          <cell r="L328">
            <v>5131060.07</v>
          </cell>
          <cell r="M328">
            <v>5209441.1399999987</v>
          </cell>
          <cell r="N328">
            <v>4619731.76</v>
          </cell>
          <cell r="O328">
            <v>4919606.7699999996</v>
          </cell>
          <cell r="P328">
            <v>4663383.8340000007</v>
          </cell>
          <cell r="Q328">
            <v>4881555.7660000008</v>
          </cell>
        </row>
        <row r="329">
          <cell r="E329">
            <v>59139090.715119198</v>
          </cell>
          <cell r="F329">
            <v>4720366.9388448009</v>
          </cell>
          <cell r="G329">
            <v>5406310.8736639991</v>
          </cell>
          <cell r="H329">
            <v>5352738.6579392804</v>
          </cell>
          <cell r="I329">
            <v>4711854.2550448002</v>
          </cell>
          <cell r="J329">
            <v>4744562.6516343998</v>
          </cell>
          <cell r="K329">
            <v>4754916.000259201</v>
          </cell>
          <cell r="L329">
            <v>5121791.8564232001</v>
          </cell>
          <cell r="M329">
            <v>5209255.1582391988</v>
          </cell>
          <cell r="N329">
            <v>4626942.7601129599</v>
          </cell>
          <cell r="O329">
            <v>4927360.7696869597</v>
          </cell>
          <cell r="P329">
            <v>4672041.8981004804</v>
          </cell>
          <cell r="Q329">
            <v>4890948.8951699212</v>
          </cell>
        </row>
        <row r="333">
          <cell r="C333" t="str">
            <v>Black Hills s27013/s28160</v>
          </cell>
          <cell r="E333">
            <v>355614.99604250002</v>
          </cell>
          <cell r="F333">
            <v>24319.9605711</v>
          </cell>
          <cell r="G333">
            <v>30289.2506632</v>
          </cell>
          <cell r="H333">
            <v>31224.895553599999</v>
          </cell>
          <cell r="I333">
            <v>29804.190463700001</v>
          </cell>
          <cell r="J333">
            <v>30644.750501499999</v>
          </cell>
          <cell r="K333">
            <v>30077.1203876</v>
          </cell>
          <cell r="L333">
            <v>30646.8103667</v>
          </cell>
          <cell r="M333">
            <v>31283.575431099998</v>
          </cell>
          <cell r="N333">
            <v>27989.915416899999</v>
          </cell>
          <cell r="O333">
            <v>30726.355518700002</v>
          </cell>
          <cell r="P333">
            <v>30012.8955154</v>
          </cell>
          <cell r="Q333">
            <v>28595.275653000001</v>
          </cell>
        </row>
        <row r="334">
          <cell r="C334" t="str">
            <v>BPA Wind s42818</v>
          </cell>
          <cell r="E334">
            <v>38529.482720799992</v>
          </cell>
          <cell r="F334">
            <v>2330.9058135999999</v>
          </cell>
          <cell r="G334">
            <v>1748.1211602000001</v>
          </cell>
          <cell r="H334">
            <v>1657.0177037999999</v>
          </cell>
          <cell r="I334">
            <v>2179.1386133999999</v>
          </cell>
          <cell r="J334">
            <v>3184.9382854</v>
          </cell>
          <cell r="K334">
            <v>4011.5640128</v>
          </cell>
          <cell r="L334">
            <v>4703.7409097999998</v>
          </cell>
          <cell r="M334">
            <v>4828.7254285999998</v>
          </cell>
          <cell r="N334">
            <v>4047.910605</v>
          </cell>
          <cell r="O334">
            <v>3919.4665921999999</v>
          </cell>
          <cell r="P334">
            <v>3044.1439172</v>
          </cell>
          <cell r="Q334">
            <v>2873.8096787999998</v>
          </cell>
        </row>
        <row r="335">
          <cell r="C335" t="str">
            <v>East Area Sales (WCA Sale)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C336" t="str">
            <v>Hurricane Sale s393046</v>
          </cell>
          <cell r="E336">
            <v>44.400000144000003</v>
          </cell>
          <cell r="F336">
            <v>14.800000320000001</v>
          </cell>
          <cell r="G336">
            <v>14.799999912000001</v>
          </cell>
          <cell r="H336">
            <v>14.799999912000001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C337" t="str">
            <v>LADWP (IPP Layoff)</v>
          </cell>
          <cell r="E337">
            <v>573306.99494400003</v>
          </cell>
          <cell r="F337">
            <v>49411.000800000002</v>
          </cell>
          <cell r="G337">
            <v>52875.998160000003</v>
          </cell>
          <cell r="H337">
            <v>52503.998160000003</v>
          </cell>
          <cell r="I337">
            <v>37694.001600000003</v>
          </cell>
          <cell r="J337">
            <v>61508.999184</v>
          </cell>
          <cell r="K337">
            <v>44091.999360000002</v>
          </cell>
          <cell r="L337">
            <v>49123.998720000003</v>
          </cell>
          <cell r="M337">
            <v>52616.996879999999</v>
          </cell>
          <cell r="N337">
            <v>45965.001600000003</v>
          </cell>
          <cell r="O337">
            <v>43834.99944</v>
          </cell>
          <cell r="P337">
            <v>33301.000800000002</v>
          </cell>
          <cell r="Q337">
            <v>50379.000240000001</v>
          </cell>
        </row>
        <row r="338">
          <cell r="C338" t="str">
            <v>NVE s523485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C339" t="str">
            <v>NVE s811499</v>
          </cell>
          <cell r="E339">
            <v>547200</v>
          </cell>
          <cell r="F339">
            <v>69600</v>
          </cell>
          <cell r="G339">
            <v>37200</v>
          </cell>
          <cell r="H339">
            <v>37200</v>
          </cell>
          <cell r="I339">
            <v>72000</v>
          </cell>
          <cell r="J339">
            <v>111600</v>
          </cell>
          <cell r="K339">
            <v>108000</v>
          </cell>
          <cell r="L339">
            <v>111600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C340" t="str">
            <v>Pacific Gas &amp; Electric s524491</v>
          </cell>
          <cell r="E340">
            <v>292800</v>
          </cell>
          <cell r="F340">
            <v>72000</v>
          </cell>
          <cell r="G340">
            <v>0</v>
          </cell>
          <cell r="H340">
            <v>0</v>
          </cell>
          <cell r="I340">
            <v>0</v>
          </cell>
          <cell r="J340">
            <v>74400</v>
          </cell>
          <cell r="K340">
            <v>72000</v>
          </cell>
          <cell r="L340">
            <v>74400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C341" t="str">
            <v>PSCO s100035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C342" t="str">
            <v>Salt River Project s322940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C343" t="str">
            <v>SCE s513948</v>
          </cell>
          <cell r="E343">
            <v>146400</v>
          </cell>
          <cell r="F343">
            <v>36000</v>
          </cell>
          <cell r="G343">
            <v>0</v>
          </cell>
          <cell r="H343">
            <v>0</v>
          </cell>
          <cell r="I343">
            <v>0</v>
          </cell>
          <cell r="J343">
            <v>37200</v>
          </cell>
          <cell r="K343">
            <v>36000</v>
          </cell>
          <cell r="L343">
            <v>37200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C344" t="str">
            <v>SDG&amp;E s513949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C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C346" t="str">
            <v>SMUD s24296</v>
          </cell>
          <cell r="E346">
            <v>350400</v>
          </cell>
          <cell r="F346">
            <v>17500</v>
          </cell>
          <cell r="G346">
            <v>60800</v>
          </cell>
          <cell r="H346">
            <v>71700</v>
          </cell>
          <cell r="I346">
            <v>33700</v>
          </cell>
          <cell r="J346">
            <v>5100</v>
          </cell>
          <cell r="K346">
            <v>0</v>
          </cell>
          <cell r="L346">
            <v>0</v>
          </cell>
          <cell r="M346">
            <v>36700</v>
          </cell>
          <cell r="N346">
            <v>37300</v>
          </cell>
          <cell r="O346">
            <v>36400</v>
          </cell>
          <cell r="P346">
            <v>30100</v>
          </cell>
          <cell r="Q346">
            <v>21100</v>
          </cell>
        </row>
        <row r="347">
          <cell r="C347" t="str">
            <v>UAMPS s223863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C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52">
          <cell r="C352" t="str">
            <v>UMPA II s45631</v>
          </cell>
          <cell r="E352">
            <v>214233</v>
          </cell>
          <cell r="F352">
            <v>17360</v>
          </cell>
          <cell r="G352">
            <v>41812.5</v>
          </cell>
          <cell r="H352">
            <v>32892.5</v>
          </cell>
          <cell r="I352">
            <v>18343</v>
          </cell>
          <cell r="J352">
            <v>13937.5</v>
          </cell>
          <cell r="K352">
            <v>13487.5</v>
          </cell>
          <cell r="L352">
            <v>13937.5</v>
          </cell>
          <cell r="M352">
            <v>13937.5</v>
          </cell>
          <cell r="N352">
            <v>12587.5</v>
          </cell>
          <cell r="O352">
            <v>13937.5</v>
          </cell>
          <cell r="P352">
            <v>11100</v>
          </cell>
          <cell r="Q352">
            <v>10900</v>
          </cell>
        </row>
        <row r="354">
          <cell r="E354">
            <v>2518528.8737074439</v>
          </cell>
          <cell r="F354">
            <v>288536.66718501999</v>
          </cell>
          <cell r="G354">
            <v>224740.66998331202</v>
          </cell>
          <cell r="H354">
            <v>227193.21141731201</v>
          </cell>
          <cell r="I354">
            <v>193720.33067709999</v>
          </cell>
          <cell r="J354">
            <v>337576.18797089998</v>
          </cell>
          <cell r="K354">
            <v>307668.18376039999</v>
          </cell>
          <cell r="L354">
            <v>321612.04999650002</v>
          </cell>
          <cell r="M354">
            <v>139366.79773970001</v>
          </cell>
          <cell r="N354">
            <v>127890.32762190001</v>
          </cell>
          <cell r="O354">
            <v>128818.3215509</v>
          </cell>
          <cell r="P354">
            <v>107558.0402326</v>
          </cell>
          <cell r="Q354">
            <v>113848.08557180001</v>
          </cell>
        </row>
        <row r="357">
          <cell r="C357" t="str">
            <v>COB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C358" t="str">
            <v>Colorado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C359" t="str">
            <v>Four Corners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C360" t="str">
            <v>Idaho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C361" t="str">
            <v>Mead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C362" t="str">
            <v>Mid Columbia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C363" t="str">
            <v>Mona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C364" t="str">
            <v>NOB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C365" t="str">
            <v>Palo Verde</v>
          </cell>
          <cell r="E365">
            <v>2002400</v>
          </cell>
          <cell r="F365">
            <v>101200</v>
          </cell>
          <cell r="G365">
            <v>104600</v>
          </cell>
          <cell r="H365">
            <v>183000</v>
          </cell>
          <cell r="I365">
            <v>273600</v>
          </cell>
          <cell r="J365">
            <v>478800</v>
          </cell>
          <cell r="K365">
            <v>358000</v>
          </cell>
          <cell r="L365">
            <v>361600</v>
          </cell>
          <cell r="M365">
            <v>49200</v>
          </cell>
          <cell r="N365">
            <v>43200</v>
          </cell>
          <cell r="O365">
            <v>49200</v>
          </cell>
          <cell r="P365">
            <v>0</v>
          </cell>
          <cell r="Q365">
            <v>0</v>
          </cell>
        </row>
        <row r="366">
          <cell r="C366" t="str">
            <v>SP15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C367" t="str">
            <v>Utah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C368" t="str">
            <v>Washington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C369" t="str">
            <v>West Main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C370" t="str">
            <v>Wyoming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2">
          <cell r="C372" t="str">
            <v>STF Trading Margin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C373" t="str">
            <v>STF Index Trades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5">
          <cell r="E375">
            <v>2002400</v>
          </cell>
          <cell r="F375">
            <v>101200</v>
          </cell>
          <cell r="G375">
            <v>104600</v>
          </cell>
          <cell r="H375">
            <v>183000</v>
          </cell>
          <cell r="I375">
            <v>273600</v>
          </cell>
          <cell r="J375">
            <v>478800</v>
          </cell>
          <cell r="K375">
            <v>358000</v>
          </cell>
          <cell r="L375">
            <v>361600</v>
          </cell>
          <cell r="M375">
            <v>49200</v>
          </cell>
          <cell r="N375">
            <v>43200</v>
          </cell>
          <cell r="O375">
            <v>49200</v>
          </cell>
          <cell r="P375">
            <v>0</v>
          </cell>
          <cell r="Q375">
            <v>0</v>
          </cell>
        </row>
        <row r="378">
          <cell r="C378" t="str">
            <v>COB</v>
          </cell>
          <cell r="E378">
            <v>1357369.5174999998</v>
          </cell>
          <cell r="F378">
            <v>26482.352500000001</v>
          </cell>
          <cell r="G378">
            <v>110250.40599999999</v>
          </cell>
          <cell r="H378">
            <v>127725.56999999999</v>
          </cell>
          <cell r="I378">
            <v>133848.9</v>
          </cell>
          <cell r="J378">
            <v>142711.96</v>
          </cell>
          <cell r="K378">
            <v>150189.6</v>
          </cell>
          <cell r="L378">
            <v>155435.35999999999</v>
          </cell>
          <cell r="M378">
            <v>137373.91999999998</v>
          </cell>
          <cell r="N378">
            <v>101400.95999999999</v>
          </cell>
          <cell r="O378">
            <v>114154.86</v>
          </cell>
          <cell r="P378">
            <v>120254.39999999999</v>
          </cell>
          <cell r="Q378">
            <v>37541.228999999999</v>
          </cell>
        </row>
        <row r="379">
          <cell r="C379" t="str">
            <v>Four Corners</v>
          </cell>
          <cell r="E379">
            <v>2521143.3200000003</v>
          </cell>
          <cell r="F379">
            <v>126423.44</v>
          </cell>
          <cell r="G379">
            <v>252087.63999999998</v>
          </cell>
          <cell r="H379">
            <v>291592.48</v>
          </cell>
          <cell r="I379">
            <v>294107.07</v>
          </cell>
          <cell r="J379">
            <v>231036.31</v>
          </cell>
          <cell r="K379">
            <v>238883.61</v>
          </cell>
          <cell r="L379">
            <v>207357.96</v>
          </cell>
          <cell r="M379">
            <v>214019.36000000002</v>
          </cell>
          <cell r="N379">
            <v>195373.40000000002</v>
          </cell>
          <cell r="O379">
            <v>178189.68</v>
          </cell>
          <cell r="P379">
            <v>138363.62</v>
          </cell>
          <cell r="Q379">
            <v>153708.75</v>
          </cell>
        </row>
        <row r="380">
          <cell r="C380" t="str">
            <v>Mead</v>
          </cell>
          <cell r="E380">
            <v>583704.24900000007</v>
          </cell>
          <cell r="F380">
            <v>23398</v>
          </cell>
          <cell r="G380">
            <v>55538.144999999997</v>
          </cell>
          <cell r="H380">
            <v>55504.796999999999</v>
          </cell>
          <cell r="I380">
            <v>30839.455000000002</v>
          </cell>
          <cell r="J380">
            <v>7506.59</v>
          </cell>
          <cell r="K380">
            <v>7497</v>
          </cell>
          <cell r="L380">
            <v>6763.7120000000004</v>
          </cell>
          <cell r="M380">
            <v>81378.42</v>
          </cell>
          <cell r="N380">
            <v>73878.22</v>
          </cell>
          <cell r="O380">
            <v>80516.05</v>
          </cell>
          <cell r="P380">
            <v>79560</v>
          </cell>
          <cell r="Q380">
            <v>81323.86</v>
          </cell>
        </row>
        <row r="381">
          <cell r="C381" t="str">
            <v>Mid Columbia</v>
          </cell>
          <cell r="E381">
            <v>2154135.6940000001</v>
          </cell>
          <cell r="F381">
            <v>46230.559999999998</v>
          </cell>
          <cell r="G381">
            <v>51472.254000000001</v>
          </cell>
          <cell r="H381">
            <v>140964.53</v>
          </cell>
          <cell r="I381">
            <v>259141.67</v>
          </cell>
          <cell r="J381">
            <v>295867.38</v>
          </cell>
          <cell r="K381">
            <v>438782.6</v>
          </cell>
          <cell r="L381">
            <v>436715.06</v>
          </cell>
          <cell r="M381">
            <v>175919.95</v>
          </cell>
          <cell r="N381">
            <v>127668.81</v>
          </cell>
          <cell r="O381">
            <v>84273.06</v>
          </cell>
          <cell r="P381">
            <v>97099.82</v>
          </cell>
          <cell r="Q381">
            <v>0</v>
          </cell>
        </row>
        <row r="382">
          <cell r="C382" t="str">
            <v>Mona</v>
          </cell>
          <cell r="E382">
            <v>705521.69900000002</v>
          </cell>
          <cell r="F382">
            <v>34391.585999999996</v>
          </cell>
          <cell r="G382">
            <v>78380.955000000002</v>
          </cell>
          <cell r="H382">
            <v>107461.505</v>
          </cell>
          <cell r="I382">
            <v>73345.115999999995</v>
          </cell>
          <cell r="J382">
            <v>76140.789999999994</v>
          </cell>
          <cell r="K382">
            <v>60436.29</v>
          </cell>
          <cell r="L382">
            <v>41228.17</v>
          </cell>
          <cell r="M382">
            <v>56108.719999999994</v>
          </cell>
          <cell r="N382">
            <v>48013.927000000003</v>
          </cell>
          <cell r="O382">
            <v>59122.847000000002</v>
          </cell>
          <cell r="P382">
            <v>41237.025000000001</v>
          </cell>
          <cell r="Q382">
            <v>29654.768000000004</v>
          </cell>
        </row>
        <row r="383">
          <cell r="C383" t="str">
            <v>NOB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C384" t="str">
            <v>Palo Verde</v>
          </cell>
          <cell r="E384">
            <v>2795832.966</v>
          </cell>
          <cell r="F384">
            <v>317209.06</v>
          </cell>
          <cell r="G384">
            <v>222393.5</v>
          </cell>
          <cell r="H384">
            <v>119012.586</v>
          </cell>
          <cell r="I384">
            <v>50733.33</v>
          </cell>
          <cell r="J384">
            <v>110314.48</v>
          </cell>
          <cell r="K384">
            <v>123955.36</v>
          </cell>
          <cell r="L384">
            <v>116505.95</v>
          </cell>
          <cell r="M384">
            <v>330538.15999999997</v>
          </cell>
          <cell r="N384">
            <v>326317.25</v>
          </cell>
          <cell r="O384">
            <v>346591.53</v>
          </cell>
          <cell r="P384">
            <v>341616.66</v>
          </cell>
          <cell r="Q384">
            <v>390645.1</v>
          </cell>
        </row>
        <row r="385">
          <cell r="C385" t="str">
            <v>SP15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C386" t="str">
            <v>Trapped Energy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8">
          <cell r="E388">
            <v>10117707.445500001</v>
          </cell>
          <cell r="F388">
            <v>574134.99849999999</v>
          </cell>
          <cell r="G388">
            <v>770122.9</v>
          </cell>
          <cell r="H388">
            <v>842261.46799999999</v>
          </cell>
          <cell r="I388">
            <v>842015.54099999997</v>
          </cell>
          <cell r="J388">
            <v>863577.51</v>
          </cell>
          <cell r="K388">
            <v>1019744.46</v>
          </cell>
          <cell r="L388">
            <v>964006.21199999994</v>
          </cell>
          <cell r="M388">
            <v>995338.53</v>
          </cell>
          <cell r="N388">
            <v>872652.56699999992</v>
          </cell>
          <cell r="O388">
            <v>862848.027</v>
          </cell>
          <cell r="P388">
            <v>818131.52500000002</v>
          </cell>
          <cell r="Q388">
            <v>692873.70699999994</v>
          </cell>
        </row>
        <row r="390">
          <cell r="E390">
            <v>14638636.319207443</v>
          </cell>
          <cell r="F390">
            <v>963871.66568501992</v>
          </cell>
          <cell r="G390">
            <v>1099463.5699833119</v>
          </cell>
          <cell r="H390">
            <v>1252454.6794173121</v>
          </cell>
          <cell r="I390">
            <v>1309335.8716771</v>
          </cell>
          <cell r="J390">
            <v>1679953.6979709</v>
          </cell>
          <cell r="K390">
            <v>1685412.6437603999</v>
          </cell>
          <cell r="L390">
            <v>1647218.2619965</v>
          </cell>
          <cell r="M390">
            <v>1183905.3277397</v>
          </cell>
          <cell r="N390">
            <v>1043742.8946218999</v>
          </cell>
          <cell r="O390">
            <v>1040866.3485509</v>
          </cell>
          <cell r="P390">
            <v>925689.56523260009</v>
          </cell>
          <cell r="Q390">
            <v>806721.79257179995</v>
          </cell>
        </row>
        <row r="391">
          <cell r="E391" t="str">
            <v>=</v>
          </cell>
          <cell r="F391" t="str">
            <v>=</v>
          </cell>
          <cell r="G391" t="str">
            <v>=</v>
          </cell>
          <cell r="H391" t="str">
            <v>=</v>
          </cell>
          <cell r="I391" t="str">
            <v>=</v>
          </cell>
          <cell r="J391" t="str">
            <v>=</v>
          </cell>
          <cell r="K391" t="str">
            <v>=</v>
          </cell>
          <cell r="L391" t="str">
            <v>=</v>
          </cell>
          <cell r="M391" t="str">
            <v>=</v>
          </cell>
          <cell r="N391" t="str">
            <v>=</v>
          </cell>
          <cell r="O391" t="str">
            <v>=</v>
          </cell>
          <cell r="P391" t="str">
            <v>=</v>
          </cell>
          <cell r="Q391" t="str">
            <v>=</v>
          </cell>
        </row>
        <row r="392">
          <cell r="E392">
            <v>73777727.034326658</v>
          </cell>
          <cell r="F392">
            <v>5684238.6045298204</v>
          </cell>
          <cell r="G392">
            <v>6505774.4436473111</v>
          </cell>
          <cell r="H392">
            <v>6605193.3373565925</v>
          </cell>
          <cell r="I392">
            <v>6021190.1267219</v>
          </cell>
          <cell r="J392">
            <v>6424516.3496052995</v>
          </cell>
          <cell r="K392">
            <v>6440328.6440196009</v>
          </cell>
          <cell r="L392">
            <v>6769010.1184197003</v>
          </cell>
          <cell r="M392">
            <v>6393160.4859788986</v>
          </cell>
          <cell r="N392">
            <v>5670685.6547348602</v>
          </cell>
          <cell r="O392">
            <v>5968227.1182378596</v>
          </cell>
          <cell r="P392">
            <v>5597731.4633330805</v>
          </cell>
          <cell r="Q392">
            <v>5697670.687741721</v>
          </cell>
        </row>
        <row r="393">
          <cell r="E393" t="str">
            <v>=</v>
          </cell>
          <cell r="F393" t="str">
            <v>=</v>
          </cell>
          <cell r="G393" t="str">
            <v>=</v>
          </cell>
          <cell r="H393" t="str">
            <v>=</v>
          </cell>
          <cell r="I393" t="str">
            <v>=</v>
          </cell>
          <cell r="J393" t="str">
            <v>=</v>
          </cell>
          <cell r="K393" t="str">
            <v>=</v>
          </cell>
          <cell r="L393" t="str">
            <v>=</v>
          </cell>
          <cell r="M393" t="str">
            <v>=</v>
          </cell>
          <cell r="N393" t="str">
            <v>=</v>
          </cell>
          <cell r="O393" t="str">
            <v>=</v>
          </cell>
          <cell r="P393" t="str">
            <v>=</v>
          </cell>
          <cell r="Q393" t="str">
            <v>=</v>
          </cell>
        </row>
        <row r="397">
          <cell r="C397" t="str">
            <v>APS Supplemental p27875</v>
          </cell>
          <cell r="E397">
            <v>79200</v>
          </cell>
          <cell r="F397">
            <v>0</v>
          </cell>
          <cell r="G397">
            <v>4800</v>
          </cell>
          <cell r="H397">
            <v>5250</v>
          </cell>
          <cell r="I397">
            <v>6000</v>
          </cell>
          <cell r="J397">
            <v>0</v>
          </cell>
          <cell r="K397">
            <v>6150</v>
          </cell>
          <cell r="L397">
            <v>8550</v>
          </cell>
          <cell r="M397">
            <v>13600</v>
          </cell>
          <cell r="N397">
            <v>14650</v>
          </cell>
          <cell r="O397">
            <v>14650</v>
          </cell>
          <cell r="P397">
            <v>5550</v>
          </cell>
          <cell r="Q397">
            <v>0</v>
          </cell>
        </row>
        <row r="398">
          <cell r="C398" t="str">
            <v>Avoided Cost Resource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C399" t="str">
            <v>Blanding Purchase p379174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C400" t="str">
            <v>BPA Reserve Purchase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C401" t="str">
            <v>Chehalis Station Service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C402" t="str">
            <v xml:space="preserve">Combine Hills Wind p160595 </v>
          </cell>
          <cell r="E402">
            <v>111502.70715240002</v>
          </cell>
          <cell r="F402">
            <v>9711.3869460000005</v>
          </cell>
          <cell r="G402">
            <v>9316.8277359999993</v>
          </cell>
          <cell r="H402">
            <v>9242.9194652000006</v>
          </cell>
          <cell r="I402">
            <v>8808.3585660000008</v>
          </cell>
          <cell r="J402">
            <v>9456.6211899999998</v>
          </cell>
          <cell r="K402">
            <v>10546.23963</v>
          </cell>
          <cell r="L402">
            <v>7696.5199080000002</v>
          </cell>
          <cell r="M402">
            <v>10675.016394</v>
          </cell>
          <cell r="N402">
            <v>6958.4048519999997</v>
          </cell>
          <cell r="O402">
            <v>12338.72669</v>
          </cell>
          <cell r="P402">
            <v>8684.9059519999992</v>
          </cell>
          <cell r="Q402">
            <v>8066.7798231999996</v>
          </cell>
        </row>
        <row r="403">
          <cell r="C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C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C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C406" t="str">
            <v>Deseret Purchase p194277</v>
          </cell>
          <cell r="E406">
            <v>740942.2</v>
          </cell>
          <cell r="F406">
            <v>39508.199999999997</v>
          </cell>
          <cell r="G406">
            <v>69489.600000000006</v>
          </cell>
          <cell r="H406">
            <v>69489.600000000006</v>
          </cell>
          <cell r="I406">
            <v>67248</v>
          </cell>
          <cell r="J406">
            <v>69489.600000000006</v>
          </cell>
          <cell r="K406">
            <v>67248</v>
          </cell>
          <cell r="L406">
            <v>69489.600000000006</v>
          </cell>
          <cell r="M406">
            <v>69489.600000000006</v>
          </cell>
          <cell r="N406">
            <v>62764.800000000003</v>
          </cell>
          <cell r="O406">
            <v>69489.600000000006</v>
          </cell>
          <cell r="P406">
            <v>51370</v>
          </cell>
          <cell r="Q406">
            <v>35865.599999999999</v>
          </cell>
        </row>
        <row r="407">
          <cell r="C407" t="str">
            <v>Douglas PUD Settlement p38185</v>
          </cell>
          <cell r="E407">
            <v>47299.199999999997</v>
          </cell>
          <cell r="F407">
            <v>9924.7999999999993</v>
          </cell>
          <cell r="G407">
            <v>6492</v>
          </cell>
          <cell r="H407">
            <v>3417.6</v>
          </cell>
          <cell r="I407">
            <v>1780.8</v>
          </cell>
          <cell r="J407">
            <v>1665.6</v>
          </cell>
          <cell r="K407">
            <v>1632</v>
          </cell>
          <cell r="L407">
            <v>1224</v>
          </cell>
          <cell r="M407">
            <v>1936.8</v>
          </cell>
          <cell r="N407">
            <v>2092.8000000000002</v>
          </cell>
          <cell r="O407">
            <v>3122.4</v>
          </cell>
          <cell r="P407">
            <v>5267.2</v>
          </cell>
          <cell r="Q407">
            <v>8743.2000000000007</v>
          </cell>
        </row>
        <row r="408">
          <cell r="C408" t="str">
            <v>Gemstate p99489</v>
          </cell>
          <cell r="E408">
            <v>45519.000648000001</v>
          </cell>
          <cell r="F408">
            <v>15316.99992</v>
          </cell>
          <cell r="G408">
            <v>14530.00008</v>
          </cell>
          <cell r="H408">
            <v>13521.000672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2150.9999760000001</v>
          </cell>
        </row>
        <row r="409">
          <cell r="C409" t="str">
            <v>Georgia-Pacific Camas</v>
          </cell>
          <cell r="E409">
            <v>96585.000599999985</v>
          </cell>
          <cell r="F409">
            <v>7938.4931999999999</v>
          </cell>
          <cell r="G409">
            <v>8203.1096400000006</v>
          </cell>
          <cell r="H409">
            <v>8203.1096400000006</v>
          </cell>
          <cell r="I409">
            <v>7938.4931999999999</v>
          </cell>
          <cell r="J409">
            <v>8203.1096400000006</v>
          </cell>
          <cell r="K409">
            <v>7938.4931999999999</v>
          </cell>
          <cell r="L409">
            <v>8203.1096400000006</v>
          </cell>
          <cell r="M409">
            <v>8203.1096400000006</v>
          </cell>
          <cell r="N409">
            <v>7409.2603200000003</v>
          </cell>
          <cell r="O409">
            <v>8203.1096400000006</v>
          </cell>
          <cell r="P409">
            <v>7938.4931999999999</v>
          </cell>
          <cell r="Q409">
            <v>8203.1096400000006</v>
          </cell>
        </row>
        <row r="410">
          <cell r="C410" t="str">
            <v>Grant County 10 aMW p66274</v>
          </cell>
          <cell r="E410">
            <v>25316</v>
          </cell>
          <cell r="F410">
            <v>9996</v>
          </cell>
          <cell r="G410">
            <v>10280</v>
          </cell>
          <cell r="H410">
            <v>5040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C411" t="str">
            <v>Hermiston Purchase p99563</v>
          </cell>
          <cell r="E411">
            <v>1370047.1037299999</v>
          </cell>
          <cell r="F411">
            <v>9676.5873150000007</v>
          </cell>
          <cell r="G411">
            <v>144611.54793</v>
          </cell>
          <cell r="H411">
            <v>158003.03948500002</v>
          </cell>
          <cell r="I411">
            <v>139402.02691499999</v>
          </cell>
          <cell r="J411">
            <v>149094.19665500001</v>
          </cell>
          <cell r="K411">
            <v>134427.01385000002</v>
          </cell>
          <cell r="L411">
            <v>136517.47912500001</v>
          </cell>
          <cell r="M411">
            <v>124714.44151999999</v>
          </cell>
          <cell r="N411">
            <v>113184.54547499999</v>
          </cell>
          <cell r="O411">
            <v>121764.488645</v>
          </cell>
          <cell r="P411">
            <v>102948.47639</v>
          </cell>
          <cell r="Q411">
            <v>35703.260425</v>
          </cell>
        </row>
        <row r="412">
          <cell r="C412" t="str">
            <v>Hurricane Purchase p393045</v>
          </cell>
          <cell r="E412">
            <v>485.51999183999999</v>
          </cell>
          <cell r="F412">
            <v>161.83999439999999</v>
          </cell>
          <cell r="G412">
            <v>161.83999872000001</v>
          </cell>
          <cell r="H412">
            <v>161.83999872000001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C413" t="str">
            <v>Idaho Power p278538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C414" t="str">
            <v>IPP Purchase</v>
          </cell>
          <cell r="E414">
            <v>573306.99494400003</v>
          </cell>
          <cell r="F414">
            <v>49411.000800000002</v>
          </cell>
          <cell r="G414">
            <v>52875.998160000003</v>
          </cell>
          <cell r="H414">
            <v>52503.998160000003</v>
          </cell>
          <cell r="I414">
            <v>37694.001600000003</v>
          </cell>
          <cell r="J414">
            <v>61508.999184</v>
          </cell>
          <cell r="K414">
            <v>44091.999360000002</v>
          </cell>
          <cell r="L414">
            <v>49123.998720000003</v>
          </cell>
          <cell r="M414">
            <v>52616.996879999999</v>
          </cell>
          <cell r="N414">
            <v>45965.001600000003</v>
          </cell>
          <cell r="O414">
            <v>43834.99944</v>
          </cell>
          <cell r="P414">
            <v>33301.000800000002</v>
          </cell>
          <cell r="Q414">
            <v>50379.000240000001</v>
          </cell>
        </row>
        <row r="415">
          <cell r="C415" t="str">
            <v>Kennecott Generation Incentive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C416" t="str">
            <v>LADWP p491303-4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C417" t="str">
            <v>MagCorp p229846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C418" t="str">
            <v>MagCorp Reserves p510378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C419" t="str">
            <v>Morgan Stanley p189046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C420" t="str">
            <v>Morgan Stanley p272153-6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C421" t="str">
            <v>Morgan Stanley p272154-7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C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C423" t="str">
            <v>Nucor p346856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C424" t="str">
            <v>P4 Production p137215/p145258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C425" t="str">
            <v>PGE Cove p83984</v>
          </cell>
          <cell r="E425">
            <v>12000</v>
          </cell>
          <cell r="F425">
            <v>990</v>
          </cell>
          <cell r="G425">
            <v>1014</v>
          </cell>
          <cell r="H425">
            <v>1014</v>
          </cell>
          <cell r="I425">
            <v>990</v>
          </cell>
          <cell r="J425">
            <v>1014</v>
          </cell>
          <cell r="K425">
            <v>990</v>
          </cell>
          <cell r="L425">
            <v>1014</v>
          </cell>
          <cell r="M425">
            <v>1014</v>
          </cell>
          <cell r="N425">
            <v>942</v>
          </cell>
          <cell r="O425">
            <v>1014</v>
          </cell>
          <cell r="P425">
            <v>990</v>
          </cell>
          <cell r="Q425">
            <v>1014</v>
          </cell>
        </row>
        <row r="426">
          <cell r="C426" t="str">
            <v>Rock River Wind p100371</v>
          </cell>
          <cell r="E426">
            <v>139257.40028279999</v>
          </cell>
          <cell r="F426">
            <v>7664.027298</v>
          </cell>
          <cell r="G426">
            <v>5463.8122053999996</v>
          </cell>
          <cell r="H426">
            <v>6603.0470154000004</v>
          </cell>
          <cell r="I426">
            <v>8576.7853959999993</v>
          </cell>
          <cell r="J426">
            <v>12292.577044</v>
          </cell>
          <cell r="K426">
            <v>16724.044074000001</v>
          </cell>
          <cell r="L426">
            <v>17219.250781999999</v>
          </cell>
          <cell r="M426">
            <v>16981.926626</v>
          </cell>
          <cell r="N426">
            <v>13408.72273</v>
          </cell>
          <cell r="O426">
            <v>13553.3307</v>
          </cell>
          <cell r="P426">
            <v>10614.642722000001</v>
          </cell>
          <cell r="Q426">
            <v>10155.233689999999</v>
          </cell>
        </row>
        <row r="427">
          <cell r="C427" t="str">
            <v>Roseburg Forest Products p312292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C428" t="str">
            <v>Small Purchases east</v>
          </cell>
          <cell r="E428">
            <v>2611.0000392000002</v>
          </cell>
          <cell r="F428">
            <v>102.0000024</v>
          </cell>
          <cell r="G428">
            <v>141.99999624</v>
          </cell>
          <cell r="H428">
            <v>64.999998959999999</v>
          </cell>
          <cell r="I428">
            <v>142.99999919999999</v>
          </cell>
          <cell r="J428">
            <v>120.9999936</v>
          </cell>
          <cell r="K428">
            <v>277.00000560000001</v>
          </cell>
          <cell r="L428">
            <v>318.00000383999998</v>
          </cell>
          <cell r="M428">
            <v>321.00000527999998</v>
          </cell>
          <cell r="N428">
            <v>386.00002560000001</v>
          </cell>
          <cell r="O428">
            <v>319.00000679999999</v>
          </cell>
          <cell r="P428">
            <v>243</v>
          </cell>
          <cell r="Q428">
            <v>174.00000168</v>
          </cell>
        </row>
        <row r="429">
          <cell r="C429" t="str">
            <v>Small Purchases west</v>
          </cell>
          <cell r="E429">
            <v>658.00000639199993</v>
          </cell>
          <cell r="F429">
            <v>28.000000799999999</v>
          </cell>
          <cell r="G429">
            <v>43.000000800000002</v>
          </cell>
          <cell r="H429">
            <v>63.000000479999997</v>
          </cell>
          <cell r="I429">
            <v>52.000002000000002</v>
          </cell>
          <cell r="J429">
            <v>54.999999119999998</v>
          </cell>
          <cell r="K429">
            <v>28.000000799999999</v>
          </cell>
          <cell r="L429">
            <v>23.000000375999999</v>
          </cell>
          <cell r="M429">
            <v>10.999999824</v>
          </cell>
          <cell r="N429">
            <v>32.999998079999997</v>
          </cell>
          <cell r="O429">
            <v>2.999999952</v>
          </cell>
          <cell r="P429">
            <v>70.999999200000005</v>
          </cell>
          <cell r="Q429">
            <v>248.00000496000001</v>
          </cell>
        </row>
        <row r="430">
          <cell r="C430" t="str">
            <v>Three Buttes Wind p460457</v>
          </cell>
          <cell r="E430">
            <v>322860.35962</v>
          </cell>
          <cell r="F430">
            <v>18542.120126000002</v>
          </cell>
          <cell r="G430">
            <v>16527.199752</v>
          </cell>
          <cell r="H430">
            <v>16931.139631999999</v>
          </cell>
          <cell r="I430">
            <v>22289.619878000001</v>
          </cell>
          <cell r="J430">
            <v>27994.779618</v>
          </cell>
          <cell r="K430">
            <v>31442.619535999998</v>
          </cell>
          <cell r="L430">
            <v>37696.659749999999</v>
          </cell>
          <cell r="M430">
            <v>36154.299875999997</v>
          </cell>
          <cell r="N430">
            <v>25045.600102</v>
          </cell>
          <cell r="O430">
            <v>36829.000740000003</v>
          </cell>
          <cell r="P430">
            <v>26535.160361999999</v>
          </cell>
          <cell r="Q430">
            <v>26872.160248</v>
          </cell>
        </row>
        <row r="431">
          <cell r="C431" t="str">
            <v>Top of the World Wind p522807</v>
          </cell>
          <cell r="E431">
            <v>609771.931812</v>
          </cell>
          <cell r="F431">
            <v>36653.702738</v>
          </cell>
          <cell r="G431">
            <v>29251.939254000001</v>
          </cell>
          <cell r="H431">
            <v>31604.466164000001</v>
          </cell>
          <cell r="I431">
            <v>34253.026874000003</v>
          </cell>
          <cell r="J431">
            <v>43856.710572000004</v>
          </cell>
          <cell r="K431">
            <v>64168.399713999999</v>
          </cell>
          <cell r="L431">
            <v>84272.646800000002</v>
          </cell>
          <cell r="M431">
            <v>80216.663883999994</v>
          </cell>
          <cell r="N431">
            <v>60510.135031999998</v>
          </cell>
          <cell r="O431">
            <v>57688.535087999997</v>
          </cell>
          <cell r="P431">
            <v>46926.049857999998</v>
          </cell>
          <cell r="Q431">
            <v>40369.655833999997</v>
          </cell>
        </row>
        <row r="432">
          <cell r="C432" t="str">
            <v>Tri-State Purchase p27057</v>
          </cell>
          <cell r="E432">
            <v>142625</v>
          </cell>
          <cell r="F432">
            <v>9517.5</v>
          </cell>
          <cell r="G432">
            <v>13513.75</v>
          </cell>
          <cell r="H432">
            <v>13741.25</v>
          </cell>
          <cell r="I432">
            <v>12263.75</v>
          </cell>
          <cell r="J432">
            <v>12587.5</v>
          </cell>
          <cell r="K432">
            <v>8266.25</v>
          </cell>
          <cell r="L432">
            <v>9272.5</v>
          </cell>
          <cell r="M432">
            <v>13448.75</v>
          </cell>
          <cell r="N432">
            <v>12055</v>
          </cell>
          <cell r="O432">
            <v>13351.25</v>
          </cell>
          <cell r="P432">
            <v>12930</v>
          </cell>
          <cell r="Q432">
            <v>11677.5</v>
          </cell>
        </row>
        <row r="433">
          <cell r="C433" t="str">
            <v>West Valley Toll</v>
          </cell>
          <cell r="E433">
            <v>95535.502517000015</v>
          </cell>
          <cell r="F433">
            <v>2150.5527649999999</v>
          </cell>
          <cell r="G433">
            <v>20667.896142999998</v>
          </cell>
          <cell r="H433">
            <v>30866.767094499999</v>
          </cell>
          <cell r="I433">
            <v>19086.582480000001</v>
          </cell>
          <cell r="J433">
            <v>7811.0577825</v>
          </cell>
          <cell r="K433">
            <v>3390</v>
          </cell>
          <cell r="L433">
            <v>1160</v>
          </cell>
          <cell r="M433">
            <v>7370</v>
          </cell>
          <cell r="N433">
            <v>770</v>
          </cell>
          <cell r="O433">
            <v>0</v>
          </cell>
          <cell r="P433">
            <v>640</v>
          </cell>
          <cell r="Q433">
            <v>1622.646252</v>
          </cell>
        </row>
        <row r="434">
          <cell r="C434" t="str">
            <v>Wolverine Creek Wind p244520</v>
          </cell>
          <cell r="E434">
            <v>176895.57671599998</v>
          </cell>
          <cell r="F434">
            <v>15064.551766</v>
          </cell>
          <cell r="G434">
            <v>14710.268208</v>
          </cell>
          <cell r="H434">
            <v>13803.826406</v>
          </cell>
          <cell r="I434">
            <v>12841.725202</v>
          </cell>
          <cell r="J434">
            <v>11114.663386</v>
          </cell>
          <cell r="K434">
            <v>14539.147800000001</v>
          </cell>
          <cell r="L434">
            <v>11582.923871999999</v>
          </cell>
          <cell r="M434">
            <v>13115.196255999999</v>
          </cell>
          <cell r="N434">
            <v>10342.276598</v>
          </cell>
          <cell r="O434">
            <v>20614.079720000002</v>
          </cell>
          <cell r="P434">
            <v>19836.218258000001</v>
          </cell>
          <cell r="Q434">
            <v>19330.699243999999</v>
          </cell>
        </row>
        <row r="437">
          <cell r="E437">
            <v>4592418.4980596323</v>
          </cell>
          <cell r="F437">
            <v>242357.76287159996</v>
          </cell>
          <cell r="G437">
            <v>422094.78910416004</v>
          </cell>
          <cell r="H437">
            <v>439525.60373226</v>
          </cell>
          <cell r="I437">
            <v>379368.17011219996</v>
          </cell>
          <cell r="J437">
            <v>416265.41506422008</v>
          </cell>
          <cell r="K437">
            <v>411859.20717039995</v>
          </cell>
          <cell r="L437">
            <v>443363.68860121607</v>
          </cell>
          <cell r="M437">
            <v>449868.80108110403</v>
          </cell>
          <cell r="N437">
            <v>376517.54673268006</v>
          </cell>
          <cell r="O437">
            <v>416775.52066975192</v>
          </cell>
          <cell r="P437">
            <v>333846.14754119999</v>
          </cell>
          <cell r="Q437">
            <v>260575.84537883996</v>
          </cell>
        </row>
        <row r="440">
          <cell r="C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C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5">
          <cell r="C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C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51">
          <cell r="C451" t="str">
            <v>QF California</v>
          </cell>
          <cell r="E451">
            <v>35584.610280527995</v>
          </cell>
          <cell r="F451">
            <v>6393.6079200000004</v>
          </cell>
          <cell r="G451">
            <v>1254.0814122240001</v>
          </cell>
          <cell r="H451">
            <v>549.76596600000005</v>
          </cell>
          <cell r="I451">
            <v>439.45848000000001</v>
          </cell>
          <cell r="J451">
            <v>406.05067478400002</v>
          </cell>
          <cell r="K451">
            <v>689.29157808000002</v>
          </cell>
          <cell r="L451">
            <v>1743.4885583999999</v>
          </cell>
          <cell r="M451">
            <v>3262.9649619359998</v>
          </cell>
          <cell r="N451">
            <v>3967.7561347200003</v>
          </cell>
          <cell r="O451">
            <v>4529.9317696799999</v>
          </cell>
          <cell r="P451">
            <v>6155.6493556800006</v>
          </cell>
          <cell r="Q451">
            <v>6192.5634690240004</v>
          </cell>
        </row>
        <row r="452">
          <cell r="C452" t="str">
            <v>QF Idaho</v>
          </cell>
          <cell r="E452">
            <v>94815.060631439992</v>
          </cell>
          <cell r="F452">
            <v>11385.851457600002</v>
          </cell>
          <cell r="G452">
            <v>9365.2135641599998</v>
          </cell>
          <cell r="H452">
            <v>7507.6617333599997</v>
          </cell>
          <cell r="I452">
            <v>6989.7557231999999</v>
          </cell>
          <cell r="J452">
            <v>7382.1090400800003</v>
          </cell>
          <cell r="K452">
            <v>7210.9269144</v>
          </cell>
          <cell r="L452">
            <v>6844.5506111999994</v>
          </cell>
          <cell r="M452">
            <v>6565.7476893599996</v>
          </cell>
          <cell r="N452">
            <v>5982.3715728000006</v>
          </cell>
          <cell r="O452">
            <v>7305.7790519999999</v>
          </cell>
          <cell r="P452">
            <v>8060.1700463999996</v>
          </cell>
          <cell r="Q452">
            <v>10214.923226879999</v>
          </cell>
        </row>
        <row r="453">
          <cell r="C453" t="str">
            <v>QF Oregon</v>
          </cell>
          <cell r="E453">
            <v>259186.87602780003</v>
          </cell>
          <cell r="F453">
            <v>22423.839695999999</v>
          </cell>
          <cell r="G453">
            <v>19749.425063039998</v>
          </cell>
          <cell r="H453">
            <v>18646.705221240001</v>
          </cell>
          <cell r="I453">
            <v>18326.903605200001</v>
          </cell>
          <cell r="J453">
            <v>16178.966808720001</v>
          </cell>
          <cell r="K453">
            <v>17471.686824</v>
          </cell>
          <cell r="L453">
            <v>20537.371535999999</v>
          </cell>
          <cell r="M453">
            <v>22421.852260799998</v>
          </cell>
          <cell r="N453">
            <v>20768.570054399999</v>
          </cell>
          <cell r="O453">
            <v>25056.606616800003</v>
          </cell>
          <cell r="P453">
            <v>27683.749656</v>
          </cell>
          <cell r="Q453">
            <v>29921.1986856</v>
          </cell>
        </row>
        <row r="454">
          <cell r="C454" t="str">
            <v>QF Utah</v>
          </cell>
          <cell r="E454">
            <v>23972.638073280003</v>
          </cell>
          <cell r="F454">
            <v>2245.7979359999999</v>
          </cell>
          <cell r="G454">
            <v>1994.2197575999999</v>
          </cell>
          <cell r="H454">
            <v>2058.7059576000001</v>
          </cell>
          <cell r="I454">
            <v>1755.095832</v>
          </cell>
          <cell r="J454">
            <v>2029.9223088000001</v>
          </cell>
          <cell r="K454">
            <v>2052.5579567999998</v>
          </cell>
          <cell r="L454">
            <v>1653.97454064</v>
          </cell>
          <cell r="M454">
            <v>1753.0778702399998</v>
          </cell>
          <cell r="N454">
            <v>1796.8411507200001</v>
          </cell>
          <cell r="O454">
            <v>2017.7062008</v>
          </cell>
          <cell r="P454">
            <v>2211.283152</v>
          </cell>
          <cell r="Q454">
            <v>2403.4554100799996</v>
          </cell>
        </row>
        <row r="455">
          <cell r="C455" t="str">
            <v>QF Washington</v>
          </cell>
          <cell r="E455">
            <v>18421.25903184</v>
          </cell>
          <cell r="F455">
            <v>2958.9749280000001</v>
          </cell>
          <cell r="G455">
            <v>3423.9013175999999</v>
          </cell>
          <cell r="H455">
            <v>3457.2382464000002</v>
          </cell>
          <cell r="I455">
            <v>3040.8173999999999</v>
          </cell>
          <cell r="J455">
            <v>2167.2243096000002</v>
          </cell>
          <cell r="K455">
            <v>1708.7570639999999</v>
          </cell>
          <cell r="L455">
            <v>1664.2435559999999</v>
          </cell>
          <cell r="M455">
            <v>1.4880000000000001E-2</v>
          </cell>
          <cell r="N455">
            <v>6.7200000000000003E-3</v>
          </cell>
          <cell r="O455">
            <v>2.2290239999999999E-2</v>
          </cell>
          <cell r="P455">
            <v>3.5999999999999997E-2</v>
          </cell>
          <cell r="Q455">
            <v>2.232E-2</v>
          </cell>
        </row>
        <row r="456">
          <cell r="C456" t="str">
            <v>QF Wyoming</v>
          </cell>
          <cell r="E456">
            <v>11526.389112288</v>
          </cell>
          <cell r="F456">
            <v>1839.2520959999999</v>
          </cell>
          <cell r="G456">
            <v>1984.6262496000002</v>
          </cell>
          <cell r="H456">
            <v>1973.922768744</v>
          </cell>
          <cell r="I456">
            <v>1744.7340240000001</v>
          </cell>
          <cell r="J456">
            <v>748.88930016000006</v>
          </cell>
          <cell r="K456">
            <v>163.89862271999999</v>
          </cell>
          <cell r="L456">
            <v>170.23039919999999</v>
          </cell>
          <cell r="M456">
            <v>176.21763504</v>
          </cell>
          <cell r="N456">
            <v>164.82717820800002</v>
          </cell>
          <cell r="O456">
            <v>155.393208216</v>
          </cell>
          <cell r="P456">
            <v>574.91844480000009</v>
          </cell>
          <cell r="Q456">
            <v>1829.4791855999999</v>
          </cell>
        </row>
        <row r="457">
          <cell r="C457" t="str">
            <v>Biomass One QF</v>
          </cell>
          <cell r="E457">
            <v>222799.02000000005</v>
          </cell>
          <cell r="F457">
            <v>19150.88</v>
          </cell>
          <cell r="G457">
            <v>19729.52</v>
          </cell>
          <cell r="H457">
            <v>19800.240000000002</v>
          </cell>
          <cell r="I457">
            <v>16100.36</v>
          </cell>
          <cell r="J457">
            <v>19800.240000000002</v>
          </cell>
          <cell r="K457">
            <v>19080</v>
          </cell>
          <cell r="L457">
            <v>19657.28</v>
          </cell>
          <cell r="M457">
            <v>19764.88</v>
          </cell>
          <cell r="N457">
            <v>17861.759999999998</v>
          </cell>
          <cell r="O457">
            <v>19764.88</v>
          </cell>
          <cell r="P457">
            <v>19117.439999999999</v>
          </cell>
          <cell r="Q457">
            <v>12971.54</v>
          </cell>
        </row>
        <row r="458">
          <cell r="C458" t="str">
            <v>Blue Mountain Wind QF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C459" t="str">
            <v>Butter Creek Wind QF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C460" t="str">
            <v>Chevron Wind p499335 QF</v>
          </cell>
          <cell r="E460">
            <v>44528.233715599999</v>
          </cell>
          <cell r="F460">
            <v>2251.9630023999998</v>
          </cell>
          <cell r="G460">
            <v>1602.1080614</v>
          </cell>
          <cell r="H460">
            <v>2443.6332385999999</v>
          </cell>
          <cell r="I460">
            <v>2626.9102326000002</v>
          </cell>
          <cell r="J460">
            <v>4831.4028743999997</v>
          </cell>
          <cell r="K460">
            <v>5103.0602674000002</v>
          </cell>
          <cell r="L460">
            <v>5434.0061331999996</v>
          </cell>
          <cell r="M460">
            <v>5153.5192622000004</v>
          </cell>
          <cell r="N460">
            <v>4811.8592079999999</v>
          </cell>
          <cell r="O460">
            <v>4945.9786293999996</v>
          </cell>
          <cell r="P460">
            <v>2525.5459977999999</v>
          </cell>
          <cell r="Q460">
            <v>2798.2468082</v>
          </cell>
        </row>
        <row r="461">
          <cell r="C461" t="str">
            <v>Co-Gen II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C462" t="str">
            <v>DCFP p316701 QF</v>
          </cell>
          <cell r="E462">
            <v>1148.099984616</v>
          </cell>
          <cell r="F462">
            <v>87.199999199999993</v>
          </cell>
          <cell r="G462">
            <v>41.799998735999999</v>
          </cell>
          <cell r="H462">
            <v>53.299996319999998</v>
          </cell>
          <cell r="I462">
            <v>88.899998400000001</v>
          </cell>
          <cell r="J462">
            <v>195.9999924</v>
          </cell>
          <cell r="K462">
            <v>162.30000960000001</v>
          </cell>
          <cell r="L462">
            <v>69.100000679999994</v>
          </cell>
          <cell r="M462">
            <v>48.000000720000003</v>
          </cell>
          <cell r="N462">
            <v>32.999998079999997</v>
          </cell>
          <cell r="O462">
            <v>113.19999432</v>
          </cell>
          <cell r="P462">
            <v>105.9000048</v>
          </cell>
          <cell r="Q462">
            <v>149.39999136</v>
          </cell>
        </row>
        <row r="463">
          <cell r="C463" t="str">
            <v>Co-Gen II p349170 QF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C464" t="str">
            <v>Evergreen BioPower p351030 QF</v>
          </cell>
          <cell r="E464">
            <v>43274.630908800005</v>
          </cell>
          <cell r="F464">
            <v>3101.9696208</v>
          </cell>
          <cell r="G464">
            <v>3612.7564848000002</v>
          </cell>
          <cell r="H464">
            <v>4770.2950799999999</v>
          </cell>
          <cell r="I464">
            <v>4672.5986400000002</v>
          </cell>
          <cell r="J464">
            <v>5024.3275199999998</v>
          </cell>
          <cell r="K464">
            <v>3420.53712</v>
          </cell>
          <cell r="L464">
            <v>2413.5150143999999</v>
          </cell>
          <cell r="M464">
            <v>3392.1836831999999</v>
          </cell>
          <cell r="N464">
            <v>2897.0376000000001</v>
          </cell>
          <cell r="O464">
            <v>3109.2644399999999</v>
          </cell>
          <cell r="P464">
            <v>3135.2077055999998</v>
          </cell>
          <cell r="Q464">
            <v>3724.9380000000001</v>
          </cell>
        </row>
        <row r="465">
          <cell r="C465" t="str">
            <v>ExxonMobil p255042 QF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Five Pine Wind QF</v>
          </cell>
          <cell r="E466">
            <v>49135.540107999994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333.95999599999999</v>
          </cell>
          <cell r="M466">
            <v>9893.8799980000003</v>
          </cell>
          <cell r="N466">
            <v>8211.1600569999991</v>
          </cell>
          <cell r="O466">
            <v>11381.360000999999</v>
          </cell>
          <cell r="P466">
            <v>9115.240178</v>
          </cell>
          <cell r="Q466">
            <v>10199.939877999999</v>
          </cell>
        </row>
        <row r="467">
          <cell r="C467" t="str">
            <v>Kennecott Refinery QF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C468" t="str">
            <v>Kennecott Smelter QF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C469" t="str">
            <v>Mountain Wind 1 p367721 QF</v>
          </cell>
          <cell r="E469">
            <v>151795.77214399999</v>
          </cell>
          <cell r="F469">
            <v>7116.6958839999998</v>
          </cell>
          <cell r="G469">
            <v>6376.7883860000002</v>
          </cell>
          <cell r="H469">
            <v>8228.4020500000006</v>
          </cell>
          <cell r="I469">
            <v>10960.574798</v>
          </cell>
          <cell r="J469">
            <v>13586.75505</v>
          </cell>
          <cell r="K469">
            <v>15791.739336000001</v>
          </cell>
          <cell r="L469">
            <v>19310.413806</v>
          </cell>
          <cell r="M469">
            <v>19724.358909999999</v>
          </cell>
          <cell r="N469">
            <v>13188.200752000001</v>
          </cell>
          <cell r="O469">
            <v>15011.844386000001</v>
          </cell>
          <cell r="P469">
            <v>12387.092000000001</v>
          </cell>
          <cell r="Q469">
            <v>10112.906786</v>
          </cell>
        </row>
        <row r="470">
          <cell r="C470" t="str">
            <v>Mountain Wind 2 p398449 QF</v>
          </cell>
          <cell r="E470">
            <v>189638.2241284</v>
          </cell>
          <cell r="F470">
            <v>10738.863106000001</v>
          </cell>
          <cell r="G470">
            <v>9240.0829104000004</v>
          </cell>
          <cell r="H470">
            <v>10201.945475</v>
          </cell>
          <cell r="I470">
            <v>11716.592025</v>
          </cell>
          <cell r="J470">
            <v>14783.710014</v>
          </cell>
          <cell r="K470">
            <v>18567.901806000002</v>
          </cell>
          <cell r="L470">
            <v>23245.275775999999</v>
          </cell>
          <cell r="M470">
            <v>25455.908289999999</v>
          </cell>
          <cell r="N470">
            <v>16501.251587999999</v>
          </cell>
          <cell r="O470">
            <v>18404.189721999999</v>
          </cell>
          <cell r="P470">
            <v>14964.349312</v>
          </cell>
          <cell r="Q470">
            <v>15818.154103999999</v>
          </cell>
        </row>
        <row r="471">
          <cell r="C471" t="str">
            <v>North Point Wind QF</v>
          </cell>
          <cell r="E471">
            <v>106755.999692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722.87998400000004</v>
          </cell>
          <cell r="M471">
            <v>21429.679258</v>
          </cell>
          <cell r="N471">
            <v>17829.520445999999</v>
          </cell>
          <cell r="O471">
            <v>24619.079628</v>
          </cell>
          <cell r="P471">
            <v>20001.599880000002</v>
          </cell>
          <cell r="Q471">
            <v>22153.240495999999</v>
          </cell>
        </row>
        <row r="472">
          <cell r="C472" t="str">
            <v>Oregon Wind Farm QF</v>
          </cell>
          <cell r="E472">
            <v>161172.20426800003</v>
          </cell>
          <cell r="F472">
            <v>18936.685344000001</v>
          </cell>
          <cell r="G472">
            <v>19469.248414000002</v>
          </cell>
          <cell r="H472">
            <v>14990.563662</v>
          </cell>
          <cell r="I472">
            <v>12063.336724000001</v>
          </cell>
          <cell r="J472">
            <v>12178.633551999999</v>
          </cell>
          <cell r="K472">
            <v>14007.070126000001</v>
          </cell>
          <cell r="L472">
            <v>4812.9757808000004</v>
          </cell>
          <cell r="M472">
            <v>9182.6977912000002</v>
          </cell>
          <cell r="N472">
            <v>10135.68136</v>
          </cell>
          <cell r="O472">
            <v>12982.568520000001</v>
          </cell>
          <cell r="P472">
            <v>15978.971646</v>
          </cell>
          <cell r="Q472">
            <v>16433.771347999998</v>
          </cell>
        </row>
        <row r="473">
          <cell r="C473" t="str">
            <v>Pioneer Wind Park I QF</v>
          </cell>
          <cell r="E473">
            <v>123638.328138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2265.5456600000002</v>
          </cell>
          <cell r="K473">
            <v>19652.69354</v>
          </cell>
          <cell r="L473">
            <v>21383.178304000001</v>
          </cell>
          <cell r="M473">
            <v>21130.506411999999</v>
          </cell>
          <cell r="N473">
            <v>17886.348507999999</v>
          </cell>
          <cell r="O473">
            <v>16557.323966</v>
          </cell>
          <cell r="P473">
            <v>13593.997896000001</v>
          </cell>
          <cell r="Q473">
            <v>11168.733851999999</v>
          </cell>
        </row>
        <row r="474">
          <cell r="C474" t="str">
            <v>Pioneer Wind Park II QF</v>
          </cell>
          <cell r="E474">
            <v>81026.740661999997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689.83002799999997</v>
          </cell>
          <cell r="M474">
            <v>21130.506411999999</v>
          </cell>
          <cell r="N474">
            <v>17886.348507999999</v>
          </cell>
          <cell r="O474">
            <v>16557.323966</v>
          </cell>
          <cell r="P474">
            <v>13593.997896000001</v>
          </cell>
          <cell r="Q474">
            <v>11168.733851999999</v>
          </cell>
        </row>
        <row r="475">
          <cell r="C475" t="str">
            <v>Power County North Wind QF p575612</v>
          </cell>
          <cell r="E475">
            <v>60040.1003968</v>
          </cell>
          <cell r="F475">
            <v>4421.3613340000002</v>
          </cell>
          <cell r="G475">
            <v>3154.8016584000002</v>
          </cell>
          <cell r="H475">
            <v>3099.5494635999999</v>
          </cell>
          <cell r="I475">
            <v>4010.086976</v>
          </cell>
          <cell r="J475">
            <v>4723.9238771999999</v>
          </cell>
          <cell r="K475">
            <v>5822.5396668000003</v>
          </cell>
          <cell r="L475">
            <v>6425.4016240000001</v>
          </cell>
          <cell r="M475">
            <v>6241.7096984</v>
          </cell>
          <cell r="N475">
            <v>5490.0428003999996</v>
          </cell>
          <cell r="O475">
            <v>6524.4998699999996</v>
          </cell>
          <cell r="P475">
            <v>5389.9674293999997</v>
          </cell>
          <cell r="Q475">
            <v>4736.2159985999997</v>
          </cell>
        </row>
        <row r="476">
          <cell r="C476" t="str">
            <v>Power County South Wind QF p575614</v>
          </cell>
          <cell r="E476">
            <v>57129.575005599989</v>
          </cell>
          <cell r="F476">
            <v>4166.4177386000001</v>
          </cell>
          <cell r="G476">
            <v>2938.1419145999998</v>
          </cell>
          <cell r="H476">
            <v>2882.4263759999999</v>
          </cell>
          <cell r="I476">
            <v>3784.8030008000001</v>
          </cell>
          <cell r="J476">
            <v>4463.5195127999996</v>
          </cell>
          <cell r="K476">
            <v>5595.0824388000001</v>
          </cell>
          <cell r="L476">
            <v>6138.9231116000001</v>
          </cell>
          <cell r="M476">
            <v>6030.4484504000002</v>
          </cell>
          <cell r="N476">
            <v>5249.6650224000005</v>
          </cell>
          <cell r="O476">
            <v>6267.4989999999998</v>
          </cell>
          <cell r="P476">
            <v>5117.0204519999998</v>
          </cell>
          <cell r="Q476">
            <v>4495.6279875999999</v>
          </cell>
        </row>
        <row r="477">
          <cell r="C477" t="str">
            <v>Roseburg Dillard QF</v>
          </cell>
          <cell r="E477">
            <v>34999.9998768</v>
          </cell>
          <cell r="F477">
            <v>0</v>
          </cell>
          <cell r="G477">
            <v>4999.9999200000002</v>
          </cell>
          <cell r="H477">
            <v>4999.9999200000002</v>
          </cell>
          <cell r="I477">
            <v>5000.0001840000004</v>
          </cell>
          <cell r="J477">
            <v>999.99998400000004</v>
          </cell>
          <cell r="K477">
            <v>1999.9999439999999</v>
          </cell>
          <cell r="L477">
            <v>4999.9999200000002</v>
          </cell>
          <cell r="M477">
            <v>4999.9999200000002</v>
          </cell>
          <cell r="N477">
            <v>5000.0001407999998</v>
          </cell>
          <cell r="O477">
            <v>1499.9999760000001</v>
          </cell>
          <cell r="P477">
            <v>499.99996800000002</v>
          </cell>
          <cell r="Q477">
            <v>0</v>
          </cell>
        </row>
        <row r="478">
          <cell r="C478" t="str">
            <v>SF Phosphates</v>
          </cell>
          <cell r="E478">
            <v>77788.881779999982</v>
          </cell>
          <cell r="F478">
            <v>6711.8184000000001</v>
          </cell>
          <cell r="G478">
            <v>7713.3091439999998</v>
          </cell>
          <cell r="H478">
            <v>7535.1948000000002</v>
          </cell>
          <cell r="I478">
            <v>7439.5944</v>
          </cell>
          <cell r="J478">
            <v>7867.6735200000003</v>
          </cell>
          <cell r="K478">
            <v>5751.3458879999998</v>
          </cell>
          <cell r="L478">
            <v>5607.6098400000001</v>
          </cell>
          <cell r="M478">
            <v>5385.9570623999998</v>
          </cell>
          <cell r="N478">
            <v>4909.4232095999996</v>
          </cell>
          <cell r="O478">
            <v>6420.0065039999999</v>
          </cell>
          <cell r="P478">
            <v>6864.0767999999998</v>
          </cell>
          <cell r="Q478">
            <v>5582.8722120000002</v>
          </cell>
        </row>
        <row r="479">
          <cell r="C479" t="str">
            <v>Spanish Fork Wind 2 p311681 QF</v>
          </cell>
          <cell r="E479">
            <v>51422.272402640003</v>
          </cell>
          <cell r="F479">
            <v>4711.3573399999996</v>
          </cell>
          <cell r="G479">
            <v>4740.9886844000002</v>
          </cell>
          <cell r="H479">
            <v>5470.0798584000004</v>
          </cell>
          <cell r="I479">
            <v>5037.6384120000002</v>
          </cell>
          <cell r="J479">
            <v>4439.9723284000002</v>
          </cell>
          <cell r="K479">
            <v>4820.2333719999997</v>
          </cell>
          <cell r="L479">
            <v>4973.2312196000003</v>
          </cell>
          <cell r="M479">
            <v>3192.0326885999998</v>
          </cell>
          <cell r="N479">
            <v>3603.4636866800001</v>
          </cell>
          <cell r="O479">
            <v>3338.5579014</v>
          </cell>
          <cell r="P479">
            <v>3443.7100306000002</v>
          </cell>
          <cell r="Q479">
            <v>3651.0068805599999</v>
          </cell>
        </row>
        <row r="480">
          <cell r="C480" t="str">
            <v>Sunnyside p83997/p59965 QF</v>
          </cell>
          <cell r="E480">
            <v>405399.1211039999</v>
          </cell>
          <cell r="F480">
            <v>36919.800000000003</v>
          </cell>
          <cell r="G480">
            <v>37349.990400000002</v>
          </cell>
          <cell r="H480">
            <v>38075.539199999999</v>
          </cell>
          <cell r="I480">
            <v>35977.248</v>
          </cell>
          <cell r="J480">
            <v>28110.180671999999</v>
          </cell>
          <cell r="K480">
            <v>36645.045623999998</v>
          </cell>
          <cell r="L480">
            <v>38162.291831999995</v>
          </cell>
          <cell r="M480">
            <v>37085.797487999997</v>
          </cell>
          <cell r="N480">
            <v>34600.944000000003</v>
          </cell>
          <cell r="O480">
            <v>36391.794288000005</v>
          </cell>
          <cell r="P480">
            <v>16727.308799999999</v>
          </cell>
          <cell r="Q480">
            <v>29353.180799999998</v>
          </cell>
        </row>
        <row r="481">
          <cell r="C481" t="str">
            <v>Tesoro QF</v>
          </cell>
          <cell r="E481">
            <v>47303.999999999993</v>
          </cell>
          <cell r="F481">
            <v>3888</v>
          </cell>
          <cell r="G481">
            <v>4017.6</v>
          </cell>
          <cell r="H481">
            <v>4017.6</v>
          </cell>
          <cell r="I481">
            <v>3888</v>
          </cell>
          <cell r="J481">
            <v>4017.6</v>
          </cell>
          <cell r="K481">
            <v>3888</v>
          </cell>
          <cell r="L481">
            <v>4017.6</v>
          </cell>
          <cell r="M481">
            <v>4017.6</v>
          </cell>
          <cell r="N481">
            <v>3628.8</v>
          </cell>
          <cell r="O481">
            <v>4017.6</v>
          </cell>
          <cell r="P481">
            <v>3888</v>
          </cell>
          <cell r="Q481">
            <v>4017.6</v>
          </cell>
        </row>
        <row r="482">
          <cell r="C482" t="str">
            <v>Threemile Canyon Wind QF p500139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C483" t="str">
            <v>US Magnesium QF</v>
          </cell>
          <cell r="E483">
            <v>79322.400800000003</v>
          </cell>
          <cell r="F483">
            <v>0</v>
          </cell>
          <cell r="G483">
            <v>7054.56</v>
          </cell>
          <cell r="H483">
            <v>7419.8591999999999</v>
          </cell>
          <cell r="I483">
            <v>7603.2003839999998</v>
          </cell>
          <cell r="J483">
            <v>10528.704</v>
          </cell>
          <cell r="K483">
            <v>8802.7199999999993</v>
          </cell>
          <cell r="L483">
            <v>10097.280000000001</v>
          </cell>
          <cell r="M483">
            <v>9993.4848000000002</v>
          </cell>
          <cell r="N483">
            <v>9061.6319999999996</v>
          </cell>
          <cell r="O483">
            <v>8760.9604159999999</v>
          </cell>
          <cell r="P483">
            <v>0</v>
          </cell>
          <cell r="Q483">
            <v>0</v>
          </cell>
        </row>
        <row r="484">
          <cell r="C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6">
          <cell r="E486">
            <v>2431825.9782724325</v>
          </cell>
          <cell r="F486">
            <v>169450.33580260002</v>
          </cell>
          <cell r="G486">
            <v>169813.16334096002</v>
          </cell>
          <cell r="H486">
            <v>168182.62821326402</v>
          </cell>
          <cell r="I486">
            <v>163266.60883920002</v>
          </cell>
          <cell r="J486">
            <v>166731.35099934399</v>
          </cell>
          <cell r="K486">
            <v>198407.38809860003</v>
          </cell>
          <cell r="L486">
            <v>211108.61157171999</v>
          </cell>
          <cell r="M486">
            <v>267433.02542249602</v>
          </cell>
          <cell r="N486">
            <v>231466.511695808</v>
          </cell>
          <cell r="O486">
            <v>255733.37034585598</v>
          </cell>
          <cell r="P486">
            <v>211135.23265107998</v>
          </cell>
          <cell r="Q486">
            <v>219097.75129150398</v>
          </cell>
        </row>
        <row r="489">
          <cell r="C489" t="str">
            <v>Canadian Entitlement p60828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C490" t="str">
            <v>Chelan - Rocky Reach p60827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C491" t="str">
            <v>Douglas - Wells p60828</v>
          </cell>
          <cell r="E491">
            <v>251137.27371299997</v>
          </cell>
          <cell r="F491">
            <v>26866.429942999999</v>
          </cell>
          <cell r="G491">
            <v>26147.943126999999</v>
          </cell>
          <cell r="H491">
            <v>19379.879809999999</v>
          </cell>
          <cell r="I491">
            <v>13253.289371000001</v>
          </cell>
          <cell r="J491">
            <v>15571.427806</v>
          </cell>
          <cell r="K491">
            <v>17316.119696000002</v>
          </cell>
          <cell r="L491">
            <v>19756.067042999999</v>
          </cell>
          <cell r="M491">
            <v>25753.44095</v>
          </cell>
          <cell r="N491">
            <v>18800.303983000002</v>
          </cell>
          <cell r="O491">
            <v>18079.045588000001</v>
          </cell>
          <cell r="P491">
            <v>22370.261032999999</v>
          </cell>
          <cell r="Q491">
            <v>27843.065363000002</v>
          </cell>
        </row>
        <row r="492">
          <cell r="C492" t="str">
            <v>Grant Displacement p270294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C493" t="str">
            <v>Grant Reasonable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C494" t="str">
            <v>Grant Meaningful Priority p390668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C495" t="str">
            <v>Grant Surplus p258951</v>
          </cell>
          <cell r="E495">
            <v>107072.09819530002</v>
          </cell>
          <cell r="F495">
            <v>11250.8026433</v>
          </cell>
          <cell r="G495">
            <v>11308.210232900001</v>
          </cell>
          <cell r="H495">
            <v>9153.7345590000004</v>
          </cell>
          <cell r="I495">
            <v>7248.5627961999999</v>
          </cell>
          <cell r="J495">
            <v>8478.6634940000004</v>
          </cell>
          <cell r="K495">
            <v>9461.0410933999992</v>
          </cell>
          <cell r="L495">
            <v>10639.7694481</v>
          </cell>
          <cell r="M495">
            <v>9859.3711455000011</v>
          </cell>
          <cell r="N495">
            <v>7278.4943733</v>
          </cell>
          <cell r="O495">
            <v>7090.2076550000002</v>
          </cell>
          <cell r="P495">
            <v>7886.2933708999999</v>
          </cell>
          <cell r="Q495">
            <v>7416.9473836999996</v>
          </cell>
        </row>
        <row r="496">
          <cell r="C496" t="str">
            <v>Grant Power Auction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C497" t="str">
            <v>Grant - Priest Rapids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C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</row>
        <row r="500">
          <cell r="E500">
            <v>358209.37190829997</v>
          </cell>
          <cell r="F500">
            <v>38117.232586300001</v>
          </cell>
          <cell r="G500">
            <v>37456.153359899996</v>
          </cell>
          <cell r="H500">
            <v>28533.614368999999</v>
          </cell>
          <cell r="I500">
            <v>20501.852167199999</v>
          </cell>
          <cell r="J500">
            <v>24050.0913</v>
          </cell>
          <cell r="K500">
            <v>26777.160789400001</v>
          </cell>
          <cell r="L500">
            <v>30395.836491099999</v>
          </cell>
          <cell r="M500">
            <v>35612.812095500005</v>
          </cell>
          <cell r="N500">
            <v>26078.798356300002</v>
          </cell>
          <cell r="O500">
            <v>25169.253242999999</v>
          </cell>
          <cell r="P500">
            <v>30256.554403899998</v>
          </cell>
          <cell r="Q500">
            <v>35260.012746699998</v>
          </cell>
        </row>
        <row r="502">
          <cell r="E502">
            <v>7382453.8482403634</v>
          </cell>
          <cell r="F502">
            <v>449925.33126050001</v>
          </cell>
          <cell r="G502">
            <v>629364.10580502008</v>
          </cell>
          <cell r="H502">
            <v>636241.84631452395</v>
          </cell>
          <cell r="I502">
            <v>563136.63111859991</v>
          </cell>
          <cell r="J502">
            <v>607046.85736356408</v>
          </cell>
          <cell r="K502">
            <v>637043.75605839991</v>
          </cell>
          <cell r="L502">
            <v>684868.13666403608</v>
          </cell>
          <cell r="M502">
            <v>752914.63859910006</v>
          </cell>
          <cell r="N502">
            <v>634062.85678478808</v>
          </cell>
          <cell r="O502">
            <v>697678.14425860788</v>
          </cell>
          <cell r="P502">
            <v>575237.93459617998</v>
          </cell>
          <cell r="Q502">
            <v>514933.60941704398</v>
          </cell>
        </row>
        <row r="505">
          <cell r="C505" t="str">
            <v>APGI/Colockum s191690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C506" t="str">
            <v>APS Exchange p58118/s58119</v>
          </cell>
          <cell r="E506">
            <v>74.748499999986961</v>
          </cell>
          <cell r="F506">
            <v>-137859.97816</v>
          </cell>
          <cell r="G506">
            <v>-142470.12444000001</v>
          </cell>
          <cell r="H506">
            <v>-142560.14858000001</v>
          </cell>
          <cell r="I506">
            <v>-68810.008400000006</v>
          </cell>
          <cell r="J506">
            <v>78180</v>
          </cell>
          <cell r="K506">
            <v>137820</v>
          </cell>
          <cell r="L506">
            <v>142650</v>
          </cell>
          <cell r="M506">
            <v>142380</v>
          </cell>
          <cell r="N506">
            <v>68775</v>
          </cell>
          <cell r="O506">
            <v>0</v>
          </cell>
          <cell r="P506">
            <v>0</v>
          </cell>
          <cell r="Q506">
            <v>-78029.99192</v>
          </cell>
        </row>
        <row r="507">
          <cell r="C507" t="str">
            <v>Black Hills CTs p64676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C508" t="str">
            <v>BPA Exchange p64706/p64888</v>
          </cell>
          <cell r="E508">
            <v>7.2399999917251989E-3</v>
          </cell>
          <cell r="F508">
            <v>132203.39111999999</v>
          </cell>
          <cell r="G508">
            <v>117796.60884</v>
          </cell>
          <cell r="H508">
            <v>0</v>
          </cell>
          <cell r="I508">
            <v>-66666.664799999999</v>
          </cell>
          <cell r="J508">
            <v>-66666.663119999997</v>
          </cell>
          <cell r="K508">
            <v>-66666.664799999999</v>
          </cell>
          <cell r="L508">
            <v>0</v>
          </cell>
          <cell r="M508">
            <v>0</v>
          </cell>
          <cell r="N508">
            <v>0</v>
          </cell>
          <cell r="O508">
            <v>-50000</v>
          </cell>
          <cell r="P508">
            <v>0</v>
          </cell>
          <cell r="Q508">
            <v>0</v>
          </cell>
        </row>
        <row r="509">
          <cell r="C509" t="str">
            <v xml:space="preserve">BPA FC II Wind p63507 </v>
          </cell>
          <cell r="E509">
            <v>238.86997100000002</v>
          </cell>
          <cell r="F509">
            <v>-64.07298486000002</v>
          </cell>
          <cell r="G509">
            <v>10.299943100000007</v>
          </cell>
          <cell r="H509">
            <v>22.04496838</v>
          </cell>
          <cell r="I509">
            <v>117.37988390000001</v>
          </cell>
          <cell r="J509">
            <v>22.579841400000021</v>
          </cell>
          <cell r="K509">
            <v>158.05994340000001</v>
          </cell>
          <cell r="L509">
            <v>31.944182020000085</v>
          </cell>
          <cell r="M509">
            <v>36.406180759999984</v>
          </cell>
          <cell r="N509">
            <v>-34.037481460000095</v>
          </cell>
          <cell r="O509">
            <v>15.196578939999995</v>
          </cell>
          <cell r="P509">
            <v>-95.20274907999999</v>
          </cell>
          <cell r="Q509">
            <v>18.271664499999986</v>
          </cell>
        </row>
        <row r="510">
          <cell r="C510" t="str">
            <v xml:space="preserve">BPA FC IV Wind p79207 </v>
          </cell>
          <cell r="E510">
            <v>2229.4502872000012</v>
          </cell>
          <cell r="F510">
            <v>-598.01465599999983</v>
          </cell>
          <cell r="G510">
            <v>96.132718600000317</v>
          </cell>
          <cell r="H510">
            <v>205.75301400000035</v>
          </cell>
          <cell r="I510">
            <v>1095.5452756</v>
          </cell>
          <cell r="J510">
            <v>210.7450144000004</v>
          </cell>
          <cell r="K510">
            <v>1475.2258860000002</v>
          </cell>
          <cell r="L510">
            <v>298.14539559999957</v>
          </cell>
          <cell r="M510">
            <v>339.79062000000067</v>
          </cell>
          <cell r="N510">
            <v>-317.6832430000004</v>
          </cell>
          <cell r="O510">
            <v>141.83433640000021</v>
          </cell>
          <cell r="P510">
            <v>-888.55944000000045</v>
          </cell>
          <cell r="Q510">
            <v>170.5353656000002</v>
          </cell>
        </row>
        <row r="511">
          <cell r="C511" t="str">
            <v>BPA Peaking p59820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C512" t="str">
            <v>BPA So. Idaho p64885/p83975/p64705</v>
          </cell>
          <cell r="E512">
            <v>30447.18496436104</v>
          </cell>
          <cell r="F512">
            <v>1191.3462557210007</v>
          </cell>
          <cell r="G512">
            <v>1223.7819018499983</v>
          </cell>
          <cell r="H512">
            <v>1650.0246976899991</v>
          </cell>
          <cell r="I512">
            <v>1449.6839710000058</v>
          </cell>
          <cell r="J512">
            <v>2429.5365650000022</v>
          </cell>
          <cell r="K512">
            <v>2922.0606899999971</v>
          </cell>
          <cell r="L512">
            <v>4456.8970000000263</v>
          </cell>
          <cell r="M512">
            <v>4262.073550000001</v>
          </cell>
          <cell r="N512">
            <v>3854.5202500000014</v>
          </cell>
          <cell r="O512">
            <v>3528.6899200000043</v>
          </cell>
          <cell r="P512">
            <v>2190.637121000007</v>
          </cell>
          <cell r="Q512">
            <v>1287.9330420999977</v>
          </cell>
        </row>
        <row r="513">
          <cell r="C513" t="str">
            <v>Cargill p483225/s6 p485390/s89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C514" t="str">
            <v>Cowlitz Swift p65787</v>
          </cell>
          <cell r="E514">
            <v>-26893.43782657</v>
          </cell>
          <cell r="F514">
            <v>-1566.1836192999999</v>
          </cell>
          <cell r="G514">
            <v>-3048.5616322999995</v>
          </cell>
          <cell r="H514">
            <v>-973.94861089999995</v>
          </cell>
          <cell r="I514">
            <v>-236.50544699999955</v>
          </cell>
          <cell r="J514">
            <v>-97.436250199999904</v>
          </cell>
          <cell r="K514">
            <v>-3251.8908397000014</v>
          </cell>
          <cell r="L514">
            <v>-7322.0103449999988</v>
          </cell>
          <cell r="M514">
            <v>2021.8023020000001</v>
          </cell>
          <cell r="N514">
            <v>-2415.9001126000003</v>
          </cell>
          <cell r="O514">
            <v>-1364.6049926000014</v>
          </cell>
          <cell r="P514">
            <v>-6494.3905019699996</v>
          </cell>
          <cell r="Q514">
            <v>-2143.807777</v>
          </cell>
        </row>
        <row r="515">
          <cell r="C515" t="str">
            <v>EWEB FC I p63508/p63510</v>
          </cell>
          <cell r="E515">
            <v>1216.9093042400002</v>
          </cell>
          <cell r="F515">
            <v>-18.809676879999927</v>
          </cell>
          <cell r="G515">
            <v>-52.672262360000047</v>
          </cell>
          <cell r="H515">
            <v>65.298217359999967</v>
          </cell>
          <cell r="I515">
            <v>188.78715479999994</v>
          </cell>
          <cell r="J515">
            <v>256.61241728000016</v>
          </cell>
          <cell r="K515">
            <v>280.17149946000018</v>
          </cell>
          <cell r="L515">
            <v>216.85125749999997</v>
          </cell>
          <cell r="M515">
            <v>157.95055319999994</v>
          </cell>
          <cell r="N515">
            <v>52.14187470000013</v>
          </cell>
          <cell r="O515">
            <v>32.808703019999939</v>
          </cell>
          <cell r="P515">
            <v>-38.22705016000009</v>
          </cell>
          <cell r="Q515">
            <v>75.99661631999993</v>
          </cell>
        </row>
        <row r="516">
          <cell r="C516" t="str">
            <v>PSCo Exchange p340325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C517" t="str">
            <v>PSCO FC III p63362/s63361</v>
          </cell>
          <cell r="E517">
            <v>-1.3315999985934468E-3</v>
          </cell>
          <cell r="F517">
            <v>-1335.2317252000003</v>
          </cell>
          <cell r="G517">
            <v>-2581.2678876</v>
          </cell>
          <cell r="H517">
            <v>-1073.9526488000001</v>
          </cell>
          <cell r="I517">
            <v>1550.3967944000005</v>
          </cell>
          <cell r="J517">
            <v>3553.1192195999997</v>
          </cell>
          <cell r="K517">
            <v>3856.5638520000011</v>
          </cell>
          <cell r="L517">
            <v>2856.6020120000003</v>
          </cell>
          <cell r="M517">
            <v>1240.5953340000015</v>
          </cell>
          <cell r="N517">
            <v>-1769.0058120000003</v>
          </cell>
          <cell r="O517">
            <v>-2147.3508280000005</v>
          </cell>
          <cell r="P517">
            <v>-2228.0097966000003</v>
          </cell>
          <cell r="Q517">
            <v>-1922.4598454000006</v>
          </cell>
        </row>
        <row r="518">
          <cell r="C518" t="str">
            <v>Redding Exchange p66276</v>
          </cell>
          <cell r="E518">
            <v>-187</v>
          </cell>
          <cell r="F518">
            <v>-7041</v>
          </cell>
          <cell r="G518">
            <v>-8622</v>
          </cell>
          <cell r="H518">
            <v>-14252</v>
          </cell>
          <cell r="I518">
            <v>-15909</v>
          </cell>
          <cell r="J518">
            <v>-13889</v>
          </cell>
          <cell r="K518">
            <v>9755</v>
          </cell>
          <cell r="L518">
            <v>10524</v>
          </cell>
          <cell r="M518">
            <v>11602</v>
          </cell>
          <cell r="N518">
            <v>10492</v>
          </cell>
          <cell r="O518">
            <v>11547</v>
          </cell>
          <cell r="P518">
            <v>10968</v>
          </cell>
          <cell r="Q518">
            <v>-5362</v>
          </cell>
        </row>
        <row r="519">
          <cell r="C519" t="str">
            <v>SCL State Line p105228</v>
          </cell>
          <cell r="E519">
            <v>16880.448228000012</v>
          </cell>
          <cell r="F519">
            <v>5317.2919600000023</v>
          </cell>
          <cell r="G519">
            <v>-1876.9482460000017</v>
          </cell>
          <cell r="H519">
            <v>-5992.2453999999998</v>
          </cell>
          <cell r="I519">
            <v>-2899.834327999999</v>
          </cell>
          <cell r="J519">
            <v>1602.2429220000013</v>
          </cell>
          <cell r="K519">
            <v>8101.5040000000026</v>
          </cell>
          <cell r="L519">
            <v>559.50425600000199</v>
          </cell>
          <cell r="M519">
            <v>2176.0471880000023</v>
          </cell>
          <cell r="N519">
            <v>-4111.5560800000003</v>
          </cell>
          <cell r="O519">
            <v>12520.742904000004</v>
          </cell>
          <cell r="P519">
            <v>10533.605320000002</v>
          </cell>
          <cell r="Q519">
            <v>-9049.9062680000025</v>
          </cell>
        </row>
        <row r="520">
          <cell r="C520" t="str">
            <v>Shell p489963/s489962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C521" t="str">
            <v>TransAlta p371343/s371344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3">
          <cell r="C523" t="str">
            <v>Tri-State Exchange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</row>
        <row r="525">
          <cell r="E525">
            <v>24007.179336630972</v>
          </cell>
          <cell r="F525">
            <v>-9771.2614865190098</v>
          </cell>
          <cell r="G525">
            <v>-39524.751064710013</v>
          </cell>
          <cell r="H525">
            <v>-162909.17434227001</v>
          </cell>
          <cell r="I525">
            <v>-150120.21989530002</v>
          </cell>
          <cell r="J525">
            <v>5601.7366094800091</v>
          </cell>
          <cell r="K525">
            <v>94450.03023116001</v>
          </cell>
          <cell r="L525">
            <v>154271.93375812005</v>
          </cell>
          <cell r="M525">
            <v>164216.66572796003</v>
          </cell>
          <cell r="N525">
            <v>74525.479395639995</v>
          </cell>
          <cell r="O525">
            <v>-25725.683378239992</v>
          </cell>
          <cell r="P525">
            <v>13947.852903190011</v>
          </cell>
          <cell r="Q525">
            <v>-94955.429121880021</v>
          </cell>
        </row>
        <row r="528">
          <cell r="C528" t="str">
            <v>COB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C529" t="str">
            <v>Colorado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C530" t="str">
            <v>Four Corners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C531" t="str">
            <v>Idaho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C532" t="str">
            <v>Mead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C533" t="str">
            <v>Mid Columbia</v>
          </cell>
          <cell r="E533">
            <v>1920400</v>
          </cell>
          <cell r="F533">
            <v>318800</v>
          </cell>
          <cell r="G533">
            <v>86000</v>
          </cell>
          <cell r="H533">
            <v>164400</v>
          </cell>
          <cell r="I533">
            <v>213600</v>
          </cell>
          <cell r="J533">
            <v>384600</v>
          </cell>
          <cell r="K533">
            <v>270000</v>
          </cell>
          <cell r="L533">
            <v>273000</v>
          </cell>
          <cell r="M533">
            <v>32800</v>
          </cell>
          <cell r="N533">
            <v>28800</v>
          </cell>
          <cell r="O533">
            <v>32800</v>
          </cell>
          <cell r="P533">
            <v>56000</v>
          </cell>
          <cell r="Q533">
            <v>59600</v>
          </cell>
        </row>
        <row r="534">
          <cell r="C534" t="str">
            <v>Mona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C535" t="str">
            <v>NOB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C536" t="str">
            <v>Palo Verde</v>
          </cell>
          <cell r="E536">
            <v>181600</v>
          </cell>
          <cell r="F536">
            <v>71200</v>
          </cell>
          <cell r="G536">
            <v>18600</v>
          </cell>
          <cell r="H536">
            <v>18600</v>
          </cell>
          <cell r="I536">
            <v>18000</v>
          </cell>
          <cell r="J536">
            <v>18600</v>
          </cell>
          <cell r="K536">
            <v>18000</v>
          </cell>
          <cell r="L536">
            <v>18600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C537" t="str">
            <v>SP15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C538" t="str">
            <v>Utah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C539" t="str">
            <v>Washington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C540" t="str">
            <v>West Main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C541" t="str">
            <v>Wyoming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4">
          <cell r="C544" t="str">
            <v>STF Index Trades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6">
          <cell r="E546">
            <v>2102000</v>
          </cell>
          <cell r="F546">
            <v>390000</v>
          </cell>
          <cell r="G546">
            <v>104600</v>
          </cell>
          <cell r="H546">
            <v>183000</v>
          </cell>
          <cell r="I546">
            <v>231600</v>
          </cell>
          <cell r="J546">
            <v>403200</v>
          </cell>
          <cell r="K546">
            <v>288000</v>
          </cell>
          <cell r="L546">
            <v>291600</v>
          </cell>
          <cell r="M546">
            <v>32800</v>
          </cell>
          <cell r="N546">
            <v>28800</v>
          </cell>
          <cell r="O546">
            <v>32800</v>
          </cell>
          <cell r="P546">
            <v>56000</v>
          </cell>
          <cell r="Q546">
            <v>59600</v>
          </cell>
        </row>
        <row r="549">
          <cell r="C549" t="str">
            <v>COB</v>
          </cell>
          <cell r="E549">
            <v>688818.27405999997</v>
          </cell>
          <cell r="F549">
            <v>280863.74</v>
          </cell>
          <cell r="G549">
            <v>40134.671000000002</v>
          </cell>
          <cell r="H549">
            <v>14110.4195</v>
          </cell>
          <cell r="I549">
            <v>10588.32</v>
          </cell>
          <cell r="J549">
            <v>35699.040000000001</v>
          </cell>
          <cell r="K549">
            <v>37926.400000000001</v>
          </cell>
          <cell r="L549">
            <v>13934.8</v>
          </cell>
          <cell r="M549">
            <v>11436.24</v>
          </cell>
          <cell r="N549">
            <v>23581.439999999999</v>
          </cell>
          <cell r="O549">
            <v>10762.673559999999</v>
          </cell>
          <cell r="P549">
            <v>21882.240000000002</v>
          </cell>
          <cell r="Q549">
            <v>187898.28999999998</v>
          </cell>
        </row>
        <row r="550">
          <cell r="C550" t="str">
            <v>Four Corners</v>
          </cell>
          <cell r="E550">
            <v>357649.64970000001</v>
          </cell>
          <cell r="F550">
            <v>26018.979700000004</v>
          </cell>
          <cell r="G550">
            <v>41682.586599999995</v>
          </cell>
          <cell r="H550">
            <v>22335.360000000001</v>
          </cell>
          <cell r="I550">
            <v>8718.9871000000003</v>
          </cell>
          <cell r="J550">
            <v>4541.7726999999995</v>
          </cell>
          <cell r="K550">
            <v>29333.18</v>
          </cell>
          <cell r="L550">
            <v>36732.114999999998</v>
          </cell>
          <cell r="M550">
            <v>27044.203000000001</v>
          </cell>
          <cell r="N550">
            <v>28117.984299999996</v>
          </cell>
          <cell r="O550">
            <v>48281.740000000005</v>
          </cell>
          <cell r="P550">
            <v>59811.770000000004</v>
          </cell>
          <cell r="Q550">
            <v>25030.971300000001</v>
          </cell>
        </row>
        <row r="551">
          <cell r="C551" t="str">
            <v>Mead</v>
          </cell>
          <cell r="E551">
            <v>41902.823670000005</v>
          </cell>
          <cell r="F551">
            <v>1078.8</v>
          </cell>
          <cell r="G551">
            <v>932.87865999999997</v>
          </cell>
          <cell r="H551">
            <v>927.60440000000006</v>
          </cell>
          <cell r="I551">
            <v>740.02673000000004</v>
          </cell>
          <cell r="J551">
            <v>7612.9520000000002</v>
          </cell>
          <cell r="K551">
            <v>1286.4235000000001</v>
          </cell>
          <cell r="L551">
            <v>24964.518</v>
          </cell>
          <cell r="M551">
            <v>909.73395000000005</v>
          </cell>
          <cell r="N551">
            <v>374.15746999999999</v>
          </cell>
          <cell r="O551">
            <v>2064.3235</v>
          </cell>
          <cell r="P551">
            <v>0</v>
          </cell>
          <cell r="Q551">
            <v>1011.4054599999999</v>
          </cell>
        </row>
        <row r="552">
          <cell r="C552" t="str">
            <v>Mid Columbia</v>
          </cell>
          <cell r="E552">
            <v>2164448.9257999999</v>
          </cell>
          <cell r="F552">
            <v>290211.56</v>
          </cell>
          <cell r="G552">
            <v>422914.2</v>
          </cell>
          <cell r="H552">
            <v>295221</v>
          </cell>
          <cell r="I552">
            <v>84322.554999999993</v>
          </cell>
          <cell r="J552">
            <v>22014.787</v>
          </cell>
          <cell r="K552">
            <v>820.66949999999997</v>
          </cell>
          <cell r="L552">
            <v>1731.9503</v>
          </cell>
          <cell r="M552">
            <v>39355.324000000001</v>
          </cell>
          <cell r="N552">
            <v>92364.05</v>
          </cell>
          <cell r="O552">
            <v>222129.7</v>
          </cell>
          <cell r="P552">
            <v>136055.23000000001</v>
          </cell>
          <cell r="Q552">
            <v>557307.9</v>
          </cell>
        </row>
        <row r="553">
          <cell r="C553" t="str">
            <v>Mona</v>
          </cell>
          <cell r="E553">
            <v>793046.16759370011</v>
          </cell>
          <cell r="F553">
            <v>108759.33</v>
          </cell>
          <cell r="G553">
            <v>28195.724999999999</v>
          </cell>
          <cell r="H553">
            <v>9568.9435936999998</v>
          </cell>
          <cell r="I553">
            <v>25359.927</v>
          </cell>
          <cell r="J553">
            <v>47081.377</v>
          </cell>
          <cell r="K553">
            <v>66224.346000000005</v>
          </cell>
          <cell r="L553">
            <v>113106.094</v>
          </cell>
          <cell r="M553">
            <v>54784.665000000001</v>
          </cell>
          <cell r="N553">
            <v>75649.8</v>
          </cell>
          <cell r="O553">
            <v>29717.79</v>
          </cell>
          <cell r="P553">
            <v>102532.67000000001</v>
          </cell>
          <cell r="Q553">
            <v>132065.5</v>
          </cell>
        </row>
        <row r="554">
          <cell r="C554" t="str">
            <v>NOB</v>
          </cell>
          <cell r="E554">
            <v>62344.958959999996</v>
          </cell>
          <cell r="F554">
            <v>7502.4916999999996</v>
          </cell>
          <cell r="G554">
            <v>0</v>
          </cell>
          <cell r="H554">
            <v>29911.809000000001</v>
          </cell>
          <cell r="I554">
            <v>4058.8796000000002</v>
          </cell>
          <cell r="J554">
            <v>180.45033000000001</v>
          </cell>
          <cell r="K554">
            <v>1444.7902999999999</v>
          </cell>
          <cell r="L554">
            <v>5780.2704999999996</v>
          </cell>
          <cell r="M554">
            <v>233.36053000000001</v>
          </cell>
          <cell r="N554">
            <v>0</v>
          </cell>
          <cell r="O554">
            <v>0</v>
          </cell>
          <cell r="P554">
            <v>0</v>
          </cell>
          <cell r="Q554">
            <v>13232.906999999999</v>
          </cell>
        </row>
        <row r="555">
          <cell r="C555" t="str">
            <v>Palo Verde</v>
          </cell>
          <cell r="E555">
            <v>550643.75662999996</v>
          </cell>
          <cell r="F555">
            <v>1822.1052</v>
          </cell>
          <cell r="G555">
            <v>2421.5034000000001</v>
          </cell>
          <cell r="H555">
            <v>23196.437999999998</v>
          </cell>
          <cell r="I555">
            <v>29025.49</v>
          </cell>
          <cell r="J555">
            <v>221176.14</v>
          </cell>
          <cell r="K555">
            <v>128853.28</v>
          </cell>
          <cell r="L555">
            <v>143713.60000000001</v>
          </cell>
          <cell r="M555">
            <v>163.20000999999999</v>
          </cell>
          <cell r="N555">
            <v>95.2</v>
          </cell>
          <cell r="O555">
            <v>176.80001999999999</v>
          </cell>
          <cell r="P555">
            <v>0</v>
          </cell>
          <cell r="Q555">
            <v>0</v>
          </cell>
        </row>
        <row r="556">
          <cell r="C556" t="str">
            <v>SP15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C557" t="str">
            <v>Emergency Purchases</v>
          </cell>
          <cell r="E557">
            <v>3564.1760999999997</v>
          </cell>
          <cell r="F557">
            <v>75.028899999999993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3489.1471999999999</v>
          </cell>
        </row>
        <row r="559">
          <cell r="E559">
            <v>4662418.7325137006</v>
          </cell>
          <cell r="F559">
            <v>716332.0355</v>
          </cell>
          <cell r="G559">
            <v>536281.56466000003</v>
          </cell>
          <cell r="H559">
            <v>395271.57449370006</v>
          </cell>
          <cell r="I559">
            <v>162814.18542999998</v>
          </cell>
          <cell r="J559">
            <v>338306.51903000002</v>
          </cell>
          <cell r="K559">
            <v>265889.08929999999</v>
          </cell>
          <cell r="L559">
            <v>339963.34779999999</v>
          </cell>
          <cell r="M559">
            <v>133926.72649</v>
          </cell>
          <cell r="N559">
            <v>220182.63177000004</v>
          </cell>
          <cell r="O559">
            <v>313133.02708000003</v>
          </cell>
          <cell r="P559">
            <v>320281.91000000003</v>
          </cell>
          <cell r="Q559">
            <v>920036.12096000009</v>
          </cell>
        </row>
        <row r="561">
          <cell r="E561">
            <v>14170879.760090698</v>
          </cell>
          <cell r="F561">
            <v>1546486.1052739811</v>
          </cell>
          <cell r="G561">
            <v>1230720.9194003101</v>
          </cell>
          <cell r="H561">
            <v>1051604.246465954</v>
          </cell>
          <cell r="I561">
            <v>807430.59665329987</v>
          </cell>
          <cell r="J561">
            <v>1354155.1130030442</v>
          </cell>
          <cell r="K561">
            <v>1285382.8755895598</v>
          </cell>
          <cell r="L561">
            <v>1470703.4182221564</v>
          </cell>
          <cell r="M561">
            <v>1083858.03081706</v>
          </cell>
          <cell r="N561">
            <v>957570.96795042814</v>
          </cell>
          <cell r="O561">
            <v>1017885.4879603679</v>
          </cell>
          <cell r="P561">
            <v>965467.69749937009</v>
          </cell>
          <cell r="Q561">
            <v>1399614.301255164</v>
          </cell>
        </row>
        <row r="564">
          <cell r="C564" t="str">
            <v>Carbon</v>
          </cell>
          <cell r="E564">
            <v>1036672.473662</v>
          </cell>
          <cell r="F564">
            <v>77375.610642</v>
          </cell>
          <cell r="G564">
            <v>88991.653405999998</v>
          </cell>
          <cell r="H564">
            <v>94942.729863999994</v>
          </cell>
          <cell r="I564">
            <v>85760.470199000003</v>
          </cell>
          <cell r="J564">
            <v>89669.056307000006</v>
          </cell>
          <cell r="K564">
            <v>86741.710147999998</v>
          </cell>
          <cell r="L564">
            <v>95089.321146999995</v>
          </cell>
          <cell r="M564">
            <v>95350.300495000003</v>
          </cell>
          <cell r="N564">
            <v>86180.438651000004</v>
          </cell>
          <cell r="O564">
            <v>104435.317409</v>
          </cell>
          <cell r="P564">
            <v>49813.460606000001</v>
          </cell>
          <cell r="Q564">
            <v>82322.404788</v>
          </cell>
        </row>
        <row r="565">
          <cell r="C565" t="str">
            <v>Cholla</v>
          </cell>
          <cell r="E565">
            <v>2662381.5704600001</v>
          </cell>
          <cell r="F565">
            <v>208517.98026000001</v>
          </cell>
          <cell r="G565">
            <v>235619.95835</v>
          </cell>
          <cell r="H565">
            <v>248152.07071</v>
          </cell>
          <cell r="I565">
            <v>229132.99840000001</v>
          </cell>
          <cell r="J565">
            <v>235722.97904000001</v>
          </cell>
          <cell r="K565">
            <v>227329.3524</v>
          </cell>
          <cell r="L565">
            <v>238029.98298999999</v>
          </cell>
          <cell r="M565">
            <v>247295.92567999999</v>
          </cell>
          <cell r="N565">
            <v>218972.05525999999</v>
          </cell>
          <cell r="O565">
            <v>231087.39859999999</v>
          </cell>
          <cell r="P565">
            <v>120779.53649</v>
          </cell>
          <cell r="Q565">
            <v>221741.33228</v>
          </cell>
        </row>
        <row r="566">
          <cell r="C566" t="str">
            <v>Colstrip</v>
          </cell>
          <cell r="E566">
            <v>1107711.2364069999</v>
          </cell>
          <cell r="F566">
            <v>75371.622487000001</v>
          </cell>
          <cell r="G566">
            <v>99216.773664000008</v>
          </cell>
          <cell r="H566">
            <v>99324.399168000004</v>
          </cell>
          <cell r="I566">
            <v>95877.360959999991</v>
          </cell>
          <cell r="J566">
            <v>99324.399168000004</v>
          </cell>
          <cell r="K566">
            <v>96092.611968000012</v>
          </cell>
          <cell r="L566">
            <v>99109.148159999997</v>
          </cell>
          <cell r="M566">
            <v>99324.399168000004</v>
          </cell>
          <cell r="N566">
            <v>89629.037568</v>
          </cell>
          <cell r="O566">
            <v>99109.148159999997</v>
          </cell>
          <cell r="P566">
            <v>72278.938368000003</v>
          </cell>
          <cell r="Q566">
            <v>83053.397567999986</v>
          </cell>
        </row>
        <row r="567">
          <cell r="C567" t="str">
            <v>Craig</v>
          </cell>
          <cell r="E567">
            <v>1333493.1175279997</v>
          </cell>
          <cell r="F567">
            <v>108462.88312799999</v>
          </cell>
          <cell r="G567">
            <v>117666.74484</v>
          </cell>
          <cell r="H567">
            <v>117686.28336</v>
          </cell>
          <cell r="I567">
            <v>113845.8324</v>
          </cell>
          <cell r="J567">
            <v>117686.28336</v>
          </cell>
          <cell r="K567">
            <v>113884.90944</v>
          </cell>
          <cell r="L567">
            <v>117647.20632</v>
          </cell>
          <cell r="M567">
            <v>117686.28336</v>
          </cell>
          <cell r="N567">
            <v>106282.16159999999</v>
          </cell>
          <cell r="O567">
            <v>117647.20632</v>
          </cell>
          <cell r="P567">
            <v>114129.58559999999</v>
          </cell>
          <cell r="Q567">
            <v>70867.737800000003</v>
          </cell>
        </row>
        <row r="568">
          <cell r="C568" t="str">
            <v>Dave Johnston</v>
          </cell>
          <cell r="E568">
            <v>4938339.8984829998</v>
          </cell>
          <cell r="F568">
            <v>455111.36255299998</v>
          </cell>
          <cell r="G568">
            <v>489522.22392999998</v>
          </cell>
          <cell r="H568">
            <v>491399.44027999998</v>
          </cell>
          <cell r="I568">
            <v>463402.99777899997</v>
          </cell>
          <cell r="J568">
            <v>458443.88049100002</v>
          </cell>
          <cell r="K568">
            <v>390640.87925900007</v>
          </cell>
          <cell r="L568">
            <v>346204.93157000002</v>
          </cell>
          <cell r="M568">
            <v>329454.33740099997</v>
          </cell>
          <cell r="N568">
            <v>360010.86610600003</v>
          </cell>
          <cell r="O568">
            <v>383219.57673199999</v>
          </cell>
          <cell r="P568">
            <v>316845.52698200004</v>
          </cell>
          <cell r="Q568">
            <v>454083.87540000002</v>
          </cell>
        </row>
        <row r="569">
          <cell r="C569" t="str">
            <v>Hayden</v>
          </cell>
          <cell r="E569">
            <v>550735.68713650003</v>
          </cell>
          <cell r="F569">
            <v>39612.809341</v>
          </cell>
          <cell r="G569">
            <v>45011.754899000007</v>
          </cell>
          <cell r="H569">
            <v>53169.146785999998</v>
          </cell>
          <cell r="I569">
            <v>48430.677748000002</v>
          </cell>
          <cell r="J569">
            <v>46596.515610000002</v>
          </cell>
          <cell r="K569">
            <v>45760.018102999995</v>
          </cell>
          <cell r="L569">
            <v>51278.046908999997</v>
          </cell>
          <cell r="M569">
            <v>53148.013537499995</v>
          </cell>
          <cell r="N569">
            <v>49695.901298999997</v>
          </cell>
          <cell r="O569">
            <v>44565.151153999999</v>
          </cell>
          <cell r="P569">
            <v>24436.614547999998</v>
          </cell>
          <cell r="Q569">
            <v>49031.037202</v>
          </cell>
        </row>
        <row r="570">
          <cell r="C570" t="str">
            <v>Hunter</v>
          </cell>
          <cell r="E570">
            <v>7848023.1750600003</v>
          </cell>
          <cell r="F570">
            <v>543629.45202500001</v>
          </cell>
          <cell r="G570">
            <v>655760.71464999998</v>
          </cell>
          <cell r="H570">
            <v>731305.15299999993</v>
          </cell>
          <cell r="I570">
            <v>633651.97035600001</v>
          </cell>
          <cell r="J570">
            <v>707409.589515</v>
          </cell>
          <cell r="K570">
            <v>673189.20342499996</v>
          </cell>
          <cell r="L570">
            <v>718203.37507800001</v>
          </cell>
          <cell r="M570">
            <v>710639.64614999993</v>
          </cell>
          <cell r="N570">
            <v>639342.87516500009</v>
          </cell>
          <cell r="O570">
            <v>573288.58101000008</v>
          </cell>
          <cell r="P570">
            <v>652135.28049600008</v>
          </cell>
          <cell r="Q570">
            <v>609467.33419000008</v>
          </cell>
        </row>
        <row r="571">
          <cell r="C571" t="str">
            <v>Huntington</v>
          </cell>
          <cell r="E571">
            <v>6449591.3656399995</v>
          </cell>
          <cell r="F571">
            <v>469563.87505999999</v>
          </cell>
          <cell r="G571">
            <v>546280.84828999999</v>
          </cell>
          <cell r="H571">
            <v>593912.76545000006</v>
          </cell>
          <cell r="I571">
            <v>529105.36147999996</v>
          </cell>
          <cell r="J571">
            <v>403790.27507999999</v>
          </cell>
          <cell r="K571">
            <v>556495.26578000002</v>
          </cell>
          <cell r="L571">
            <v>585543.52059999993</v>
          </cell>
          <cell r="M571">
            <v>580098.81881999993</v>
          </cell>
          <cell r="N571">
            <v>523325.85729999997</v>
          </cell>
          <cell r="O571">
            <v>596697.52129000006</v>
          </cell>
          <cell r="P571">
            <v>548379.17588999995</v>
          </cell>
          <cell r="Q571">
            <v>516398.08059999999</v>
          </cell>
        </row>
        <row r="572">
          <cell r="C572" t="str">
            <v>Jim Bridger</v>
          </cell>
          <cell r="E572">
            <v>10336776.24667</v>
          </cell>
          <cell r="F572">
            <v>690036.4161400001</v>
          </cell>
          <cell r="G572">
            <v>929133.16425999999</v>
          </cell>
          <cell r="H572">
            <v>949910.3064</v>
          </cell>
          <cell r="I572">
            <v>918845.27237000002</v>
          </cell>
          <cell r="J572">
            <v>948460.64434</v>
          </cell>
          <cell r="K572">
            <v>915938.29256999993</v>
          </cell>
          <cell r="L572">
            <v>939729.63454</v>
          </cell>
          <cell r="M572">
            <v>897585.18961999996</v>
          </cell>
          <cell r="N572">
            <v>825623.23546999996</v>
          </cell>
          <cell r="O572">
            <v>894488.53292999999</v>
          </cell>
          <cell r="P572">
            <v>755796.91114999994</v>
          </cell>
          <cell r="Q572">
            <v>671228.64688000001</v>
          </cell>
        </row>
        <row r="573">
          <cell r="C573" t="str">
            <v>Naughton</v>
          </cell>
          <cell r="E573">
            <v>5329199.1475100005</v>
          </cell>
          <cell r="F573">
            <v>441813.37075</v>
          </cell>
          <cell r="G573">
            <v>467285.32079000003</v>
          </cell>
          <cell r="H573">
            <v>467786.0208</v>
          </cell>
          <cell r="I573">
            <v>451840.75870000001</v>
          </cell>
          <cell r="J573">
            <v>466243.55763000005</v>
          </cell>
          <cell r="K573">
            <v>451206.99005999998</v>
          </cell>
          <cell r="L573">
            <v>463467.58199999999</v>
          </cell>
          <cell r="M573">
            <v>465100.53341000003</v>
          </cell>
          <cell r="N573">
            <v>405133.87633</v>
          </cell>
          <cell r="O573">
            <v>339020.11682</v>
          </cell>
          <cell r="P573">
            <v>448043.18121000001</v>
          </cell>
          <cell r="Q573">
            <v>462257.83901</v>
          </cell>
        </row>
        <row r="575">
          <cell r="C575" t="str">
            <v>Ramp Loss</v>
          </cell>
          <cell r="E575">
            <v>-58089.116282904011</v>
          </cell>
          <cell r="F575">
            <v>-3959.0690328000001</v>
          </cell>
          <cell r="G575">
            <v>-5570.2739722080005</v>
          </cell>
          <cell r="H575">
            <v>-5131.0473732</v>
          </cell>
          <cell r="I575">
            <v>-4061.5017912000003</v>
          </cell>
          <cell r="J575">
            <v>-5450.0093199359999</v>
          </cell>
          <cell r="K575">
            <v>-5419.9770767999998</v>
          </cell>
          <cell r="L575">
            <v>-4843.00006536</v>
          </cell>
          <cell r="M575">
            <v>-3421.2175980000002</v>
          </cell>
          <cell r="N575">
            <v>-5292.7431755520001</v>
          </cell>
          <cell r="O575">
            <v>-4832.84429052</v>
          </cell>
          <cell r="P575">
            <v>-4014.0583977599999</v>
          </cell>
          <cell r="Q575">
            <v>-6093.3741895679996</v>
          </cell>
        </row>
        <row r="576">
          <cell r="C576" t="str">
            <v>Wyodak</v>
          </cell>
          <cell r="E576">
            <v>2099281.5293999999</v>
          </cell>
          <cell r="F576">
            <v>177046.83575999999</v>
          </cell>
          <cell r="G576">
            <v>182967.35735999999</v>
          </cell>
          <cell r="H576">
            <v>183030.55872</v>
          </cell>
          <cell r="I576">
            <v>176983.63440000001</v>
          </cell>
          <cell r="J576">
            <v>183030.55872</v>
          </cell>
          <cell r="K576">
            <v>181104.99312</v>
          </cell>
          <cell r="L576">
            <v>186256.6642</v>
          </cell>
          <cell r="M576">
            <v>185435.11236999999</v>
          </cell>
          <cell r="N576">
            <v>168996.85920000001</v>
          </cell>
          <cell r="O576">
            <v>187029.80616000001</v>
          </cell>
          <cell r="P576">
            <v>181082.56602999999</v>
          </cell>
          <cell r="Q576">
            <v>106316.58336</v>
          </cell>
        </row>
        <row r="578">
          <cell r="E578">
            <v>43634116.3316736</v>
          </cell>
          <cell r="F578">
            <v>3282583.1491132001</v>
          </cell>
          <cell r="G578">
            <v>3851886.2404667917</v>
          </cell>
          <cell r="H578">
            <v>4025487.8271648008</v>
          </cell>
          <cell r="I578">
            <v>3742815.8330007996</v>
          </cell>
          <cell r="J578">
            <v>3750927.7299410645</v>
          </cell>
          <cell r="K578">
            <v>3732964.2491962006</v>
          </cell>
          <cell r="L578">
            <v>3835716.4134486397</v>
          </cell>
          <cell r="M578">
            <v>3777697.3424135</v>
          </cell>
          <cell r="N578">
            <v>3467900.4207734475</v>
          </cell>
          <cell r="O578">
            <v>3565755.5122944806</v>
          </cell>
          <cell r="P578">
            <v>3279706.7189722401</v>
          </cell>
          <cell r="Q578">
            <v>3320674.8948884318</v>
          </cell>
        </row>
        <row r="581">
          <cell r="C581" t="str">
            <v>Chehalis</v>
          </cell>
          <cell r="E581">
            <v>1765990.2005699999</v>
          </cell>
          <cell r="F581">
            <v>0</v>
          </cell>
          <cell r="G581">
            <v>234825.74400000001</v>
          </cell>
          <cell r="H581">
            <v>306477.23580999998</v>
          </cell>
          <cell r="I581">
            <v>316057.01107000001</v>
          </cell>
          <cell r="J581">
            <v>343829.18400000001</v>
          </cell>
          <cell r="K581">
            <v>202284.84966000001</v>
          </cell>
          <cell r="L581">
            <v>123034.73551</v>
          </cell>
          <cell r="M581">
            <v>119504.19403</v>
          </cell>
          <cell r="N581">
            <v>0</v>
          </cell>
          <cell r="O581">
            <v>0</v>
          </cell>
          <cell r="P581">
            <v>119977.24649</v>
          </cell>
          <cell r="Q581">
            <v>0</v>
          </cell>
        </row>
        <row r="582">
          <cell r="C582" t="str">
            <v>Currant Creek</v>
          </cell>
          <cell r="E582">
            <v>2291621.9552850001</v>
          </cell>
          <cell r="F582">
            <v>108209.81493000001</v>
          </cell>
          <cell r="G582">
            <v>246644.84604</v>
          </cell>
          <cell r="H582">
            <v>265378.58876099996</v>
          </cell>
          <cell r="I582">
            <v>233466.90907999998</v>
          </cell>
          <cell r="J582">
            <v>203421.70959000001</v>
          </cell>
          <cell r="K582">
            <v>208541.87561599998</v>
          </cell>
          <cell r="L582">
            <v>175731.06992000001</v>
          </cell>
          <cell r="M582">
            <v>196986.81649</v>
          </cell>
          <cell r="N582">
            <v>156822.90510799998</v>
          </cell>
          <cell r="O582">
            <v>205723.91470000002</v>
          </cell>
          <cell r="P582">
            <v>164648.76629999999</v>
          </cell>
          <cell r="Q582">
            <v>126044.73875</v>
          </cell>
        </row>
        <row r="583">
          <cell r="C583" t="str">
            <v>Gadsby</v>
          </cell>
          <cell r="E583">
            <v>49538.768509000001</v>
          </cell>
          <cell r="F583">
            <v>0</v>
          </cell>
          <cell r="G583">
            <v>19585.596653000001</v>
          </cell>
          <cell r="H583">
            <v>25280.382694</v>
          </cell>
          <cell r="I583">
            <v>4672.789162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C584" t="str">
            <v>Gadsby CT</v>
          </cell>
          <cell r="E584">
            <v>57642</v>
          </cell>
          <cell r="F584">
            <v>1248</v>
          </cell>
          <cell r="G584">
            <v>12064</v>
          </cell>
          <cell r="H584">
            <v>16731</v>
          </cell>
          <cell r="I584">
            <v>14144</v>
          </cell>
          <cell r="J584">
            <v>4290</v>
          </cell>
          <cell r="K584">
            <v>4095</v>
          </cell>
          <cell r="L584">
            <v>1508</v>
          </cell>
          <cell r="M584">
            <v>3068</v>
          </cell>
          <cell r="N584">
            <v>0</v>
          </cell>
          <cell r="O584">
            <v>0</v>
          </cell>
          <cell r="P584">
            <v>0</v>
          </cell>
          <cell r="Q584">
            <v>494</v>
          </cell>
        </row>
        <row r="585">
          <cell r="C585" t="str">
            <v>Hermiston</v>
          </cell>
          <cell r="E585">
            <v>1370047.1037299999</v>
          </cell>
          <cell r="F585">
            <v>9676.5873150000007</v>
          </cell>
          <cell r="G585">
            <v>144611.54793</v>
          </cell>
          <cell r="H585">
            <v>158003.03948500002</v>
          </cell>
          <cell r="I585">
            <v>139402.02691499999</v>
          </cell>
          <cell r="J585">
            <v>149094.19665500001</v>
          </cell>
          <cell r="K585">
            <v>134427.01385000002</v>
          </cell>
          <cell r="L585">
            <v>136517.47912500001</v>
          </cell>
          <cell r="M585">
            <v>124714.44151999999</v>
          </cell>
          <cell r="N585">
            <v>113184.54547499999</v>
          </cell>
          <cell r="O585">
            <v>121764.488645</v>
          </cell>
          <cell r="P585">
            <v>102948.47639</v>
          </cell>
          <cell r="Q585">
            <v>35703.260425</v>
          </cell>
        </row>
        <row r="586">
          <cell r="C586" t="str">
            <v>Lake Side</v>
          </cell>
          <cell r="E586">
            <v>3063911.3482570001</v>
          </cell>
          <cell r="F586">
            <v>187971.95747000002</v>
          </cell>
          <cell r="G586">
            <v>318872.55848499999</v>
          </cell>
          <cell r="H586">
            <v>332938.11777000001</v>
          </cell>
          <cell r="I586">
            <v>316258.52179199998</v>
          </cell>
          <cell r="J586">
            <v>176198.79186</v>
          </cell>
          <cell r="K586">
            <v>266835.69955000002</v>
          </cell>
          <cell r="L586">
            <v>274906.63547000004</v>
          </cell>
          <cell r="M586">
            <v>281167.91122000001</v>
          </cell>
          <cell r="N586">
            <v>226035.60355</v>
          </cell>
          <cell r="O586">
            <v>255710.77120000002</v>
          </cell>
          <cell r="P586">
            <v>244027.51315000001</v>
          </cell>
          <cell r="Q586">
            <v>182987.26674000002</v>
          </cell>
        </row>
        <row r="587">
          <cell r="C587" t="str">
            <v>Lake Side II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C588" t="str">
            <v>Little Mountain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90">
          <cell r="C590" t="str">
            <v>Not Used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2">
          <cell r="E592">
            <v>8598751.3763510007</v>
          </cell>
          <cell r="F592">
            <v>307106.35971500003</v>
          </cell>
          <cell r="G592">
            <v>976604.29310799995</v>
          </cell>
          <cell r="H592">
            <v>1104808.3645199998</v>
          </cell>
          <cell r="I592">
            <v>1024001.2580189998</v>
          </cell>
          <cell r="J592">
            <v>876833.88210499997</v>
          </cell>
          <cell r="K592">
            <v>816184.43867599999</v>
          </cell>
          <cell r="L592">
            <v>711697.92002500012</v>
          </cell>
          <cell r="M592">
            <v>725441.36326000001</v>
          </cell>
          <cell r="N592">
            <v>496043.05413299997</v>
          </cell>
          <cell r="O592">
            <v>583199.17454500007</v>
          </cell>
          <cell r="P592">
            <v>631602.00233000005</v>
          </cell>
          <cell r="Q592">
            <v>345229.265915</v>
          </cell>
        </row>
        <row r="595">
          <cell r="C595" t="str">
            <v>West Hydro</v>
          </cell>
          <cell r="E595">
            <v>3595304.6548861149</v>
          </cell>
          <cell r="F595">
            <v>250170.37156014293</v>
          </cell>
          <cell r="G595">
            <v>180958.69692091402</v>
          </cell>
          <cell r="H595">
            <v>160998.66023871099</v>
          </cell>
          <cell r="I595">
            <v>184710.69354649604</v>
          </cell>
          <cell r="J595">
            <v>136955.22597162501</v>
          </cell>
          <cell r="K595">
            <v>266951.85385900596</v>
          </cell>
          <cell r="L595">
            <v>388463.55388268008</v>
          </cell>
          <cell r="M595">
            <v>425055.98436134</v>
          </cell>
          <cell r="N595">
            <v>434543.10434608994</v>
          </cell>
          <cell r="O595">
            <v>433897.94120871602</v>
          </cell>
          <cell r="P595">
            <v>410980.83650033391</v>
          </cell>
          <cell r="Q595">
            <v>321617.73249006009</v>
          </cell>
        </row>
        <row r="596">
          <cell r="C596" t="str">
            <v>East Hydro</v>
          </cell>
          <cell r="E596">
            <v>342164.25427909999</v>
          </cell>
          <cell r="F596">
            <v>37227.122708100003</v>
          </cell>
          <cell r="G596">
            <v>34377.880299500001</v>
          </cell>
          <cell r="H596">
            <v>31994.6239408</v>
          </cell>
          <cell r="I596">
            <v>23983.876887599999</v>
          </cell>
          <cell r="J596">
            <v>22101.427366</v>
          </cell>
          <cell r="K596">
            <v>22709.583159100002</v>
          </cell>
          <cell r="L596">
            <v>23353.536722199999</v>
          </cell>
          <cell r="M596">
            <v>22706.474060300003</v>
          </cell>
          <cell r="N596">
            <v>21071.3972841</v>
          </cell>
          <cell r="O596">
            <v>30304.2445529</v>
          </cell>
          <cell r="P596">
            <v>34132.601339599998</v>
          </cell>
          <cell r="Q596">
            <v>38201.485958899997</v>
          </cell>
        </row>
        <row r="598">
          <cell r="E598">
            <v>3937468.9091652147</v>
          </cell>
          <cell r="F598">
            <v>287397.49426824291</v>
          </cell>
          <cell r="G598">
            <v>215336.57722041401</v>
          </cell>
          <cell r="H598">
            <v>192993.28417951099</v>
          </cell>
          <cell r="I598">
            <v>208694.57043409604</v>
          </cell>
          <cell r="J598">
            <v>159056.653337625</v>
          </cell>
          <cell r="K598">
            <v>289661.43701810599</v>
          </cell>
          <cell r="L598">
            <v>411817.09060488007</v>
          </cell>
          <cell r="M598">
            <v>447762.45842163998</v>
          </cell>
          <cell r="N598">
            <v>455614.50163018994</v>
          </cell>
          <cell r="O598">
            <v>464202.18576161604</v>
          </cell>
          <cell r="P598">
            <v>445113.4378399339</v>
          </cell>
          <cell r="Q598">
            <v>359819.21844896011</v>
          </cell>
        </row>
        <row r="601">
          <cell r="C601" t="str">
            <v>Blundell</v>
          </cell>
          <cell r="E601">
            <v>192686.20075045156</v>
          </cell>
          <cell r="F601">
            <v>15969.802347870967</v>
          </cell>
          <cell r="G601">
            <v>16501.267983483871</v>
          </cell>
          <cell r="H601">
            <v>16498.397619096773</v>
          </cell>
          <cell r="I601">
            <v>15972.672</v>
          </cell>
          <cell r="J601">
            <v>16498.396799999999</v>
          </cell>
          <cell r="K601">
            <v>15966.931199999999</v>
          </cell>
          <cell r="L601">
            <v>16504.137599999998</v>
          </cell>
          <cell r="M601">
            <v>16498.396799999999</v>
          </cell>
          <cell r="N601">
            <v>14904</v>
          </cell>
          <cell r="O601">
            <v>16504.137599999998</v>
          </cell>
          <cell r="P601">
            <v>14369.664000000001</v>
          </cell>
          <cell r="Q601">
            <v>16498.396799999999</v>
          </cell>
        </row>
        <row r="602">
          <cell r="C602" t="str">
            <v>Blundell Bottoming Cycle</v>
          </cell>
          <cell r="E602">
            <v>81601.287217548394</v>
          </cell>
          <cell r="F602">
            <v>5554.7138601290326</v>
          </cell>
          <cell r="G602">
            <v>5739.5714725161297</v>
          </cell>
          <cell r="H602">
            <v>5738.5730849032252</v>
          </cell>
          <cell r="I602">
            <v>6250.1760000000004</v>
          </cell>
          <cell r="J602">
            <v>7173.2160000000003</v>
          </cell>
          <cell r="K602">
            <v>7636.3584000000001</v>
          </cell>
          <cell r="L602">
            <v>7893.2831999999999</v>
          </cell>
          <cell r="M602">
            <v>7890.5375999999987</v>
          </cell>
          <cell r="N602">
            <v>7128</v>
          </cell>
          <cell r="O602">
            <v>7893.2831999999999</v>
          </cell>
          <cell r="P602">
            <v>6247.68</v>
          </cell>
          <cell r="Q602">
            <v>6455.8944000000001</v>
          </cell>
        </row>
        <row r="604">
          <cell r="E604">
            <v>274287.48796799994</v>
          </cell>
          <cell r="F604">
            <v>21524.516208000001</v>
          </cell>
          <cell r="G604">
            <v>22240.839456000002</v>
          </cell>
          <cell r="H604">
            <v>22236.970703999999</v>
          </cell>
          <cell r="I604">
            <v>22222.848000000002</v>
          </cell>
          <cell r="J604">
            <v>23671.612799999999</v>
          </cell>
          <cell r="K604">
            <v>23603.2896</v>
          </cell>
          <cell r="L604">
            <v>24397.4208</v>
          </cell>
          <cell r="M604">
            <v>24388.934399999998</v>
          </cell>
          <cell r="N604">
            <v>22032</v>
          </cell>
          <cell r="O604">
            <v>24397.4208</v>
          </cell>
          <cell r="P604">
            <v>20617.344000000001</v>
          </cell>
          <cell r="Q604">
            <v>22954.2912</v>
          </cell>
        </row>
        <row r="606">
          <cell r="C606" t="str">
            <v>Dunlap I Wind p524168</v>
          </cell>
          <cell r="E606">
            <v>353605.72873879998</v>
          </cell>
          <cell r="F606">
            <v>21550.428393999999</v>
          </cell>
          <cell r="G606">
            <v>14040.3304168</v>
          </cell>
          <cell r="H606">
            <v>15060.47702</v>
          </cell>
          <cell r="I606">
            <v>17594.862814</v>
          </cell>
          <cell r="J606">
            <v>28250.288584000002</v>
          </cell>
          <cell r="K606">
            <v>38810.024418000001</v>
          </cell>
          <cell r="L606">
            <v>40682.487688000001</v>
          </cell>
          <cell r="M606">
            <v>51017.924626</v>
          </cell>
          <cell r="N606">
            <v>37252.978177999998</v>
          </cell>
          <cell r="O606">
            <v>36760.340982000002</v>
          </cell>
          <cell r="P606">
            <v>26701.109767999998</v>
          </cell>
          <cell r="Q606">
            <v>25884.475849999999</v>
          </cell>
        </row>
        <row r="607">
          <cell r="C607" t="str">
            <v>Foote Creek I Wind</v>
          </cell>
          <cell r="E607">
            <v>101208.09481159999</v>
          </cell>
          <cell r="F607">
            <v>5778.3705431999997</v>
          </cell>
          <cell r="G607">
            <v>4189.9412768000002</v>
          </cell>
          <cell r="H607">
            <v>4400.9046816</v>
          </cell>
          <cell r="I607">
            <v>6171.0653140000004</v>
          </cell>
          <cell r="J607">
            <v>8947.4205519999996</v>
          </cell>
          <cell r="K607">
            <v>11109.279318000001</v>
          </cell>
          <cell r="L607">
            <v>12610.086378</v>
          </cell>
          <cell r="M607">
            <v>12704.22365</v>
          </cell>
          <cell r="N607">
            <v>10350.852772</v>
          </cell>
          <cell r="O607">
            <v>9956.5407140000007</v>
          </cell>
          <cell r="P607">
            <v>7495.6018819999999</v>
          </cell>
          <cell r="Q607">
            <v>7493.8077300000004</v>
          </cell>
        </row>
        <row r="608">
          <cell r="C608" t="str">
            <v>Glenrock Wind p423461</v>
          </cell>
          <cell r="E608">
            <v>323798.82154000003</v>
          </cell>
          <cell r="F608">
            <v>21816.499980000001</v>
          </cell>
          <cell r="G608">
            <v>18451.319351999999</v>
          </cell>
          <cell r="H608">
            <v>19948.942139999999</v>
          </cell>
          <cell r="I608">
            <v>23838.833011999999</v>
          </cell>
          <cell r="J608">
            <v>28535.468322000001</v>
          </cell>
          <cell r="K608">
            <v>31732.080193999998</v>
          </cell>
          <cell r="L608">
            <v>37445.598619999997</v>
          </cell>
          <cell r="M608">
            <v>36074.679259999997</v>
          </cell>
          <cell r="N608">
            <v>27948.980602</v>
          </cell>
          <cell r="O608">
            <v>29567.756905999999</v>
          </cell>
          <cell r="P608">
            <v>26504.600306</v>
          </cell>
          <cell r="Q608">
            <v>21934.062846000001</v>
          </cell>
        </row>
        <row r="609">
          <cell r="C609" t="str">
            <v>Glenrock III Wind p454125</v>
          </cell>
          <cell r="E609">
            <v>124408.9607508</v>
          </cell>
          <cell r="F609">
            <v>8385.2804240000005</v>
          </cell>
          <cell r="G609">
            <v>7093.3168008000002</v>
          </cell>
          <cell r="H609">
            <v>7674.4162999999999</v>
          </cell>
          <cell r="I609">
            <v>9170.7386900000001</v>
          </cell>
          <cell r="J609">
            <v>10961.200164</v>
          </cell>
          <cell r="K609">
            <v>12183.211696</v>
          </cell>
          <cell r="L609">
            <v>14379.168452</v>
          </cell>
          <cell r="M609">
            <v>13847.246122</v>
          </cell>
          <cell r="N609">
            <v>10740.956190000001</v>
          </cell>
          <cell r="O609">
            <v>11359.934565</v>
          </cell>
          <cell r="P609">
            <v>10182.913311</v>
          </cell>
          <cell r="Q609">
            <v>8430.5780360000008</v>
          </cell>
        </row>
        <row r="610">
          <cell r="C610" t="str">
            <v>Goodnoe Wind p332427</v>
          </cell>
          <cell r="E610">
            <v>266887.00103399996</v>
          </cell>
          <cell r="F610">
            <v>28230.374159999999</v>
          </cell>
          <cell r="G610">
            <v>27557.839194</v>
          </cell>
          <cell r="H610">
            <v>23966.422004</v>
          </cell>
          <cell r="I610">
            <v>18270.065008000001</v>
          </cell>
          <cell r="J610">
            <v>23545.848215999999</v>
          </cell>
          <cell r="K610">
            <v>20852.147870000001</v>
          </cell>
          <cell r="L610">
            <v>14203.505542000001</v>
          </cell>
          <cell r="M610">
            <v>13955.240137999999</v>
          </cell>
          <cell r="N610">
            <v>18193.011063999998</v>
          </cell>
          <cell r="O610">
            <v>31091.731965999999</v>
          </cell>
          <cell r="P610">
            <v>22603.429700000001</v>
          </cell>
          <cell r="Q610">
            <v>24417.386171999999</v>
          </cell>
        </row>
        <row r="611">
          <cell r="C611" t="str">
            <v>High Plains Wind p492251</v>
          </cell>
          <cell r="E611">
            <v>309369.98055799998</v>
          </cell>
          <cell r="F611">
            <v>20553.415573999999</v>
          </cell>
          <cell r="G611">
            <v>16972.063075999999</v>
          </cell>
          <cell r="H611">
            <v>17585.727611999999</v>
          </cell>
          <cell r="I611">
            <v>20551.988549999998</v>
          </cell>
          <cell r="J611">
            <v>22730.528338</v>
          </cell>
          <cell r="K611">
            <v>31038.884738000001</v>
          </cell>
          <cell r="L611">
            <v>35907.920242</v>
          </cell>
          <cell r="M611">
            <v>35476.658203999999</v>
          </cell>
          <cell r="N611">
            <v>26993.842336000002</v>
          </cell>
          <cell r="O611">
            <v>29174.948892</v>
          </cell>
          <cell r="P611">
            <v>25630.543463999998</v>
          </cell>
          <cell r="Q611">
            <v>26753.459532000001</v>
          </cell>
        </row>
        <row r="612">
          <cell r="C612" t="str">
            <v>Leaning Juniper 1 p317714</v>
          </cell>
          <cell r="E612">
            <v>305473.21510799997</v>
          </cell>
          <cell r="F612">
            <v>33881.900004000003</v>
          </cell>
          <cell r="G612">
            <v>35961.502088000001</v>
          </cell>
          <cell r="H612">
            <v>30522.168212</v>
          </cell>
          <cell r="I612">
            <v>25772.732199999999</v>
          </cell>
          <cell r="J612">
            <v>24366.934848000001</v>
          </cell>
          <cell r="K612">
            <v>18170.495864</v>
          </cell>
          <cell r="L612">
            <v>18065.864890000001</v>
          </cell>
          <cell r="M612">
            <v>16174.240786</v>
          </cell>
          <cell r="N612">
            <v>17458.553370000001</v>
          </cell>
          <cell r="O612">
            <v>29587.807221999999</v>
          </cell>
          <cell r="P612">
            <v>23679.763272</v>
          </cell>
          <cell r="Q612">
            <v>31831.252352</v>
          </cell>
        </row>
        <row r="613">
          <cell r="C613" t="str">
            <v>Marengo I Wind p332428</v>
          </cell>
          <cell r="E613">
            <v>393135.91433599999</v>
          </cell>
          <cell r="F613">
            <v>32513.980194</v>
          </cell>
          <cell r="G613">
            <v>31291.934163999998</v>
          </cell>
          <cell r="H613">
            <v>30370.219942</v>
          </cell>
          <cell r="I613">
            <v>29680.835070000001</v>
          </cell>
          <cell r="J613">
            <v>32405.919495999999</v>
          </cell>
          <cell r="K613">
            <v>31667.317955999999</v>
          </cell>
          <cell r="L613">
            <v>34140.591908000002</v>
          </cell>
          <cell r="M613">
            <v>32848.634683999997</v>
          </cell>
          <cell r="N613">
            <v>33654.863160000001</v>
          </cell>
          <cell r="O613">
            <v>35281.475976000002</v>
          </cell>
          <cell r="P613">
            <v>35945.221301999998</v>
          </cell>
          <cell r="Q613">
            <v>33334.920484000002</v>
          </cell>
        </row>
        <row r="614">
          <cell r="C614" t="str">
            <v>Marengo II Wind p423463</v>
          </cell>
          <cell r="E614">
            <v>187225.82062399999</v>
          </cell>
          <cell r="F614">
            <v>15235.728537999999</v>
          </cell>
          <cell r="G614">
            <v>12966.15302</v>
          </cell>
          <cell r="H614">
            <v>13097.704722</v>
          </cell>
          <cell r="I614">
            <v>12322.22644</v>
          </cell>
          <cell r="J614">
            <v>12202.478230000001</v>
          </cell>
          <cell r="K614">
            <v>16676.502489999999</v>
          </cell>
          <cell r="L614">
            <v>14005.709769999999</v>
          </cell>
          <cell r="M614">
            <v>25931.746426000002</v>
          </cell>
          <cell r="N614">
            <v>18618.338778000001</v>
          </cell>
          <cell r="O614">
            <v>19892.046979999999</v>
          </cell>
          <cell r="P614">
            <v>13919.976425999999</v>
          </cell>
          <cell r="Q614">
            <v>12357.208804</v>
          </cell>
        </row>
        <row r="615">
          <cell r="C615" t="str">
            <v>McFadden Ridge Wind p492250</v>
          </cell>
          <cell r="E615">
            <v>86062.866725200001</v>
          </cell>
          <cell r="F615">
            <v>5424.1564434000002</v>
          </cell>
          <cell r="G615">
            <v>3975.1953714000001</v>
          </cell>
          <cell r="H615">
            <v>4659.8019104000005</v>
          </cell>
          <cell r="I615">
            <v>5690.1101079999999</v>
          </cell>
          <cell r="J615">
            <v>7040.4814100000003</v>
          </cell>
          <cell r="K615">
            <v>7858.0722239999996</v>
          </cell>
          <cell r="L615">
            <v>10089.333424</v>
          </cell>
          <cell r="M615">
            <v>10316.214242</v>
          </cell>
          <cell r="N615">
            <v>7905.0341600000002</v>
          </cell>
          <cell r="O615">
            <v>9092.8349049999997</v>
          </cell>
          <cell r="P615">
            <v>6992.4541055999998</v>
          </cell>
          <cell r="Q615">
            <v>7019.1784213999999</v>
          </cell>
        </row>
        <row r="616">
          <cell r="C616" t="str">
            <v>Rolling Hills Wind p423462</v>
          </cell>
          <cell r="E616">
            <v>292593.797624</v>
          </cell>
          <cell r="F616">
            <v>19487.342049999999</v>
          </cell>
          <cell r="G616">
            <v>16118.633143999999</v>
          </cell>
          <cell r="H616">
            <v>16910.258226000002</v>
          </cell>
          <cell r="I616">
            <v>21097.459697999999</v>
          </cell>
          <cell r="J616">
            <v>25463.801028000002</v>
          </cell>
          <cell r="K616">
            <v>29561.632106000001</v>
          </cell>
          <cell r="L616">
            <v>34899.422597999997</v>
          </cell>
          <cell r="M616">
            <v>33084.519079999998</v>
          </cell>
          <cell r="N616">
            <v>25788.862440000001</v>
          </cell>
          <cell r="O616">
            <v>26874.491365999998</v>
          </cell>
          <cell r="P616">
            <v>23903.964016000002</v>
          </cell>
          <cell r="Q616">
            <v>19403.411872000001</v>
          </cell>
        </row>
        <row r="621">
          <cell r="C621" t="str">
            <v>Seven Mile Wind p454126</v>
          </cell>
          <cell r="E621">
            <v>349595.64911999996</v>
          </cell>
          <cell r="F621">
            <v>21957.572122000001</v>
          </cell>
          <cell r="G621">
            <v>17016.311883999999</v>
          </cell>
          <cell r="H621">
            <v>19936.766872</v>
          </cell>
          <cell r="I621">
            <v>21608.242122</v>
          </cell>
          <cell r="J621">
            <v>29592.213253999998</v>
          </cell>
          <cell r="K621">
            <v>35817.319951999998</v>
          </cell>
          <cell r="L621">
            <v>40309.262241999997</v>
          </cell>
          <cell r="M621">
            <v>43929.988984000003</v>
          </cell>
          <cell r="N621">
            <v>30594.854370000001</v>
          </cell>
          <cell r="O621">
            <v>36883.447313999997</v>
          </cell>
          <cell r="P621">
            <v>26453.69586</v>
          </cell>
          <cell r="Q621">
            <v>25495.974144</v>
          </cell>
        </row>
        <row r="622">
          <cell r="C622" t="str">
            <v>Seven Mile II Wind p357819</v>
          </cell>
          <cell r="E622">
            <v>68862.070970799992</v>
          </cell>
          <cell r="F622">
            <v>4325.1223283999998</v>
          </cell>
          <cell r="G622">
            <v>3351.8106422000001</v>
          </cell>
          <cell r="H622">
            <v>3927.0714131999998</v>
          </cell>
          <cell r="I622">
            <v>4256.3123711999997</v>
          </cell>
          <cell r="J622">
            <v>5828.9656385999997</v>
          </cell>
          <cell r="K622">
            <v>7055.1644586000002</v>
          </cell>
          <cell r="L622">
            <v>7939.971106</v>
          </cell>
          <cell r="M622">
            <v>8653.1681819999994</v>
          </cell>
          <cell r="N622">
            <v>6026.4624640000002</v>
          </cell>
          <cell r="O622">
            <v>7265.1664719999999</v>
          </cell>
          <cell r="P622">
            <v>5210.7520365999999</v>
          </cell>
          <cell r="Q622">
            <v>5022.1038580000004</v>
          </cell>
        </row>
        <row r="624">
          <cell r="E624">
            <v>3162227.9219411998</v>
          </cell>
          <cell r="F624">
            <v>239140.170755</v>
          </cell>
          <cell r="G624">
            <v>208986.35042999999</v>
          </cell>
          <cell r="H624">
            <v>208060.88105520001</v>
          </cell>
          <cell r="I624">
            <v>216025.47139719999</v>
          </cell>
          <cell r="J624">
            <v>259871.54808059998</v>
          </cell>
          <cell r="K624">
            <v>292532.13328459999</v>
          </cell>
          <cell r="L624">
            <v>314678.92286000005</v>
          </cell>
          <cell r="M624">
            <v>334014.48438399995</v>
          </cell>
          <cell r="N624">
            <v>271527.58988400002</v>
          </cell>
          <cell r="O624">
            <v>312788.52425999998</v>
          </cell>
          <cell r="P624">
            <v>255224.02544920001</v>
          </cell>
          <cell r="Q624">
            <v>249377.82010139999</v>
          </cell>
        </row>
        <row r="626">
          <cell r="E626">
            <v>3436515.4099091999</v>
          </cell>
          <cell r="F626">
            <v>260664.68696299999</v>
          </cell>
          <cell r="G626">
            <v>231227.18988600001</v>
          </cell>
          <cell r="H626">
            <v>230297.85175920001</v>
          </cell>
          <cell r="I626">
            <v>238248.31939719999</v>
          </cell>
          <cell r="J626">
            <v>283543.16088059999</v>
          </cell>
          <cell r="K626">
            <v>316135.4228846</v>
          </cell>
          <cell r="L626">
            <v>339076.34366000007</v>
          </cell>
          <cell r="M626">
            <v>358403.41878399998</v>
          </cell>
          <cell r="N626">
            <v>293559.58988400002</v>
          </cell>
          <cell r="O626">
            <v>337185.94506</v>
          </cell>
          <cell r="P626">
            <v>275841.36944919999</v>
          </cell>
          <cell r="Q626">
            <v>272332.1113014</v>
          </cell>
        </row>
        <row r="627">
          <cell r="E627" t="str">
            <v>=</v>
          </cell>
          <cell r="F627" t="str">
            <v>=</v>
          </cell>
          <cell r="G627" t="str">
            <v>=</v>
          </cell>
          <cell r="H627" t="str">
            <v>=</v>
          </cell>
          <cell r="I627" t="str">
            <v>=</v>
          </cell>
          <cell r="J627" t="str">
            <v>=</v>
          </cell>
          <cell r="K627" t="str">
            <v>=</v>
          </cell>
          <cell r="L627" t="str">
            <v>=</v>
          </cell>
          <cell r="M627" t="str">
            <v>=</v>
          </cell>
          <cell r="N627" t="str">
            <v>=</v>
          </cell>
          <cell r="O627" t="str">
            <v>=</v>
          </cell>
          <cell r="P627" t="str">
            <v>=</v>
          </cell>
          <cell r="Q627" t="str">
            <v>=</v>
          </cell>
        </row>
        <row r="628">
          <cell r="E628">
            <v>73777731.787189692</v>
          </cell>
          <cell r="F628">
            <v>5684237.7953334246</v>
          </cell>
          <cell r="G628">
            <v>6505775.2200815156</v>
          </cell>
          <cell r="H628">
            <v>6605191.5740894647</v>
          </cell>
          <cell r="I628">
            <v>6021190.5775043955</v>
          </cell>
          <cell r="J628">
            <v>6424516.5392673342</v>
          </cell>
          <cell r="K628">
            <v>6440328.4233644661</v>
          </cell>
          <cell r="L628">
            <v>6769011.1859606765</v>
          </cell>
          <cell r="M628">
            <v>6393162.6136961998</v>
          </cell>
          <cell r="N628">
            <v>5670688.534371065</v>
          </cell>
          <cell r="O628">
            <v>5968228.3056214647</v>
          </cell>
          <cell r="P628">
            <v>5597731.2260907432</v>
          </cell>
          <cell r="Q628">
            <v>5697669.7918089554</v>
          </cell>
        </row>
        <row r="629">
          <cell r="E629" t="str">
            <v>=</v>
          </cell>
          <cell r="F629" t="str">
            <v>=</v>
          </cell>
          <cell r="G629" t="str">
            <v>=</v>
          </cell>
          <cell r="H629" t="str">
            <v>=</v>
          </cell>
          <cell r="I629" t="str">
            <v>=</v>
          </cell>
          <cell r="J629" t="str">
            <v>=</v>
          </cell>
          <cell r="K629" t="str">
            <v>=</v>
          </cell>
          <cell r="L629" t="str">
            <v>=</v>
          </cell>
          <cell r="M629" t="str">
            <v>=</v>
          </cell>
          <cell r="N629" t="str">
            <v>=</v>
          </cell>
          <cell r="O629" t="str">
            <v>=</v>
          </cell>
          <cell r="P629" t="str">
            <v>=</v>
          </cell>
          <cell r="Q629" t="str">
            <v>=</v>
          </cell>
        </row>
        <row r="630"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</row>
        <row r="631"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  <cell r="N631" t="str">
            <v/>
          </cell>
          <cell r="O631" t="str">
            <v/>
          </cell>
          <cell r="P631" t="str">
            <v/>
          </cell>
          <cell r="Q631" t="str">
            <v/>
          </cell>
        </row>
        <row r="635">
          <cell r="C635" t="str">
            <v>Carbon</v>
          </cell>
          <cell r="E635">
            <v>11977790.759999998</v>
          </cell>
          <cell r="F635">
            <v>906174.97</v>
          </cell>
          <cell r="G635">
            <v>1031088.6200000001</v>
          </cell>
          <cell r="H635">
            <v>1093298.6599999999</v>
          </cell>
          <cell r="I635">
            <v>993918.55</v>
          </cell>
          <cell r="J635">
            <v>1037059.06</v>
          </cell>
          <cell r="K635">
            <v>1003327.28</v>
          </cell>
          <cell r="L635">
            <v>1093722.6400000001</v>
          </cell>
          <cell r="M635">
            <v>1097487.2</v>
          </cell>
          <cell r="N635">
            <v>991253.05</v>
          </cell>
          <cell r="O635">
            <v>1191334.46</v>
          </cell>
          <cell r="P635">
            <v>580188.27</v>
          </cell>
          <cell r="Q635">
            <v>958938</v>
          </cell>
        </row>
        <row r="636">
          <cell r="C636" t="str">
            <v>Cholla</v>
          </cell>
          <cell r="E636">
            <v>28259739.799999997</v>
          </cell>
          <cell r="F636">
            <v>2226249.5</v>
          </cell>
          <cell r="G636">
            <v>2501700.5</v>
          </cell>
          <cell r="H636">
            <v>2627702.5</v>
          </cell>
          <cell r="I636">
            <v>2431334.7999999998</v>
          </cell>
          <cell r="J636">
            <v>2501458.5</v>
          </cell>
          <cell r="K636">
            <v>2411783.2000000002</v>
          </cell>
          <cell r="L636">
            <v>2523600.2000000002</v>
          </cell>
          <cell r="M636">
            <v>2618695.5</v>
          </cell>
          <cell r="N636">
            <v>2319934.7999999998</v>
          </cell>
          <cell r="O636">
            <v>2446962.2000000002</v>
          </cell>
          <cell r="P636">
            <v>1287336.8999999999</v>
          </cell>
          <cell r="Q636">
            <v>2362981.2000000002</v>
          </cell>
        </row>
        <row r="637">
          <cell r="C637" t="str">
            <v>Colstrip</v>
          </cell>
          <cell r="E637">
            <v>11915840.959999999</v>
          </cell>
          <cell r="F637">
            <v>817343.58</v>
          </cell>
          <cell r="G637">
            <v>1066259.8400000001</v>
          </cell>
          <cell r="H637">
            <v>1067310.6599999999</v>
          </cell>
          <cell r="I637">
            <v>1030508.84</v>
          </cell>
          <cell r="J637">
            <v>1067310.72</v>
          </cell>
          <cell r="K637">
            <v>1032610.28</v>
          </cell>
          <cell r="L637">
            <v>1065209.0999999999</v>
          </cell>
          <cell r="M637">
            <v>1067310.72</v>
          </cell>
          <cell r="N637">
            <v>963209.91</v>
          </cell>
          <cell r="O637">
            <v>1065209.1800000002</v>
          </cell>
          <cell r="P637">
            <v>780487.47</v>
          </cell>
          <cell r="Q637">
            <v>893070.65999999992</v>
          </cell>
        </row>
        <row r="638">
          <cell r="C638" t="str">
            <v>Craig</v>
          </cell>
          <cell r="E638">
            <v>13483541.010000002</v>
          </cell>
          <cell r="F638">
            <v>1097898.74</v>
          </cell>
          <cell r="G638">
            <v>1189564.46</v>
          </cell>
          <cell r="H638">
            <v>1189760</v>
          </cell>
          <cell r="I638">
            <v>1150940.1000000001</v>
          </cell>
          <cell r="J638">
            <v>1189759.3600000001</v>
          </cell>
          <cell r="K638">
            <v>1151329.8999999999</v>
          </cell>
          <cell r="L638">
            <v>1189370.1000000001</v>
          </cell>
          <cell r="M638">
            <v>1189760.05</v>
          </cell>
          <cell r="N638">
            <v>1074469.8999999999</v>
          </cell>
          <cell r="O638">
            <v>1189369.8999999999</v>
          </cell>
          <cell r="P638">
            <v>1153777.31</v>
          </cell>
          <cell r="Q638">
            <v>717541.19</v>
          </cell>
        </row>
        <row r="639">
          <cell r="C639" t="str">
            <v>Dave Johnston</v>
          </cell>
          <cell r="E639">
            <v>56020548.059999995</v>
          </cell>
          <cell r="F639">
            <v>5127331.1999999993</v>
          </cell>
          <cell r="G639">
            <v>5507041.9600000009</v>
          </cell>
          <cell r="H639">
            <v>5526921.7400000002</v>
          </cell>
          <cell r="I639">
            <v>5220758.74</v>
          </cell>
          <cell r="J639">
            <v>5182276.26</v>
          </cell>
          <cell r="K639">
            <v>4466200.9000000004</v>
          </cell>
          <cell r="L639">
            <v>4005881.06</v>
          </cell>
          <cell r="M639">
            <v>3824845.11</v>
          </cell>
          <cell r="N639">
            <v>4120580.9400000004</v>
          </cell>
          <cell r="O639">
            <v>4364602.21</v>
          </cell>
          <cell r="P639">
            <v>3571474.3</v>
          </cell>
          <cell r="Q639">
            <v>5102633.6400000006</v>
          </cell>
        </row>
        <row r="640">
          <cell r="C640" t="str">
            <v>Hayden</v>
          </cell>
          <cell r="E640">
            <v>6022387.1740000006</v>
          </cell>
          <cell r="F640">
            <v>442716.52</v>
          </cell>
          <cell r="G640">
            <v>497521.36</v>
          </cell>
          <cell r="H640">
            <v>576958.42999999993</v>
          </cell>
          <cell r="I640">
            <v>529143.93000000005</v>
          </cell>
          <cell r="J640">
            <v>512805.23</v>
          </cell>
          <cell r="K640">
            <v>502818.55999999994</v>
          </cell>
          <cell r="L640">
            <v>558663.33000000007</v>
          </cell>
          <cell r="M640">
            <v>576642.54</v>
          </cell>
          <cell r="N640">
            <v>537876.14</v>
          </cell>
          <cell r="O640">
            <v>481034.07</v>
          </cell>
          <cell r="P640">
            <v>273039.12400000001</v>
          </cell>
          <cell r="Q640">
            <v>533167.94000000006</v>
          </cell>
        </row>
        <row r="641">
          <cell r="C641" t="str">
            <v>Hunter</v>
          </cell>
          <cell r="E641">
            <v>83806461.300000012</v>
          </cell>
          <cell r="F641">
            <v>5912044.5999999996</v>
          </cell>
          <cell r="G641">
            <v>7032607.2000000002</v>
          </cell>
          <cell r="H641">
            <v>7770623.2999999998</v>
          </cell>
          <cell r="I641">
            <v>6795469.5</v>
          </cell>
          <cell r="J641">
            <v>7535151.6999999993</v>
          </cell>
          <cell r="K641">
            <v>7179375.1999999993</v>
          </cell>
          <cell r="L641">
            <v>7637899.2000000002</v>
          </cell>
          <cell r="M641">
            <v>7565322.3999999994</v>
          </cell>
          <cell r="N641">
            <v>6806945.4000000004</v>
          </cell>
          <cell r="O641">
            <v>6040877.9000000004</v>
          </cell>
          <cell r="P641">
            <v>6954139.5</v>
          </cell>
          <cell r="Q641">
            <v>6576005.4000000004</v>
          </cell>
        </row>
        <row r="642">
          <cell r="C642" t="str">
            <v>Huntington</v>
          </cell>
          <cell r="E642">
            <v>64837301.5</v>
          </cell>
          <cell r="F642">
            <v>4758188</v>
          </cell>
          <cell r="G642">
            <v>5502922.5</v>
          </cell>
          <cell r="H642">
            <v>5956168.2000000002</v>
          </cell>
          <cell r="I642">
            <v>5319108</v>
          </cell>
          <cell r="J642">
            <v>4071439.6</v>
          </cell>
          <cell r="K642">
            <v>5586218.7000000002</v>
          </cell>
          <cell r="L642">
            <v>5870665.7000000002</v>
          </cell>
          <cell r="M642">
            <v>5820933.2999999998</v>
          </cell>
          <cell r="N642">
            <v>5249558.2</v>
          </cell>
          <cell r="O642">
            <v>5979384.7000000002</v>
          </cell>
          <cell r="P642">
            <v>5508302.2999999998</v>
          </cell>
          <cell r="Q642">
            <v>5214412.3</v>
          </cell>
        </row>
        <row r="643">
          <cell r="C643" t="str">
            <v>Jim Bridger</v>
          </cell>
          <cell r="E643">
            <v>105992053.19999999</v>
          </cell>
          <cell r="F643">
            <v>7195300.2999999998</v>
          </cell>
          <cell r="G643">
            <v>9522195.1999999993</v>
          </cell>
          <cell r="H643">
            <v>9713656.5999999996</v>
          </cell>
          <cell r="I643">
            <v>9396184</v>
          </cell>
          <cell r="J643">
            <v>9699730.6999999993</v>
          </cell>
          <cell r="K643">
            <v>9368149.5</v>
          </cell>
          <cell r="L643">
            <v>9615555.8000000007</v>
          </cell>
          <cell r="M643">
            <v>9213110.3000000007</v>
          </cell>
          <cell r="N643">
            <v>8463381.4000000004</v>
          </cell>
          <cell r="O643">
            <v>9161188.3999999985</v>
          </cell>
          <cell r="P643">
            <v>7747386.3000000007</v>
          </cell>
          <cell r="Q643">
            <v>6896214.7000000002</v>
          </cell>
        </row>
        <row r="644">
          <cell r="C644" t="str">
            <v>Naughton</v>
          </cell>
          <cell r="E644">
            <v>55968649.440000005</v>
          </cell>
          <cell r="F644">
            <v>4643923.0999999996</v>
          </cell>
          <cell r="G644">
            <v>4907283.3000000007</v>
          </cell>
          <cell r="H644">
            <v>4912379.8</v>
          </cell>
          <cell r="I644">
            <v>4745186.9000000004</v>
          </cell>
          <cell r="J644">
            <v>4896803.3</v>
          </cell>
          <cell r="K644">
            <v>4738880.7</v>
          </cell>
          <cell r="L644">
            <v>4868663.5999999996</v>
          </cell>
          <cell r="M644">
            <v>4885263.6999999993</v>
          </cell>
          <cell r="N644">
            <v>4254747.5999999996</v>
          </cell>
          <cell r="O644">
            <v>3552093.94</v>
          </cell>
          <cell r="P644">
            <v>4706926.3</v>
          </cell>
          <cell r="Q644">
            <v>4856497.2</v>
          </cell>
        </row>
        <row r="645">
          <cell r="C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C646" t="str">
            <v>Ramp Loss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C647" t="str">
            <v>Wyodak</v>
          </cell>
          <cell r="E647">
            <v>24688253.699999996</v>
          </cell>
          <cell r="F647">
            <v>2083910.8</v>
          </cell>
          <cell r="G647">
            <v>2153578.5</v>
          </cell>
          <cell r="H647">
            <v>2154262</v>
          </cell>
          <cell r="I647">
            <v>2083227.5</v>
          </cell>
          <cell r="J647">
            <v>2154262.2000000002</v>
          </cell>
          <cell r="K647">
            <v>2127768.2000000002</v>
          </cell>
          <cell r="L647">
            <v>2189131.5</v>
          </cell>
          <cell r="M647">
            <v>2180253.2000000002</v>
          </cell>
          <cell r="N647">
            <v>1985544.4</v>
          </cell>
          <cell r="O647">
            <v>2197486.7999999998</v>
          </cell>
          <cell r="P647">
            <v>2127525.2000000002</v>
          </cell>
          <cell r="Q647">
            <v>1251303.3999999999</v>
          </cell>
        </row>
        <row r="649">
          <cell r="C649" t="str">
            <v>Hermiston Purchase p99563</v>
          </cell>
          <cell r="E649">
            <v>10261165.675000001</v>
          </cell>
          <cell r="F649">
            <v>71147.625</v>
          </cell>
          <cell r="G649">
            <v>1071818</v>
          </cell>
          <cell r="H649">
            <v>1160845.7999999998</v>
          </cell>
          <cell r="I649">
            <v>1040224.3</v>
          </cell>
          <cell r="J649">
            <v>1103198.3999999999</v>
          </cell>
          <cell r="K649">
            <v>1008416.2</v>
          </cell>
          <cell r="L649">
            <v>1029592.2000000001</v>
          </cell>
          <cell r="M649">
            <v>947956</v>
          </cell>
          <cell r="N649">
            <v>860248.25</v>
          </cell>
          <cell r="O649">
            <v>918448.85</v>
          </cell>
          <cell r="P649">
            <v>783706.25</v>
          </cell>
          <cell r="Q649">
            <v>265563.8</v>
          </cell>
        </row>
        <row r="650">
          <cell r="C650" t="str">
            <v>West Valley Toll</v>
          </cell>
          <cell r="E650">
            <v>1416967.31302</v>
          </cell>
          <cell r="F650">
            <v>34013.3802</v>
          </cell>
          <cell r="G650">
            <v>287993.77600000001</v>
          </cell>
          <cell r="H650">
            <v>418601.06599999999</v>
          </cell>
          <cell r="I650">
            <v>305658.88200000004</v>
          </cell>
          <cell r="J650">
            <v>120478.389</v>
          </cell>
          <cell r="K650">
            <v>56734.742299999998</v>
          </cell>
          <cell r="L650">
            <v>19413.654299999998</v>
          </cell>
          <cell r="M650">
            <v>123343.77653</v>
          </cell>
          <cell r="N650">
            <v>12886.64075</v>
          </cell>
          <cell r="O650">
            <v>0</v>
          </cell>
          <cell r="P650">
            <v>10710.9717</v>
          </cell>
          <cell r="Q650">
            <v>27132.034240000001</v>
          </cell>
        </row>
        <row r="652">
          <cell r="C652" t="str">
            <v>Chehalis</v>
          </cell>
          <cell r="E652">
            <v>13142175.4</v>
          </cell>
          <cell r="F652">
            <v>0</v>
          </cell>
          <cell r="G652">
            <v>1770832.6</v>
          </cell>
          <cell r="H652">
            <v>2323343.5</v>
          </cell>
          <cell r="I652">
            <v>2347257.7999999998</v>
          </cell>
          <cell r="J652">
            <v>2497551</v>
          </cell>
          <cell r="K652">
            <v>1509706.4</v>
          </cell>
          <cell r="L652">
            <v>906231.2</v>
          </cell>
          <cell r="M652">
            <v>888302.5</v>
          </cell>
          <cell r="N652">
            <v>0</v>
          </cell>
          <cell r="O652">
            <v>0</v>
          </cell>
          <cell r="P652">
            <v>898950.4</v>
          </cell>
          <cell r="Q652">
            <v>0</v>
          </cell>
        </row>
        <row r="653">
          <cell r="C653" t="str">
            <v>Currant Creek</v>
          </cell>
          <cell r="E653">
            <v>17596279.517999999</v>
          </cell>
          <cell r="F653">
            <v>835999.97499999998</v>
          </cell>
          <cell r="G653">
            <v>1879606.416</v>
          </cell>
          <cell r="H653">
            <v>2002734.23</v>
          </cell>
          <cell r="I653">
            <v>1767318.9300000002</v>
          </cell>
          <cell r="J653">
            <v>1556606.155</v>
          </cell>
          <cell r="K653">
            <v>1611023.76</v>
          </cell>
          <cell r="L653">
            <v>1353560.192</v>
          </cell>
          <cell r="M653">
            <v>1519027.17</v>
          </cell>
          <cell r="N653">
            <v>1211535.1800000002</v>
          </cell>
          <cell r="O653">
            <v>1593419.29</v>
          </cell>
          <cell r="P653">
            <v>1283020.8699999999</v>
          </cell>
          <cell r="Q653">
            <v>982427.35</v>
          </cell>
        </row>
        <row r="654">
          <cell r="C654" t="str">
            <v>Gadsby</v>
          </cell>
          <cell r="E654">
            <v>670350.73600000003</v>
          </cell>
          <cell r="F654">
            <v>0</v>
          </cell>
          <cell r="G654">
            <v>265491.826</v>
          </cell>
          <cell r="H654">
            <v>340336.89999999997</v>
          </cell>
          <cell r="I654">
            <v>64522.009999999995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C655" t="str">
            <v>Gadsby CT</v>
          </cell>
          <cell r="E655">
            <v>842060.34580000013</v>
          </cell>
          <cell r="F655">
            <v>18231.363399999998</v>
          </cell>
          <cell r="G655">
            <v>176236.61300000001</v>
          </cell>
          <cell r="H655">
            <v>244413.38</v>
          </cell>
          <cell r="I655">
            <v>206622.03</v>
          </cell>
          <cell r="J655">
            <v>62670.341</v>
          </cell>
          <cell r="K655">
            <v>59821.686999999998</v>
          </cell>
          <cell r="L655">
            <v>22029.566500000001</v>
          </cell>
          <cell r="M655">
            <v>44818.785000000003</v>
          </cell>
          <cell r="N655">
            <v>0</v>
          </cell>
          <cell r="O655">
            <v>0</v>
          </cell>
          <cell r="P655">
            <v>0</v>
          </cell>
          <cell r="Q655">
            <v>7216.5799000000006</v>
          </cell>
        </row>
        <row r="656">
          <cell r="C656" t="str">
            <v>Hermiston</v>
          </cell>
          <cell r="E656">
            <v>10261165.675000001</v>
          </cell>
          <cell r="F656">
            <v>71147.625</v>
          </cell>
          <cell r="G656">
            <v>1071818</v>
          </cell>
          <cell r="H656">
            <v>1160845.7999999998</v>
          </cell>
          <cell r="I656">
            <v>1040224.3</v>
          </cell>
          <cell r="J656">
            <v>1103198.3999999999</v>
          </cell>
          <cell r="K656">
            <v>1008416.2</v>
          </cell>
          <cell r="L656">
            <v>1029592.2000000001</v>
          </cell>
          <cell r="M656">
            <v>947956</v>
          </cell>
          <cell r="N656">
            <v>860248.25</v>
          </cell>
          <cell r="O656">
            <v>918448.85</v>
          </cell>
          <cell r="P656">
            <v>783706.25</v>
          </cell>
          <cell r="Q656">
            <v>265563.8</v>
          </cell>
        </row>
        <row r="657">
          <cell r="C657" t="str">
            <v>Lake Side</v>
          </cell>
          <cell r="E657">
            <v>21765708.943999995</v>
          </cell>
          <cell r="F657">
            <v>1329524.324</v>
          </cell>
          <cell r="G657">
            <v>2271781.35</v>
          </cell>
          <cell r="H657">
            <v>2360970.79</v>
          </cell>
          <cell r="I657">
            <v>2233189.1399999997</v>
          </cell>
          <cell r="J657">
            <v>1243560.75</v>
          </cell>
          <cell r="K657">
            <v>1887594.8399999999</v>
          </cell>
          <cell r="L657">
            <v>1955184.8299999998</v>
          </cell>
          <cell r="M657">
            <v>1998563.23</v>
          </cell>
          <cell r="N657">
            <v>1616097.9839999999</v>
          </cell>
          <cell r="O657">
            <v>1827082.74</v>
          </cell>
          <cell r="P657">
            <v>1741820.6300000001</v>
          </cell>
          <cell r="Q657">
            <v>1300338.3359999999</v>
          </cell>
        </row>
        <row r="658">
          <cell r="C658" t="str">
            <v>Lake Side II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</row>
        <row r="659">
          <cell r="C659" t="str">
            <v>Little Mountain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1">
          <cell r="C661" t="str">
            <v>Not Used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</row>
        <row r="861">
          <cell r="J861" t="str">
            <v>Mills / kWh</v>
          </cell>
        </row>
        <row r="865">
          <cell r="C865" t="str">
            <v>Black Hills s27013/s28160</v>
          </cell>
          <cell r="E865">
            <v>35.976767291531729</v>
          </cell>
          <cell r="F865">
            <v>40.508358314145113</v>
          </cell>
          <cell r="G865">
            <v>35.528557307871964</v>
          </cell>
          <cell r="H865">
            <v>34.920620731244867</v>
          </cell>
          <cell r="I865">
            <v>35.858761045755394</v>
          </cell>
          <cell r="J865">
            <v>35.293201749091104</v>
          </cell>
          <cell r="K865">
            <v>35.671662585169841</v>
          </cell>
          <cell r="L865">
            <v>35.291865876366018</v>
          </cell>
          <cell r="M865">
            <v>34.883712969557713</v>
          </cell>
          <cell r="N865">
            <v>37.195244769171417</v>
          </cell>
          <cell r="O865">
            <v>35.239948888211394</v>
          </cell>
          <cell r="P865">
            <v>35.715382857678065</v>
          </cell>
          <cell r="Q865">
            <v>36.730444243498965</v>
          </cell>
        </row>
        <row r="866">
          <cell r="C866" t="str">
            <v>BPA Wind s42818</v>
          </cell>
          <cell r="E866">
            <v>71.684646145248138</v>
          </cell>
          <cell r="F866">
            <v>74.220081734151108</v>
          </cell>
          <cell r="G866">
            <v>74.21996424158381</v>
          </cell>
          <cell r="H866">
            <v>74.220356679329768</v>
          </cell>
          <cell r="I866">
            <v>74.220051448517921</v>
          </cell>
          <cell r="J866">
            <v>74.219610811175315</v>
          </cell>
          <cell r="K866">
            <v>74.220403575757203</v>
          </cell>
          <cell r="L866">
            <v>74.220053080016271</v>
          </cell>
          <cell r="M866">
            <v>68.999994910996634</v>
          </cell>
          <cell r="N866">
            <v>69.000115678196892</v>
          </cell>
          <cell r="O866">
            <v>68.999848228888794</v>
          </cell>
          <cell r="P866">
            <v>69.000085315677268</v>
          </cell>
          <cell r="Q866">
            <v>68.999976394678981</v>
          </cell>
        </row>
        <row r="867">
          <cell r="C867" t="str">
            <v>East Area Sales (WCA Sale)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</row>
        <row r="868">
          <cell r="C868" t="str">
            <v>Hurricane Sale s393046</v>
          </cell>
          <cell r="E868">
            <v>75.000242999999202</v>
          </cell>
          <cell r="F868">
            <v>75.000214594589963</v>
          </cell>
          <cell r="G868">
            <v>75.000257202704233</v>
          </cell>
          <cell r="H868">
            <v>75.000257202704233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</row>
        <row r="869">
          <cell r="C869" t="str">
            <v>LADWP (IPP Layoff)</v>
          </cell>
          <cell r="E869">
            <v>52.510800610309325</v>
          </cell>
          <cell r="F869">
            <v>52.510407763284967</v>
          </cell>
          <cell r="G869">
            <v>52.51067207465838</v>
          </cell>
          <cell r="H869">
            <v>52.510696263516706</v>
          </cell>
          <cell r="I869">
            <v>52.510943810221519</v>
          </cell>
          <cell r="J869">
            <v>52.510803993705245</v>
          </cell>
          <cell r="K869">
            <v>52.511109353331889</v>
          </cell>
          <cell r="L869">
            <v>52.510434150585368</v>
          </cell>
          <cell r="M869">
            <v>52.510841816025739</v>
          </cell>
          <cell r="N869">
            <v>52.510712846358302</v>
          </cell>
          <cell r="O869">
            <v>52.51088238636008</v>
          </cell>
          <cell r="P869">
            <v>52.51112753344038</v>
          </cell>
          <cell r="Q869">
            <v>52.51115519159417</v>
          </cell>
        </row>
        <row r="870">
          <cell r="C870" t="str">
            <v>NVE s523485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</row>
        <row r="871">
          <cell r="C871" t="str">
            <v>NVE s811499</v>
          </cell>
          <cell r="E871">
            <v>29.612390350877192</v>
          </cell>
          <cell r="F871">
            <v>24.783103448275863</v>
          </cell>
          <cell r="G871">
            <v>27</v>
          </cell>
          <cell r="H871">
            <v>27.54</v>
          </cell>
          <cell r="I871">
            <v>30.910993055555554</v>
          </cell>
          <cell r="J871">
            <v>31.641290322580645</v>
          </cell>
          <cell r="K871">
            <v>30.333199074074074</v>
          </cell>
          <cell r="L871">
            <v>30.621532258064516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</row>
        <row r="872">
          <cell r="C872" t="str">
            <v>Pacific Gas &amp; Electric s524491</v>
          </cell>
          <cell r="E872">
            <v>30.250676229508198</v>
          </cell>
          <cell r="F872">
            <v>17.412777777777777</v>
          </cell>
          <cell r="G872">
            <v>0</v>
          </cell>
          <cell r="H872">
            <v>0</v>
          </cell>
          <cell r="I872">
            <v>0</v>
          </cell>
          <cell r="J872">
            <v>32.345806451612901</v>
          </cell>
          <cell r="K872">
            <v>34.511111111111113</v>
          </cell>
          <cell r="L872">
            <v>36.456317204301072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</row>
        <row r="873">
          <cell r="C873" t="str">
            <v>PSCO s100035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</row>
        <row r="874">
          <cell r="C874" t="str">
            <v>Salt River Project s322940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</row>
        <row r="875">
          <cell r="C875" t="str">
            <v>SCE s513948</v>
          </cell>
          <cell r="E875">
            <v>29.847971311475408</v>
          </cell>
          <cell r="F875">
            <v>26.710333333333335</v>
          </cell>
          <cell r="G875">
            <v>0</v>
          </cell>
          <cell r="H875">
            <v>0</v>
          </cell>
          <cell r="I875">
            <v>0</v>
          </cell>
          <cell r="J875">
            <v>31.641290322580645</v>
          </cell>
          <cell r="K875">
            <v>30.333333333333332</v>
          </cell>
          <cell r="L875">
            <v>30.621370967741935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</row>
        <row r="876">
          <cell r="C876" t="str">
            <v>SDG&amp;E s513949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</row>
        <row r="877">
          <cell r="C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C878" t="str">
            <v>SMUD s24296</v>
          </cell>
          <cell r="E878">
            <v>25.72</v>
          </cell>
          <cell r="F878">
            <v>25.72</v>
          </cell>
          <cell r="G878">
            <v>25.72</v>
          </cell>
          <cell r="H878">
            <v>25.72</v>
          </cell>
          <cell r="I878">
            <v>25.72</v>
          </cell>
          <cell r="J878">
            <v>25.72</v>
          </cell>
          <cell r="K878">
            <v>0</v>
          </cell>
          <cell r="L878">
            <v>0</v>
          </cell>
          <cell r="M878">
            <v>25.72</v>
          </cell>
          <cell r="N878">
            <v>25.72</v>
          </cell>
          <cell r="O878">
            <v>25.72</v>
          </cell>
          <cell r="P878">
            <v>25.72</v>
          </cell>
          <cell r="Q878">
            <v>25.72</v>
          </cell>
        </row>
        <row r="879">
          <cell r="C879" t="str">
            <v>UAMPS s223863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</row>
        <row r="880">
          <cell r="C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</row>
        <row r="884">
          <cell r="C884" t="str">
            <v>UMPA II s45631</v>
          </cell>
          <cell r="E884">
            <v>43.760650319978716</v>
          </cell>
          <cell r="F884">
            <v>48.067093894009219</v>
          </cell>
          <cell r="G884">
            <v>42.567354260089687</v>
          </cell>
          <cell r="H884">
            <v>42.567466747738841</v>
          </cell>
          <cell r="I884">
            <v>43.212110886986864</v>
          </cell>
          <cell r="J884">
            <v>42.567354260089687</v>
          </cell>
          <cell r="K884">
            <v>43.212196478220577</v>
          </cell>
          <cell r="L884">
            <v>42.567354260089687</v>
          </cell>
          <cell r="M884">
            <v>42.567354260089687</v>
          </cell>
          <cell r="N884">
            <v>44.640198609731875</v>
          </cell>
          <cell r="O884">
            <v>42.567354260089687</v>
          </cell>
          <cell r="P884">
            <v>47.508018018018021</v>
          </cell>
          <cell r="Q884">
            <v>47.953302752293581</v>
          </cell>
        </row>
        <row r="886">
          <cell r="E886">
            <v>37.11781706365263</v>
          </cell>
          <cell r="F886">
            <v>31.117723573214349</v>
          </cell>
          <cell r="G886">
            <v>37.071913029442584</v>
          </cell>
          <cell r="H886">
            <v>36.269882503945688</v>
          </cell>
          <cell r="I886">
            <v>36.624033983433065</v>
          </cell>
          <cell r="J886">
            <v>36.694026958642588</v>
          </cell>
          <cell r="K886">
            <v>36.147938516323954</v>
          </cell>
          <cell r="L886">
            <v>36.915059684888057</v>
          </cell>
          <cell r="M886">
            <v>41.07605748890132</v>
          </cell>
          <cell r="N886">
            <v>41.092376982073475</v>
          </cell>
          <cell r="O886">
            <v>40.246936426286467</v>
          </cell>
          <cell r="P886">
            <v>40.277345465122735</v>
          </cell>
          <cell r="Q886">
            <v>43.562019098443663</v>
          </cell>
        </row>
        <row r="889">
          <cell r="C889" t="str">
            <v>COB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</row>
        <row r="890">
          <cell r="C890" t="str">
            <v>Colorado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</row>
        <row r="891">
          <cell r="C891" t="str">
            <v>Four Corners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</row>
        <row r="892">
          <cell r="C892" t="str">
            <v>Idaho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</row>
        <row r="893">
          <cell r="C893" t="str">
            <v>Mead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</row>
        <row r="894">
          <cell r="C894" t="str">
            <v>Mid Columbia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</row>
        <row r="895">
          <cell r="C895" t="str">
            <v>Mona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</row>
        <row r="896">
          <cell r="C896" t="str">
            <v>NOB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</row>
        <row r="897">
          <cell r="C897" t="str">
            <v>Palo Verde</v>
          </cell>
          <cell r="E897">
            <v>37.944586496204558</v>
          </cell>
          <cell r="F897">
            <v>43.387351778656125</v>
          </cell>
          <cell r="G897">
            <v>32.065296367112808</v>
          </cell>
          <cell r="H897">
            <v>36.736557377049181</v>
          </cell>
          <cell r="I897">
            <v>33.003289473684212</v>
          </cell>
          <cell r="J897">
            <v>39.626879699248121</v>
          </cell>
          <cell r="K897">
            <v>40.167597765363126</v>
          </cell>
          <cell r="L897">
            <v>40.097483407079643</v>
          </cell>
          <cell r="M897">
            <v>32.700000000000003</v>
          </cell>
          <cell r="N897">
            <v>32.700000000000003</v>
          </cell>
          <cell r="O897">
            <v>32.700000000000003</v>
          </cell>
          <cell r="P897">
            <v>0</v>
          </cell>
          <cell r="Q897">
            <v>0</v>
          </cell>
        </row>
        <row r="898">
          <cell r="C898" t="str">
            <v>SP15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</row>
        <row r="899">
          <cell r="C899" t="str">
            <v>Utah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</row>
        <row r="900">
          <cell r="C900" t="str">
            <v>Washington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</row>
        <row r="901">
          <cell r="C901" t="str">
            <v>West Main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</row>
        <row r="902">
          <cell r="C902" t="str">
            <v>Wyoming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</row>
        <row r="904">
          <cell r="C904" t="str">
            <v>STF Trading Margin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</row>
        <row r="905">
          <cell r="C905" t="str">
            <v>STF Index Trades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</row>
        <row r="907">
          <cell r="E907">
            <v>54.703695065920897</v>
          </cell>
          <cell r="F907">
            <v>77.188142292490113</v>
          </cell>
          <cell r="G907">
            <v>74.876032504780113</v>
          </cell>
          <cell r="H907">
            <v>56.957278688524589</v>
          </cell>
          <cell r="I907">
            <v>46.355394736842108</v>
          </cell>
          <cell r="J907">
            <v>47.572355889724314</v>
          </cell>
          <cell r="K907">
            <v>50.922898044692737</v>
          </cell>
          <cell r="L907">
            <v>50.744648783185838</v>
          </cell>
          <cell r="M907">
            <v>72.987083333333331</v>
          </cell>
          <cell r="N907">
            <v>78.247916666666669</v>
          </cell>
          <cell r="O907">
            <v>90.662743902439018</v>
          </cell>
          <cell r="P907">
            <v>0</v>
          </cell>
          <cell r="Q907">
            <v>0</v>
          </cell>
        </row>
        <row r="910">
          <cell r="C910" t="str">
            <v>COB</v>
          </cell>
          <cell r="E910">
            <v>33.584980260911166</v>
          </cell>
          <cell r="F910">
            <v>17.388192835209786</v>
          </cell>
          <cell r="G910">
            <v>28.191392238501148</v>
          </cell>
          <cell r="H910">
            <v>34.860391697606055</v>
          </cell>
          <cell r="I910">
            <v>35.593860689180119</v>
          </cell>
          <cell r="J910">
            <v>32.658263189714447</v>
          </cell>
          <cell r="K910">
            <v>35.458771246477781</v>
          </cell>
          <cell r="L910">
            <v>37.243981420958534</v>
          </cell>
          <cell r="M910">
            <v>36.743658476077563</v>
          </cell>
          <cell r="N910">
            <v>35.168265665334928</v>
          </cell>
          <cell r="O910">
            <v>32.929175332526356</v>
          </cell>
          <cell r="P910">
            <v>31.597323673811523</v>
          </cell>
          <cell r="Q910">
            <v>22.751500223927142</v>
          </cell>
        </row>
        <row r="911">
          <cell r="C911" t="str">
            <v>Four Corners</v>
          </cell>
          <cell r="E911">
            <v>32.803353583246505</v>
          </cell>
          <cell r="F911">
            <v>25.868559896803948</v>
          </cell>
          <cell r="G911">
            <v>37.24263077713767</v>
          </cell>
          <cell r="H911">
            <v>38.058585667229835</v>
          </cell>
          <cell r="I911">
            <v>33.317737652481455</v>
          </cell>
          <cell r="J911">
            <v>32.210388401719193</v>
          </cell>
          <cell r="K911">
            <v>30.563188910281458</v>
          </cell>
          <cell r="L911">
            <v>30.691970735051598</v>
          </cell>
          <cell r="M911">
            <v>33.851665568946657</v>
          </cell>
          <cell r="N911">
            <v>32.685980793700672</v>
          </cell>
          <cell r="O911">
            <v>31.618806599798599</v>
          </cell>
          <cell r="P911">
            <v>32.277113304783441</v>
          </cell>
          <cell r="Q911">
            <v>28.030493124171524</v>
          </cell>
        </row>
        <row r="912">
          <cell r="C912" t="str">
            <v>Mead</v>
          </cell>
          <cell r="E912">
            <v>34.466984923387109</v>
          </cell>
          <cell r="F912">
            <v>31.695067954526024</v>
          </cell>
          <cell r="G912">
            <v>40.222211238780126</v>
          </cell>
          <cell r="H912">
            <v>40.483699093611676</v>
          </cell>
          <cell r="I912">
            <v>37.970625615789899</v>
          </cell>
          <cell r="J912">
            <v>33.520113660130633</v>
          </cell>
          <cell r="K912">
            <v>31.517551020408163</v>
          </cell>
          <cell r="L912">
            <v>32.080892858832549</v>
          </cell>
          <cell r="M912">
            <v>34.809668214251396</v>
          </cell>
          <cell r="N912">
            <v>33.872881615176979</v>
          </cell>
          <cell r="O912">
            <v>32.311510562179841</v>
          </cell>
          <cell r="P912">
            <v>32.481906737053798</v>
          </cell>
          <cell r="Q912">
            <v>30.729603833364525</v>
          </cell>
        </row>
        <row r="913">
          <cell r="C913" t="str">
            <v>Mid Columbia</v>
          </cell>
          <cell r="E913">
            <v>30.034870978745314</v>
          </cell>
          <cell r="F913">
            <v>4.1753472162136909</v>
          </cell>
          <cell r="G913">
            <v>20.514971036628783</v>
          </cell>
          <cell r="H913">
            <v>25.36109757539716</v>
          </cell>
          <cell r="I913">
            <v>29.560685859591782</v>
          </cell>
          <cell r="J913">
            <v>29.520168799953545</v>
          </cell>
          <cell r="K913">
            <v>32.332747469931583</v>
          </cell>
          <cell r="L913">
            <v>35.226069373472029</v>
          </cell>
          <cell r="M913">
            <v>32.470654976880105</v>
          </cell>
          <cell r="N913">
            <v>30.174558688218369</v>
          </cell>
          <cell r="O913">
            <v>25.632135584017004</v>
          </cell>
          <cell r="P913">
            <v>22.505139556386407</v>
          </cell>
          <cell r="Q913">
            <v>0</v>
          </cell>
        </row>
        <row r="914">
          <cell r="C914" t="str">
            <v>Mona</v>
          </cell>
          <cell r="E914">
            <v>32.806578156003667</v>
          </cell>
          <cell r="F914">
            <v>27.48917901023815</v>
          </cell>
          <cell r="G914">
            <v>37.343770817796234</v>
          </cell>
          <cell r="H914">
            <v>37.997560149562396</v>
          </cell>
          <cell r="I914">
            <v>33.922044107204087</v>
          </cell>
          <cell r="J914">
            <v>31.490409936644998</v>
          </cell>
          <cell r="K914">
            <v>29.050703807265467</v>
          </cell>
          <cell r="L914">
            <v>27.378568585508404</v>
          </cell>
          <cell r="M914">
            <v>32.547802284564682</v>
          </cell>
          <cell r="N914">
            <v>31.916207562026738</v>
          </cell>
          <cell r="O914">
            <v>29.84763876475705</v>
          </cell>
          <cell r="P914">
            <v>33.486522366732324</v>
          </cell>
          <cell r="Q914">
            <v>30.876483673721538</v>
          </cell>
        </row>
        <row r="915">
          <cell r="C915" t="str">
            <v>NOB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</row>
        <row r="916">
          <cell r="C916" t="str">
            <v>Palo Verde</v>
          </cell>
          <cell r="E916">
            <v>30.387773423228175</v>
          </cell>
          <cell r="F916">
            <v>25.045542520128524</v>
          </cell>
          <cell r="G916">
            <v>32.328073887051552</v>
          </cell>
          <cell r="H916">
            <v>28.755975439437979</v>
          </cell>
          <cell r="I916">
            <v>33.186589565478947</v>
          </cell>
          <cell r="J916">
            <v>26.641996590112196</v>
          </cell>
          <cell r="K916">
            <v>26.134997308708556</v>
          </cell>
          <cell r="L916">
            <v>27.030533633689952</v>
          </cell>
          <cell r="M916">
            <v>34.555474623565402</v>
          </cell>
          <cell r="N916">
            <v>33.951294330900375</v>
          </cell>
          <cell r="O916">
            <v>32.33894088525475</v>
          </cell>
          <cell r="P916">
            <v>30.473247411294288</v>
          </cell>
          <cell r="Q916">
            <v>28.854236236420221</v>
          </cell>
        </row>
        <row r="917">
          <cell r="C917" t="str">
            <v>SP15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</row>
        <row r="918">
          <cell r="C918" t="str">
            <v>Trapped Energy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</row>
        <row r="920">
          <cell r="E920">
            <v>31.747487322719898</v>
          </cell>
          <cell r="F920">
            <v>23.610425982418139</v>
          </cell>
          <cell r="G920">
            <v>33.634803042475433</v>
          </cell>
          <cell r="H920">
            <v>34.286043677828559</v>
          </cell>
          <cell r="I920">
            <v>32.738425026290585</v>
          </cell>
          <cell r="J920">
            <v>30.599307142679066</v>
          </cell>
          <cell r="K920">
            <v>31.424742832140517</v>
          </cell>
          <cell r="L920">
            <v>33.22798432340393</v>
          </cell>
          <cell r="M920">
            <v>34.245275851021255</v>
          </cell>
          <cell r="N920">
            <v>33.138275017530553</v>
          </cell>
          <cell r="O920">
            <v>31.440002945037733</v>
          </cell>
          <cell r="P920">
            <v>30.345065238746301</v>
          </cell>
          <cell r="Q920">
            <v>28.647504010424228</v>
          </cell>
        </row>
        <row r="922">
          <cell r="E922">
            <v>35.8115845242327</v>
          </cell>
          <cell r="F922">
            <v>31.483046152864642</v>
          </cell>
          <cell r="G922">
            <v>38.260959962901275</v>
          </cell>
          <cell r="H922">
            <v>37.958472546022932</v>
          </cell>
          <cell r="I922">
            <v>36.158727228146745</v>
          </cell>
          <cell r="J922">
            <v>36.661455185574312</v>
          </cell>
          <cell r="K922">
            <v>36.428571796526931</v>
          </cell>
          <cell r="L922">
            <v>37.793155744610289</v>
          </cell>
          <cell r="M922">
            <v>36.659388723134825</v>
          </cell>
          <cell r="N922">
            <v>35.979960686203306</v>
          </cell>
          <cell r="O922">
            <v>35.329314238274399</v>
          </cell>
          <cell r="P922">
            <v>31.499120157710003</v>
          </cell>
          <cell r="Q922">
            <v>30.752305201662178</v>
          </cell>
        </row>
        <row r="926">
          <cell r="C926" t="str">
            <v>APS Supplemental p27875</v>
          </cell>
          <cell r="E926">
            <v>27.436850631313135</v>
          </cell>
          <cell r="F926">
            <v>0</v>
          </cell>
          <cell r="G926">
            <v>34.479999999999997</v>
          </cell>
          <cell r="H926">
            <v>31.44</v>
          </cell>
          <cell r="I926">
            <v>28.34</v>
          </cell>
          <cell r="J926">
            <v>0</v>
          </cell>
          <cell r="K926">
            <v>25.02</v>
          </cell>
          <cell r="L926">
            <v>25.129997660818713</v>
          </cell>
          <cell r="M926">
            <v>26.06206029411765</v>
          </cell>
          <cell r="N926">
            <v>27.151434812286691</v>
          </cell>
          <cell r="O926">
            <v>26.704372013651877</v>
          </cell>
          <cell r="P926">
            <v>28.87</v>
          </cell>
          <cell r="Q926">
            <v>0</v>
          </cell>
        </row>
        <row r="927">
          <cell r="C927" t="str">
            <v>Avoided Cost Resource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</row>
        <row r="928">
          <cell r="C928" t="str">
            <v>Blanding Purchase p379174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</row>
        <row r="929">
          <cell r="C929" t="str">
            <v>BPA Reserve Purchase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</row>
        <row r="930">
          <cell r="C930" t="str">
            <v>Chehalis Station Service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</row>
        <row r="931">
          <cell r="C931" t="str">
            <v xml:space="preserve">Combine Hills Wind p160595 </v>
          </cell>
          <cell r="E931">
            <v>42.455676825224998</v>
          </cell>
          <cell r="F931">
            <v>45.279992697759816</v>
          </cell>
          <cell r="G931">
            <v>45.279890532903593</v>
          </cell>
          <cell r="H931">
            <v>45.279860067561884</v>
          </cell>
          <cell r="I931">
            <v>45.280127620999025</v>
          </cell>
          <cell r="J931">
            <v>45.280009783282864</v>
          </cell>
          <cell r="K931">
            <v>45.279919360224135</v>
          </cell>
          <cell r="L931">
            <v>45.27979972321797</v>
          </cell>
          <cell r="M931">
            <v>38.539858377289157</v>
          </cell>
          <cell r="N931">
            <v>38.540065676535029</v>
          </cell>
          <cell r="O931">
            <v>38.540210181120401</v>
          </cell>
          <cell r="P931">
            <v>38.539991319413204</v>
          </cell>
          <cell r="Q931">
            <v>38.54013085938815</v>
          </cell>
        </row>
        <row r="932">
          <cell r="C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</row>
        <row r="933">
          <cell r="C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</row>
        <row r="934">
          <cell r="C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</row>
        <row r="935">
          <cell r="C935" t="str">
            <v>Deseret Purchase p194277</v>
          </cell>
          <cell r="E935">
            <v>45.258956366636966</v>
          </cell>
          <cell r="F935">
            <v>59.181714175791356</v>
          </cell>
          <cell r="G935">
            <v>41.916387488199668</v>
          </cell>
          <cell r="H935">
            <v>41.916387488199668</v>
          </cell>
          <cell r="I935">
            <v>42.674770996906972</v>
          </cell>
          <cell r="J935">
            <v>41.916387488199668</v>
          </cell>
          <cell r="K935">
            <v>42.674770996906972</v>
          </cell>
          <cell r="L935">
            <v>41.916387488199668</v>
          </cell>
          <cell r="M935">
            <v>43.047787006976577</v>
          </cell>
          <cell r="N935">
            <v>45.550173026919545</v>
          </cell>
          <cell r="O935">
            <v>43.047787006976577</v>
          </cell>
          <cell r="P935">
            <v>51.2859684640841</v>
          </cell>
          <cell r="Q935">
            <v>64.943985322983579</v>
          </cell>
        </row>
        <row r="936">
          <cell r="C936" t="str">
            <v>Douglas PUD Settlement p38185</v>
          </cell>
          <cell r="E936">
            <v>29.465176430045332</v>
          </cell>
          <cell r="F936">
            <v>28.535786111558924</v>
          </cell>
          <cell r="G936">
            <v>29.866910043130009</v>
          </cell>
          <cell r="H936">
            <v>30.166467696629212</v>
          </cell>
          <cell r="I936">
            <v>29.708112646001798</v>
          </cell>
          <cell r="J936">
            <v>29.891798751200771</v>
          </cell>
          <cell r="K936">
            <v>31.155127450980391</v>
          </cell>
          <cell r="L936">
            <v>30.959115196078432</v>
          </cell>
          <cell r="M936">
            <v>30.735225113589426</v>
          </cell>
          <cell r="N936">
            <v>30.729036219418958</v>
          </cell>
          <cell r="O936">
            <v>30.321099154496544</v>
          </cell>
          <cell r="P936">
            <v>28.802395959902796</v>
          </cell>
          <cell r="Q936">
            <v>28.802154817458135</v>
          </cell>
        </row>
        <row r="937">
          <cell r="C937" t="str">
            <v>Gemstate p99489</v>
          </cell>
          <cell r="E937">
            <v>62.986883700971006</v>
          </cell>
          <cell r="F937">
            <v>15.0421101523385</v>
          </cell>
          <cell r="G937">
            <v>15.856847813589276</v>
          </cell>
          <cell r="H937">
            <v>17.801936841734964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107.11297190642088</v>
          </cell>
        </row>
        <row r="938">
          <cell r="C938" t="str">
            <v>Georgia-Pacific Camas</v>
          </cell>
          <cell r="E938">
            <v>84.68399201935712</v>
          </cell>
          <cell r="F938">
            <v>82.76073852403124</v>
          </cell>
          <cell r="G938">
            <v>82.760756565969785</v>
          </cell>
          <cell r="H938">
            <v>82.760756565969785</v>
          </cell>
          <cell r="I938">
            <v>82.76073852403124</v>
          </cell>
          <cell r="J938">
            <v>82.760756565969785</v>
          </cell>
          <cell r="K938">
            <v>82.76073852403124</v>
          </cell>
          <cell r="L938">
            <v>82.760756565969785</v>
          </cell>
          <cell r="M938">
            <v>87.409644813670923</v>
          </cell>
          <cell r="N938">
            <v>87.409656568794986</v>
          </cell>
          <cell r="O938">
            <v>87.409644813670923</v>
          </cell>
          <cell r="P938">
            <v>87.409648470820642</v>
          </cell>
          <cell r="Q938">
            <v>87.409644813670923</v>
          </cell>
        </row>
        <row r="939">
          <cell r="C939" t="str">
            <v>Grant County 10 aMW p66274</v>
          </cell>
          <cell r="E939">
            <v>69.831235977247587</v>
          </cell>
          <cell r="F939">
            <v>65.400110044017609</v>
          </cell>
          <cell r="G939">
            <v>71.419708171206224</v>
          </cell>
          <cell r="H939">
            <v>75.379656746031742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</row>
        <row r="940">
          <cell r="C940" t="str">
            <v>Hermiston Purchase p99563</v>
          </cell>
          <cell r="E940">
            <v>74.059249345752292</v>
          </cell>
          <cell r="F940">
            <v>506.63273325977588</v>
          </cell>
          <cell r="G940">
            <v>63.483820617926646</v>
          </cell>
          <cell r="H940">
            <v>59.924819974269305</v>
          </cell>
          <cell r="I940">
            <v>64.866207314957421</v>
          </cell>
          <cell r="J940">
            <v>56.184547220943273</v>
          </cell>
          <cell r="K940">
            <v>67.688011320653132</v>
          </cell>
          <cell r="L940">
            <v>70.9039508226886</v>
          </cell>
          <cell r="M940">
            <v>75.85299956583421</v>
          </cell>
          <cell r="N940">
            <v>79.384129298745663</v>
          </cell>
          <cell r="O940">
            <v>76.566709493535171</v>
          </cell>
          <cell r="P940">
            <v>76.852100823727483</v>
          </cell>
          <cell r="Q940">
            <v>169.04496382735559</v>
          </cell>
        </row>
        <row r="941">
          <cell r="C941" t="str">
            <v>Hurricane Purchase p393045</v>
          </cell>
          <cell r="E941">
            <v>74.999929172844418</v>
          </cell>
          <cell r="F941">
            <v>75.000218858139064</v>
          </cell>
          <cell r="G941">
            <v>74.999784330200953</v>
          </cell>
          <cell r="H941">
            <v>74.999784330200953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</row>
        <row r="942">
          <cell r="C942" t="str">
            <v>Idaho Power p278538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</row>
        <row r="943">
          <cell r="C943" t="str">
            <v>IPP Purchase</v>
          </cell>
          <cell r="E943">
            <v>52.510800610309325</v>
          </cell>
          <cell r="F943">
            <v>52.510407763284967</v>
          </cell>
          <cell r="G943">
            <v>52.51067207465838</v>
          </cell>
          <cell r="H943">
            <v>52.510696263516706</v>
          </cell>
          <cell r="I943">
            <v>52.510943810221519</v>
          </cell>
          <cell r="J943">
            <v>52.510803993705245</v>
          </cell>
          <cell r="K943">
            <v>52.511109353331889</v>
          </cell>
          <cell r="L943">
            <v>52.510434150585368</v>
          </cell>
          <cell r="M943">
            <v>52.510841816025739</v>
          </cell>
          <cell r="N943">
            <v>52.510712846358302</v>
          </cell>
          <cell r="O943">
            <v>52.51088238636008</v>
          </cell>
          <cell r="P943">
            <v>52.51112753344038</v>
          </cell>
          <cell r="Q943">
            <v>52.51115519159417</v>
          </cell>
        </row>
        <row r="944">
          <cell r="C944" t="str">
            <v>Kennecott Generation Incentive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</row>
        <row r="945">
          <cell r="C945" t="str">
            <v>LADWP p491303-4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</row>
        <row r="946">
          <cell r="C946" t="str">
            <v>MagCorp p229846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</row>
        <row r="947">
          <cell r="C947" t="str">
            <v>MagCorp Reserves p510378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</row>
        <row r="948">
          <cell r="C948" t="str">
            <v>Morgan Stanley p189046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</row>
        <row r="949">
          <cell r="C949" t="str">
            <v>Morgan Stanley p272153-6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</row>
        <row r="950">
          <cell r="C950" t="str">
            <v>Morgan Stanley p272154-7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</row>
        <row r="951">
          <cell r="C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</row>
        <row r="952">
          <cell r="C952" t="str">
            <v>Nucor p346856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</row>
        <row r="953">
          <cell r="C953" t="str">
            <v>P4 Production p137215/p145258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</row>
        <row r="954">
          <cell r="C954" t="str">
            <v>PGE Cove p83984</v>
          </cell>
          <cell r="E954">
            <v>28.75</v>
          </cell>
          <cell r="F954">
            <v>29.040404040404042</v>
          </cell>
          <cell r="G954">
            <v>28.353057199211044</v>
          </cell>
          <cell r="H954">
            <v>28.353057199211044</v>
          </cell>
          <cell r="I954">
            <v>29.040404040404042</v>
          </cell>
          <cell r="J954">
            <v>28.353057199211044</v>
          </cell>
          <cell r="K954">
            <v>29.040404040404042</v>
          </cell>
          <cell r="L954">
            <v>28.353057199211044</v>
          </cell>
          <cell r="M954">
            <v>28.353057199211044</v>
          </cell>
          <cell r="N954">
            <v>30.520169851380043</v>
          </cell>
          <cell r="O954">
            <v>28.353057199211044</v>
          </cell>
          <cell r="P954">
            <v>29.040404040404042</v>
          </cell>
          <cell r="Q954">
            <v>28.353057199211044</v>
          </cell>
        </row>
        <row r="955">
          <cell r="C955" t="str">
            <v>Rock River Wind p100371</v>
          </cell>
          <cell r="E955">
            <v>35.479997256635968</v>
          </cell>
          <cell r="F955">
            <v>35.480085003214981</v>
          </cell>
          <cell r="G955">
            <v>35.480055447075522</v>
          </cell>
          <cell r="H955">
            <v>35.480109327346341</v>
          </cell>
          <cell r="I955">
            <v>35.479948016645004</v>
          </cell>
          <cell r="J955">
            <v>35.479885010188269</v>
          </cell>
          <cell r="K955">
            <v>35.480000971922813</v>
          </cell>
          <cell r="L955">
            <v>35.480004776900053</v>
          </cell>
          <cell r="M955">
            <v>35.479900088457725</v>
          </cell>
          <cell r="N955">
            <v>35.480022190003183</v>
          </cell>
          <cell r="O955">
            <v>35.480012304281779</v>
          </cell>
          <cell r="P955">
            <v>35.480094795789775</v>
          </cell>
          <cell r="Q955">
            <v>35.479992976902139</v>
          </cell>
        </row>
        <row r="956">
          <cell r="C956" t="str">
            <v>Roseburg Forest Products p312292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</row>
        <row r="957">
          <cell r="C957" t="str">
            <v>Small Purchases east</v>
          </cell>
          <cell r="E957">
            <v>39.33463820684878</v>
          </cell>
          <cell r="F957">
            <v>54.725593810378186</v>
          </cell>
          <cell r="G957">
            <v>39.915120775217282</v>
          </cell>
          <cell r="H957">
            <v>74.492655038036332</v>
          </cell>
          <cell r="I957">
            <v>72.140028375608551</v>
          </cell>
          <cell r="J957">
            <v>50.487295232385868</v>
          </cell>
          <cell r="K957">
            <v>33.335981275518066</v>
          </cell>
          <cell r="L957">
            <v>31.877361250285954</v>
          </cell>
          <cell r="M957">
            <v>36.04973460952462</v>
          </cell>
          <cell r="N957">
            <v>30.87819484331143</v>
          </cell>
          <cell r="O957">
            <v>36.726908308015751</v>
          </cell>
          <cell r="P957">
            <v>35.15205349794239</v>
          </cell>
          <cell r="Q957">
            <v>40.608765699869387</v>
          </cell>
        </row>
        <row r="958">
          <cell r="C958" t="str">
            <v>Small Purchases west</v>
          </cell>
          <cell r="E958">
            <v>24.212778254151861</v>
          </cell>
          <cell r="F958">
            <v>24.60725108264997</v>
          </cell>
          <cell r="G958">
            <v>23.674515838613658</v>
          </cell>
          <cell r="H958">
            <v>24.063429975389742</v>
          </cell>
          <cell r="I958">
            <v>23.249912567311053</v>
          </cell>
          <cell r="J958">
            <v>23.872573109233901</v>
          </cell>
          <cell r="K958">
            <v>22.178410080616857</v>
          </cell>
          <cell r="L958">
            <v>21.56509095180547</v>
          </cell>
          <cell r="M958">
            <v>22.363523994180021</v>
          </cell>
          <cell r="N958">
            <v>24.545615064472152</v>
          </cell>
          <cell r="O958">
            <v>36.000262576004204</v>
          </cell>
          <cell r="P958">
            <v>25.577415781153977</v>
          </cell>
          <cell r="Q958">
            <v>24.556547895965817</v>
          </cell>
        </row>
        <row r="959">
          <cell r="C959" t="str">
            <v>Three Buttes Wind p460457</v>
          </cell>
          <cell r="E959">
            <v>63.800018758090971</v>
          </cell>
          <cell r="F959">
            <v>63.799985760053417</v>
          </cell>
          <cell r="G959">
            <v>63.800281706669601</v>
          </cell>
          <cell r="H959">
            <v>63.799840027212653</v>
          </cell>
          <cell r="I959">
            <v>63.799791462733531</v>
          </cell>
          <cell r="J959">
            <v>63.800195049636912</v>
          </cell>
          <cell r="K959">
            <v>63.799989619287302</v>
          </cell>
          <cell r="L959">
            <v>63.799902058961614</v>
          </cell>
          <cell r="M959">
            <v>63.800142940430817</v>
          </cell>
          <cell r="N959">
            <v>63.800132298383211</v>
          </cell>
          <cell r="O959">
            <v>63.800015009584527</v>
          </cell>
          <cell r="P959">
            <v>63.800157108694393</v>
          </cell>
          <cell r="Q959">
            <v>63.799790719378414</v>
          </cell>
        </row>
        <row r="960">
          <cell r="C960" t="str">
            <v>Top of the World Wind p522807</v>
          </cell>
          <cell r="E960">
            <v>65.999967693508069</v>
          </cell>
          <cell r="F960">
            <v>65.999820462667927</v>
          </cell>
          <cell r="G960">
            <v>66.000020827200373</v>
          </cell>
          <cell r="H960">
            <v>66.000070660139883</v>
          </cell>
          <cell r="I960">
            <v>66.000021204432599</v>
          </cell>
          <cell r="J960">
            <v>65.999938487133107</v>
          </cell>
          <cell r="K960">
            <v>66.000079772536367</v>
          </cell>
          <cell r="L960">
            <v>65.999807899708685</v>
          </cell>
          <cell r="M960">
            <v>65.9999025595977</v>
          </cell>
          <cell r="N960">
            <v>66.000158450943715</v>
          </cell>
          <cell r="O960">
            <v>66.000020527336986</v>
          </cell>
          <cell r="P960">
            <v>66.000025771868792</v>
          </cell>
          <cell r="Q960">
            <v>65.999824495803765</v>
          </cell>
        </row>
        <row r="961">
          <cell r="C961" t="str">
            <v>Tri-State Purchase p27057</v>
          </cell>
          <cell r="E961">
            <v>69.949344364592463</v>
          </cell>
          <cell r="F961">
            <v>81.027974783293928</v>
          </cell>
          <cell r="G961">
            <v>64.583842382758306</v>
          </cell>
          <cell r="H961">
            <v>63.935445465296091</v>
          </cell>
          <cell r="I961">
            <v>68.575639588217314</v>
          </cell>
          <cell r="J961">
            <v>67.465692154915587</v>
          </cell>
          <cell r="K961">
            <v>89.445262362014219</v>
          </cell>
          <cell r="L961">
            <v>82.497249932596389</v>
          </cell>
          <cell r="M961">
            <v>64.773127614090527</v>
          </cell>
          <cell r="N961">
            <v>69.322928245541277</v>
          </cell>
          <cell r="O961">
            <v>65.060507443123299</v>
          </cell>
          <cell r="P961">
            <v>66.351964423820576</v>
          </cell>
          <cell r="Q961">
            <v>70.742162277884816</v>
          </cell>
        </row>
        <row r="962">
          <cell r="C962" t="str">
            <v>West Valley Toll</v>
          </cell>
          <cell r="E962">
            <v>121.84979589312226</v>
          </cell>
          <cell r="F962">
            <v>261.68577558380224</v>
          </cell>
          <cell r="G962">
            <v>73.1326801233905</v>
          </cell>
          <cell r="H962">
            <v>64.804836938382323</v>
          </cell>
          <cell r="I962">
            <v>84.494012171587414</v>
          </cell>
          <cell r="J962">
            <v>115.36068395198895</v>
          </cell>
          <cell r="K962">
            <v>196.94993873156341</v>
          </cell>
          <cell r="L962">
            <v>449.26258560344826</v>
          </cell>
          <cell r="M962">
            <v>159.69919894165537</v>
          </cell>
          <cell r="N962">
            <v>875.39563961038959</v>
          </cell>
          <cell r="O962">
            <v>0</v>
          </cell>
          <cell r="P962">
            <v>1036.468918625</v>
          </cell>
          <cell r="Q962">
            <v>453.22529694537508</v>
          </cell>
        </row>
        <row r="963">
          <cell r="C963" t="str">
            <v>Wolverine Creek Wind p244520</v>
          </cell>
          <cell r="E963">
            <v>56.472883072923288</v>
          </cell>
          <cell r="F963">
            <v>56.199863304980326</v>
          </cell>
          <cell r="G963">
            <v>56.199859058341382</v>
          </cell>
          <cell r="H963">
            <v>56.199892492331017</v>
          </cell>
          <cell r="I963">
            <v>56.199852328844443</v>
          </cell>
          <cell r="J963">
            <v>56.200077168940716</v>
          </cell>
          <cell r="K963">
            <v>56.200031201278527</v>
          </cell>
          <cell r="L963">
            <v>56.199950650940444</v>
          </cell>
          <cell r="M963">
            <v>56.780194932982333</v>
          </cell>
          <cell r="N963">
            <v>56.779887332887597</v>
          </cell>
          <cell r="O963">
            <v>56.78000744628924</v>
          </cell>
          <cell r="P963">
            <v>56.779829973173513</v>
          </cell>
          <cell r="Q963">
            <v>56.780108476452583</v>
          </cell>
        </row>
        <row r="966">
          <cell r="E966">
            <v>68.721987782320156</v>
          </cell>
          <cell r="F966">
            <v>85.141456066956721</v>
          </cell>
          <cell r="G966">
            <v>64.301704852415583</v>
          </cell>
          <cell r="H966">
            <v>62.578179127545816</v>
          </cell>
          <cell r="I966">
            <v>65.972318000402339</v>
          </cell>
          <cell r="J966">
            <v>62.179406949808673</v>
          </cell>
          <cell r="K966">
            <v>66.596221836391791</v>
          </cell>
          <cell r="L966">
            <v>66.893159724661928</v>
          </cell>
          <cell r="M966">
            <v>67.924096000871373</v>
          </cell>
          <cell r="N966">
            <v>70.606423844123427</v>
          </cell>
          <cell r="O966">
            <v>68.13942109618165</v>
          </cell>
          <cell r="P966">
            <v>72.673378298005559</v>
          </cell>
          <cell r="Q966">
            <v>86.424165628329263</v>
          </cell>
        </row>
        <row r="969">
          <cell r="C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</row>
        <row r="970">
          <cell r="C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</row>
        <row r="974">
          <cell r="C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</row>
        <row r="975">
          <cell r="C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</row>
        <row r="977"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</row>
        <row r="980">
          <cell r="C980" t="str">
            <v>QF California</v>
          </cell>
          <cell r="E980">
            <v>125.30609758595449</v>
          </cell>
          <cell r="F980">
            <v>102.43409342498438</v>
          </cell>
          <cell r="G980">
            <v>145.77517242345215</v>
          </cell>
          <cell r="H980">
            <v>184.28844405766654</v>
          </cell>
          <cell r="I980">
            <v>201.73779229382487</v>
          </cell>
          <cell r="J980">
            <v>209.85643719303997</v>
          </cell>
          <cell r="K980">
            <v>167.83707657106035</v>
          </cell>
          <cell r="L980">
            <v>134.68715217466035</v>
          </cell>
          <cell r="M980">
            <v>127.82836851319553</v>
          </cell>
          <cell r="N980">
            <v>125.64546335083183</v>
          </cell>
          <cell r="O980">
            <v>123.73669190818647</v>
          </cell>
          <cell r="P980">
            <v>122.70326010253417</v>
          </cell>
          <cell r="Q980">
            <v>123.38457048231487</v>
          </cell>
        </row>
        <row r="981">
          <cell r="C981" t="str">
            <v>QF Idaho</v>
          </cell>
          <cell r="E981">
            <v>59.042773190440769</v>
          </cell>
          <cell r="F981">
            <v>56.724934222542529</v>
          </cell>
          <cell r="G981">
            <v>59.681305201514888</v>
          </cell>
          <cell r="H981">
            <v>59.872139857162914</v>
          </cell>
          <cell r="I981">
            <v>59.117755521622605</v>
          </cell>
          <cell r="J981">
            <v>59.407021004291124</v>
          </cell>
          <cell r="K981">
            <v>59.120110196744662</v>
          </cell>
          <cell r="L981">
            <v>59.621177514889411</v>
          </cell>
          <cell r="M981">
            <v>59.670684884053053</v>
          </cell>
          <cell r="N981">
            <v>59.668797776285125</v>
          </cell>
          <cell r="O981">
            <v>59.287904673413877</v>
          </cell>
          <cell r="P981">
            <v>59.146726465520196</v>
          </cell>
          <cell r="Q981">
            <v>58.647056438326153</v>
          </cell>
        </row>
        <row r="982">
          <cell r="C982" t="str">
            <v>QF Oregon</v>
          </cell>
          <cell r="E982">
            <v>84.160956227044167</v>
          </cell>
          <cell r="F982">
            <v>84.804637643713562</v>
          </cell>
          <cell r="G982">
            <v>82.962005616369865</v>
          </cell>
          <cell r="H982">
            <v>82.979108139572219</v>
          </cell>
          <cell r="I982">
            <v>84.190680664801903</v>
          </cell>
          <cell r="J982">
            <v>87.760818338209688</v>
          </cell>
          <cell r="K982">
            <v>83.378174624726199</v>
          </cell>
          <cell r="L982">
            <v>84.840607277603084</v>
          </cell>
          <cell r="M982">
            <v>86.320394474445791</v>
          </cell>
          <cell r="N982">
            <v>86.03440589890053</v>
          </cell>
          <cell r="O982">
            <v>83.591582692432951</v>
          </cell>
          <cell r="P982">
            <v>83.876781825208397</v>
          </cell>
          <cell r="Q982">
            <v>81.053457633272231</v>
          </cell>
        </row>
        <row r="983">
          <cell r="C983" t="str">
            <v>QF Utah</v>
          </cell>
          <cell r="E983">
            <v>54.037301194809949</v>
          </cell>
          <cell r="F983">
            <v>52.016527011359763</v>
          </cell>
          <cell r="G983">
            <v>52.17868923594903</v>
          </cell>
          <cell r="H983">
            <v>51.57406166142237</v>
          </cell>
          <cell r="I983">
            <v>52.012952418657456</v>
          </cell>
          <cell r="J983">
            <v>52.69780500281184</v>
          </cell>
          <cell r="K983">
            <v>53.087101213881787</v>
          </cell>
          <cell r="L983">
            <v>52.389995051840636</v>
          </cell>
          <cell r="M983">
            <v>55.548543879952327</v>
          </cell>
          <cell r="N983">
            <v>56.573967019436715</v>
          </cell>
          <cell r="O983">
            <v>57.10265198883657</v>
          </cell>
          <cell r="P983">
            <v>57.1819958405761</v>
          </cell>
          <cell r="Q983">
            <v>55.66689668503011</v>
          </cell>
        </row>
        <row r="984">
          <cell r="C984" t="str">
            <v>QF Washington</v>
          </cell>
          <cell r="E984">
            <v>93.90332759971065</v>
          </cell>
          <cell r="F984">
            <v>90.497792822122889</v>
          </cell>
          <cell r="G984">
            <v>84.439591910509577</v>
          </cell>
          <cell r="H984">
            <v>81.110487624622834</v>
          </cell>
          <cell r="I984">
            <v>85.501575990718806</v>
          </cell>
          <cell r="J984">
            <v>102.91160772424365</v>
          </cell>
          <cell r="K984">
            <v>122.2199003005848</v>
          </cell>
          <cell r="L984">
            <v>120.55254429358295</v>
          </cell>
          <cell r="M984">
            <v>54.599999999999994</v>
          </cell>
          <cell r="N984">
            <v>54.6</v>
          </cell>
          <cell r="O984">
            <v>54.599412119384986</v>
          </cell>
          <cell r="P984">
            <v>54.6</v>
          </cell>
          <cell r="Q984">
            <v>54.6</v>
          </cell>
        </row>
        <row r="985">
          <cell r="C985" t="str">
            <v>QF Wyoming</v>
          </cell>
          <cell r="E985">
            <v>65.718821464429581</v>
          </cell>
          <cell r="F985">
            <v>54.096646248976192</v>
          </cell>
          <cell r="G985">
            <v>53.729335698090118</v>
          </cell>
          <cell r="H985">
            <v>53.988819465216437</v>
          </cell>
          <cell r="I985">
            <v>55.217293108740336</v>
          </cell>
          <cell r="J985">
            <v>70.456861900319453</v>
          </cell>
          <cell r="K985">
            <v>174.86533214475079</v>
          </cell>
          <cell r="L985">
            <v>166.0489203622804</v>
          </cell>
          <cell r="M985">
            <v>174.1086741575873</v>
          </cell>
          <cell r="N985">
            <v>178.63803724676575</v>
          </cell>
          <cell r="O985">
            <v>187.00112980232544</v>
          </cell>
          <cell r="P985">
            <v>82.532196399623999</v>
          </cell>
          <cell r="Q985">
            <v>55.828389852111364</v>
          </cell>
        </row>
        <row r="986">
          <cell r="C986" t="str">
            <v>Biomass One QF</v>
          </cell>
          <cell r="E986">
            <v>68.396091912792059</v>
          </cell>
          <cell r="F986">
            <v>68.746971418545769</v>
          </cell>
          <cell r="G986">
            <v>67.960756267765262</v>
          </cell>
          <cell r="H986">
            <v>68.799110515832126</v>
          </cell>
          <cell r="I986">
            <v>67.541849995900719</v>
          </cell>
          <cell r="J986">
            <v>68.799115566275958</v>
          </cell>
          <cell r="K986">
            <v>68.335435010482186</v>
          </cell>
          <cell r="L986">
            <v>68.001325717495007</v>
          </cell>
          <cell r="M986">
            <v>68.399109936412458</v>
          </cell>
          <cell r="N986">
            <v>68.654819009996771</v>
          </cell>
          <cell r="O986">
            <v>68.399079579537045</v>
          </cell>
          <cell r="P986">
            <v>68.80311903685849</v>
          </cell>
          <cell r="Q986">
            <v>68.092281255733695</v>
          </cell>
        </row>
        <row r="987">
          <cell r="C987" t="str">
            <v>Blue Mountain Wind QF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</row>
        <row r="988">
          <cell r="C988" t="str">
            <v>Butter Creek Wind QF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</row>
        <row r="989">
          <cell r="C989" t="str">
            <v>Chevron Wind p499335 QF</v>
          </cell>
          <cell r="E989">
            <v>65.895364247785821</v>
          </cell>
          <cell r="F989">
            <v>69.28993053336319</v>
          </cell>
          <cell r="G989">
            <v>88.047057123434058</v>
          </cell>
          <cell r="H989">
            <v>93.989178233467172</v>
          </cell>
          <cell r="I989">
            <v>71.254920582016695</v>
          </cell>
          <cell r="J989">
            <v>60.868598137041332</v>
          </cell>
          <cell r="K989">
            <v>58.422257307946289</v>
          </cell>
          <cell r="L989">
            <v>61.488263319871812</v>
          </cell>
          <cell r="M989">
            <v>66.806295365048499</v>
          </cell>
          <cell r="N989">
            <v>67.177788465335325</v>
          </cell>
          <cell r="O989">
            <v>66.690106188350867</v>
          </cell>
          <cell r="P989">
            <v>54.397591696874535</v>
          </cell>
          <cell r="Q989">
            <v>56.871284381940676</v>
          </cell>
        </row>
        <row r="990">
          <cell r="C990" t="str">
            <v>Co-Gen II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</row>
        <row r="991">
          <cell r="C991" t="str">
            <v>DCFP p316701 QF</v>
          </cell>
          <cell r="E991">
            <v>25.921519500720017</v>
          </cell>
          <cell r="F991">
            <v>12.16664690061144</v>
          </cell>
          <cell r="G991">
            <v>24.02440981738885</v>
          </cell>
          <cell r="H991">
            <v>29.122551729286876</v>
          </cell>
          <cell r="I991">
            <v>29.056585449837307</v>
          </cell>
          <cell r="J991">
            <v>27.715057197114461</v>
          </cell>
          <cell r="K991">
            <v>29.779209575598202</v>
          </cell>
          <cell r="L991">
            <v>31.985506197537713</v>
          </cell>
          <cell r="M991">
            <v>31.864868272026975</v>
          </cell>
          <cell r="N991">
            <v>30.320502976223207</v>
          </cell>
          <cell r="O991">
            <v>27.057132099686488</v>
          </cell>
          <cell r="P991">
            <v>25.212897818489992</v>
          </cell>
          <cell r="Q991">
            <v>18.885295603540524</v>
          </cell>
        </row>
        <row r="992">
          <cell r="C992" t="str">
            <v>Co-Gen II p349170 QF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</row>
        <row r="993">
          <cell r="C993" t="str">
            <v>Evergreen BioPower p351030 QF</v>
          </cell>
          <cell r="E993">
            <v>62.984110846471481</v>
          </cell>
          <cell r="F993">
            <v>62.323853432884661</v>
          </cell>
          <cell r="G993">
            <v>61.454493524295998</v>
          </cell>
          <cell r="H993">
            <v>62.363070839634517</v>
          </cell>
          <cell r="I993">
            <v>61.399559881736387</v>
          </cell>
          <cell r="J993">
            <v>62.363510092192399</v>
          </cell>
          <cell r="K993">
            <v>61.891034236166973</v>
          </cell>
          <cell r="L993">
            <v>61.300530188240955</v>
          </cell>
          <cell r="M993">
            <v>64.692316364479595</v>
          </cell>
          <cell r="N993">
            <v>64.879378852383553</v>
          </cell>
          <cell r="O993">
            <v>64.594821018182685</v>
          </cell>
          <cell r="P993">
            <v>65.029264133229873</v>
          </cell>
          <cell r="Q993">
            <v>64.636699993395865</v>
          </cell>
        </row>
        <row r="994">
          <cell r="C994" t="str">
            <v>ExxonMobil p255042 QF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</row>
        <row r="995">
          <cell r="C995" t="str">
            <v>Five Pine Wind QF</v>
          </cell>
          <cell r="E995">
            <v>54.537794112162373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73.993263552440581</v>
          </cell>
          <cell r="M995">
            <v>60.237075861085252</v>
          </cell>
          <cell r="N995">
            <v>61.922268774500886</v>
          </cell>
          <cell r="O995">
            <v>52.980360866102096</v>
          </cell>
          <cell r="P995">
            <v>51.750048357310547</v>
          </cell>
          <cell r="Q995">
            <v>46.65698481482756</v>
          </cell>
        </row>
        <row r="996">
          <cell r="C996" t="str">
            <v>Kennecott Refinery QF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</row>
        <row r="997">
          <cell r="C997" t="str">
            <v>Kennecott Smelter QF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</row>
        <row r="998">
          <cell r="C998" t="str">
            <v>Mountain Wind 1 p367721 QF</v>
          </cell>
          <cell r="E998">
            <v>55.555204936801864</v>
          </cell>
          <cell r="F998">
            <v>50.948010974470357</v>
          </cell>
          <cell r="G998">
            <v>62.953080093004665</v>
          </cell>
          <cell r="H998">
            <v>66.133132131043595</v>
          </cell>
          <cell r="I998">
            <v>56.927899448654443</v>
          </cell>
          <cell r="J998">
            <v>52.728208270745263</v>
          </cell>
          <cell r="K998">
            <v>52.581396028179725</v>
          </cell>
          <cell r="L998">
            <v>57.311687419983187</v>
          </cell>
          <cell r="M998">
            <v>61.043444073082938</v>
          </cell>
          <cell r="N998">
            <v>58.082851057892363</v>
          </cell>
          <cell r="O998">
            <v>52.285630587271392</v>
          </cell>
          <cell r="P998">
            <v>47.812145094264245</v>
          </cell>
          <cell r="Q998">
            <v>49.463040704823129</v>
          </cell>
        </row>
        <row r="999">
          <cell r="C999" t="str">
            <v>Mountain Wind 2 p398449 QF</v>
          </cell>
          <cell r="E999">
            <v>64.414376669806785</v>
          </cell>
          <cell r="F999">
            <v>64.620117897981146</v>
          </cell>
          <cell r="G999">
            <v>85.266377763042541</v>
          </cell>
          <cell r="H999">
            <v>83.150464005003911</v>
          </cell>
          <cell r="I999">
            <v>67.302240985897953</v>
          </cell>
          <cell r="J999">
            <v>57.620806901197923</v>
          </cell>
          <cell r="K999">
            <v>60.04379017341298</v>
          </cell>
          <cell r="L999">
            <v>64.737980073943092</v>
          </cell>
          <cell r="M999">
            <v>69.033301816629063</v>
          </cell>
          <cell r="N999">
            <v>64.966072075380808</v>
          </cell>
          <cell r="O999">
            <v>60.729084892227569</v>
          </cell>
          <cell r="P999">
            <v>53.872686556008667</v>
          </cell>
          <cell r="Q999">
            <v>55.127083366793833</v>
          </cell>
        </row>
        <row r="1000">
          <cell r="C1000" t="str">
            <v>North Point Wind QF</v>
          </cell>
          <cell r="E1000">
            <v>54.516052838163148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73.991341832477687</v>
          </cell>
          <cell r="M1000">
            <v>60.236599179061777</v>
          </cell>
          <cell r="N1000">
            <v>61.918950840187954</v>
          </cell>
          <cell r="O1000">
            <v>52.969088191130652</v>
          </cell>
          <cell r="P1000">
            <v>51.758687615542883</v>
          </cell>
          <cell r="Q1000">
            <v>46.597512458116007</v>
          </cell>
        </row>
        <row r="1001">
          <cell r="C1001" t="str">
            <v>Oregon Wind Farm QF</v>
          </cell>
          <cell r="E1001">
            <v>67.85015114526918</v>
          </cell>
          <cell r="F1001">
            <v>67.642772572437366</v>
          </cell>
          <cell r="G1001">
            <v>66.627132820762611</v>
          </cell>
          <cell r="H1001">
            <v>66.978562156751011</v>
          </cell>
          <cell r="I1001">
            <v>66.739428602556842</v>
          </cell>
          <cell r="J1001">
            <v>67.982549640311248</v>
          </cell>
          <cell r="K1001">
            <v>68.45921319548907</v>
          </cell>
          <cell r="L1001">
            <v>69.038070236200014</v>
          </cell>
          <cell r="M1001">
            <v>69.179604343375047</v>
          </cell>
          <cell r="N1001">
            <v>68.941670044765502</v>
          </cell>
          <cell r="O1001">
            <v>68.599599426570165</v>
          </cell>
          <cell r="P1001">
            <v>68.443509646866033</v>
          </cell>
          <cell r="Q1001">
            <v>67.598208376873671</v>
          </cell>
        </row>
        <row r="1002">
          <cell r="C1002" t="str">
            <v>Pioneer Wind Park I QF</v>
          </cell>
          <cell r="E1002">
            <v>63.223189343641074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66.407856021758562</v>
          </cell>
          <cell r="K1002">
            <v>65.380401795040655</v>
          </cell>
          <cell r="L1002">
            <v>62.9501835911923</v>
          </cell>
          <cell r="M1002">
            <v>59.7517104125332</v>
          </cell>
          <cell r="N1002">
            <v>69.200597284929074</v>
          </cell>
          <cell r="O1002">
            <v>67.320655335904661</v>
          </cell>
          <cell r="P1002">
            <v>57.343800253888162</v>
          </cell>
          <cell r="Q1002">
            <v>57.380908927759812</v>
          </cell>
        </row>
        <row r="1003">
          <cell r="C1003" t="str">
            <v>Pioneer Wind Park II QF</v>
          </cell>
          <cell r="E1003">
            <v>64.953374490950353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64.580444735293554</v>
          </cell>
          <cell r="M1003">
            <v>61.527370648422874</v>
          </cell>
          <cell r="N1003">
            <v>71.383558216420283</v>
          </cell>
          <cell r="O1003">
            <v>69.53212381204186</v>
          </cell>
          <cell r="P1003">
            <v>60.206821147208451</v>
          </cell>
          <cell r="Q1003">
            <v>60.149853054265435</v>
          </cell>
        </row>
        <row r="1004">
          <cell r="C1004" t="str">
            <v>Power County North Wind QF p575612</v>
          </cell>
          <cell r="E1004">
            <v>58.945038176328964</v>
          </cell>
          <cell r="F1004">
            <v>45.879425967766871</v>
          </cell>
          <cell r="G1004">
            <v>62.355282930771764</v>
          </cell>
          <cell r="H1004">
            <v>66.877551861760196</v>
          </cell>
          <cell r="I1004">
            <v>60.075260572103858</v>
          </cell>
          <cell r="J1004">
            <v>64.308957531310838</v>
          </cell>
          <cell r="K1004">
            <v>59.867748430742218</v>
          </cell>
          <cell r="L1004">
            <v>73.35004527025967</v>
          </cell>
          <cell r="M1004">
            <v>60.274680845288188</v>
          </cell>
          <cell r="N1004">
            <v>61.98314154767732</v>
          </cell>
          <cell r="O1004">
            <v>53.087938830781219</v>
          </cell>
          <cell r="P1004">
            <v>52.225170872940708</v>
          </cell>
          <cell r="Q1004">
            <v>47.137377194366202</v>
          </cell>
        </row>
        <row r="1005">
          <cell r="C1005" t="str">
            <v>Power County South Wind QF p575614</v>
          </cell>
          <cell r="E1005">
            <v>58.945806960228659</v>
          </cell>
          <cell r="F1005">
            <v>45.902087116272433</v>
          </cell>
          <cell r="G1005">
            <v>62.345007601492256</v>
          </cell>
          <cell r="H1005">
            <v>66.884296371009896</v>
          </cell>
          <cell r="I1005">
            <v>60.068225466938543</v>
          </cell>
          <cell r="J1005">
            <v>64.30122668377372</v>
          </cell>
          <cell r="K1005">
            <v>59.867041042533856</v>
          </cell>
          <cell r="L1005">
            <v>73.355953774542471</v>
          </cell>
          <cell r="M1005">
            <v>60.275019841333695</v>
          </cell>
          <cell r="N1005">
            <v>61.979638436291857</v>
          </cell>
          <cell r="O1005">
            <v>53.089543372882865</v>
          </cell>
          <cell r="P1005">
            <v>52.228153572367241</v>
          </cell>
          <cell r="Q1005">
            <v>47.121645871123775</v>
          </cell>
        </row>
        <row r="1006">
          <cell r="C1006" t="str">
            <v>Roseburg Dillard QF</v>
          </cell>
          <cell r="E1006">
            <v>33.057776059220515</v>
          </cell>
          <cell r="F1006">
            <v>0</v>
          </cell>
          <cell r="G1006">
            <v>27.561762440988197</v>
          </cell>
          <cell r="H1006">
            <v>33.045880528734088</v>
          </cell>
          <cell r="I1006">
            <v>33.637726762131656</v>
          </cell>
          <cell r="J1006">
            <v>31.375633502010135</v>
          </cell>
          <cell r="K1006">
            <v>33.475755937321168</v>
          </cell>
          <cell r="L1006">
            <v>35.362646565802343</v>
          </cell>
          <cell r="M1006">
            <v>35.590976569455627</v>
          </cell>
          <cell r="N1006">
            <v>33.984777042988682</v>
          </cell>
          <cell r="O1006">
            <v>31.610460505767367</v>
          </cell>
          <cell r="P1006">
            <v>30.720951966140927</v>
          </cell>
          <cell r="Q1006">
            <v>0</v>
          </cell>
        </row>
        <row r="1007">
          <cell r="C1007" t="str">
            <v>SF Phosphates</v>
          </cell>
          <cell r="E1007">
            <v>62.091309573778013</v>
          </cell>
          <cell r="F1007">
            <v>60.848855803369169</v>
          </cell>
          <cell r="G1007">
            <v>59.577687270251076</v>
          </cell>
          <cell r="H1007">
            <v>59.779335764484813</v>
          </cell>
          <cell r="I1007">
            <v>59.891584949846191</v>
          </cell>
          <cell r="J1007">
            <v>59.410538428137514</v>
          </cell>
          <cell r="K1007">
            <v>62.483538114061695</v>
          </cell>
          <cell r="L1007">
            <v>62.776457357810756</v>
          </cell>
          <cell r="M1007">
            <v>65.649045453482003</v>
          </cell>
          <cell r="N1007">
            <v>66.832596415482598</v>
          </cell>
          <cell r="O1007">
            <v>63.683627071914252</v>
          </cell>
          <cell r="P1007">
            <v>63.021872074624802</v>
          </cell>
          <cell r="Q1007">
            <v>65.218429900182699</v>
          </cell>
        </row>
        <row r="1008">
          <cell r="C1008" t="str">
            <v>Spanish Fork Wind 2 p311681 QF</v>
          </cell>
          <cell r="E1008">
            <v>53.691995335823648</v>
          </cell>
          <cell r="F1008">
            <v>50.87798328623488</v>
          </cell>
          <cell r="G1008">
            <v>59.807132831384152</v>
          </cell>
          <cell r="H1008">
            <v>62.558465115369174</v>
          </cell>
          <cell r="I1008">
            <v>54.524028430804336</v>
          </cell>
          <cell r="J1008">
            <v>50.524774347149958</v>
          </cell>
          <cell r="K1008">
            <v>51.399268641053673</v>
          </cell>
          <cell r="L1008">
            <v>54.304090856592346</v>
          </cell>
          <cell r="M1008">
            <v>56.372649516606835</v>
          </cell>
          <cell r="N1008">
            <v>54.171490813564809</v>
          </cell>
          <cell r="O1008">
            <v>51.589804666192627</v>
          </cell>
          <cell r="P1008">
            <v>47.300904708175864</v>
          </cell>
          <cell r="Q1008">
            <v>46.128811998888331</v>
          </cell>
        </row>
        <row r="1009">
          <cell r="C1009" t="str">
            <v>Sunnyside p83997/p59965 QF</v>
          </cell>
          <cell r="E1009">
            <v>65.308972717796976</v>
          </cell>
          <cell r="F1009">
            <v>62.594744825269906</v>
          </cell>
          <cell r="G1009">
            <v>62.313104101895554</v>
          </cell>
          <cell r="H1009">
            <v>61.852178839269072</v>
          </cell>
          <cell r="I1009">
            <v>63.236036286043891</v>
          </cell>
          <cell r="J1009">
            <v>70.261672205021682</v>
          </cell>
          <cell r="K1009">
            <v>62.778171532506541</v>
          </cell>
          <cell r="L1009">
            <v>61.798363955239523</v>
          </cell>
          <cell r="M1009">
            <v>63.61445728013193</v>
          </cell>
          <cell r="N1009">
            <v>65.376176441891289</v>
          </cell>
          <cell r="O1009">
            <v>64.081973577460658</v>
          </cell>
          <cell r="P1009">
            <v>93.468601476407258</v>
          </cell>
          <cell r="Q1009">
            <v>70.076095466968951</v>
          </cell>
        </row>
        <row r="1010">
          <cell r="C1010" t="str">
            <v>Tesoro QF</v>
          </cell>
          <cell r="E1010">
            <v>34.887898613225104</v>
          </cell>
          <cell r="F1010">
            <v>27.696185699588479</v>
          </cell>
          <cell r="G1010">
            <v>45.303596674631628</v>
          </cell>
          <cell r="H1010">
            <v>44.834505675029867</v>
          </cell>
          <cell r="I1010">
            <v>42.854364711934153</v>
          </cell>
          <cell r="J1010">
            <v>35.870768618080447</v>
          </cell>
          <cell r="K1010">
            <v>36.318081275720168</v>
          </cell>
          <cell r="L1010">
            <v>37.684874054161689</v>
          </cell>
          <cell r="M1010">
            <v>33.719967144563917</v>
          </cell>
          <cell r="N1010">
            <v>31.652911706349204</v>
          </cell>
          <cell r="O1010">
            <v>29.801607925129431</v>
          </cell>
          <cell r="P1010">
            <v>27.554958847736625</v>
          </cell>
          <cell r="Q1010">
            <v>24.884478295499804</v>
          </cell>
        </row>
        <row r="1011">
          <cell r="C1011" t="str">
            <v>Threemile Canyon Wind QF p500139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</row>
        <row r="1012">
          <cell r="C1012" t="str">
            <v>US Magnesium QF</v>
          </cell>
          <cell r="E1012">
            <v>42.25762188478793</v>
          </cell>
          <cell r="F1012">
            <v>0</v>
          </cell>
          <cell r="G1012">
            <v>53.732829545712271</v>
          </cell>
          <cell r="H1012">
            <v>54.705624333140989</v>
          </cell>
          <cell r="I1012">
            <v>51.608300476432639</v>
          </cell>
          <cell r="J1012">
            <v>38.632986548011992</v>
          </cell>
          <cell r="K1012">
            <v>37.900639802242942</v>
          </cell>
          <cell r="L1012">
            <v>40.830382043481016</v>
          </cell>
          <cell r="M1012">
            <v>38.13705905671663</v>
          </cell>
          <cell r="N1012">
            <v>37.120949074074076</v>
          </cell>
          <cell r="O1012">
            <v>34.751894260812968</v>
          </cell>
          <cell r="P1012">
            <v>0</v>
          </cell>
          <cell r="Q1012">
            <v>0</v>
          </cell>
        </row>
        <row r="1013">
          <cell r="C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</row>
        <row r="1015">
          <cell r="E1015">
            <v>64.510378128175944</v>
          </cell>
          <cell r="F1015">
            <v>65.811921668843851</v>
          </cell>
          <cell r="G1015">
            <v>66.07650077674225</v>
          </cell>
          <cell r="H1015">
            <v>66.46217439589546</v>
          </cell>
          <cell r="I1015">
            <v>64.097130413646411</v>
          </cell>
          <cell r="J1015">
            <v>64.103128653783003</v>
          </cell>
          <cell r="K1015">
            <v>62.929827487397368</v>
          </cell>
          <cell r="L1015">
            <v>64.313395096473585</v>
          </cell>
          <cell r="M1015">
            <v>64.175570058462597</v>
          </cell>
          <cell r="N1015">
            <v>65.875188885641933</v>
          </cell>
          <cell r="O1015">
            <v>63.144284770678041</v>
          </cell>
          <cell r="P1015">
            <v>65.429501396480163</v>
          </cell>
          <cell r="Q1015">
            <v>62.706261906827507</v>
          </cell>
        </row>
        <row r="1018">
          <cell r="C1018" t="str">
            <v>Canadian Entitlement p60828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</row>
        <row r="1019">
          <cell r="C1019" t="str">
            <v>Chelan - Rocky Reach p60827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</row>
        <row r="1020">
          <cell r="C1020" t="str">
            <v>Douglas - Wells p60828</v>
          </cell>
          <cell r="E1020">
            <v>14.324687477937605</v>
          </cell>
          <cell r="F1020">
            <v>11.022826651263347</v>
          </cell>
          <cell r="G1020">
            <v>11.32570919867903</v>
          </cell>
          <cell r="H1020">
            <v>15.281002921761671</v>
          </cell>
          <cell r="I1020">
            <v>22.711602499122705</v>
          </cell>
          <cell r="J1020">
            <v>19.330497096998197</v>
          </cell>
          <cell r="K1020">
            <v>17.382845884897144</v>
          </cell>
          <cell r="L1020">
            <v>15.236000128206287</v>
          </cell>
          <cell r="M1020">
            <v>11.687892137768875</v>
          </cell>
          <cell r="N1020">
            <v>16.01056239687292</v>
          </cell>
          <cell r="O1020">
            <v>16.649299241758182</v>
          </cell>
          <cell r="P1020">
            <v>13.455517553235875</v>
          </cell>
          <cell r="Q1020">
            <v>10.810714843201009</v>
          </cell>
        </row>
        <row r="1021">
          <cell r="C1021" t="str">
            <v>Grant Displacement p270294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</row>
        <row r="1022">
          <cell r="C1022" t="str">
            <v>Grant Reasonable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</row>
        <row r="1023">
          <cell r="C1023" t="str">
            <v>Grant Meaningful Priority p390668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</row>
        <row r="1024">
          <cell r="C1024" t="str">
            <v>Grant Surplus p258951</v>
          </cell>
          <cell r="E1024">
            <v>20.506577222341022</v>
          </cell>
          <cell r="F1024">
            <v>17.484330339502048</v>
          </cell>
          <cell r="G1024">
            <v>17.395568878591043</v>
          </cell>
          <cell r="H1024">
            <v>21.489890135233491</v>
          </cell>
          <cell r="I1024">
            <v>27.138172839328242</v>
          </cell>
          <cell r="J1024">
            <v>23.200914877587191</v>
          </cell>
          <cell r="K1024">
            <v>20.791871429162946</v>
          </cell>
          <cell r="L1024">
            <v>18.488441028684889</v>
          </cell>
          <cell r="M1024">
            <v>16.607408077414078</v>
          </cell>
          <cell r="N1024">
            <v>22.496218531218357</v>
          </cell>
          <cell r="O1024">
            <v>23.093625457433799</v>
          </cell>
          <cell r="P1024">
            <v>20.762428215539973</v>
          </cell>
          <cell r="Q1024">
            <v>22.076279030891246</v>
          </cell>
        </row>
        <row r="1025">
          <cell r="C1025" t="str">
            <v>Grant Power Auction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</row>
        <row r="1026">
          <cell r="C1026" t="str">
            <v>Grant - Priest Rapids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</row>
        <row r="1027">
          <cell r="C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</row>
        <row r="1029">
          <cell r="E1029">
            <v>-2.1155555924259741</v>
          </cell>
          <cell r="F1029">
            <v>-2.4951955728859532</v>
          </cell>
          <cell r="G1029">
            <v>-2.5392343171528995</v>
          </cell>
          <cell r="H1029">
            <v>-3.3332598096416066</v>
          </cell>
          <cell r="I1029">
            <v>-4.4020661774348238</v>
          </cell>
          <cell r="J1029">
            <v>-3.7526057125612637</v>
          </cell>
          <cell r="K1029">
            <v>-3.3704286540986264</v>
          </cell>
          <cell r="L1029">
            <v>-2.9691734269733159</v>
          </cell>
          <cell r="M1029">
            <v>-0.62606653864375161</v>
          </cell>
          <cell r="N1029">
            <v>-0.85494698395924562</v>
          </cell>
          <cell r="O1029">
            <v>-0.8858423324975252</v>
          </cell>
          <cell r="P1029">
            <v>-0.73689785368046135</v>
          </cell>
          <cell r="Q1029">
            <v>-0.63233074134627798</v>
          </cell>
        </row>
        <row r="1032">
          <cell r="C1032" t="str">
            <v>COB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</row>
        <row r="1033">
          <cell r="C1033" t="str">
            <v>Colorado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</row>
        <row r="1034">
          <cell r="C1034" t="str">
            <v>Four Corners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</row>
        <row r="1035">
          <cell r="C1035" t="str">
            <v>Idaho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</row>
        <row r="1036">
          <cell r="C1036" t="str">
            <v>Mead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</row>
        <row r="1037">
          <cell r="C1037" t="str">
            <v>Mid Columbia</v>
          </cell>
          <cell r="E1037">
            <v>31.97748385752968</v>
          </cell>
          <cell r="F1037">
            <v>18.339272271016313</v>
          </cell>
          <cell r="G1037">
            <v>23.905000000000001</v>
          </cell>
          <cell r="H1037">
            <v>30.557116788321167</v>
          </cell>
          <cell r="I1037">
            <v>30.268258426966291</v>
          </cell>
          <cell r="J1037">
            <v>38.366848673946961</v>
          </cell>
          <cell r="K1037">
            <v>39.744444444444447</v>
          </cell>
          <cell r="L1037">
            <v>39.669780219780222</v>
          </cell>
          <cell r="M1037">
            <v>34.9375</v>
          </cell>
          <cell r="N1037">
            <v>34.9375</v>
          </cell>
          <cell r="O1037">
            <v>34.9375</v>
          </cell>
          <cell r="P1037">
            <v>20.874285714285715</v>
          </cell>
          <cell r="Q1037">
            <v>20.712751677852349</v>
          </cell>
        </row>
        <row r="1038">
          <cell r="C1038" t="str">
            <v>Mona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</row>
        <row r="1039">
          <cell r="C1039" t="str">
            <v>NOB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</row>
        <row r="1040">
          <cell r="C1040" t="str">
            <v>Palo Verde</v>
          </cell>
          <cell r="E1040">
            <v>41.980176211453745</v>
          </cell>
          <cell r="F1040">
            <v>27.606741573033709</v>
          </cell>
          <cell r="G1040">
            <v>51.25</v>
          </cell>
          <cell r="H1040">
            <v>51.25</v>
          </cell>
          <cell r="I1040">
            <v>51.25</v>
          </cell>
          <cell r="J1040">
            <v>51.25</v>
          </cell>
          <cell r="K1040">
            <v>51.25</v>
          </cell>
          <cell r="L1040">
            <v>51.25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</row>
        <row r="1041">
          <cell r="C1041" t="str">
            <v>SP15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</row>
        <row r="1042">
          <cell r="C1042" t="str">
            <v>Utah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</row>
        <row r="1043">
          <cell r="C1043" t="str">
            <v>Washington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</row>
        <row r="1044">
          <cell r="C1044" t="str">
            <v>West Main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</row>
        <row r="1045">
          <cell r="C1045" t="str">
            <v>Wyoming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</row>
        <row r="1048">
          <cell r="C1048" t="str">
            <v>STF Index Trades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</row>
        <row r="1050">
          <cell r="E1050">
            <v>32.8416555661275</v>
          </cell>
          <cell r="F1050">
            <v>20.031179487179486</v>
          </cell>
          <cell r="G1050">
            <v>28.767495219885276</v>
          </cell>
          <cell r="H1050">
            <v>32.660327868852463</v>
          </cell>
          <cell r="I1050">
            <v>31.89896373056995</v>
          </cell>
          <cell r="J1050">
            <v>38.961160714285711</v>
          </cell>
          <cell r="K1050">
            <v>40.463541666666664</v>
          </cell>
          <cell r="L1050">
            <v>40.40843621399177</v>
          </cell>
          <cell r="M1050">
            <v>34.9375</v>
          </cell>
          <cell r="N1050">
            <v>34.9375</v>
          </cell>
          <cell r="O1050">
            <v>34.9375</v>
          </cell>
          <cell r="P1050">
            <v>20.874285714285715</v>
          </cell>
          <cell r="Q1050">
            <v>20.712751677852349</v>
          </cell>
        </row>
        <row r="1053">
          <cell r="C1053" t="str">
            <v>COB</v>
          </cell>
          <cell r="E1053">
            <v>25.17529183435903</v>
          </cell>
          <cell r="F1053">
            <v>17.901222101507301</v>
          </cell>
          <cell r="G1053">
            <v>29.592049477619984</v>
          </cell>
          <cell r="H1053">
            <v>35.916219925282874</v>
          </cell>
          <cell r="I1053">
            <v>33.783404732762136</v>
          </cell>
          <cell r="J1053">
            <v>32.396103648725571</v>
          </cell>
          <cell r="K1053">
            <v>35.561484875970301</v>
          </cell>
          <cell r="L1053">
            <v>36.921780004018714</v>
          </cell>
          <cell r="M1053">
            <v>37.352154204528766</v>
          </cell>
          <cell r="N1053">
            <v>36.370217425229335</v>
          </cell>
          <cell r="O1053">
            <v>34.037366111473887</v>
          </cell>
          <cell r="P1053">
            <v>34.834687856453449</v>
          </cell>
          <cell r="Q1053">
            <v>25.695158801072647</v>
          </cell>
        </row>
        <row r="1054">
          <cell r="C1054" t="str">
            <v>Four Corners</v>
          </cell>
          <cell r="E1054">
            <v>31.140807548231194</v>
          </cell>
          <cell r="F1054">
            <v>28.663559278613828</v>
          </cell>
          <cell r="G1054">
            <v>38.68853268333401</v>
          </cell>
          <cell r="H1054">
            <v>37.90867664546262</v>
          </cell>
          <cell r="I1054">
            <v>33.118320590243783</v>
          </cell>
          <cell r="J1054">
            <v>29.883536443820713</v>
          </cell>
          <cell r="K1054">
            <v>29.869574659140262</v>
          </cell>
          <cell r="L1054">
            <v>29.689398500467505</v>
          </cell>
          <cell r="M1054">
            <v>33.495830141490949</v>
          </cell>
          <cell r="N1054">
            <v>32.988649189906553</v>
          </cell>
          <cell r="O1054">
            <v>28.915813721709281</v>
          </cell>
          <cell r="P1054">
            <v>26.508382881830784</v>
          </cell>
          <cell r="Q1054">
            <v>29.007759279401196</v>
          </cell>
        </row>
        <row r="1055">
          <cell r="C1055" t="str">
            <v>Mead</v>
          </cell>
          <cell r="E1055">
            <v>29.790904637620567</v>
          </cell>
          <cell r="F1055">
            <v>13.4</v>
          </cell>
          <cell r="G1055">
            <v>46.892495107563079</v>
          </cell>
          <cell r="H1055">
            <v>47.903569668276688</v>
          </cell>
          <cell r="I1055">
            <v>28.382974760925187</v>
          </cell>
          <cell r="J1055">
            <v>30.396247079976337</v>
          </cell>
          <cell r="K1055">
            <v>30.506882064887648</v>
          </cell>
          <cell r="L1055">
            <v>29.394356422182874</v>
          </cell>
          <cell r="M1055">
            <v>28.455802930076423</v>
          </cell>
          <cell r="N1055">
            <v>29.570001635942216</v>
          </cell>
          <cell r="O1055">
            <v>32.324342575182619</v>
          </cell>
          <cell r="P1055">
            <v>0</v>
          </cell>
          <cell r="Q1055">
            <v>16.351055688388314</v>
          </cell>
        </row>
        <row r="1056">
          <cell r="C1056" t="str">
            <v>Mid Columbia</v>
          </cell>
          <cell r="E1056">
            <v>27.907611520412257</v>
          </cell>
          <cell r="F1056">
            <v>19.390833363081747</v>
          </cell>
          <cell r="G1056">
            <v>30.455156152240807</v>
          </cell>
          <cell r="H1056">
            <v>36.193143441692833</v>
          </cell>
          <cell r="I1056">
            <v>34.385153533357716</v>
          </cell>
          <cell r="J1056">
            <v>31.450910699249555</v>
          </cell>
          <cell r="K1056">
            <v>34.91810893422992</v>
          </cell>
          <cell r="L1056">
            <v>36.088651042700242</v>
          </cell>
          <cell r="M1056">
            <v>37.651436944084111</v>
          </cell>
          <cell r="N1056">
            <v>34.675181523547309</v>
          </cell>
          <cell r="O1056">
            <v>30.809515791899955</v>
          </cell>
          <cell r="P1056">
            <v>28.016978840137199</v>
          </cell>
          <cell r="Q1056">
            <v>21.871541745595209</v>
          </cell>
        </row>
        <row r="1057">
          <cell r="C1057" t="str">
            <v>Mona</v>
          </cell>
          <cell r="E1057">
            <v>26.987062315462619</v>
          </cell>
          <cell r="F1057">
            <v>18.977866450630028</v>
          </cell>
          <cell r="G1057">
            <v>37.321430465079374</v>
          </cell>
          <cell r="H1057">
            <v>36.586455595839723</v>
          </cell>
          <cell r="I1057">
            <v>30.463586507958006</v>
          </cell>
          <cell r="J1057">
            <v>30.190068569999557</v>
          </cell>
          <cell r="K1057">
            <v>30.05035821720308</v>
          </cell>
          <cell r="L1057">
            <v>33.562780534177058</v>
          </cell>
          <cell r="M1057">
            <v>32.183316882561932</v>
          </cell>
          <cell r="N1057">
            <v>31.325688898053926</v>
          </cell>
          <cell r="O1057">
            <v>32.928587556477112</v>
          </cell>
          <cell r="P1057">
            <v>22.075773214527622</v>
          </cell>
          <cell r="Q1057">
            <v>19.538910389162954</v>
          </cell>
        </row>
        <row r="1058">
          <cell r="C1058" t="str">
            <v>NOB</v>
          </cell>
          <cell r="E1058">
            <v>35.553338554960533</v>
          </cell>
          <cell r="F1058">
            <v>28.704279672845225</v>
          </cell>
          <cell r="G1058">
            <v>0</v>
          </cell>
          <cell r="H1058">
            <v>41.692877886456145</v>
          </cell>
          <cell r="I1058">
            <v>39.2968542353412</v>
          </cell>
          <cell r="J1058">
            <v>29.3278582532933</v>
          </cell>
          <cell r="K1058">
            <v>32.347407094302895</v>
          </cell>
          <cell r="L1058">
            <v>35.944516783427353</v>
          </cell>
          <cell r="M1058">
            <v>31.703910682753417</v>
          </cell>
          <cell r="N1058">
            <v>0</v>
          </cell>
          <cell r="O1058">
            <v>0</v>
          </cell>
          <cell r="P1058">
            <v>0</v>
          </cell>
          <cell r="Q1058">
            <v>24.742280739976486</v>
          </cell>
        </row>
        <row r="1059">
          <cell r="C1059" t="str">
            <v>Palo Verde</v>
          </cell>
          <cell r="E1059">
            <v>33.844969584432491</v>
          </cell>
          <cell r="F1059">
            <v>17.48241155340537</v>
          </cell>
          <cell r="G1059">
            <v>44.349791125628812</v>
          </cell>
          <cell r="H1059">
            <v>39.428432934401393</v>
          </cell>
          <cell r="I1059">
            <v>32.229609215899536</v>
          </cell>
          <cell r="J1059">
            <v>34.813063470589547</v>
          </cell>
          <cell r="K1059">
            <v>33.057932246660698</v>
          </cell>
          <cell r="L1059">
            <v>32.53901509669231</v>
          </cell>
          <cell r="M1059">
            <v>27.379166827256938</v>
          </cell>
          <cell r="N1059">
            <v>26.447142857142858</v>
          </cell>
          <cell r="O1059">
            <v>25.264610829795156</v>
          </cell>
          <cell r="P1059">
            <v>0</v>
          </cell>
          <cell r="Q1059">
            <v>0</v>
          </cell>
        </row>
        <row r="1060">
          <cell r="C1060" t="str">
            <v>SP15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</row>
        <row r="1061">
          <cell r="C1061" t="str">
            <v>Emergency Purchases</v>
          </cell>
          <cell r="E1061">
            <v>21.812988926108339</v>
          </cell>
          <cell r="F1061">
            <v>20.939048819854751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21.831781702990348</v>
          </cell>
        </row>
        <row r="1063">
          <cell r="E1063">
            <v>28.411100479744551</v>
          </cell>
          <cell r="F1063">
            <v>19.164716197869947</v>
          </cell>
          <cell r="G1063">
            <v>31.48283917367953</v>
          </cell>
          <cell r="H1063">
            <v>36.923248985420308</v>
          </cell>
          <cell r="I1063">
            <v>33.378243951209512</v>
          </cell>
          <cell r="J1063">
            <v>33.527363156410765</v>
          </cell>
          <cell r="K1063">
            <v>32.303744653880386</v>
          </cell>
          <cell r="L1063">
            <v>32.596439650662838</v>
          </cell>
          <cell r="M1063">
            <v>34.464568922653726</v>
          </cell>
          <cell r="N1063">
            <v>33.478300562325948</v>
          </cell>
          <cell r="O1063">
            <v>30.836437101644609</v>
          </cell>
          <cell r="P1063">
            <v>26.29907749082675</v>
          </cell>
          <cell r="Q1063">
            <v>22.546823363146927</v>
          </cell>
        </row>
        <row r="1068">
          <cell r="C1068" t="str">
            <v>Blundell</v>
          </cell>
          <cell r="E1068">
            <v>13.31870712391445</v>
          </cell>
          <cell r="F1068">
            <v>13.31870675232414</v>
          </cell>
          <cell r="G1068">
            <v>13.318706748727857</v>
          </cell>
          <cell r="H1068">
            <v>13.318706736737536</v>
          </cell>
          <cell r="I1068">
            <v>13.318707557195188</v>
          </cell>
          <cell r="J1068">
            <v>13.318707511133336</v>
          </cell>
          <cell r="K1068">
            <v>13.318707019550361</v>
          </cell>
          <cell r="L1068">
            <v>13.318707006930831</v>
          </cell>
          <cell r="M1068">
            <v>13.318707021492502</v>
          </cell>
          <cell r="N1068">
            <v>13.318707015250546</v>
          </cell>
          <cell r="O1068">
            <v>13.318707006930831</v>
          </cell>
          <cell r="P1068">
            <v>13.318707511500994</v>
          </cell>
          <cell r="Q1068">
            <v>13.318707613154267</v>
          </cell>
        </row>
        <row r="1070">
          <cell r="C1070" t="str">
            <v>Carbon</v>
          </cell>
          <cell r="E1070">
            <v>20.744493693561346</v>
          </cell>
          <cell r="F1070">
            <v>21.02688668109678</v>
          </cell>
          <cell r="G1070">
            <v>20.802450713037153</v>
          </cell>
          <cell r="H1070">
            <v>20.674981787671342</v>
          </cell>
          <cell r="I1070">
            <v>20.80803902193167</v>
          </cell>
          <cell r="J1070">
            <v>20.764834760557708</v>
          </cell>
          <cell r="K1070">
            <v>20.767403653057155</v>
          </cell>
          <cell r="L1070">
            <v>20.65109749899559</v>
          </cell>
          <cell r="M1070">
            <v>20.665465119675499</v>
          </cell>
          <cell r="N1070">
            <v>20.651120816839203</v>
          </cell>
          <cell r="O1070">
            <v>20.481154741103605</v>
          </cell>
          <cell r="P1070">
            <v>20.911736366586215</v>
          </cell>
          <cell r="Q1070">
            <v>20.914131399997313</v>
          </cell>
        </row>
        <row r="1071">
          <cell r="C1071" t="str">
            <v>Cholla</v>
          </cell>
          <cell r="E1071">
            <v>20.833967771725668</v>
          </cell>
          <cell r="F1071">
            <v>20.955805728366879</v>
          </cell>
          <cell r="G1071">
            <v>20.839985384879856</v>
          </cell>
          <cell r="H1071">
            <v>20.784115022869962</v>
          </cell>
          <cell r="I1071">
            <v>20.82722382294806</v>
          </cell>
          <cell r="J1071">
            <v>20.828855254569163</v>
          </cell>
          <cell r="K1071">
            <v>20.823658993100619</v>
          </cell>
          <cell r="L1071">
            <v>20.809577590097529</v>
          </cell>
          <cell r="M1071">
            <v>20.784593047242801</v>
          </cell>
          <cell r="N1071">
            <v>20.795167358653398</v>
          </cell>
          <cell r="O1071">
            <v>20.783821982926597</v>
          </cell>
          <cell r="P1071">
            <v>20.920574484148691</v>
          </cell>
          <cell r="Q1071">
            <v>20.916412417615515</v>
          </cell>
        </row>
        <row r="1072">
          <cell r="C1072" t="str">
            <v>Colstrip</v>
          </cell>
          <cell r="E1072">
            <v>13.294821144550534</v>
          </cell>
          <cell r="F1072">
            <v>13.402320363399769</v>
          </cell>
          <cell r="G1072">
            <v>13.281971379383313</v>
          </cell>
          <cell r="H1072">
            <v>13.280656773255176</v>
          </cell>
          <cell r="I1072">
            <v>13.283728630488165</v>
          </cell>
          <cell r="J1072">
            <v>13.280656773255176</v>
          </cell>
          <cell r="K1072">
            <v>13.281007056244784</v>
          </cell>
          <cell r="L1072">
            <v>13.28328884064944</v>
          </cell>
          <cell r="M1072">
            <v>13.280656773255176</v>
          </cell>
          <cell r="N1072">
            <v>13.281783403920173</v>
          </cell>
          <cell r="O1072">
            <v>13.28328884064944</v>
          </cell>
          <cell r="P1072">
            <v>13.345606731089722</v>
          </cell>
          <cell r="Q1072">
            <v>13.289617540526336</v>
          </cell>
        </row>
        <row r="1073">
          <cell r="C1073" t="str">
            <v>Craig</v>
          </cell>
          <cell r="E1073">
            <v>17.10348950692736</v>
          </cell>
          <cell r="F1073">
            <v>17.121920074800101</v>
          </cell>
          <cell r="G1073">
            <v>17.100381763225123</v>
          </cell>
          <cell r="H1073">
            <v>17.10032937180862</v>
          </cell>
          <cell r="I1073">
            <v>17.100451645518472</v>
          </cell>
          <cell r="J1073">
            <v>17.10032937180862</v>
          </cell>
          <cell r="K1073">
            <v>17.100343341151977</v>
          </cell>
          <cell r="L1073">
            <v>17.10043417204367</v>
          </cell>
          <cell r="M1073">
            <v>17.10032937180862</v>
          </cell>
          <cell r="N1073">
            <v>17.100374277671825</v>
          </cell>
          <cell r="O1073">
            <v>17.10043417204367</v>
          </cell>
          <cell r="P1073">
            <v>17.099965273158759</v>
          </cell>
          <cell r="Q1073">
            <v>17.126613199158729</v>
          </cell>
        </row>
        <row r="1074">
          <cell r="C1074" t="str">
            <v>Dave Johnston</v>
          </cell>
          <cell r="E1074">
            <v>11.871973848713774</v>
          </cell>
          <cell r="F1074">
            <v>11.790430073200177</v>
          </cell>
          <cell r="G1074">
            <v>11.773386018168068</v>
          </cell>
          <cell r="H1074">
            <v>11.770744634556751</v>
          </cell>
          <cell r="I1074">
            <v>11.790451101280293</v>
          </cell>
          <cell r="J1074">
            <v>11.830158559410568</v>
          </cell>
          <cell r="K1074">
            <v>11.965142752330914</v>
          </cell>
          <cell r="L1074">
            <v>12.109422643254115</v>
          </cell>
          <cell r="M1074">
            <v>12.15003518754053</v>
          </cell>
          <cell r="N1074">
            <v>11.97845009672648</v>
          </cell>
          <cell r="O1074">
            <v>11.919387998579195</v>
          </cell>
          <cell r="P1074">
            <v>11.796605604321309</v>
          </cell>
          <cell r="Q1074">
            <v>11.760170000302107</v>
          </cell>
        </row>
        <row r="1075">
          <cell r="C1075" t="str">
            <v>Hayden</v>
          </cell>
          <cell r="E1075">
            <v>24.328973078893824</v>
          </cell>
          <cell r="F1075">
            <v>24.865050874605171</v>
          </cell>
          <cell r="G1075">
            <v>24.591462686441297</v>
          </cell>
          <cell r="H1075">
            <v>24.142530107103308</v>
          </cell>
          <cell r="I1075">
            <v>24.308117908356468</v>
          </cell>
          <cell r="J1075">
            <v>24.484825505389328</v>
          </cell>
          <cell r="K1075">
            <v>24.446886851136529</v>
          </cell>
          <cell r="L1075">
            <v>24.23909343223929</v>
          </cell>
          <cell r="M1075">
            <v>24.138890824297537</v>
          </cell>
          <cell r="N1075">
            <v>24.080195448715614</v>
          </cell>
          <cell r="O1075">
            <v>24.014820307053771</v>
          </cell>
          <cell r="P1075">
            <v>24.859023930944563</v>
          </cell>
          <cell r="Q1075">
            <v>24.19307252614297</v>
          </cell>
        </row>
        <row r="1076">
          <cell r="C1076" t="str">
            <v>Hunter</v>
          </cell>
          <cell r="E1076">
            <v>19.677751068366245</v>
          </cell>
          <cell r="F1076">
            <v>20.039772717279131</v>
          </cell>
          <cell r="G1076">
            <v>19.761879405838847</v>
          </cell>
          <cell r="H1076">
            <v>19.580090545047753</v>
          </cell>
          <cell r="I1076">
            <v>19.761795520756927</v>
          </cell>
          <cell r="J1076">
            <v>19.628166322030864</v>
          </cell>
          <cell r="K1076">
            <v>19.652056619137245</v>
          </cell>
          <cell r="L1076">
            <v>19.596788705248635</v>
          </cell>
          <cell r="M1076">
            <v>19.617179243272087</v>
          </cell>
          <cell r="N1076">
            <v>19.619005456442856</v>
          </cell>
          <cell r="O1076">
            <v>19.417133221088569</v>
          </cell>
          <cell r="P1076">
            <v>19.650090309258463</v>
          </cell>
          <cell r="Q1076">
            <v>19.882460212908359</v>
          </cell>
        </row>
        <row r="1077">
          <cell r="C1077" t="str">
            <v>Huntington</v>
          </cell>
          <cell r="E1077">
            <v>15.957962774977593</v>
          </cell>
          <cell r="F1077">
            <v>16.085346255469247</v>
          </cell>
          <cell r="G1077">
            <v>15.990500385184207</v>
          </cell>
          <cell r="H1077">
            <v>15.919512830703713</v>
          </cell>
          <cell r="I1077">
            <v>15.958101666711542</v>
          </cell>
          <cell r="J1077">
            <v>16.005796521769962</v>
          </cell>
          <cell r="K1077">
            <v>15.934608775819511</v>
          </cell>
          <cell r="L1077">
            <v>15.915213218568063</v>
          </cell>
          <cell r="M1077">
            <v>15.928531338497926</v>
          </cell>
          <cell r="N1077">
            <v>15.923386181973012</v>
          </cell>
          <cell r="O1077">
            <v>15.906963334588715</v>
          </cell>
          <cell r="P1077">
            <v>15.944904209043015</v>
          </cell>
          <cell r="Q1077">
            <v>16.028928639670085</v>
          </cell>
        </row>
        <row r="1078">
          <cell r="C1078" t="str">
            <v>Jim Bridger</v>
          </cell>
          <cell r="E1078">
            <v>19.804403396827777</v>
          </cell>
          <cell r="F1078">
            <v>20.13956095091141</v>
          </cell>
          <cell r="G1078">
            <v>19.793962685475268</v>
          </cell>
          <cell r="H1078">
            <v>19.750284162197399</v>
          </cell>
          <cell r="I1078">
            <v>19.750715829217693</v>
          </cell>
          <cell r="J1078">
            <v>19.75212713125952</v>
          </cell>
          <cell r="K1078">
            <v>19.75427078251257</v>
          </cell>
          <cell r="L1078">
            <v>19.762656129165091</v>
          </cell>
          <cell r="M1078">
            <v>19.824605108661999</v>
          </cell>
          <cell r="N1078">
            <v>19.798648739936002</v>
          </cell>
          <cell r="O1078">
            <v>19.781124900775758</v>
          </cell>
          <cell r="P1078">
            <v>19.798125151017299</v>
          </cell>
          <cell r="Q1078">
            <v>19.843266806789298</v>
          </cell>
        </row>
        <row r="1079">
          <cell r="C1079" t="str">
            <v>Naughton</v>
          </cell>
          <cell r="E1079">
            <v>20.662153714024505</v>
          </cell>
          <cell r="F1079">
            <v>20.67942989047712</v>
          </cell>
          <cell r="G1079">
            <v>20.660935367663292</v>
          </cell>
          <cell r="H1079">
            <v>20.660258467475774</v>
          </cell>
          <cell r="I1079">
            <v>20.661389475486462</v>
          </cell>
          <cell r="J1079">
            <v>20.662887927869811</v>
          </cell>
          <cell r="K1079">
            <v>20.662935207764011</v>
          </cell>
          <cell r="L1079">
            <v>20.667176557561255</v>
          </cell>
          <cell r="M1079">
            <v>20.664859698252393</v>
          </cell>
          <cell r="N1079">
            <v>20.661951047217677</v>
          </cell>
          <cell r="O1079">
            <v>20.61409057330523</v>
          </cell>
          <cell r="P1079">
            <v>20.668547735937096</v>
          </cell>
          <cell r="Q1079">
            <v>20.669505923929403</v>
          </cell>
        </row>
        <row r="1081">
          <cell r="C1081" t="str">
            <v>Wyodak</v>
          </cell>
          <cell r="E1081">
            <v>9.6985907874486745</v>
          </cell>
          <cell r="F1081">
            <v>9.706877128996819</v>
          </cell>
          <cell r="G1081">
            <v>9.7067947552281364</v>
          </cell>
          <cell r="H1081">
            <v>9.7065202992568338</v>
          </cell>
          <cell r="I1081">
            <v>9.7071609916040913</v>
          </cell>
          <cell r="J1081">
            <v>9.7065202992568338</v>
          </cell>
          <cell r="K1081">
            <v>9.6890964040804146</v>
          </cell>
          <cell r="L1081">
            <v>9.6928014331956458</v>
          </cell>
          <cell r="M1081">
            <v>9.6962618428616878</v>
          </cell>
          <cell r="N1081">
            <v>9.6892544379309982</v>
          </cell>
          <cell r="O1081">
            <v>9.6895604930995347</v>
          </cell>
          <cell r="P1081">
            <v>9.6891926465705396</v>
          </cell>
          <cell r="Q1081">
            <v>9.7062155703947184</v>
          </cell>
        </row>
        <row r="1085">
          <cell r="C1085" t="str">
            <v>Chehalis</v>
          </cell>
        </row>
        <row r="1086">
          <cell r="C1086" t="str">
            <v>Currant Creek</v>
          </cell>
        </row>
        <row r="1087">
          <cell r="C1087" t="str">
            <v>Gadsby</v>
          </cell>
        </row>
        <row r="1088">
          <cell r="C1088" t="str">
            <v>Gadsby CT</v>
          </cell>
        </row>
        <row r="1089">
          <cell r="C1089" t="str">
            <v>Hermiston</v>
          </cell>
        </row>
        <row r="1090">
          <cell r="C1090" t="str">
            <v>Lake Side</v>
          </cell>
        </row>
        <row r="1091">
          <cell r="C1091" t="str">
            <v>Lake Side II</v>
          </cell>
        </row>
        <row r="1092">
          <cell r="C1092" t="str">
            <v>Little Mountain</v>
          </cell>
        </row>
        <row r="1094">
          <cell r="C1094" t="str">
            <v>Not Used</v>
          </cell>
        </row>
      </sheetData>
      <sheetData sheetId="8"/>
      <sheetData sheetId="9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10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</sheetData>
      <sheetData sheetId="11" refreshError="1"/>
      <sheetData sheetId="12" refreshError="1"/>
      <sheetData sheetId="13" refreshError="1"/>
      <sheetData sheetId="14">
        <row r="41">
          <cell r="A41">
            <v>37196</v>
          </cell>
          <cell r="B41">
            <v>0.44227329059218473</v>
          </cell>
          <cell r="C41">
            <v>0.61387460599846122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</row>
        <row r="56">
          <cell r="A56">
            <v>42675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Wind Int"/>
      <sheetName val="NPC"/>
      <sheetName val="Check Dollars"/>
      <sheetName val="Check MWh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>
        <row r="3">
          <cell r="F3">
            <v>41061</v>
          </cell>
          <cell r="G3">
            <v>41091</v>
          </cell>
          <cell r="H3">
            <v>41122</v>
          </cell>
          <cell r="I3">
            <v>41153</v>
          </cell>
          <cell r="J3">
            <v>41183</v>
          </cell>
          <cell r="K3">
            <v>41214</v>
          </cell>
          <cell r="L3">
            <v>41244</v>
          </cell>
          <cell r="M3">
            <v>41275</v>
          </cell>
          <cell r="N3">
            <v>41306</v>
          </cell>
          <cell r="O3">
            <v>41334</v>
          </cell>
          <cell r="P3">
            <v>41365</v>
          </cell>
          <cell r="Q3">
            <v>41395</v>
          </cell>
        </row>
        <row r="9">
          <cell r="C9" t="str">
            <v>Black Hills s27013/s28160</v>
          </cell>
        </row>
        <row r="10">
          <cell r="C10" t="str">
            <v>BPA Wind s42818</v>
          </cell>
        </row>
        <row r="11">
          <cell r="C11" t="str">
            <v>East Area Sales (WCA Sale)</v>
          </cell>
        </row>
        <row r="12">
          <cell r="C12" t="str">
            <v>Hurricane Sale s393046</v>
          </cell>
        </row>
        <row r="13">
          <cell r="C13" t="str">
            <v>LADWP (IPP Layoff)</v>
          </cell>
        </row>
        <row r="14">
          <cell r="C14" t="str">
            <v>NVE s523485</v>
          </cell>
        </row>
        <row r="15">
          <cell r="C15" t="str">
            <v>NVE s811499</v>
          </cell>
        </row>
        <row r="16">
          <cell r="C16" t="str">
            <v>Pacific Gas &amp; Electric s524491</v>
          </cell>
        </row>
        <row r="17">
          <cell r="C17" t="str">
            <v>PSCO s100035</v>
          </cell>
        </row>
        <row r="18">
          <cell r="C18" t="str">
            <v>Salt River Project s322940</v>
          </cell>
        </row>
        <row r="19">
          <cell r="C19" t="str">
            <v>SCE s513948</v>
          </cell>
        </row>
        <row r="20">
          <cell r="C20" t="str">
            <v>SDG&amp;E s513949</v>
          </cell>
        </row>
        <row r="22">
          <cell r="C22" t="str">
            <v>SMUD s24296</v>
          </cell>
        </row>
        <row r="23">
          <cell r="C23" t="str">
            <v>UAMPS s223863</v>
          </cell>
        </row>
        <row r="28">
          <cell r="C28" t="str">
            <v>UMPA II s45631</v>
          </cell>
        </row>
        <row r="33">
          <cell r="C33" t="str">
            <v>COB</v>
          </cell>
        </row>
        <row r="34">
          <cell r="C34" t="str">
            <v>Colorado</v>
          </cell>
        </row>
        <row r="35">
          <cell r="C35" t="str">
            <v>Four Corners</v>
          </cell>
        </row>
        <row r="36">
          <cell r="C36" t="str">
            <v>Idaho</v>
          </cell>
        </row>
        <row r="37">
          <cell r="C37" t="str">
            <v>Mead</v>
          </cell>
        </row>
        <row r="38">
          <cell r="C38" t="str">
            <v>Mid Columbia</v>
          </cell>
        </row>
        <row r="39">
          <cell r="C39" t="str">
            <v>Mona</v>
          </cell>
        </row>
        <row r="40">
          <cell r="C40" t="str">
            <v>NOB</v>
          </cell>
        </row>
        <row r="41">
          <cell r="C41" t="str">
            <v>Palo Verde</v>
          </cell>
        </row>
        <row r="42">
          <cell r="C42" t="str">
            <v>SP15</v>
          </cell>
        </row>
        <row r="43">
          <cell r="C43" t="str">
            <v>Utah</v>
          </cell>
        </row>
        <row r="44">
          <cell r="C44" t="str">
            <v>Washington</v>
          </cell>
        </row>
        <row r="45">
          <cell r="C45" t="str">
            <v>West Main</v>
          </cell>
        </row>
        <row r="46">
          <cell r="C46" t="str">
            <v>Wyoming</v>
          </cell>
        </row>
        <row r="47">
          <cell r="C47" t="str">
            <v>Electric Swaps Sales</v>
          </cell>
        </row>
        <row r="48">
          <cell r="C48" t="str">
            <v>STF Trading Margin</v>
          </cell>
        </row>
        <row r="49">
          <cell r="C49" t="str">
            <v>STF Index Trades</v>
          </cell>
        </row>
        <row r="54">
          <cell r="C54" t="str">
            <v>COB</v>
          </cell>
        </row>
        <row r="55">
          <cell r="C55" t="str">
            <v>Four Corners</v>
          </cell>
        </row>
        <row r="56">
          <cell r="C56" t="str">
            <v>Mead</v>
          </cell>
        </row>
        <row r="57">
          <cell r="C57" t="str">
            <v>Mid Columbia</v>
          </cell>
        </row>
        <row r="58">
          <cell r="C58" t="str">
            <v>Mona</v>
          </cell>
        </row>
        <row r="59">
          <cell r="C59" t="str">
            <v>NOB</v>
          </cell>
        </row>
        <row r="60">
          <cell r="C60" t="str">
            <v>Palo Verde</v>
          </cell>
        </row>
        <row r="61">
          <cell r="C61" t="str">
            <v>SP15</v>
          </cell>
        </row>
        <row r="62">
          <cell r="C62" t="str">
            <v>Trapped Energy</v>
          </cell>
        </row>
        <row r="71">
          <cell r="C71" t="str">
            <v>APS Supplemental p27875</v>
          </cell>
        </row>
        <row r="72">
          <cell r="C72" t="str">
            <v>Avoided Cost Resource</v>
          </cell>
        </row>
        <row r="73">
          <cell r="C73" t="str">
            <v>Blanding Purchase p379174</v>
          </cell>
        </row>
        <row r="74">
          <cell r="C74" t="str">
            <v>BPA Reserve Purchase</v>
          </cell>
        </row>
        <row r="75">
          <cell r="C75" t="str">
            <v>Chehalis Station Service</v>
          </cell>
        </row>
        <row r="76">
          <cell r="C76" t="str">
            <v xml:space="preserve">Combine Hills Wind p160595 </v>
          </cell>
        </row>
        <row r="80">
          <cell r="C80" t="str">
            <v>Deseret Purchase p194277</v>
          </cell>
        </row>
        <row r="81">
          <cell r="C81" t="str">
            <v>Douglas PUD Settlement p38185</v>
          </cell>
        </row>
        <row r="82">
          <cell r="C82" t="str">
            <v>Gemstate p99489</v>
          </cell>
        </row>
        <row r="83">
          <cell r="C83" t="str">
            <v>Georgia-Pacific Camas</v>
          </cell>
        </row>
        <row r="84">
          <cell r="C84" t="str">
            <v>Grant County 10 aMW p66274</v>
          </cell>
        </row>
        <row r="85">
          <cell r="C85" t="str">
            <v>Hermiston Purchase p99563</v>
          </cell>
        </row>
        <row r="86">
          <cell r="C86" t="str">
            <v>Hurricane Purchase p393045</v>
          </cell>
        </row>
        <row r="87">
          <cell r="C87" t="str">
            <v>Idaho Power p278538</v>
          </cell>
        </row>
        <row r="88">
          <cell r="C88" t="str">
            <v>IPP Purchase</v>
          </cell>
        </row>
        <row r="89">
          <cell r="C89" t="str">
            <v>Kennecott Generation Incentive</v>
          </cell>
        </row>
        <row r="90">
          <cell r="C90" t="str">
            <v>LADWP p491303-4</v>
          </cell>
        </row>
        <row r="91">
          <cell r="C91" t="str">
            <v>MagCorp p229846</v>
          </cell>
        </row>
        <row r="92">
          <cell r="C92" t="str">
            <v>MagCorp Reserves p510378</v>
          </cell>
        </row>
        <row r="93">
          <cell r="C93" t="str">
            <v>Morgan Stanley p189046</v>
          </cell>
        </row>
        <row r="94">
          <cell r="C94" t="str">
            <v>Morgan Stanley p272153-6</v>
          </cell>
        </row>
        <row r="95">
          <cell r="C95" t="str">
            <v>Morgan Stanley p272154-7</v>
          </cell>
        </row>
        <row r="97">
          <cell r="C97" t="str">
            <v>Nucor p346856</v>
          </cell>
        </row>
        <row r="98">
          <cell r="C98" t="str">
            <v>P4 Production p137215/p145258</v>
          </cell>
        </row>
        <row r="99">
          <cell r="C99" t="str">
            <v>PGE Cove p83984</v>
          </cell>
        </row>
        <row r="100">
          <cell r="C100" t="str">
            <v>Rock River Wind p100371</v>
          </cell>
        </row>
        <row r="101">
          <cell r="C101" t="str">
            <v>Roseburg Forest Products p312292</v>
          </cell>
        </row>
        <row r="102">
          <cell r="C102" t="str">
            <v>Small Purchases east</v>
          </cell>
        </row>
        <row r="103">
          <cell r="C103" t="str">
            <v>Small Purchases west</v>
          </cell>
        </row>
        <row r="104">
          <cell r="C104" t="str">
            <v>Three Buttes Wind p460457</v>
          </cell>
        </row>
        <row r="105">
          <cell r="C105" t="str">
            <v>Top of the World Wind p522807</v>
          </cell>
        </row>
        <row r="106">
          <cell r="C106" t="str">
            <v>Tri-State Purchase p27057</v>
          </cell>
        </row>
        <row r="107">
          <cell r="C107" t="str">
            <v>West Valley Toll</v>
          </cell>
        </row>
        <row r="108">
          <cell r="C108" t="str">
            <v>Wolverine Creek Wind p244520</v>
          </cell>
        </row>
        <row r="125">
          <cell r="C125" t="str">
            <v>QF California</v>
          </cell>
        </row>
        <row r="126">
          <cell r="C126" t="str">
            <v>QF Idaho</v>
          </cell>
        </row>
        <row r="127">
          <cell r="C127" t="str">
            <v>QF Oregon</v>
          </cell>
        </row>
        <row r="128">
          <cell r="C128" t="str">
            <v>QF Utah</v>
          </cell>
        </row>
        <row r="129">
          <cell r="C129" t="str">
            <v>QF Washington</v>
          </cell>
        </row>
        <row r="130">
          <cell r="C130" t="str">
            <v>QF Wyoming</v>
          </cell>
        </row>
        <row r="131">
          <cell r="C131" t="str">
            <v>Biomass One QF</v>
          </cell>
        </row>
        <row r="132">
          <cell r="C132" t="str">
            <v>Blue Mountain Wind QF</v>
          </cell>
        </row>
        <row r="133">
          <cell r="C133" t="str">
            <v>Butter Creek Wind QF</v>
          </cell>
        </row>
        <row r="134">
          <cell r="C134" t="str">
            <v>Chevron Wind p499335 QF</v>
          </cell>
        </row>
        <row r="135">
          <cell r="C135" t="str">
            <v>Co-Gen II</v>
          </cell>
        </row>
        <row r="136">
          <cell r="C136" t="str">
            <v>DCFP p316701 QF</v>
          </cell>
        </row>
        <row r="137">
          <cell r="C137" t="str">
            <v>Co-Gen II p349170 QF</v>
          </cell>
        </row>
        <row r="138">
          <cell r="C138" t="str">
            <v>Evergreen BioPower p351030 QF</v>
          </cell>
        </row>
        <row r="139">
          <cell r="C139" t="str">
            <v>ExxonMobil p255042 QF</v>
          </cell>
        </row>
        <row r="140">
          <cell r="C140" t="str">
            <v>Five Pine Wind QF</v>
          </cell>
        </row>
        <row r="141">
          <cell r="C141" t="str">
            <v>Kennecott Refinery QF</v>
          </cell>
        </row>
        <row r="142">
          <cell r="C142" t="str">
            <v>Kennecott Smelter QF</v>
          </cell>
        </row>
        <row r="143">
          <cell r="C143" t="str">
            <v>Mountain Wind 1 p367721 QF</v>
          </cell>
        </row>
        <row r="144">
          <cell r="C144" t="str">
            <v>Mountain Wind 2 p398449 QF</v>
          </cell>
        </row>
        <row r="145">
          <cell r="C145" t="str">
            <v>North Point Wind QF</v>
          </cell>
        </row>
        <row r="146">
          <cell r="C146" t="str">
            <v>Oregon Wind Farm QF</v>
          </cell>
        </row>
        <row r="147">
          <cell r="C147" t="str">
            <v>Pioneer Wind Park I QF</v>
          </cell>
        </row>
        <row r="148">
          <cell r="C148" t="str">
            <v>Pioneer Wind Park II QF</v>
          </cell>
        </row>
        <row r="149">
          <cell r="C149" t="str">
            <v>Power County North Wind QF p575612</v>
          </cell>
        </row>
        <row r="150">
          <cell r="C150" t="str">
            <v>Power County South Wind QF p575614</v>
          </cell>
        </row>
        <row r="151">
          <cell r="C151" t="str">
            <v>Roseburg Dillard QF</v>
          </cell>
        </row>
        <row r="152">
          <cell r="C152" t="str">
            <v>SF Phosphates</v>
          </cell>
        </row>
        <row r="153">
          <cell r="C153" t="str">
            <v>Spanish Fork Wind 2 p311681 QF</v>
          </cell>
        </row>
        <row r="154">
          <cell r="C154" t="str">
            <v>Sunnyside p83997/p59965 QF</v>
          </cell>
        </row>
        <row r="155">
          <cell r="C155" t="str">
            <v>Tesoro QF</v>
          </cell>
        </row>
        <row r="156">
          <cell r="C156" t="str">
            <v>Threemile Canyon Wind QF p500139</v>
          </cell>
        </row>
        <row r="157">
          <cell r="C157" t="str">
            <v>US Magnesium QF</v>
          </cell>
        </row>
        <row r="163">
          <cell r="C163" t="str">
            <v>Canadian Entitlement p60828</v>
          </cell>
        </row>
        <row r="164">
          <cell r="C164" t="str">
            <v>Chelan - Rocky Reach p60827</v>
          </cell>
        </row>
        <row r="165">
          <cell r="C165" t="str">
            <v>Douglas - Wells p60828</v>
          </cell>
        </row>
        <row r="166">
          <cell r="C166" t="str">
            <v>Grant Displacement p270294</v>
          </cell>
        </row>
        <row r="167">
          <cell r="C167" t="str">
            <v>Grant Reasonable</v>
          </cell>
        </row>
        <row r="168">
          <cell r="C168" t="str">
            <v>Grant Meaningful Priority p390668</v>
          </cell>
        </row>
        <row r="169">
          <cell r="C169" t="str">
            <v>Grant Surplus p258951</v>
          </cell>
        </row>
        <row r="170">
          <cell r="C170" t="str">
            <v>Grant Power Auction</v>
          </cell>
        </row>
        <row r="171">
          <cell r="C171" t="str">
            <v>Grant - Priest Rapids</v>
          </cell>
        </row>
        <row r="179">
          <cell r="C179" t="str">
            <v>APGI/Colockum s191690</v>
          </cell>
        </row>
        <row r="180">
          <cell r="C180" t="str">
            <v>APS Exchange p58118/s58119</v>
          </cell>
        </row>
        <row r="181">
          <cell r="C181" t="str">
            <v>Black Hills CTs p64676</v>
          </cell>
        </row>
        <row r="182">
          <cell r="C182" t="str">
            <v>BPA Exchange p64706/p64888</v>
          </cell>
        </row>
        <row r="183">
          <cell r="C183" t="str">
            <v xml:space="preserve">BPA FC II Wind p63507 </v>
          </cell>
        </row>
        <row r="184">
          <cell r="C184" t="str">
            <v xml:space="preserve">BPA FC IV Wind p79207 </v>
          </cell>
        </row>
        <row r="185">
          <cell r="C185" t="str">
            <v>BPA Peaking p59820</v>
          </cell>
        </row>
        <row r="186">
          <cell r="C186" t="str">
            <v>BPA So. Idaho p64885/p83975/p64705</v>
          </cell>
        </row>
        <row r="187">
          <cell r="C187" t="str">
            <v>Cargill p483225/s6 p485390/s89</v>
          </cell>
        </row>
        <row r="188">
          <cell r="C188" t="str">
            <v>Cowlitz Swift p65787</v>
          </cell>
        </row>
        <row r="189">
          <cell r="C189" t="str">
            <v>EWEB FC I p63508/p63510</v>
          </cell>
        </row>
        <row r="190">
          <cell r="C190" t="str">
            <v>PSCo Exchange p340325</v>
          </cell>
        </row>
        <row r="191">
          <cell r="C191" t="str">
            <v>PSCO FC III p63362/s63361</v>
          </cell>
        </row>
        <row r="192">
          <cell r="C192" t="str">
            <v>Redding Exchange p66276</v>
          </cell>
        </row>
        <row r="193">
          <cell r="C193" t="str">
            <v>SCL State Line p105228</v>
          </cell>
        </row>
        <row r="194">
          <cell r="C194" t="str">
            <v>Shell p489963/s489962</v>
          </cell>
        </row>
        <row r="195">
          <cell r="C195" t="str">
            <v>TransAlta p371343/s371344</v>
          </cell>
        </row>
        <row r="197">
          <cell r="C197" t="str">
            <v>Tri-State Exchange</v>
          </cell>
        </row>
        <row r="202">
          <cell r="C202" t="str">
            <v>COB</v>
          </cell>
        </row>
        <row r="203">
          <cell r="C203" t="str">
            <v>Colorado</v>
          </cell>
        </row>
        <row r="204">
          <cell r="C204" t="str">
            <v>Four Corners</v>
          </cell>
        </row>
        <row r="205">
          <cell r="C205" t="str">
            <v>Idaho</v>
          </cell>
        </row>
        <row r="206">
          <cell r="C206" t="str">
            <v>Mead</v>
          </cell>
        </row>
        <row r="207">
          <cell r="C207" t="str">
            <v>Mid Columbia</v>
          </cell>
        </row>
        <row r="208">
          <cell r="C208" t="str">
            <v>Mona</v>
          </cell>
        </row>
        <row r="209">
          <cell r="C209" t="str">
            <v>NOB</v>
          </cell>
        </row>
        <row r="210">
          <cell r="C210" t="str">
            <v>Palo Verde</v>
          </cell>
        </row>
        <row r="211">
          <cell r="C211" t="str">
            <v>SP15</v>
          </cell>
        </row>
        <row r="212">
          <cell r="C212" t="str">
            <v>Utah</v>
          </cell>
        </row>
        <row r="213">
          <cell r="C213" t="str">
            <v>Washington</v>
          </cell>
        </row>
        <row r="214">
          <cell r="C214" t="str">
            <v>West Main</v>
          </cell>
        </row>
        <row r="215">
          <cell r="C215" t="str">
            <v>Wyoming</v>
          </cell>
        </row>
        <row r="218">
          <cell r="C218" t="str">
            <v>STF Electric Swaps</v>
          </cell>
        </row>
        <row r="219">
          <cell r="C219" t="str">
            <v>STF Index Trades</v>
          </cell>
        </row>
        <row r="224">
          <cell r="C224" t="str">
            <v>COB</v>
          </cell>
        </row>
        <row r="225">
          <cell r="C225" t="str">
            <v>Four Corners</v>
          </cell>
        </row>
        <row r="226">
          <cell r="C226" t="str">
            <v>Mead</v>
          </cell>
        </row>
        <row r="227">
          <cell r="C227" t="str">
            <v>Mid Columbia</v>
          </cell>
        </row>
        <row r="228">
          <cell r="C228" t="str">
            <v>Mona</v>
          </cell>
        </row>
        <row r="229">
          <cell r="C229" t="str">
            <v>NOB</v>
          </cell>
        </row>
        <row r="230">
          <cell r="C230" t="str">
            <v>Palo Verde</v>
          </cell>
        </row>
        <row r="231">
          <cell r="C231" t="str">
            <v>SP15</v>
          </cell>
        </row>
        <row r="232">
          <cell r="C232" t="str">
            <v>Emergency Purchases</v>
          </cell>
        </row>
        <row r="239">
          <cell r="C239" t="str">
            <v>Firm Wheeling</v>
          </cell>
        </row>
        <row r="241">
          <cell r="C241" t="str">
            <v>ST Firm &amp; Non-Firm</v>
          </cell>
        </row>
        <row r="246">
          <cell r="C246" t="str">
            <v>Carbon</v>
          </cell>
        </row>
        <row r="247">
          <cell r="C247" t="str">
            <v>Cholla</v>
          </cell>
        </row>
        <row r="248">
          <cell r="C248" t="str">
            <v>Colstrip</v>
          </cell>
        </row>
        <row r="249">
          <cell r="C249" t="str">
            <v>Craig</v>
          </cell>
        </row>
        <row r="250">
          <cell r="C250" t="str">
            <v>Dave Johnston</v>
          </cell>
        </row>
        <row r="251">
          <cell r="C251" t="str">
            <v>Hayden</v>
          </cell>
        </row>
        <row r="252">
          <cell r="C252" t="str">
            <v>Hunter</v>
          </cell>
        </row>
        <row r="253">
          <cell r="C253" t="str">
            <v>Huntington</v>
          </cell>
        </row>
        <row r="254">
          <cell r="C254" t="str">
            <v>Jim Bridger</v>
          </cell>
        </row>
        <row r="255">
          <cell r="C255" t="str">
            <v>Naughton</v>
          </cell>
        </row>
        <row r="257">
          <cell r="C257" t="str">
            <v>Ramp Loss</v>
          </cell>
        </row>
        <row r="258">
          <cell r="C258" t="str">
            <v>Wyodak</v>
          </cell>
        </row>
        <row r="263">
          <cell r="C263" t="str">
            <v>Chehalis</v>
          </cell>
        </row>
        <row r="264">
          <cell r="C264" t="str">
            <v>Currant Creek</v>
          </cell>
        </row>
        <row r="265">
          <cell r="C265" t="str">
            <v>Gadsby</v>
          </cell>
        </row>
        <row r="266">
          <cell r="C266" t="str">
            <v>Gadsby CT</v>
          </cell>
        </row>
        <row r="267">
          <cell r="C267" t="str">
            <v>Hermiston</v>
          </cell>
        </row>
        <row r="268">
          <cell r="C268" t="str">
            <v>Lake Side</v>
          </cell>
        </row>
        <row r="269">
          <cell r="C269" t="str">
            <v>Lake Side II</v>
          </cell>
        </row>
        <row r="270">
          <cell r="C270" t="str">
            <v>Little Mountain</v>
          </cell>
        </row>
        <row r="272">
          <cell r="C272" t="str">
            <v>Not Used</v>
          </cell>
        </row>
        <row r="276">
          <cell r="C276" t="str">
            <v>Gas Physical</v>
          </cell>
        </row>
        <row r="277">
          <cell r="C277" t="str">
            <v>Gas Swaps</v>
          </cell>
        </row>
        <row r="278">
          <cell r="C278" t="str">
            <v>Clay Basin Gas Storage</v>
          </cell>
        </row>
        <row r="279">
          <cell r="C279" t="str">
            <v>Pipeline Reservation Fees</v>
          </cell>
        </row>
        <row r="287">
          <cell r="C287" t="str">
            <v>Blundell</v>
          </cell>
        </row>
        <row r="288">
          <cell r="C288" t="str">
            <v>Dunlap I Wind p524168</v>
          </cell>
        </row>
        <row r="289">
          <cell r="C289" t="str">
            <v>Foote Creek I Wind</v>
          </cell>
        </row>
        <row r="290">
          <cell r="C290" t="str">
            <v>Glenrock Wind p423461</v>
          </cell>
        </row>
        <row r="291">
          <cell r="C291" t="str">
            <v>Glenrock III Wind p454125</v>
          </cell>
        </row>
        <row r="292">
          <cell r="C292" t="str">
            <v>Goodnoe Wind p332427</v>
          </cell>
        </row>
        <row r="293">
          <cell r="C293" t="str">
            <v>High Plains Wind p492251</v>
          </cell>
        </row>
        <row r="294">
          <cell r="C294" t="str">
            <v>Leaning Juniper 1 p317714</v>
          </cell>
        </row>
        <row r="295">
          <cell r="C295" t="str">
            <v>Marengo I Wind p332428</v>
          </cell>
        </row>
        <row r="296">
          <cell r="C296" t="str">
            <v>Marengo II Wind p423463</v>
          </cell>
        </row>
        <row r="297">
          <cell r="C297" t="str">
            <v>McFadden Ridge Wind p492250</v>
          </cell>
        </row>
        <row r="298">
          <cell r="C298" t="str">
            <v>Rolling Hills Wind p423462</v>
          </cell>
        </row>
        <row r="299">
          <cell r="C299" t="str">
            <v>Seven Mile Wind p454126</v>
          </cell>
        </row>
        <row r="300">
          <cell r="C300" t="str">
            <v>Seven Mile II Wind p357819</v>
          </cell>
        </row>
        <row r="305">
          <cell r="C305" t="str">
            <v>Wind Integration Charge</v>
          </cell>
        </row>
        <row r="313">
          <cell r="J313" t="str">
            <v>MWh</v>
          </cell>
        </row>
        <row r="316">
          <cell r="C316" t="str">
            <v>DSM Cool Keeper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C317" t="str">
            <v>DSM (Irrigation)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C318" t="str">
            <v>Kennecott Generation Adjustment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C319" t="str">
            <v>MagCorp Buythrough</v>
          </cell>
          <cell r="E319">
            <v>-32884.937696000001</v>
          </cell>
          <cell r="F319">
            <v>-4050.8358239999998</v>
          </cell>
          <cell r="G319">
            <v>-5920.33176</v>
          </cell>
          <cell r="H319">
            <v>-5944.3881799999999</v>
          </cell>
          <cell r="I319">
            <v>-4357.2196119999999</v>
          </cell>
          <cell r="J319">
            <v>0</v>
          </cell>
          <cell r="K319">
            <v>0</v>
          </cell>
          <cell r="L319">
            <v>-6566.1804000000002</v>
          </cell>
          <cell r="M319">
            <v>-6045.9819200000002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C320" t="str">
            <v>Monsanto Buythrough</v>
          </cell>
          <cell r="E320">
            <v>-35028.977343999999</v>
          </cell>
          <cell r="F320">
            <v>-500.95119360000001</v>
          </cell>
          <cell r="G320">
            <v>-5410.4041999999999</v>
          </cell>
          <cell r="H320">
            <v>-5221.5036479999999</v>
          </cell>
          <cell r="I320">
            <v>-4601.5814399999999</v>
          </cell>
          <cell r="J320">
            <v>-3937.8981600000002</v>
          </cell>
          <cell r="K320">
            <v>-6766.7992000000004</v>
          </cell>
          <cell r="L320">
            <v>-8413.0331999999999</v>
          </cell>
          <cell r="M320">
            <v>0</v>
          </cell>
          <cell r="N320">
            <v>0</v>
          </cell>
          <cell r="O320">
            <v>0</v>
          </cell>
          <cell r="P320">
            <v>-58.935435519999999</v>
          </cell>
          <cell r="Q320">
            <v>-117.87086687999999</v>
          </cell>
        </row>
        <row r="324">
          <cell r="C324" t="str">
            <v>Station Service</v>
          </cell>
          <cell r="E324">
            <v>88490.998159200011</v>
          </cell>
          <cell r="F324">
            <v>9142.9998624</v>
          </cell>
          <cell r="G324">
            <v>5643.999624</v>
          </cell>
          <cell r="H324">
            <v>6546.99976728</v>
          </cell>
          <cell r="I324">
            <v>6925.0000968000004</v>
          </cell>
          <cell r="J324">
            <v>7269.9997943999997</v>
          </cell>
          <cell r="K324">
            <v>8197.9994592000003</v>
          </cell>
          <cell r="L324">
            <v>5711.0000231999993</v>
          </cell>
          <cell r="M324">
            <v>5860.0001592000008</v>
          </cell>
          <cell r="N324">
            <v>7211.0001129599996</v>
          </cell>
          <cell r="O324">
            <v>7753.99968696</v>
          </cell>
          <cell r="P324">
            <v>8716.9995359999994</v>
          </cell>
          <cell r="Q324">
            <v>9511.0000368000001</v>
          </cell>
        </row>
        <row r="326">
          <cell r="E326">
            <v>20577.083119200001</v>
          </cell>
          <cell r="F326">
            <v>4591.2128448000003</v>
          </cell>
          <cell r="G326">
            <v>-5686.7363359999999</v>
          </cell>
          <cell r="H326">
            <v>-4618.8920607199998</v>
          </cell>
          <cell r="I326">
            <v>-2033.8009551999985</v>
          </cell>
          <cell r="J326">
            <v>3332.1016343999995</v>
          </cell>
          <cell r="K326">
            <v>1431.2002591999999</v>
          </cell>
          <cell r="L326">
            <v>-9268.2135768000007</v>
          </cell>
          <cell r="M326">
            <v>-185.98176079999939</v>
          </cell>
          <cell r="N326">
            <v>7211.0001129599996</v>
          </cell>
          <cell r="O326">
            <v>7753.99968696</v>
          </cell>
          <cell r="P326">
            <v>8658.06410048</v>
          </cell>
          <cell r="Q326">
            <v>9393.129169920001</v>
          </cell>
        </row>
        <row r="328">
          <cell r="C328" t="str">
            <v>System Load</v>
          </cell>
          <cell r="E328">
            <v>59118513.632000007</v>
          </cell>
          <cell r="F328">
            <v>4715775.7260000007</v>
          </cell>
          <cell r="G328">
            <v>5411997.6099999994</v>
          </cell>
          <cell r="H328">
            <v>5357357.5500000007</v>
          </cell>
          <cell r="I328">
            <v>4713888.0559999999</v>
          </cell>
          <cell r="J328">
            <v>4741230.55</v>
          </cell>
          <cell r="K328">
            <v>4753484.8000000007</v>
          </cell>
          <cell r="L328">
            <v>5131060.07</v>
          </cell>
          <cell r="M328">
            <v>5209441.1399999987</v>
          </cell>
          <cell r="N328">
            <v>4619731.76</v>
          </cell>
          <cell r="O328">
            <v>4919606.7699999996</v>
          </cell>
          <cell r="P328">
            <v>4663383.8340000007</v>
          </cell>
          <cell r="Q328">
            <v>4881555.7660000008</v>
          </cell>
        </row>
        <row r="329">
          <cell r="E329">
            <v>59139090.715119198</v>
          </cell>
          <cell r="F329">
            <v>4720366.9388448009</v>
          </cell>
          <cell r="G329">
            <v>5406310.8736639991</v>
          </cell>
          <cell r="H329">
            <v>5352738.6579392804</v>
          </cell>
          <cell r="I329">
            <v>4711854.2550448002</v>
          </cell>
          <cell r="J329">
            <v>4744562.6516343998</v>
          </cell>
          <cell r="K329">
            <v>4754916.000259201</v>
          </cell>
          <cell r="L329">
            <v>5121791.8564232001</v>
          </cell>
          <cell r="M329">
            <v>5209255.1582391988</v>
          </cell>
          <cell r="N329">
            <v>4626942.7601129599</v>
          </cell>
          <cell r="O329">
            <v>4927360.7696869597</v>
          </cell>
          <cell r="P329">
            <v>4672041.8981004804</v>
          </cell>
          <cell r="Q329">
            <v>4890948.8951699212</v>
          </cell>
        </row>
        <row r="333">
          <cell r="C333" t="str">
            <v>Black Hills s27013/s28160</v>
          </cell>
          <cell r="E333">
            <v>355614.99604250002</v>
          </cell>
          <cell r="F333">
            <v>24319.9605711</v>
          </cell>
          <cell r="G333">
            <v>30289.2506632</v>
          </cell>
          <cell r="H333">
            <v>31224.895553599999</v>
          </cell>
          <cell r="I333">
            <v>29804.190463700001</v>
          </cell>
          <cell r="J333">
            <v>30644.750501499999</v>
          </cell>
          <cell r="K333">
            <v>30077.1203876</v>
          </cell>
          <cell r="L333">
            <v>30646.8103667</v>
          </cell>
          <cell r="M333">
            <v>31283.575431099998</v>
          </cell>
          <cell r="N333">
            <v>27989.915416899999</v>
          </cell>
          <cell r="O333">
            <v>30726.355518700002</v>
          </cell>
          <cell r="P333">
            <v>30012.8955154</v>
          </cell>
          <cell r="Q333">
            <v>28595.275653000001</v>
          </cell>
        </row>
        <row r="334">
          <cell r="C334" t="str">
            <v>BPA Wind s42818</v>
          </cell>
          <cell r="E334">
            <v>38529.482720799992</v>
          </cell>
          <cell r="F334">
            <v>2330.9058135999999</v>
          </cell>
          <cell r="G334">
            <v>1748.1211602000001</v>
          </cell>
          <cell r="H334">
            <v>1657.0177037999999</v>
          </cell>
          <cell r="I334">
            <v>2179.1386133999999</v>
          </cell>
          <cell r="J334">
            <v>3184.9382854</v>
          </cell>
          <cell r="K334">
            <v>4011.5640128</v>
          </cell>
          <cell r="L334">
            <v>4703.7409097999998</v>
          </cell>
          <cell r="M334">
            <v>4828.7254285999998</v>
          </cell>
          <cell r="N334">
            <v>4047.910605</v>
          </cell>
          <cell r="O334">
            <v>3919.4665921999999</v>
          </cell>
          <cell r="P334">
            <v>3044.1439172</v>
          </cell>
          <cell r="Q334">
            <v>2873.8096787999998</v>
          </cell>
        </row>
        <row r="335">
          <cell r="C335" t="str">
            <v>East Area Sales (WCA Sale)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C336" t="str">
            <v>Hurricane Sale s393046</v>
          </cell>
          <cell r="E336">
            <v>44.400000144000003</v>
          </cell>
          <cell r="F336">
            <v>14.800000320000001</v>
          </cell>
          <cell r="G336">
            <v>14.799999912000001</v>
          </cell>
          <cell r="H336">
            <v>14.799999912000001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C337" t="str">
            <v>LADWP (IPP Layoff)</v>
          </cell>
          <cell r="E337">
            <v>573306.99494400003</v>
          </cell>
          <cell r="F337">
            <v>49411.000800000002</v>
          </cell>
          <cell r="G337">
            <v>52875.998160000003</v>
          </cell>
          <cell r="H337">
            <v>52503.998160000003</v>
          </cell>
          <cell r="I337">
            <v>37694.001600000003</v>
          </cell>
          <cell r="J337">
            <v>61508.999184</v>
          </cell>
          <cell r="K337">
            <v>44091.999360000002</v>
          </cell>
          <cell r="L337">
            <v>49123.998720000003</v>
          </cell>
          <cell r="M337">
            <v>52616.996879999999</v>
          </cell>
          <cell r="N337">
            <v>45965.001600000003</v>
          </cell>
          <cell r="O337">
            <v>43834.99944</v>
          </cell>
          <cell r="P337">
            <v>33301.000800000002</v>
          </cell>
          <cell r="Q337">
            <v>50379.000240000001</v>
          </cell>
        </row>
        <row r="338">
          <cell r="C338" t="str">
            <v>NVE s523485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C339" t="str">
            <v>NVE s811499</v>
          </cell>
          <cell r="E339">
            <v>547200</v>
          </cell>
          <cell r="F339">
            <v>69600</v>
          </cell>
          <cell r="G339">
            <v>37200</v>
          </cell>
          <cell r="H339">
            <v>37200</v>
          </cell>
          <cell r="I339">
            <v>72000</v>
          </cell>
          <cell r="J339">
            <v>111600</v>
          </cell>
          <cell r="K339">
            <v>108000</v>
          </cell>
          <cell r="L339">
            <v>111600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C340" t="str">
            <v>Pacific Gas &amp; Electric s524491</v>
          </cell>
          <cell r="E340">
            <v>292800</v>
          </cell>
          <cell r="F340">
            <v>72000</v>
          </cell>
          <cell r="G340">
            <v>0</v>
          </cell>
          <cell r="H340">
            <v>0</v>
          </cell>
          <cell r="I340">
            <v>0</v>
          </cell>
          <cell r="J340">
            <v>74400</v>
          </cell>
          <cell r="K340">
            <v>72000</v>
          </cell>
          <cell r="L340">
            <v>74400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C341" t="str">
            <v>PSCO s100035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C342" t="str">
            <v>Salt River Project s322940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C343" t="str">
            <v>SCE s513948</v>
          </cell>
          <cell r="E343">
            <v>146400</v>
          </cell>
          <cell r="F343">
            <v>36000</v>
          </cell>
          <cell r="G343">
            <v>0</v>
          </cell>
          <cell r="H343">
            <v>0</v>
          </cell>
          <cell r="I343">
            <v>0</v>
          </cell>
          <cell r="J343">
            <v>37200</v>
          </cell>
          <cell r="K343">
            <v>36000</v>
          </cell>
          <cell r="L343">
            <v>37200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C344" t="str">
            <v>SDG&amp;E s513949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C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C346" t="str">
            <v>SMUD s24296</v>
          </cell>
          <cell r="E346">
            <v>350400</v>
          </cell>
          <cell r="F346">
            <v>17500</v>
          </cell>
          <cell r="G346">
            <v>60800</v>
          </cell>
          <cell r="H346">
            <v>71700</v>
          </cell>
          <cell r="I346">
            <v>33700</v>
          </cell>
          <cell r="J346">
            <v>5100</v>
          </cell>
          <cell r="K346">
            <v>0</v>
          </cell>
          <cell r="L346">
            <v>0</v>
          </cell>
          <cell r="M346">
            <v>36700</v>
          </cell>
          <cell r="N346">
            <v>37300</v>
          </cell>
          <cell r="O346">
            <v>36400</v>
          </cell>
          <cell r="P346">
            <v>30100</v>
          </cell>
          <cell r="Q346">
            <v>21100</v>
          </cell>
        </row>
        <row r="347">
          <cell r="C347" t="str">
            <v>UAMPS s223863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C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52">
          <cell r="C352" t="str">
            <v>UMPA II s45631</v>
          </cell>
          <cell r="E352">
            <v>214233</v>
          </cell>
          <cell r="F352">
            <v>17360</v>
          </cell>
          <cell r="G352">
            <v>41812.5</v>
          </cell>
          <cell r="H352">
            <v>32892.5</v>
          </cell>
          <cell r="I352">
            <v>18343</v>
          </cell>
          <cell r="J352">
            <v>13937.5</v>
          </cell>
          <cell r="K352">
            <v>13487.5</v>
          </cell>
          <cell r="L352">
            <v>13937.5</v>
          </cell>
          <cell r="M352">
            <v>13937.5</v>
          </cell>
          <cell r="N352">
            <v>12587.5</v>
          </cell>
          <cell r="O352">
            <v>13937.5</v>
          </cell>
          <cell r="P352">
            <v>11100</v>
          </cell>
          <cell r="Q352">
            <v>10900</v>
          </cell>
        </row>
        <row r="354">
          <cell r="E354">
            <v>2518528.8737074439</v>
          </cell>
          <cell r="F354">
            <v>288536.66718501999</v>
          </cell>
          <cell r="G354">
            <v>224740.66998331202</v>
          </cell>
          <cell r="H354">
            <v>227193.21141731201</v>
          </cell>
          <cell r="I354">
            <v>193720.33067709999</v>
          </cell>
          <cell r="J354">
            <v>337576.18797089998</v>
          </cell>
          <cell r="K354">
            <v>307668.18376039999</v>
          </cell>
          <cell r="L354">
            <v>321612.04999650002</v>
          </cell>
          <cell r="M354">
            <v>139366.79773970001</v>
          </cell>
          <cell r="N354">
            <v>127890.32762190001</v>
          </cell>
          <cell r="O354">
            <v>128818.3215509</v>
          </cell>
          <cell r="P354">
            <v>107558.0402326</v>
          </cell>
          <cell r="Q354">
            <v>113848.08557180001</v>
          </cell>
        </row>
        <row r="357">
          <cell r="C357" t="str">
            <v>COB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C358" t="str">
            <v>Colorado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C359" t="str">
            <v>Four Corners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C360" t="str">
            <v>Idaho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C361" t="str">
            <v>Mead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C362" t="str">
            <v>Mid Columbia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C363" t="str">
            <v>Mona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C364" t="str">
            <v>NOB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C365" t="str">
            <v>Palo Verde</v>
          </cell>
          <cell r="E365">
            <v>2002400</v>
          </cell>
          <cell r="F365">
            <v>101200</v>
          </cell>
          <cell r="G365">
            <v>104600</v>
          </cell>
          <cell r="H365">
            <v>183000</v>
          </cell>
          <cell r="I365">
            <v>273600</v>
          </cell>
          <cell r="J365">
            <v>478800</v>
          </cell>
          <cell r="K365">
            <v>358000</v>
          </cell>
          <cell r="L365">
            <v>361600</v>
          </cell>
          <cell r="M365">
            <v>49200</v>
          </cell>
          <cell r="N365">
            <v>43200</v>
          </cell>
          <cell r="O365">
            <v>49200</v>
          </cell>
          <cell r="P365">
            <v>0</v>
          </cell>
          <cell r="Q365">
            <v>0</v>
          </cell>
        </row>
        <row r="366">
          <cell r="C366" t="str">
            <v>SP15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C367" t="str">
            <v>Utah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C368" t="str">
            <v>Washington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C369" t="str">
            <v>West Main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C370" t="str">
            <v>Wyoming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2">
          <cell r="C372" t="str">
            <v>STF Trading Margin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C373" t="str">
            <v>STF Index Trades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5">
          <cell r="E375">
            <v>2002400</v>
          </cell>
          <cell r="F375">
            <v>101200</v>
          </cell>
          <cell r="G375">
            <v>104600</v>
          </cell>
          <cell r="H375">
            <v>183000</v>
          </cell>
          <cell r="I375">
            <v>273600</v>
          </cell>
          <cell r="J375">
            <v>478800</v>
          </cell>
          <cell r="K375">
            <v>358000</v>
          </cell>
          <cell r="L375">
            <v>361600</v>
          </cell>
          <cell r="M375">
            <v>49200</v>
          </cell>
          <cell r="N375">
            <v>43200</v>
          </cell>
          <cell r="O375">
            <v>49200</v>
          </cell>
          <cell r="P375">
            <v>0</v>
          </cell>
          <cell r="Q375">
            <v>0</v>
          </cell>
        </row>
        <row r="378">
          <cell r="C378" t="str">
            <v>COB</v>
          </cell>
          <cell r="E378">
            <v>1357369.5174999998</v>
          </cell>
          <cell r="F378">
            <v>26482.352500000001</v>
          </cell>
          <cell r="G378">
            <v>110250.40599999999</v>
          </cell>
          <cell r="H378">
            <v>127725.56999999999</v>
          </cell>
          <cell r="I378">
            <v>133848.9</v>
          </cell>
          <cell r="J378">
            <v>142711.96</v>
          </cell>
          <cell r="K378">
            <v>150189.6</v>
          </cell>
          <cell r="L378">
            <v>155435.35999999999</v>
          </cell>
          <cell r="M378">
            <v>137373.91999999998</v>
          </cell>
          <cell r="N378">
            <v>101400.95999999999</v>
          </cell>
          <cell r="O378">
            <v>114154.86</v>
          </cell>
          <cell r="P378">
            <v>120254.39999999999</v>
          </cell>
          <cell r="Q378">
            <v>37541.228999999999</v>
          </cell>
        </row>
        <row r="379">
          <cell r="C379" t="str">
            <v>Four Corners</v>
          </cell>
          <cell r="E379">
            <v>2521143.3200000003</v>
          </cell>
          <cell r="F379">
            <v>126423.44</v>
          </cell>
          <cell r="G379">
            <v>252087.63999999998</v>
          </cell>
          <cell r="H379">
            <v>291592.48</v>
          </cell>
          <cell r="I379">
            <v>294107.07</v>
          </cell>
          <cell r="J379">
            <v>231036.31</v>
          </cell>
          <cell r="K379">
            <v>238883.61</v>
          </cell>
          <cell r="L379">
            <v>207357.96</v>
          </cell>
          <cell r="M379">
            <v>214019.36000000002</v>
          </cell>
          <cell r="N379">
            <v>195373.40000000002</v>
          </cell>
          <cell r="O379">
            <v>178189.68</v>
          </cell>
          <cell r="P379">
            <v>138363.62</v>
          </cell>
          <cell r="Q379">
            <v>153708.75</v>
          </cell>
        </row>
        <row r="380">
          <cell r="C380" t="str">
            <v>Mead</v>
          </cell>
          <cell r="E380">
            <v>583704.24900000007</v>
          </cell>
          <cell r="F380">
            <v>23398</v>
          </cell>
          <cell r="G380">
            <v>55538.144999999997</v>
          </cell>
          <cell r="H380">
            <v>55504.796999999999</v>
          </cell>
          <cell r="I380">
            <v>30839.455000000002</v>
          </cell>
          <cell r="J380">
            <v>7506.59</v>
          </cell>
          <cell r="K380">
            <v>7497</v>
          </cell>
          <cell r="L380">
            <v>6763.7120000000004</v>
          </cell>
          <cell r="M380">
            <v>81378.42</v>
          </cell>
          <cell r="N380">
            <v>73878.22</v>
          </cell>
          <cell r="O380">
            <v>80516.05</v>
          </cell>
          <cell r="P380">
            <v>79560</v>
          </cell>
          <cell r="Q380">
            <v>81323.86</v>
          </cell>
        </row>
        <row r="381">
          <cell r="C381" t="str">
            <v>Mid Columbia</v>
          </cell>
          <cell r="E381">
            <v>2154098.3340000003</v>
          </cell>
          <cell r="F381">
            <v>46230.559999999998</v>
          </cell>
          <cell r="G381">
            <v>51472.254000000001</v>
          </cell>
          <cell r="H381">
            <v>140927.17000000001</v>
          </cell>
          <cell r="I381">
            <v>259141.67</v>
          </cell>
          <cell r="J381">
            <v>295867.38</v>
          </cell>
          <cell r="K381">
            <v>438782.6</v>
          </cell>
          <cell r="L381">
            <v>436715.06</v>
          </cell>
          <cell r="M381">
            <v>175919.95</v>
          </cell>
          <cell r="N381">
            <v>127668.81</v>
          </cell>
          <cell r="O381">
            <v>84273.06</v>
          </cell>
          <cell r="P381">
            <v>97099.82</v>
          </cell>
          <cell r="Q381">
            <v>0</v>
          </cell>
        </row>
        <row r="382">
          <cell r="C382" t="str">
            <v>Mona</v>
          </cell>
          <cell r="E382">
            <v>705521.69900000002</v>
          </cell>
          <cell r="F382">
            <v>34391.585999999996</v>
          </cell>
          <cell r="G382">
            <v>78380.955000000002</v>
          </cell>
          <cell r="H382">
            <v>107461.505</v>
          </cell>
          <cell r="I382">
            <v>73345.115999999995</v>
          </cell>
          <cell r="J382">
            <v>76140.789999999994</v>
          </cell>
          <cell r="K382">
            <v>60436.29</v>
          </cell>
          <cell r="L382">
            <v>41228.17</v>
          </cell>
          <cell r="M382">
            <v>56108.719999999994</v>
          </cell>
          <cell r="N382">
            <v>48013.927000000003</v>
          </cell>
          <cell r="O382">
            <v>59122.847000000002</v>
          </cell>
          <cell r="P382">
            <v>41237.025000000001</v>
          </cell>
          <cell r="Q382">
            <v>29654.768000000004</v>
          </cell>
        </row>
        <row r="383">
          <cell r="C383" t="str">
            <v>NOB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C384" t="str">
            <v>Palo Verde</v>
          </cell>
          <cell r="E384">
            <v>2795832.966</v>
          </cell>
          <cell r="F384">
            <v>317209.06</v>
          </cell>
          <cell r="G384">
            <v>222393.5</v>
          </cell>
          <cell r="H384">
            <v>119012.586</v>
          </cell>
          <cell r="I384">
            <v>50733.33</v>
          </cell>
          <cell r="J384">
            <v>110314.48</v>
          </cell>
          <cell r="K384">
            <v>123955.36</v>
          </cell>
          <cell r="L384">
            <v>116505.95</v>
          </cell>
          <cell r="M384">
            <v>330538.15999999997</v>
          </cell>
          <cell r="N384">
            <v>326317.25</v>
          </cell>
          <cell r="O384">
            <v>346591.53</v>
          </cell>
          <cell r="P384">
            <v>341616.66</v>
          </cell>
          <cell r="Q384">
            <v>390645.1</v>
          </cell>
        </row>
        <row r="385">
          <cell r="C385" t="str">
            <v>SP15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C386" t="str">
            <v>Trapped Energy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8">
          <cell r="E388">
            <v>10117670.085500002</v>
          </cell>
          <cell r="F388">
            <v>574134.99849999999</v>
          </cell>
          <cell r="G388">
            <v>770122.9</v>
          </cell>
          <cell r="H388">
            <v>842224.10800000001</v>
          </cell>
          <cell r="I388">
            <v>842015.54099999997</v>
          </cell>
          <cell r="J388">
            <v>863577.51</v>
          </cell>
          <cell r="K388">
            <v>1019744.46</v>
          </cell>
          <cell r="L388">
            <v>964006.21199999994</v>
          </cell>
          <cell r="M388">
            <v>995338.53</v>
          </cell>
          <cell r="N388">
            <v>872652.56699999992</v>
          </cell>
          <cell r="O388">
            <v>862848.027</v>
          </cell>
          <cell r="P388">
            <v>818131.52500000002</v>
          </cell>
          <cell r="Q388">
            <v>692873.70699999994</v>
          </cell>
        </row>
        <row r="390">
          <cell r="E390">
            <v>14638598.959207444</v>
          </cell>
          <cell r="F390">
            <v>963871.66568501992</v>
          </cell>
          <cell r="G390">
            <v>1099463.5699833119</v>
          </cell>
          <cell r="H390">
            <v>1252417.319417312</v>
          </cell>
          <cell r="I390">
            <v>1309335.8716771</v>
          </cell>
          <cell r="J390">
            <v>1679953.6979709</v>
          </cell>
          <cell r="K390">
            <v>1685412.6437603999</v>
          </cell>
          <cell r="L390">
            <v>1647218.2619965</v>
          </cell>
          <cell r="M390">
            <v>1183905.3277397</v>
          </cell>
          <cell r="N390">
            <v>1043742.8946218999</v>
          </cell>
          <cell r="O390">
            <v>1040866.3485509</v>
          </cell>
          <cell r="P390">
            <v>925689.56523260009</v>
          </cell>
          <cell r="Q390">
            <v>806721.79257179995</v>
          </cell>
        </row>
        <row r="391">
          <cell r="E391" t="str">
            <v>=</v>
          </cell>
          <cell r="F391" t="str">
            <v>=</v>
          </cell>
          <cell r="G391" t="str">
            <v>=</v>
          </cell>
          <cell r="H391" t="str">
            <v>=</v>
          </cell>
          <cell r="I391" t="str">
            <v>=</v>
          </cell>
          <cell r="J391" t="str">
            <v>=</v>
          </cell>
          <cell r="K391" t="str">
            <v>=</v>
          </cell>
          <cell r="L391" t="str">
            <v>=</v>
          </cell>
          <cell r="M391" t="str">
            <v>=</v>
          </cell>
          <cell r="N391" t="str">
            <v>=</v>
          </cell>
          <cell r="O391" t="str">
            <v>=</v>
          </cell>
          <cell r="P391" t="str">
            <v>=</v>
          </cell>
          <cell r="Q391" t="str">
            <v>=</v>
          </cell>
        </row>
        <row r="392">
          <cell r="E392">
            <v>73777689.674326643</v>
          </cell>
          <cell r="F392">
            <v>5684238.6045298204</v>
          </cell>
          <cell r="G392">
            <v>6505774.4436473111</v>
          </cell>
          <cell r="H392">
            <v>6605155.9773565922</v>
          </cell>
          <cell r="I392">
            <v>6021190.1267219</v>
          </cell>
          <cell r="J392">
            <v>6424516.3496052995</v>
          </cell>
          <cell r="K392">
            <v>6440328.6440196009</v>
          </cell>
          <cell r="L392">
            <v>6769010.1184197003</v>
          </cell>
          <cell r="M392">
            <v>6393160.4859788986</v>
          </cell>
          <cell r="N392">
            <v>5670685.6547348602</v>
          </cell>
          <cell r="O392">
            <v>5968227.1182378596</v>
          </cell>
          <cell r="P392">
            <v>5597731.4633330805</v>
          </cell>
          <cell r="Q392">
            <v>5697670.687741721</v>
          </cell>
        </row>
        <row r="393">
          <cell r="E393" t="str">
            <v>=</v>
          </cell>
          <cell r="F393" t="str">
            <v>=</v>
          </cell>
          <cell r="G393" t="str">
            <v>=</v>
          </cell>
          <cell r="H393" t="str">
            <v>=</v>
          </cell>
          <cell r="I393" t="str">
            <v>=</v>
          </cell>
          <cell r="J393" t="str">
            <v>=</v>
          </cell>
          <cell r="K393" t="str">
            <v>=</v>
          </cell>
          <cell r="L393" t="str">
            <v>=</v>
          </cell>
          <cell r="M393" t="str">
            <v>=</v>
          </cell>
          <cell r="N393" t="str">
            <v>=</v>
          </cell>
          <cell r="O393" t="str">
            <v>=</v>
          </cell>
          <cell r="P393" t="str">
            <v>=</v>
          </cell>
          <cell r="Q393" t="str">
            <v>=</v>
          </cell>
        </row>
        <row r="397">
          <cell r="C397" t="str">
            <v>APS Supplemental p27875</v>
          </cell>
          <cell r="E397">
            <v>79200</v>
          </cell>
          <cell r="F397">
            <v>0</v>
          </cell>
          <cell r="G397">
            <v>4800</v>
          </cell>
          <cell r="H397">
            <v>5250</v>
          </cell>
          <cell r="I397">
            <v>6000</v>
          </cell>
          <cell r="J397">
            <v>0</v>
          </cell>
          <cell r="K397">
            <v>6150</v>
          </cell>
          <cell r="L397">
            <v>8550</v>
          </cell>
          <cell r="M397">
            <v>13600</v>
          </cell>
          <cell r="N397">
            <v>14650</v>
          </cell>
          <cell r="O397">
            <v>14650</v>
          </cell>
          <cell r="P397">
            <v>5550</v>
          </cell>
          <cell r="Q397">
            <v>0</v>
          </cell>
        </row>
        <row r="398">
          <cell r="C398" t="str">
            <v>Avoided Cost Resource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C399" t="str">
            <v>Blanding Purchase p379174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C400" t="str">
            <v>BPA Reserve Purchase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C401" t="str">
            <v>Chehalis Station Service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C402" t="str">
            <v xml:space="preserve">Combine Hills Wind p160595 </v>
          </cell>
          <cell r="E402">
            <v>111502.70715240002</v>
          </cell>
          <cell r="F402">
            <v>9711.3869460000005</v>
          </cell>
          <cell r="G402">
            <v>9316.8277359999993</v>
          </cell>
          <cell r="H402">
            <v>9242.9194652000006</v>
          </cell>
          <cell r="I402">
            <v>8808.3585660000008</v>
          </cell>
          <cell r="J402">
            <v>9456.6211899999998</v>
          </cell>
          <cell r="K402">
            <v>10546.23963</v>
          </cell>
          <cell r="L402">
            <v>7696.5199080000002</v>
          </cell>
          <cell r="M402">
            <v>10675.016394</v>
          </cell>
          <cell r="N402">
            <v>6958.4048519999997</v>
          </cell>
          <cell r="O402">
            <v>12338.72669</v>
          </cell>
          <cell r="P402">
            <v>8684.9059519999992</v>
          </cell>
          <cell r="Q402">
            <v>8066.7798231999996</v>
          </cell>
        </row>
        <row r="403">
          <cell r="C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C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C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C406" t="str">
            <v>Deseret Purchase p194277</v>
          </cell>
          <cell r="E406">
            <v>740942.2</v>
          </cell>
          <cell r="F406">
            <v>39508.199999999997</v>
          </cell>
          <cell r="G406">
            <v>69489.600000000006</v>
          </cell>
          <cell r="H406">
            <v>69489.600000000006</v>
          </cell>
          <cell r="I406">
            <v>67248</v>
          </cell>
          <cell r="J406">
            <v>69489.600000000006</v>
          </cell>
          <cell r="K406">
            <v>67248</v>
          </cell>
          <cell r="L406">
            <v>69489.600000000006</v>
          </cell>
          <cell r="M406">
            <v>69489.600000000006</v>
          </cell>
          <cell r="N406">
            <v>62764.800000000003</v>
          </cell>
          <cell r="O406">
            <v>69489.600000000006</v>
          </cell>
          <cell r="P406">
            <v>51370</v>
          </cell>
          <cell r="Q406">
            <v>35865.599999999999</v>
          </cell>
        </row>
        <row r="407">
          <cell r="C407" t="str">
            <v>Douglas PUD Settlement p38185</v>
          </cell>
          <cell r="E407">
            <v>47299.199999999997</v>
          </cell>
          <cell r="F407">
            <v>9924.7999999999993</v>
          </cell>
          <cell r="G407">
            <v>6492</v>
          </cell>
          <cell r="H407">
            <v>3417.6</v>
          </cell>
          <cell r="I407">
            <v>1780.8</v>
          </cell>
          <cell r="J407">
            <v>1665.6</v>
          </cell>
          <cell r="K407">
            <v>1632</v>
          </cell>
          <cell r="L407">
            <v>1224</v>
          </cell>
          <cell r="M407">
            <v>1936.8</v>
          </cell>
          <cell r="N407">
            <v>2092.8000000000002</v>
          </cell>
          <cell r="O407">
            <v>3122.4</v>
          </cell>
          <cell r="P407">
            <v>5267.2</v>
          </cell>
          <cell r="Q407">
            <v>8743.2000000000007</v>
          </cell>
        </row>
        <row r="408">
          <cell r="C408" t="str">
            <v>Gemstate p99489</v>
          </cell>
          <cell r="E408">
            <v>45519.000648000001</v>
          </cell>
          <cell r="F408">
            <v>15316.99992</v>
          </cell>
          <cell r="G408">
            <v>14530.00008</v>
          </cell>
          <cell r="H408">
            <v>13521.000672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2150.9999760000001</v>
          </cell>
        </row>
        <row r="409">
          <cell r="C409" t="str">
            <v>Georgia-Pacific Camas</v>
          </cell>
          <cell r="E409">
            <v>96585.000599999985</v>
          </cell>
          <cell r="F409">
            <v>7938.4931999999999</v>
          </cell>
          <cell r="G409">
            <v>8203.1096400000006</v>
          </cell>
          <cell r="H409">
            <v>8203.1096400000006</v>
          </cell>
          <cell r="I409">
            <v>7938.4931999999999</v>
          </cell>
          <cell r="J409">
            <v>8203.1096400000006</v>
          </cell>
          <cell r="K409">
            <v>7938.4931999999999</v>
          </cell>
          <cell r="L409">
            <v>8203.1096400000006</v>
          </cell>
          <cell r="M409">
            <v>8203.1096400000006</v>
          </cell>
          <cell r="N409">
            <v>7409.2603200000003</v>
          </cell>
          <cell r="O409">
            <v>8203.1096400000006</v>
          </cell>
          <cell r="P409">
            <v>7938.4931999999999</v>
          </cell>
          <cell r="Q409">
            <v>8203.1096400000006</v>
          </cell>
        </row>
        <row r="410">
          <cell r="C410" t="str">
            <v>Grant County 10 aMW p66274</v>
          </cell>
          <cell r="E410">
            <v>25316</v>
          </cell>
          <cell r="F410">
            <v>9996</v>
          </cell>
          <cell r="G410">
            <v>10280</v>
          </cell>
          <cell r="H410">
            <v>5040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C411" t="str">
            <v>Hermiston Purchase p99563</v>
          </cell>
          <cell r="E411">
            <v>1370047.1037299999</v>
          </cell>
          <cell r="F411">
            <v>9676.5873150000007</v>
          </cell>
          <cell r="G411">
            <v>144611.54793</v>
          </cell>
          <cell r="H411">
            <v>158003.03948500002</v>
          </cell>
          <cell r="I411">
            <v>139402.02691499999</v>
          </cell>
          <cell r="J411">
            <v>149094.19665500001</v>
          </cell>
          <cell r="K411">
            <v>134427.01385000002</v>
          </cell>
          <cell r="L411">
            <v>136517.47912500001</v>
          </cell>
          <cell r="M411">
            <v>124714.44151999999</v>
          </cell>
          <cell r="N411">
            <v>113184.54547499999</v>
          </cell>
          <cell r="O411">
            <v>121764.488645</v>
          </cell>
          <cell r="P411">
            <v>102948.47639</v>
          </cell>
          <cell r="Q411">
            <v>35703.260425</v>
          </cell>
        </row>
        <row r="412">
          <cell r="C412" t="str">
            <v>Hurricane Purchase p393045</v>
          </cell>
          <cell r="E412">
            <v>485.51999183999999</v>
          </cell>
          <cell r="F412">
            <v>161.83999439999999</v>
          </cell>
          <cell r="G412">
            <v>161.83999872000001</v>
          </cell>
          <cell r="H412">
            <v>161.83999872000001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C413" t="str">
            <v>Idaho Power p278538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C414" t="str">
            <v>IPP Purchase</v>
          </cell>
          <cell r="E414">
            <v>573306.99494400003</v>
          </cell>
          <cell r="F414">
            <v>49411.000800000002</v>
          </cell>
          <cell r="G414">
            <v>52875.998160000003</v>
          </cell>
          <cell r="H414">
            <v>52503.998160000003</v>
          </cell>
          <cell r="I414">
            <v>37694.001600000003</v>
          </cell>
          <cell r="J414">
            <v>61508.999184</v>
          </cell>
          <cell r="K414">
            <v>44091.999360000002</v>
          </cell>
          <cell r="L414">
            <v>49123.998720000003</v>
          </cell>
          <cell r="M414">
            <v>52616.996879999999</v>
          </cell>
          <cell r="N414">
            <v>45965.001600000003</v>
          </cell>
          <cell r="O414">
            <v>43834.99944</v>
          </cell>
          <cell r="P414">
            <v>33301.000800000002</v>
          </cell>
          <cell r="Q414">
            <v>50379.000240000001</v>
          </cell>
        </row>
        <row r="415">
          <cell r="C415" t="str">
            <v>Kennecott Generation Incentive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C416" t="str">
            <v>LADWP p491303-4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C417" t="str">
            <v>MagCorp p229846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C418" t="str">
            <v>MagCorp Reserves p510378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C419" t="str">
            <v>Morgan Stanley p189046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C420" t="str">
            <v>Morgan Stanley p272153-6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C421" t="str">
            <v>Morgan Stanley p272154-7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C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C423" t="str">
            <v>Nucor p346856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C424" t="str">
            <v>P4 Production p137215/p145258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C425" t="str">
            <v>PGE Cove p83984</v>
          </cell>
          <cell r="E425">
            <v>12000</v>
          </cell>
          <cell r="F425">
            <v>990</v>
          </cell>
          <cell r="G425">
            <v>1014</v>
          </cell>
          <cell r="H425">
            <v>1014</v>
          </cell>
          <cell r="I425">
            <v>990</v>
          </cell>
          <cell r="J425">
            <v>1014</v>
          </cell>
          <cell r="K425">
            <v>990</v>
          </cell>
          <cell r="L425">
            <v>1014</v>
          </cell>
          <cell r="M425">
            <v>1014</v>
          </cell>
          <cell r="N425">
            <v>942</v>
          </cell>
          <cell r="O425">
            <v>1014</v>
          </cell>
          <cell r="P425">
            <v>990</v>
          </cell>
          <cell r="Q425">
            <v>1014</v>
          </cell>
        </row>
        <row r="426">
          <cell r="C426" t="str">
            <v>Rock River Wind p100371</v>
          </cell>
          <cell r="E426">
            <v>139257.40028279999</v>
          </cell>
          <cell r="F426">
            <v>7664.027298</v>
          </cell>
          <cell r="G426">
            <v>5463.8122053999996</v>
          </cell>
          <cell r="H426">
            <v>6603.0470154000004</v>
          </cell>
          <cell r="I426">
            <v>8576.7853959999993</v>
          </cell>
          <cell r="J426">
            <v>12292.577044</v>
          </cell>
          <cell r="K426">
            <v>16724.044074000001</v>
          </cell>
          <cell r="L426">
            <v>17219.250781999999</v>
          </cell>
          <cell r="M426">
            <v>16981.926626</v>
          </cell>
          <cell r="N426">
            <v>13408.72273</v>
          </cell>
          <cell r="O426">
            <v>13553.3307</v>
          </cell>
          <cell r="P426">
            <v>10614.642722000001</v>
          </cell>
          <cell r="Q426">
            <v>10155.233689999999</v>
          </cell>
        </row>
        <row r="427">
          <cell r="C427" t="str">
            <v>Roseburg Forest Products p312292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C428" t="str">
            <v>Small Purchases east</v>
          </cell>
          <cell r="E428">
            <v>2611.0000392000002</v>
          </cell>
          <cell r="F428">
            <v>102.0000024</v>
          </cell>
          <cell r="G428">
            <v>141.99999624</v>
          </cell>
          <cell r="H428">
            <v>64.999998959999999</v>
          </cell>
          <cell r="I428">
            <v>142.99999919999999</v>
          </cell>
          <cell r="J428">
            <v>120.9999936</v>
          </cell>
          <cell r="K428">
            <v>277.00000560000001</v>
          </cell>
          <cell r="L428">
            <v>318.00000383999998</v>
          </cell>
          <cell r="M428">
            <v>321.00000527999998</v>
          </cell>
          <cell r="N428">
            <v>386.00002560000001</v>
          </cell>
          <cell r="O428">
            <v>319.00000679999999</v>
          </cell>
          <cell r="P428">
            <v>243</v>
          </cell>
          <cell r="Q428">
            <v>174.00000168</v>
          </cell>
        </row>
        <row r="429">
          <cell r="C429" t="str">
            <v>Small Purchases west</v>
          </cell>
          <cell r="E429">
            <v>658.00000639199993</v>
          </cell>
          <cell r="F429">
            <v>28.000000799999999</v>
          </cell>
          <cell r="G429">
            <v>43.000000800000002</v>
          </cell>
          <cell r="H429">
            <v>63.000000479999997</v>
          </cell>
          <cell r="I429">
            <v>52.000002000000002</v>
          </cell>
          <cell r="J429">
            <v>54.999999119999998</v>
          </cell>
          <cell r="K429">
            <v>28.000000799999999</v>
          </cell>
          <cell r="L429">
            <v>23.000000375999999</v>
          </cell>
          <cell r="M429">
            <v>10.999999824</v>
          </cell>
          <cell r="N429">
            <v>32.999998079999997</v>
          </cell>
          <cell r="O429">
            <v>2.999999952</v>
          </cell>
          <cell r="P429">
            <v>70.999999200000005</v>
          </cell>
          <cell r="Q429">
            <v>248.00000496000001</v>
          </cell>
        </row>
        <row r="430">
          <cell r="C430" t="str">
            <v>Three Buttes Wind p460457</v>
          </cell>
          <cell r="E430">
            <v>322860.35962</v>
          </cell>
          <cell r="F430">
            <v>18542.120126000002</v>
          </cell>
          <cell r="G430">
            <v>16527.199752</v>
          </cell>
          <cell r="H430">
            <v>16931.139631999999</v>
          </cell>
          <cell r="I430">
            <v>22289.619878000001</v>
          </cell>
          <cell r="J430">
            <v>27994.779618</v>
          </cell>
          <cell r="K430">
            <v>31442.619535999998</v>
          </cell>
          <cell r="L430">
            <v>37696.659749999999</v>
          </cell>
          <cell r="M430">
            <v>36154.299875999997</v>
          </cell>
          <cell r="N430">
            <v>25045.600102</v>
          </cell>
          <cell r="O430">
            <v>36829.000740000003</v>
          </cell>
          <cell r="P430">
            <v>26535.160361999999</v>
          </cell>
          <cell r="Q430">
            <v>26872.160248</v>
          </cell>
        </row>
        <row r="431">
          <cell r="C431" t="str">
            <v>Top of the World Wind p522807</v>
          </cell>
          <cell r="E431">
            <v>609771.931812</v>
          </cell>
          <cell r="F431">
            <v>36653.702738</v>
          </cell>
          <cell r="G431">
            <v>29251.939254000001</v>
          </cell>
          <cell r="H431">
            <v>31604.466164000001</v>
          </cell>
          <cell r="I431">
            <v>34253.026874000003</v>
          </cell>
          <cell r="J431">
            <v>43856.710572000004</v>
          </cell>
          <cell r="K431">
            <v>64168.399713999999</v>
          </cell>
          <cell r="L431">
            <v>84272.646800000002</v>
          </cell>
          <cell r="M431">
            <v>80216.663883999994</v>
          </cell>
          <cell r="N431">
            <v>60510.135031999998</v>
          </cell>
          <cell r="O431">
            <v>57688.535087999997</v>
          </cell>
          <cell r="P431">
            <v>46926.049857999998</v>
          </cell>
          <cell r="Q431">
            <v>40369.655833999997</v>
          </cell>
        </row>
        <row r="432">
          <cell r="C432" t="str">
            <v>Tri-State Purchase p27057</v>
          </cell>
          <cell r="E432">
            <v>142625</v>
          </cell>
          <cell r="F432">
            <v>9517.5</v>
          </cell>
          <cell r="G432">
            <v>13513.75</v>
          </cell>
          <cell r="H432">
            <v>13741.25</v>
          </cell>
          <cell r="I432">
            <v>12263.75</v>
          </cell>
          <cell r="J432">
            <v>12587.5</v>
          </cell>
          <cell r="K432">
            <v>8266.25</v>
          </cell>
          <cell r="L432">
            <v>9272.5</v>
          </cell>
          <cell r="M432">
            <v>13448.75</v>
          </cell>
          <cell r="N432">
            <v>12055</v>
          </cell>
          <cell r="O432">
            <v>13351.25</v>
          </cell>
          <cell r="P432">
            <v>12930</v>
          </cell>
          <cell r="Q432">
            <v>11677.5</v>
          </cell>
        </row>
        <row r="433">
          <cell r="C433" t="str">
            <v>West Valley Toll</v>
          </cell>
          <cell r="E433">
            <v>95535.502517000015</v>
          </cell>
          <cell r="F433">
            <v>2150.5527649999999</v>
          </cell>
          <cell r="G433">
            <v>20667.896142999998</v>
          </cell>
          <cell r="H433">
            <v>30866.767094499999</v>
          </cell>
          <cell r="I433">
            <v>19086.582480000001</v>
          </cell>
          <cell r="J433">
            <v>7811.0577825</v>
          </cell>
          <cell r="K433">
            <v>3390</v>
          </cell>
          <cell r="L433">
            <v>1160</v>
          </cell>
          <cell r="M433">
            <v>7370</v>
          </cell>
          <cell r="N433">
            <v>770</v>
          </cell>
          <cell r="O433">
            <v>0</v>
          </cell>
          <cell r="P433">
            <v>640</v>
          </cell>
          <cell r="Q433">
            <v>1622.646252</v>
          </cell>
        </row>
        <row r="434">
          <cell r="C434" t="str">
            <v>Wolverine Creek Wind p244520</v>
          </cell>
          <cell r="E434">
            <v>176895.57671599998</v>
          </cell>
          <cell r="F434">
            <v>15064.551766</v>
          </cell>
          <cell r="G434">
            <v>14710.268208</v>
          </cell>
          <cell r="H434">
            <v>13803.826406</v>
          </cell>
          <cell r="I434">
            <v>12841.725202</v>
          </cell>
          <cell r="J434">
            <v>11114.663386</v>
          </cell>
          <cell r="K434">
            <v>14539.147800000001</v>
          </cell>
          <cell r="L434">
            <v>11582.923871999999</v>
          </cell>
          <cell r="M434">
            <v>13115.196255999999</v>
          </cell>
          <cell r="N434">
            <v>10342.276598</v>
          </cell>
          <cell r="O434">
            <v>20614.079720000002</v>
          </cell>
          <cell r="P434">
            <v>19836.218258000001</v>
          </cell>
          <cell r="Q434">
            <v>19330.699243999999</v>
          </cell>
        </row>
        <row r="437">
          <cell r="E437">
            <v>4592418.4980596323</v>
          </cell>
          <cell r="F437">
            <v>242357.76287159996</v>
          </cell>
          <cell r="G437">
            <v>422094.78910416004</v>
          </cell>
          <cell r="H437">
            <v>439525.60373226</v>
          </cell>
          <cell r="I437">
            <v>379368.17011219996</v>
          </cell>
          <cell r="J437">
            <v>416265.41506422008</v>
          </cell>
          <cell r="K437">
            <v>411859.20717039995</v>
          </cell>
          <cell r="L437">
            <v>443363.68860121607</v>
          </cell>
          <cell r="M437">
            <v>449868.80108110403</v>
          </cell>
          <cell r="N437">
            <v>376517.54673268006</v>
          </cell>
          <cell r="O437">
            <v>416775.52066975192</v>
          </cell>
          <cell r="P437">
            <v>333846.14754119999</v>
          </cell>
          <cell r="Q437">
            <v>260575.84537883996</v>
          </cell>
        </row>
        <row r="440">
          <cell r="C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C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5">
          <cell r="C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C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51">
          <cell r="C451" t="str">
            <v>QF California</v>
          </cell>
          <cell r="E451">
            <v>35584.610280527995</v>
          </cell>
          <cell r="F451">
            <v>6393.6079200000004</v>
          </cell>
          <cell r="G451">
            <v>1254.0814122240001</v>
          </cell>
          <cell r="H451">
            <v>549.76596600000005</v>
          </cell>
          <cell r="I451">
            <v>439.45848000000001</v>
          </cell>
          <cell r="J451">
            <v>406.05067478400002</v>
          </cell>
          <cell r="K451">
            <v>689.29157808000002</v>
          </cell>
          <cell r="L451">
            <v>1743.4885583999999</v>
          </cell>
          <cell r="M451">
            <v>3262.9649619359998</v>
          </cell>
          <cell r="N451">
            <v>3967.7561347200003</v>
          </cell>
          <cell r="O451">
            <v>4529.9317696799999</v>
          </cell>
          <cell r="P451">
            <v>6155.6493556800006</v>
          </cell>
          <cell r="Q451">
            <v>6192.5634690240004</v>
          </cell>
        </row>
        <row r="452">
          <cell r="C452" t="str">
            <v>QF Idaho</v>
          </cell>
          <cell r="E452">
            <v>94815.060631439992</v>
          </cell>
          <cell r="F452">
            <v>11385.851457600002</v>
          </cell>
          <cell r="G452">
            <v>9365.2135641599998</v>
          </cell>
          <cell r="H452">
            <v>7507.6617333599997</v>
          </cell>
          <cell r="I452">
            <v>6989.7557231999999</v>
          </cell>
          <cell r="J452">
            <v>7382.1090400800003</v>
          </cell>
          <cell r="K452">
            <v>7210.9269144</v>
          </cell>
          <cell r="L452">
            <v>6844.5506111999994</v>
          </cell>
          <cell r="M452">
            <v>6565.7476893599996</v>
          </cell>
          <cell r="N452">
            <v>5982.3715728000006</v>
          </cell>
          <cell r="O452">
            <v>7305.7790519999999</v>
          </cell>
          <cell r="P452">
            <v>8060.1700463999996</v>
          </cell>
          <cell r="Q452">
            <v>10214.923226879999</v>
          </cell>
        </row>
        <row r="453">
          <cell r="C453" t="str">
            <v>QF Oregon</v>
          </cell>
          <cell r="E453">
            <v>259186.87602780003</v>
          </cell>
          <cell r="F453">
            <v>22423.839695999999</v>
          </cell>
          <cell r="G453">
            <v>19749.425063039998</v>
          </cell>
          <cell r="H453">
            <v>18646.705221240001</v>
          </cell>
          <cell r="I453">
            <v>18326.903605200001</v>
          </cell>
          <cell r="J453">
            <v>16178.966808720001</v>
          </cell>
          <cell r="K453">
            <v>17471.686824</v>
          </cell>
          <cell r="L453">
            <v>20537.371535999999</v>
          </cell>
          <cell r="M453">
            <v>22421.852260799998</v>
          </cell>
          <cell r="N453">
            <v>20768.570054399999</v>
          </cell>
          <cell r="O453">
            <v>25056.606616800003</v>
          </cell>
          <cell r="P453">
            <v>27683.749656</v>
          </cell>
          <cell r="Q453">
            <v>29921.1986856</v>
          </cell>
        </row>
        <row r="454">
          <cell r="C454" t="str">
            <v>QF Utah</v>
          </cell>
          <cell r="E454">
            <v>23972.638073280003</v>
          </cell>
          <cell r="F454">
            <v>2245.7979359999999</v>
          </cell>
          <cell r="G454">
            <v>1994.2197575999999</v>
          </cell>
          <cell r="H454">
            <v>2058.7059576000001</v>
          </cell>
          <cell r="I454">
            <v>1755.095832</v>
          </cell>
          <cell r="J454">
            <v>2029.9223088000001</v>
          </cell>
          <cell r="K454">
            <v>2052.5579567999998</v>
          </cell>
          <cell r="L454">
            <v>1653.97454064</v>
          </cell>
          <cell r="M454">
            <v>1753.0778702399998</v>
          </cell>
          <cell r="N454">
            <v>1796.8411507200001</v>
          </cell>
          <cell r="O454">
            <v>2017.7062008</v>
          </cell>
          <cell r="P454">
            <v>2211.283152</v>
          </cell>
          <cell r="Q454">
            <v>2403.4554100799996</v>
          </cell>
        </row>
        <row r="455">
          <cell r="C455" t="str">
            <v>QF Washington</v>
          </cell>
          <cell r="E455">
            <v>18421.25903184</v>
          </cell>
          <cell r="F455">
            <v>2958.9749280000001</v>
          </cell>
          <cell r="G455">
            <v>3423.9013175999999</v>
          </cell>
          <cell r="H455">
            <v>3457.2382464000002</v>
          </cell>
          <cell r="I455">
            <v>3040.8173999999999</v>
          </cell>
          <cell r="J455">
            <v>2167.2243096000002</v>
          </cell>
          <cell r="K455">
            <v>1708.7570639999999</v>
          </cell>
          <cell r="L455">
            <v>1664.2435559999999</v>
          </cell>
          <cell r="M455">
            <v>1.4880000000000001E-2</v>
          </cell>
          <cell r="N455">
            <v>6.7200000000000003E-3</v>
          </cell>
          <cell r="O455">
            <v>2.2290239999999999E-2</v>
          </cell>
          <cell r="P455">
            <v>3.5999999999999997E-2</v>
          </cell>
          <cell r="Q455">
            <v>2.232E-2</v>
          </cell>
        </row>
        <row r="456">
          <cell r="C456" t="str">
            <v>QF Wyoming</v>
          </cell>
          <cell r="E456">
            <v>11526.389112288</v>
          </cell>
          <cell r="F456">
            <v>1839.2520959999999</v>
          </cell>
          <cell r="G456">
            <v>1984.6262496000002</v>
          </cell>
          <cell r="H456">
            <v>1973.922768744</v>
          </cell>
          <cell r="I456">
            <v>1744.7340240000001</v>
          </cell>
          <cell r="J456">
            <v>748.88930016000006</v>
          </cell>
          <cell r="K456">
            <v>163.89862271999999</v>
          </cell>
          <cell r="L456">
            <v>170.23039919999999</v>
          </cell>
          <cell r="M456">
            <v>176.21763504</v>
          </cell>
          <cell r="N456">
            <v>164.82717820800002</v>
          </cell>
          <cell r="O456">
            <v>155.393208216</v>
          </cell>
          <cell r="P456">
            <v>574.91844480000009</v>
          </cell>
          <cell r="Q456">
            <v>1829.4791855999999</v>
          </cell>
        </row>
        <row r="457">
          <cell r="C457" t="str">
            <v>Biomass One QF</v>
          </cell>
          <cell r="E457">
            <v>222799.02000000005</v>
          </cell>
          <cell r="F457">
            <v>19150.88</v>
          </cell>
          <cell r="G457">
            <v>19729.52</v>
          </cell>
          <cell r="H457">
            <v>19800.240000000002</v>
          </cell>
          <cell r="I457">
            <v>16100.36</v>
          </cell>
          <cell r="J457">
            <v>19800.240000000002</v>
          </cell>
          <cell r="K457">
            <v>19080</v>
          </cell>
          <cell r="L457">
            <v>19657.28</v>
          </cell>
          <cell r="M457">
            <v>19764.88</v>
          </cell>
          <cell r="N457">
            <v>17861.759999999998</v>
          </cell>
          <cell r="O457">
            <v>19764.88</v>
          </cell>
          <cell r="P457">
            <v>19117.439999999999</v>
          </cell>
          <cell r="Q457">
            <v>12971.54</v>
          </cell>
        </row>
        <row r="458">
          <cell r="C458" t="str">
            <v>Blue Mountain Wind QF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C459" t="str">
            <v>Butter Creek Wind QF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C460" t="str">
            <v>Chevron Wind p499335 QF</v>
          </cell>
          <cell r="E460">
            <v>44528.233715599999</v>
          </cell>
          <cell r="F460">
            <v>2251.9630023999998</v>
          </cell>
          <cell r="G460">
            <v>1602.1080614</v>
          </cell>
          <cell r="H460">
            <v>2443.6332385999999</v>
          </cell>
          <cell r="I460">
            <v>2626.9102326000002</v>
          </cell>
          <cell r="J460">
            <v>4831.4028743999997</v>
          </cell>
          <cell r="K460">
            <v>5103.0602674000002</v>
          </cell>
          <cell r="L460">
            <v>5434.0061331999996</v>
          </cell>
          <cell r="M460">
            <v>5153.5192622000004</v>
          </cell>
          <cell r="N460">
            <v>4811.8592079999999</v>
          </cell>
          <cell r="O460">
            <v>4945.9786293999996</v>
          </cell>
          <cell r="P460">
            <v>2525.5459977999999</v>
          </cell>
          <cell r="Q460">
            <v>2798.2468082</v>
          </cell>
        </row>
        <row r="461">
          <cell r="C461" t="str">
            <v>Co-Gen II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C462" t="str">
            <v>DCFP p316701 QF</v>
          </cell>
          <cell r="E462">
            <v>1148.099984616</v>
          </cell>
          <cell r="F462">
            <v>87.199999199999993</v>
          </cell>
          <cell r="G462">
            <v>41.799998735999999</v>
          </cell>
          <cell r="H462">
            <v>53.299996319999998</v>
          </cell>
          <cell r="I462">
            <v>88.899998400000001</v>
          </cell>
          <cell r="J462">
            <v>195.9999924</v>
          </cell>
          <cell r="K462">
            <v>162.30000960000001</v>
          </cell>
          <cell r="L462">
            <v>69.100000679999994</v>
          </cell>
          <cell r="M462">
            <v>48.000000720000003</v>
          </cell>
          <cell r="N462">
            <v>32.999998079999997</v>
          </cell>
          <cell r="O462">
            <v>113.19999432</v>
          </cell>
          <cell r="P462">
            <v>105.9000048</v>
          </cell>
          <cell r="Q462">
            <v>149.39999136</v>
          </cell>
        </row>
        <row r="463">
          <cell r="C463" t="str">
            <v>Co-Gen II p349170 QF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C464" t="str">
            <v>Evergreen BioPower p351030 QF</v>
          </cell>
          <cell r="E464">
            <v>43274.630908800005</v>
          </cell>
          <cell r="F464">
            <v>3101.9696208</v>
          </cell>
          <cell r="G464">
            <v>3612.7564848000002</v>
          </cell>
          <cell r="H464">
            <v>4770.2950799999999</v>
          </cell>
          <cell r="I464">
            <v>4672.5986400000002</v>
          </cell>
          <cell r="J464">
            <v>5024.3275199999998</v>
          </cell>
          <cell r="K464">
            <v>3420.53712</v>
          </cell>
          <cell r="L464">
            <v>2413.5150143999999</v>
          </cell>
          <cell r="M464">
            <v>3392.1836831999999</v>
          </cell>
          <cell r="N464">
            <v>2897.0376000000001</v>
          </cell>
          <cell r="O464">
            <v>3109.2644399999999</v>
          </cell>
          <cell r="P464">
            <v>3135.2077055999998</v>
          </cell>
          <cell r="Q464">
            <v>3724.9380000000001</v>
          </cell>
        </row>
        <row r="465">
          <cell r="C465" t="str">
            <v>ExxonMobil p255042 QF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Five Pine Wind QF</v>
          </cell>
          <cell r="E466">
            <v>49135.540107999994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333.95999599999999</v>
          </cell>
          <cell r="M466">
            <v>9893.8799980000003</v>
          </cell>
          <cell r="N466">
            <v>8211.1600569999991</v>
          </cell>
          <cell r="O466">
            <v>11381.360000999999</v>
          </cell>
          <cell r="P466">
            <v>9115.240178</v>
          </cell>
          <cell r="Q466">
            <v>10199.939877999999</v>
          </cell>
        </row>
        <row r="467">
          <cell r="C467" t="str">
            <v>Kennecott Refinery QF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C468" t="str">
            <v>Kennecott Smelter QF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C469" t="str">
            <v>Mountain Wind 1 p367721 QF</v>
          </cell>
          <cell r="E469">
            <v>151795.77214399999</v>
          </cell>
          <cell r="F469">
            <v>7116.6958839999998</v>
          </cell>
          <cell r="G469">
            <v>6376.7883860000002</v>
          </cell>
          <cell r="H469">
            <v>8228.4020500000006</v>
          </cell>
          <cell r="I469">
            <v>10960.574798</v>
          </cell>
          <cell r="J469">
            <v>13586.75505</v>
          </cell>
          <cell r="K469">
            <v>15791.739336000001</v>
          </cell>
          <cell r="L469">
            <v>19310.413806</v>
          </cell>
          <cell r="M469">
            <v>19724.358909999999</v>
          </cell>
          <cell r="N469">
            <v>13188.200752000001</v>
          </cell>
          <cell r="O469">
            <v>15011.844386000001</v>
          </cell>
          <cell r="P469">
            <v>12387.092000000001</v>
          </cell>
          <cell r="Q469">
            <v>10112.906786</v>
          </cell>
        </row>
        <row r="470">
          <cell r="C470" t="str">
            <v>Mountain Wind 2 p398449 QF</v>
          </cell>
          <cell r="E470">
            <v>189638.2241284</v>
          </cell>
          <cell r="F470">
            <v>10738.863106000001</v>
          </cell>
          <cell r="G470">
            <v>9240.0829104000004</v>
          </cell>
          <cell r="H470">
            <v>10201.945475</v>
          </cell>
          <cell r="I470">
            <v>11716.592025</v>
          </cell>
          <cell r="J470">
            <v>14783.710014</v>
          </cell>
          <cell r="K470">
            <v>18567.901806000002</v>
          </cell>
          <cell r="L470">
            <v>23245.275775999999</v>
          </cell>
          <cell r="M470">
            <v>25455.908289999999</v>
          </cell>
          <cell r="N470">
            <v>16501.251587999999</v>
          </cell>
          <cell r="O470">
            <v>18404.189721999999</v>
          </cell>
          <cell r="P470">
            <v>14964.349312</v>
          </cell>
          <cell r="Q470">
            <v>15818.154103999999</v>
          </cell>
        </row>
        <row r="471">
          <cell r="C471" t="str">
            <v>North Point Wind QF</v>
          </cell>
          <cell r="E471">
            <v>106755.999692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722.87998400000004</v>
          </cell>
          <cell r="M471">
            <v>21429.679258</v>
          </cell>
          <cell r="N471">
            <v>17829.520445999999</v>
          </cell>
          <cell r="O471">
            <v>24619.079628</v>
          </cell>
          <cell r="P471">
            <v>20001.599880000002</v>
          </cell>
          <cell r="Q471">
            <v>22153.240495999999</v>
          </cell>
        </row>
        <row r="472">
          <cell r="C472" t="str">
            <v>Oregon Wind Farm QF</v>
          </cell>
          <cell r="E472">
            <v>161172.20426800003</v>
          </cell>
          <cell r="F472">
            <v>18936.685344000001</v>
          </cell>
          <cell r="G472">
            <v>19469.248414000002</v>
          </cell>
          <cell r="H472">
            <v>14990.563662</v>
          </cell>
          <cell r="I472">
            <v>12063.336724000001</v>
          </cell>
          <cell r="J472">
            <v>12178.633551999999</v>
          </cell>
          <cell r="K472">
            <v>14007.070126000001</v>
          </cell>
          <cell r="L472">
            <v>4812.9757808000004</v>
          </cell>
          <cell r="M472">
            <v>9182.6977912000002</v>
          </cell>
          <cell r="N472">
            <v>10135.68136</v>
          </cell>
          <cell r="O472">
            <v>12982.568520000001</v>
          </cell>
          <cell r="P472">
            <v>15978.971646</v>
          </cell>
          <cell r="Q472">
            <v>16433.771347999998</v>
          </cell>
        </row>
        <row r="473">
          <cell r="C473" t="str">
            <v>Pioneer Wind Park I QF</v>
          </cell>
          <cell r="E473">
            <v>123638.328138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2265.5456600000002</v>
          </cell>
          <cell r="K473">
            <v>19652.69354</v>
          </cell>
          <cell r="L473">
            <v>21383.178304000001</v>
          </cell>
          <cell r="M473">
            <v>21130.506411999999</v>
          </cell>
          <cell r="N473">
            <v>17886.348507999999</v>
          </cell>
          <cell r="O473">
            <v>16557.323966</v>
          </cell>
          <cell r="P473">
            <v>13593.997896000001</v>
          </cell>
          <cell r="Q473">
            <v>11168.733851999999</v>
          </cell>
        </row>
        <row r="474">
          <cell r="C474" t="str">
            <v>Pioneer Wind Park II QF</v>
          </cell>
          <cell r="E474">
            <v>81026.740661999997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689.83002799999997</v>
          </cell>
          <cell r="M474">
            <v>21130.506411999999</v>
          </cell>
          <cell r="N474">
            <v>17886.348507999999</v>
          </cell>
          <cell r="O474">
            <v>16557.323966</v>
          </cell>
          <cell r="P474">
            <v>13593.997896000001</v>
          </cell>
          <cell r="Q474">
            <v>11168.733851999999</v>
          </cell>
        </row>
        <row r="475">
          <cell r="C475" t="str">
            <v>Power County North Wind QF p575612</v>
          </cell>
          <cell r="E475">
            <v>60040.1003968</v>
          </cell>
          <cell r="F475">
            <v>4421.3613340000002</v>
          </cell>
          <cell r="G475">
            <v>3154.8016584000002</v>
          </cell>
          <cell r="H475">
            <v>3099.5494635999999</v>
          </cell>
          <cell r="I475">
            <v>4010.086976</v>
          </cell>
          <cell r="J475">
            <v>4723.9238771999999</v>
          </cell>
          <cell r="K475">
            <v>5822.5396668000003</v>
          </cell>
          <cell r="L475">
            <v>6425.4016240000001</v>
          </cell>
          <cell r="M475">
            <v>6241.7096984</v>
          </cell>
          <cell r="N475">
            <v>5490.0428003999996</v>
          </cell>
          <cell r="O475">
            <v>6524.4998699999996</v>
          </cell>
          <cell r="P475">
            <v>5389.9674293999997</v>
          </cell>
          <cell r="Q475">
            <v>4736.2159985999997</v>
          </cell>
        </row>
        <row r="476">
          <cell r="C476" t="str">
            <v>Power County South Wind QF p575614</v>
          </cell>
          <cell r="E476">
            <v>57129.575005599989</v>
          </cell>
          <cell r="F476">
            <v>4166.4177386000001</v>
          </cell>
          <cell r="G476">
            <v>2938.1419145999998</v>
          </cell>
          <cell r="H476">
            <v>2882.4263759999999</v>
          </cell>
          <cell r="I476">
            <v>3784.8030008000001</v>
          </cell>
          <cell r="J476">
            <v>4463.5195127999996</v>
          </cell>
          <cell r="K476">
            <v>5595.0824388000001</v>
          </cell>
          <cell r="L476">
            <v>6138.9231116000001</v>
          </cell>
          <cell r="M476">
            <v>6030.4484504000002</v>
          </cell>
          <cell r="N476">
            <v>5249.6650224000005</v>
          </cell>
          <cell r="O476">
            <v>6267.4989999999998</v>
          </cell>
          <cell r="P476">
            <v>5117.0204519999998</v>
          </cell>
          <cell r="Q476">
            <v>4495.6279875999999</v>
          </cell>
        </row>
        <row r="477">
          <cell r="C477" t="str">
            <v>Roseburg Dillard QF</v>
          </cell>
          <cell r="E477">
            <v>34999.9998768</v>
          </cell>
          <cell r="F477">
            <v>0</v>
          </cell>
          <cell r="G477">
            <v>4999.9999200000002</v>
          </cell>
          <cell r="H477">
            <v>4999.9999200000002</v>
          </cell>
          <cell r="I477">
            <v>5000.0001840000004</v>
          </cell>
          <cell r="J477">
            <v>999.99998400000004</v>
          </cell>
          <cell r="K477">
            <v>1999.9999439999999</v>
          </cell>
          <cell r="L477">
            <v>4999.9999200000002</v>
          </cell>
          <cell r="M477">
            <v>4999.9999200000002</v>
          </cell>
          <cell r="N477">
            <v>5000.0001407999998</v>
          </cell>
          <cell r="O477">
            <v>1499.9999760000001</v>
          </cell>
          <cell r="P477">
            <v>499.99996800000002</v>
          </cell>
          <cell r="Q477">
            <v>0</v>
          </cell>
        </row>
        <row r="478">
          <cell r="C478" t="str">
            <v>SF Phosphates</v>
          </cell>
          <cell r="E478">
            <v>77788.881779999982</v>
          </cell>
          <cell r="F478">
            <v>6711.8184000000001</v>
          </cell>
          <cell r="G478">
            <v>7713.3091439999998</v>
          </cell>
          <cell r="H478">
            <v>7535.1948000000002</v>
          </cell>
          <cell r="I478">
            <v>7439.5944</v>
          </cell>
          <cell r="J478">
            <v>7867.6735200000003</v>
          </cell>
          <cell r="K478">
            <v>5751.3458879999998</v>
          </cell>
          <cell r="L478">
            <v>5607.6098400000001</v>
          </cell>
          <cell r="M478">
            <v>5385.9570623999998</v>
          </cell>
          <cell r="N478">
            <v>4909.4232095999996</v>
          </cell>
          <cell r="O478">
            <v>6420.0065039999999</v>
          </cell>
          <cell r="P478">
            <v>6864.0767999999998</v>
          </cell>
          <cell r="Q478">
            <v>5582.8722120000002</v>
          </cell>
        </row>
        <row r="479">
          <cell r="C479" t="str">
            <v>Spanish Fork Wind 2 p311681 QF</v>
          </cell>
          <cell r="E479">
            <v>51422.272402640003</v>
          </cell>
          <cell r="F479">
            <v>4711.3573399999996</v>
          </cell>
          <cell r="G479">
            <v>4740.9886844000002</v>
          </cell>
          <cell r="H479">
            <v>5470.0798584000004</v>
          </cell>
          <cell r="I479">
            <v>5037.6384120000002</v>
          </cell>
          <cell r="J479">
            <v>4439.9723284000002</v>
          </cell>
          <cell r="K479">
            <v>4820.2333719999997</v>
          </cell>
          <cell r="L479">
            <v>4973.2312196000003</v>
          </cell>
          <cell r="M479">
            <v>3192.0326885999998</v>
          </cell>
          <cell r="N479">
            <v>3603.4636866800001</v>
          </cell>
          <cell r="O479">
            <v>3338.5579014</v>
          </cell>
          <cell r="P479">
            <v>3443.7100306000002</v>
          </cell>
          <cell r="Q479">
            <v>3651.0068805599999</v>
          </cell>
        </row>
        <row r="480">
          <cell r="C480" t="str">
            <v>Sunnyside p83997/p59965 QF</v>
          </cell>
          <cell r="E480">
            <v>405399.1211039999</v>
          </cell>
          <cell r="F480">
            <v>36919.800000000003</v>
          </cell>
          <cell r="G480">
            <v>37349.990400000002</v>
          </cell>
          <cell r="H480">
            <v>38075.539199999999</v>
          </cell>
          <cell r="I480">
            <v>35977.248</v>
          </cell>
          <cell r="J480">
            <v>28110.180671999999</v>
          </cell>
          <cell r="K480">
            <v>36645.045623999998</v>
          </cell>
          <cell r="L480">
            <v>38162.291831999995</v>
          </cell>
          <cell r="M480">
            <v>37085.797487999997</v>
          </cell>
          <cell r="N480">
            <v>34600.944000000003</v>
          </cell>
          <cell r="O480">
            <v>36391.794288000005</v>
          </cell>
          <cell r="P480">
            <v>16727.308799999999</v>
          </cell>
          <cell r="Q480">
            <v>29353.180799999998</v>
          </cell>
        </row>
        <row r="481">
          <cell r="C481" t="str">
            <v>Tesoro QF</v>
          </cell>
          <cell r="E481">
            <v>47303.999999999993</v>
          </cell>
          <cell r="F481">
            <v>3888</v>
          </cell>
          <cell r="G481">
            <v>4017.6</v>
          </cell>
          <cell r="H481">
            <v>4017.6</v>
          </cell>
          <cell r="I481">
            <v>3888</v>
          </cell>
          <cell r="J481">
            <v>4017.6</v>
          </cell>
          <cell r="K481">
            <v>3888</v>
          </cell>
          <cell r="L481">
            <v>4017.6</v>
          </cell>
          <cell r="M481">
            <v>4017.6</v>
          </cell>
          <cell r="N481">
            <v>3628.8</v>
          </cell>
          <cell r="O481">
            <v>4017.6</v>
          </cell>
          <cell r="P481">
            <v>3888</v>
          </cell>
          <cell r="Q481">
            <v>4017.6</v>
          </cell>
        </row>
        <row r="482">
          <cell r="C482" t="str">
            <v>Threemile Canyon Wind QF p500139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C483" t="str">
            <v>US Magnesium QF</v>
          </cell>
          <cell r="E483">
            <v>79322.400800000003</v>
          </cell>
          <cell r="F483">
            <v>0</v>
          </cell>
          <cell r="G483">
            <v>7054.56</v>
          </cell>
          <cell r="H483">
            <v>7419.8591999999999</v>
          </cell>
          <cell r="I483">
            <v>7603.2003839999998</v>
          </cell>
          <cell r="J483">
            <v>10528.704</v>
          </cell>
          <cell r="K483">
            <v>8802.7199999999993</v>
          </cell>
          <cell r="L483">
            <v>10097.280000000001</v>
          </cell>
          <cell r="M483">
            <v>9993.4848000000002</v>
          </cell>
          <cell r="N483">
            <v>9061.6319999999996</v>
          </cell>
          <cell r="O483">
            <v>8760.9604159999999</v>
          </cell>
          <cell r="P483">
            <v>0</v>
          </cell>
          <cell r="Q483">
            <v>0</v>
          </cell>
        </row>
        <row r="484">
          <cell r="C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6">
          <cell r="E486">
            <v>2431825.9782724325</v>
          </cell>
          <cell r="F486">
            <v>169450.33580260002</v>
          </cell>
          <cell r="G486">
            <v>169813.16334096002</v>
          </cell>
          <cell r="H486">
            <v>168182.62821326402</v>
          </cell>
          <cell r="I486">
            <v>163266.60883920002</v>
          </cell>
          <cell r="J486">
            <v>166731.35099934399</v>
          </cell>
          <cell r="K486">
            <v>198407.38809860003</v>
          </cell>
          <cell r="L486">
            <v>211108.61157171999</v>
          </cell>
          <cell r="M486">
            <v>267433.02542249602</v>
          </cell>
          <cell r="N486">
            <v>231466.511695808</v>
          </cell>
          <cell r="O486">
            <v>255733.37034585598</v>
          </cell>
          <cell r="P486">
            <v>211135.23265107998</v>
          </cell>
          <cell r="Q486">
            <v>219097.75129150398</v>
          </cell>
        </row>
        <row r="489">
          <cell r="C489" t="str">
            <v>Canadian Entitlement p60828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C490" t="str">
            <v>Chelan - Rocky Reach p60827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C491" t="str">
            <v>Douglas - Wells p60828</v>
          </cell>
          <cell r="E491">
            <v>251137.27371299997</v>
          </cell>
          <cell r="F491">
            <v>26866.429942999999</v>
          </cell>
          <cell r="G491">
            <v>26147.943126999999</v>
          </cell>
          <cell r="H491">
            <v>19379.879809999999</v>
          </cell>
          <cell r="I491">
            <v>13253.289371000001</v>
          </cell>
          <cell r="J491">
            <v>15571.427806</v>
          </cell>
          <cell r="K491">
            <v>17316.119696000002</v>
          </cell>
          <cell r="L491">
            <v>19756.067042999999</v>
          </cell>
          <cell r="M491">
            <v>25753.44095</v>
          </cell>
          <cell r="N491">
            <v>18800.303983000002</v>
          </cell>
          <cell r="O491">
            <v>18079.045588000001</v>
          </cell>
          <cell r="P491">
            <v>22370.261032999999</v>
          </cell>
          <cell r="Q491">
            <v>27843.065363000002</v>
          </cell>
        </row>
        <row r="492">
          <cell r="C492" t="str">
            <v>Grant Displacement p270294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C493" t="str">
            <v>Grant Reasonable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C494" t="str">
            <v>Grant Meaningful Priority p390668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C495" t="str">
            <v>Grant Surplus p258951</v>
          </cell>
          <cell r="E495">
            <v>107072.09819530002</v>
          </cell>
          <cell r="F495">
            <v>11250.8026433</v>
          </cell>
          <cell r="G495">
            <v>11308.210232900001</v>
          </cell>
          <cell r="H495">
            <v>9153.7345590000004</v>
          </cell>
          <cell r="I495">
            <v>7248.5627961999999</v>
          </cell>
          <cell r="J495">
            <v>8478.6634940000004</v>
          </cell>
          <cell r="K495">
            <v>9461.0410933999992</v>
          </cell>
          <cell r="L495">
            <v>10639.7694481</v>
          </cell>
          <cell r="M495">
            <v>9859.3711455000011</v>
          </cell>
          <cell r="N495">
            <v>7278.4943733</v>
          </cell>
          <cell r="O495">
            <v>7090.2076550000002</v>
          </cell>
          <cell r="P495">
            <v>7886.2933708999999</v>
          </cell>
          <cell r="Q495">
            <v>7416.9473836999996</v>
          </cell>
        </row>
        <row r="496">
          <cell r="C496" t="str">
            <v>Grant Power Auction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C497" t="str">
            <v>Grant - Priest Rapids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C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</row>
        <row r="500">
          <cell r="E500">
            <v>358209.37190829997</v>
          </cell>
          <cell r="F500">
            <v>38117.232586300001</v>
          </cell>
          <cell r="G500">
            <v>37456.153359899996</v>
          </cell>
          <cell r="H500">
            <v>28533.614368999999</v>
          </cell>
          <cell r="I500">
            <v>20501.852167199999</v>
          </cell>
          <cell r="J500">
            <v>24050.0913</v>
          </cell>
          <cell r="K500">
            <v>26777.160789400001</v>
          </cell>
          <cell r="L500">
            <v>30395.836491099999</v>
          </cell>
          <cell r="M500">
            <v>35612.812095500005</v>
          </cell>
          <cell r="N500">
            <v>26078.798356300002</v>
          </cell>
          <cell r="O500">
            <v>25169.253242999999</v>
          </cell>
          <cell r="P500">
            <v>30256.554403899998</v>
          </cell>
          <cell r="Q500">
            <v>35260.012746699998</v>
          </cell>
        </row>
        <row r="502">
          <cell r="E502">
            <v>7382453.8482403634</v>
          </cell>
          <cell r="F502">
            <v>449925.33126050001</v>
          </cell>
          <cell r="G502">
            <v>629364.10580502008</v>
          </cell>
          <cell r="H502">
            <v>636241.84631452395</v>
          </cell>
          <cell r="I502">
            <v>563136.63111859991</v>
          </cell>
          <cell r="J502">
            <v>607046.85736356408</v>
          </cell>
          <cell r="K502">
            <v>637043.75605839991</v>
          </cell>
          <cell r="L502">
            <v>684868.13666403608</v>
          </cell>
          <cell r="M502">
            <v>752914.63859910006</v>
          </cell>
          <cell r="N502">
            <v>634062.85678478808</v>
          </cell>
          <cell r="O502">
            <v>697678.14425860788</v>
          </cell>
          <cell r="P502">
            <v>575237.93459617998</v>
          </cell>
          <cell r="Q502">
            <v>514933.60941704398</v>
          </cell>
        </row>
        <row r="505">
          <cell r="C505" t="str">
            <v>APGI/Colockum s191690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C506" t="str">
            <v>APS Exchange p58118/s58119</v>
          </cell>
          <cell r="E506">
            <v>74.748499999986961</v>
          </cell>
          <cell r="F506">
            <v>-137859.97816</v>
          </cell>
          <cell r="G506">
            <v>-142470.12444000001</v>
          </cell>
          <cell r="H506">
            <v>-142560.14858000001</v>
          </cell>
          <cell r="I506">
            <v>-68810.008400000006</v>
          </cell>
          <cell r="J506">
            <v>78180</v>
          </cell>
          <cell r="K506">
            <v>137820</v>
          </cell>
          <cell r="L506">
            <v>142650</v>
          </cell>
          <cell r="M506">
            <v>142380</v>
          </cell>
          <cell r="N506">
            <v>68775</v>
          </cell>
          <cell r="O506">
            <v>0</v>
          </cell>
          <cell r="P506">
            <v>0</v>
          </cell>
          <cell r="Q506">
            <v>-78029.99192</v>
          </cell>
        </row>
        <row r="507">
          <cell r="C507" t="str">
            <v>Black Hills CTs p64676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C508" t="str">
            <v>BPA Exchange p64706/p64888</v>
          </cell>
          <cell r="E508">
            <v>7.2399999917251989E-3</v>
          </cell>
          <cell r="F508">
            <v>132203.39111999999</v>
          </cell>
          <cell r="G508">
            <v>117796.60884</v>
          </cell>
          <cell r="H508">
            <v>0</v>
          </cell>
          <cell r="I508">
            <v>-66666.664799999999</v>
          </cell>
          <cell r="J508">
            <v>-66666.663119999997</v>
          </cell>
          <cell r="K508">
            <v>-66666.664799999999</v>
          </cell>
          <cell r="L508">
            <v>0</v>
          </cell>
          <cell r="M508">
            <v>0</v>
          </cell>
          <cell r="N508">
            <v>0</v>
          </cell>
          <cell r="O508">
            <v>-50000</v>
          </cell>
          <cell r="P508">
            <v>0</v>
          </cell>
          <cell r="Q508">
            <v>0</v>
          </cell>
        </row>
        <row r="509">
          <cell r="C509" t="str">
            <v xml:space="preserve">BPA FC II Wind p63507 </v>
          </cell>
          <cell r="E509">
            <v>238.86997100000002</v>
          </cell>
          <cell r="F509">
            <v>-64.07298486000002</v>
          </cell>
          <cell r="G509">
            <v>10.299943100000007</v>
          </cell>
          <cell r="H509">
            <v>22.04496838</v>
          </cell>
          <cell r="I509">
            <v>117.37988390000001</v>
          </cell>
          <cell r="J509">
            <v>22.579841400000021</v>
          </cell>
          <cell r="K509">
            <v>158.05994340000001</v>
          </cell>
          <cell r="L509">
            <v>31.944182020000085</v>
          </cell>
          <cell r="M509">
            <v>36.406180759999984</v>
          </cell>
          <cell r="N509">
            <v>-34.037481460000095</v>
          </cell>
          <cell r="O509">
            <v>15.196578939999995</v>
          </cell>
          <cell r="P509">
            <v>-95.20274907999999</v>
          </cell>
          <cell r="Q509">
            <v>18.271664499999986</v>
          </cell>
        </row>
        <row r="510">
          <cell r="C510" t="str">
            <v xml:space="preserve">BPA FC IV Wind p79207 </v>
          </cell>
          <cell r="E510">
            <v>2229.4502872000012</v>
          </cell>
          <cell r="F510">
            <v>-598.01465599999983</v>
          </cell>
          <cell r="G510">
            <v>96.132718600000317</v>
          </cell>
          <cell r="H510">
            <v>205.75301400000035</v>
          </cell>
          <cell r="I510">
            <v>1095.5452756</v>
          </cell>
          <cell r="J510">
            <v>210.7450144000004</v>
          </cell>
          <cell r="K510">
            <v>1475.2258860000002</v>
          </cell>
          <cell r="L510">
            <v>298.14539559999957</v>
          </cell>
          <cell r="M510">
            <v>339.79062000000067</v>
          </cell>
          <cell r="N510">
            <v>-317.6832430000004</v>
          </cell>
          <cell r="O510">
            <v>141.83433640000021</v>
          </cell>
          <cell r="P510">
            <v>-888.55944000000045</v>
          </cell>
          <cell r="Q510">
            <v>170.5353656000002</v>
          </cell>
        </row>
        <row r="511">
          <cell r="C511" t="str">
            <v>BPA Peaking p59820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C512" t="str">
            <v>BPA So. Idaho p64885/p83975/p64705</v>
          </cell>
          <cell r="E512">
            <v>30447.18496436104</v>
          </cell>
          <cell r="F512">
            <v>1191.3462557210007</v>
          </cell>
          <cell r="G512">
            <v>1223.7819018499983</v>
          </cell>
          <cell r="H512">
            <v>1650.0246976899991</v>
          </cell>
          <cell r="I512">
            <v>1449.6839710000058</v>
          </cell>
          <cell r="J512">
            <v>2429.5365650000022</v>
          </cell>
          <cell r="K512">
            <v>2922.0606899999971</v>
          </cell>
          <cell r="L512">
            <v>4456.8970000000263</v>
          </cell>
          <cell r="M512">
            <v>4262.073550000001</v>
          </cell>
          <cell r="N512">
            <v>3854.5202500000014</v>
          </cell>
          <cell r="O512">
            <v>3528.6899200000043</v>
          </cell>
          <cell r="P512">
            <v>2190.637121000007</v>
          </cell>
          <cell r="Q512">
            <v>1287.9330420999977</v>
          </cell>
        </row>
        <row r="513">
          <cell r="C513" t="str">
            <v>Cargill p483225/s6 p485390/s89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C514" t="str">
            <v>Cowlitz Swift p65787</v>
          </cell>
          <cell r="E514">
            <v>-26893.43782657</v>
          </cell>
          <cell r="F514">
            <v>-1566.1836192999999</v>
          </cell>
          <cell r="G514">
            <v>-3048.5616322999995</v>
          </cell>
          <cell r="H514">
            <v>-973.94861089999995</v>
          </cell>
          <cell r="I514">
            <v>-236.50544699999955</v>
          </cell>
          <cell r="J514">
            <v>-97.436250199999904</v>
          </cell>
          <cell r="K514">
            <v>-3251.8908397000014</v>
          </cell>
          <cell r="L514">
            <v>-7322.0103449999988</v>
          </cell>
          <cell r="M514">
            <v>2021.8023020000001</v>
          </cell>
          <cell r="N514">
            <v>-2415.9001126000003</v>
          </cell>
          <cell r="O514">
            <v>-1364.6049926000014</v>
          </cell>
          <cell r="P514">
            <v>-6494.3905019699996</v>
          </cell>
          <cell r="Q514">
            <v>-2143.807777</v>
          </cell>
        </row>
        <row r="515">
          <cell r="C515" t="str">
            <v>EWEB FC I p63508/p63510</v>
          </cell>
          <cell r="E515">
            <v>1216.9093042400002</v>
          </cell>
          <cell r="F515">
            <v>-18.809676879999927</v>
          </cell>
          <cell r="G515">
            <v>-52.672262360000047</v>
          </cell>
          <cell r="H515">
            <v>65.298217359999967</v>
          </cell>
          <cell r="I515">
            <v>188.78715479999994</v>
          </cell>
          <cell r="J515">
            <v>256.61241728000016</v>
          </cell>
          <cell r="K515">
            <v>280.17149946000018</v>
          </cell>
          <cell r="L515">
            <v>216.85125749999997</v>
          </cell>
          <cell r="M515">
            <v>157.95055319999994</v>
          </cell>
          <cell r="N515">
            <v>52.14187470000013</v>
          </cell>
          <cell r="O515">
            <v>32.808703019999939</v>
          </cell>
          <cell r="P515">
            <v>-38.22705016000009</v>
          </cell>
          <cell r="Q515">
            <v>75.99661631999993</v>
          </cell>
        </row>
        <row r="516">
          <cell r="C516" t="str">
            <v>PSCo Exchange p340325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C517" t="str">
            <v>PSCO FC III p63362/s63361</v>
          </cell>
          <cell r="E517">
            <v>-1.3315999985934468E-3</v>
          </cell>
          <cell r="F517">
            <v>-1335.2317252000003</v>
          </cell>
          <cell r="G517">
            <v>-2581.2678876</v>
          </cell>
          <cell r="H517">
            <v>-1073.9526488000001</v>
          </cell>
          <cell r="I517">
            <v>1550.3967944000005</v>
          </cell>
          <cell r="J517">
            <v>3553.1192195999997</v>
          </cell>
          <cell r="K517">
            <v>3856.5638520000011</v>
          </cell>
          <cell r="L517">
            <v>2856.6020120000003</v>
          </cell>
          <cell r="M517">
            <v>1240.5953340000015</v>
          </cell>
          <cell r="N517">
            <v>-1769.0058120000003</v>
          </cell>
          <cell r="O517">
            <v>-2147.3508280000005</v>
          </cell>
          <cell r="P517">
            <v>-2228.0097966000003</v>
          </cell>
          <cell r="Q517">
            <v>-1922.4598454000006</v>
          </cell>
        </row>
        <row r="518">
          <cell r="C518" t="str">
            <v>Redding Exchange p66276</v>
          </cell>
          <cell r="E518">
            <v>-187</v>
          </cell>
          <cell r="F518">
            <v>-7041</v>
          </cell>
          <cell r="G518">
            <v>-8622</v>
          </cell>
          <cell r="H518">
            <v>-14252</v>
          </cell>
          <cell r="I518">
            <v>-15909</v>
          </cell>
          <cell r="J518">
            <v>-13889</v>
          </cell>
          <cell r="K518">
            <v>9755</v>
          </cell>
          <cell r="L518">
            <v>10524</v>
          </cell>
          <cell r="M518">
            <v>11602</v>
          </cell>
          <cell r="N518">
            <v>10492</v>
          </cell>
          <cell r="O518">
            <v>11547</v>
          </cell>
          <cell r="P518">
            <v>10968</v>
          </cell>
          <cell r="Q518">
            <v>-5362</v>
          </cell>
        </row>
        <row r="519">
          <cell r="C519" t="str">
            <v>SCL State Line p105228</v>
          </cell>
          <cell r="E519">
            <v>16880.448228000012</v>
          </cell>
          <cell r="F519">
            <v>5317.2919600000023</v>
          </cell>
          <cell r="G519">
            <v>-1876.9482460000017</v>
          </cell>
          <cell r="H519">
            <v>-5992.2453999999998</v>
          </cell>
          <cell r="I519">
            <v>-2899.834327999999</v>
          </cell>
          <cell r="J519">
            <v>1602.2429220000013</v>
          </cell>
          <cell r="K519">
            <v>8101.5040000000026</v>
          </cell>
          <cell r="L519">
            <v>559.50425600000199</v>
          </cell>
          <cell r="M519">
            <v>2176.0471880000023</v>
          </cell>
          <cell r="N519">
            <v>-4111.5560800000003</v>
          </cell>
          <cell r="O519">
            <v>12520.742904000004</v>
          </cell>
          <cell r="P519">
            <v>10533.605320000002</v>
          </cell>
          <cell r="Q519">
            <v>-9049.9062680000025</v>
          </cell>
        </row>
        <row r="520">
          <cell r="C520" t="str">
            <v>Shell p489963/s489962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C521" t="str">
            <v>TransAlta p371343/s371344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3">
          <cell r="C523" t="str">
            <v>Tri-State Exchange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</row>
        <row r="525">
          <cell r="E525">
            <v>24007.179336630972</v>
          </cell>
          <cell r="F525">
            <v>-9771.2614865190098</v>
          </cell>
          <cell r="G525">
            <v>-39524.751064710013</v>
          </cell>
          <cell r="H525">
            <v>-162909.17434227001</v>
          </cell>
          <cell r="I525">
            <v>-150120.21989530002</v>
          </cell>
          <cell r="J525">
            <v>5601.7366094800091</v>
          </cell>
          <cell r="K525">
            <v>94450.03023116001</v>
          </cell>
          <cell r="L525">
            <v>154271.93375812005</v>
          </cell>
          <cell r="M525">
            <v>164216.66572796003</v>
          </cell>
          <cell r="N525">
            <v>74525.479395639995</v>
          </cell>
          <cell r="O525">
            <v>-25725.683378239992</v>
          </cell>
          <cell r="P525">
            <v>13947.852903190011</v>
          </cell>
          <cell r="Q525">
            <v>-94955.429121880021</v>
          </cell>
        </row>
        <row r="528">
          <cell r="C528" t="str">
            <v>COB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C529" t="str">
            <v>Colorado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C530" t="str">
            <v>Four Corners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C531" t="str">
            <v>Idaho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C532" t="str">
            <v>Mead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C533" t="str">
            <v>Mid Columbia</v>
          </cell>
          <cell r="E533">
            <v>1920400</v>
          </cell>
          <cell r="F533">
            <v>318800</v>
          </cell>
          <cell r="G533">
            <v>86000</v>
          </cell>
          <cell r="H533">
            <v>164400</v>
          </cell>
          <cell r="I533">
            <v>213600</v>
          </cell>
          <cell r="J533">
            <v>384600</v>
          </cell>
          <cell r="K533">
            <v>270000</v>
          </cell>
          <cell r="L533">
            <v>273000</v>
          </cell>
          <cell r="M533">
            <v>32800</v>
          </cell>
          <cell r="N533">
            <v>28800</v>
          </cell>
          <cell r="O533">
            <v>32800</v>
          </cell>
          <cell r="P533">
            <v>56000</v>
          </cell>
          <cell r="Q533">
            <v>59600</v>
          </cell>
        </row>
        <row r="534">
          <cell r="C534" t="str">
            <v>Mona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C535" t="str">
            <v>NOB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C536" t="str">
            <v>Palo Verde</v>
          </cell>
          <cell r="E536">
            <v>181600</v>
          </cell>
          <cell r="F536">
            <v>71200</v>
          </cell>
          <cell r="G536">
            <v>18600</v>
          </cell>
          <cell r="H536">
            <v>18600</v>
          </cell>
          <cell r="I536">
            <v>18000</v>
          </cell>
          <cell r="J536">
            <v>18600</v>
          </cell>
          <cell r="K536">
            <v>18000</v>
          </cell>
          <cell r="L536">
            <v>18600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C537" t="str">
            <v>SP15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C538" t="str">
            <v>Utah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C539" t="str">
            <v>Washington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C540" t="str">
            <v>West Main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C541" t="str">
            <v>Wyoming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4">
          <cell r="C544" t="str">
            <v>STF Index Trades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6">
          <cell r="E546">
            <v>2102000</v>
          </cell>
          <cell r="F546">
            <v>390000</v>
          </cell>
          <cell r="G546">
            <v>104600</v>
          </cell>
          <cell r="H546">
            <v>183000</v>
          </cell>
          <cell r="I546">
            <v>231600</v>
          </cell>
          <cell r="J546">
            <v>403200</v>
          </cell>
          <cell r="K546">
            <v>288000</v>
          </cell>
          <cell r="L546">
            <v>291600</v>
          </cell>
          <cell r="M546">
            <v>32800</v>
          </cell>
          <cell r="N546">
            <v>28800</v>
          </cell>
          <cell r="O546">
            <v>32800</v>
          </cell>
          <cell r="P546">
            <v>56000</v>
          </cell>
          <cell r="Q546">
            <v>59600</v>
          </cell>
        </row>
        <row r="549">
          <cell r="C549" t="str">
            <v>COB</v>
          </cell>
          <cell r="E549">
            <v>688818.27405999997</v>
          </cell>
          <cell r="F549">
            <v>280863.74</v>
          </cell>
          <cell r="G549">
            <v>40134.671000000002</v>
          </cell>
          <cell r="H549">
            <v>14110.4195</v>
          </cell>
          <cell r="I549">
            <v>10588.32</v>
          </cell>
          <cell r="J549">
            <v>35699.040000000001</v>
          </cell>
          <cell r="K549">
            <v>37926.400000000001</v>
          </cell>
          <cell r="L549">
            <v>13934.8</v>
          </cell>
          <cell r="M549">
            <v>11436.24</v>
          </cell>
          <cell r="N549">
            <v>23581.439999999999</v>
          </cell>
          <cell r="O549">
            <v>10762.673559999999</v>
          </cell>
          <cell r="P549">
            <v>21882.240000000002</v>
          </cell>
          <cell r="Q549">
            <v>187898.28999999998</v>
          </cell>
        </row>
        <row r="550">
          <cell r="C550" t="str">
            <v>Four Corners</v>
          </cell>
          <cell r="E550">
            <v>357649.64970000001</v>
          </cell>
          <cell r="F550">
            <v>26018.979700000004</v>
          </cell>
          <cell r="G550">
            <v>41682.586599999995</v>
          </cell>
          <cell r="H550">
            <v>22335.360000000001</v>
          </cell>
          <cell r="I550">
            <v>8718.9871000000003</v>
          </cell>
          <cell r="J550">
            <v>4541.7726999999995</v>
          </cell>
          <cell r="K550">
            <v>29333.18</v>
          </cell>
          <cell r="L550">
            <v>36732.114999999998</v>
          </cell>
          <cell r="M550">
            <v>27044.203000000001</v>
          </cell>
          <cell r="N550">
            <v>28117.984299999996</v>
          </cell>
          <cell r="O550">
            <v>48281.740000000005</v>
          </cell>
          <cell r="P550">
            <v>59811.770000000004</v>
          </cell>
          <cell r="Q550">
            <v>25030.971300000001</v>
          </cell>
        </row>
        <row r="551">
          <cell r="C551" t="str">
            <v>Mead</v>
          </cell>
          <cell r="E551">
            <v>41902.823670000005</v>
          </cell>
          <cell r="F551">
            <v>1078.8</v>
          </cell>
          <cell r="G551">
            <v>932.87865999999997</v>
          </cell>
          <cell r="H551">
            <v>927.60440000000006</v>
          </cell>
          <cell r="I551">
            <v>740.02673000000004</v>
          </cell>
          <cell r="J551">
            <v>7612.9520000000002</v>
          </cell>
          <cell r="K551">
            <v>1286.4235000000001</v>
          </cell>
          <cell r="L551">
            <v>24964.518</v>
          </cell>
          <cell r="M551">
            <v>909.73395000000005</v>
          </cell>
          <cell r="N551">
            <v>374.15746999999999</v>
          </cell>
          <cell r="O551">
            <v>2064.3235</v>
          </cell>
          <cell r="P551">
            <v>0</v>
          </cell>
          <cell r="Q551">
            <v>1011.4054599999999</v>
          </cell>
        </row>
        <row r="552">
          <cell r="C552" t="str">
            <v>Mid Columbia</v>
          </cell>
          <cell r="E552">
            <v>2164448.9257999999</v>
          </cell>
          <cell r="F552">
            <v>290211.56</v>
          </cell>
          <cell r="G552">
            <v>422914.2</v>
          </cell>
          <cell r="H552">
            <v>295221</v>
          </cell>
          <cell r="I552">
            <v>84322.554999999993</v>
          </cell>
          <cell r="J552">
            <v>22014.787</v>
          </cell>
          <cell r="K552">
            <v>820.66949999999997</v>
          </cell>
          <cell r="L552">
            <v>1731.9503</v>
          </cell>
          <cell r="M552">
            <v>39355.324000000001</v>
          </cell>
          <cell r="N552">
            <v>92364.05</v>
          </cell>
          <cell r="O552">
            <v>222129.7</v>
          </cell>
          <cell r="P552">
            <v>136055.23000000001</v>
          </cell>
          <cell r="Q552">
            <v>557307.9</v>
          </cell>
        </row>
        <row r="553">
          <cell r="C553" t="str">
            <v>Mona</v>
          </cell>
          <cell r="E553">
            <v>793046.16759370011</v>
          </cell>
          <cell r="F553">
            <v>108759.33</v>
          </cell>
          <cell r="G553">
            <v>28195.724999999999</v>
          </cell>
          <cell r="H553">
            <v>9568.9435936999998</v>
          </cell>
          <cell r="I553">
            <v>25359.927</v>
          </cell>
          <cell r="J553">
            <v>47081.377</v>
          </cell>
          <cell r="K553">
            <v>66224.346000000005</v>
          </cell>
          <cell r="L553">
            <v>113106.094</v>
          </cell>
          <cell r="M553">
            <v>54784.665000000001</v>
          </cell>
          <cell r="N553">
            <v>75649.8</v>
          </cell>
          <cell r="O553">
            <v>29717.79</v>
          </cell>
          <cell r="P553">
            <v>102532.67000000001</v>
          </cell>
          <cell r="Q553">
            <v>132065.5</v>
          </cell>
        </row>
        <row r="554">
          <cell r="C554" t="str">
            <v>NOB</v>
          </cell>
          <cell r="E554">
            <v>62344.958959999996</v>
          </cell>
          <cell r="F554">
            <v>7502.4916999999996</v>
          </cell>
          <cell r="G554">
            <v>0</v>
          </cell>
          <cell r="H554">
            <v>29911.809000000001</v>
          </cell>
          <cell r="I554">
            <v>4058.8796000000002</v>
          </cell>
          <cell r="J554">
            <v>180.45033000000001</v>
          </cell>
          <cell r="K554">
            <v>1444.7902999999999</v>
          </cell>
          <cell r="L554">
            <v>5780.2704999999996</v>
          </cell>
          <cell r="M554">
            <v>233.36053000000001</v>
          </cell>
          <cell r="N554">
            <v>0</v>
          </cell>
          <cell r="O554">
            <v>0</v>
          </cell>
          <cell r="P554">
            <v>0</v>
          </cell>
          <cell r="Q554">
            <v>13232.906999999999</v>
          </cell>
        </row>
        <row r="555">
          <cell r="C555" t="str">
            <v>Palo Verde</v>
          </cell>
          <cell r="E555">
            <v>550643.75662999996</v>
          </cell>
          <cell r="F555">
            <v>1822.1052</v>
          </cell>
          <cell r="G555">
            <v>2421.5034000000001</v>
          </cell>
          <cell r="H555">
            <v>23196.437999999998</v>
          </cell>
          <cell r="I555">
            <v>29025.49</v>
          </cell>
          <cell r="J555">
            <v>221176.14</v>
          </cell>
          <cell r="K555">
            <v>128853.28</v>
          </cell>
          <cell r="L555">
            <v>143713.60000000001</v>
          </cell>
          <cell r="M555">
            <v>163.20000999999999</v>
          </cell>
          <cell r="N555">
            <v>95.2</v>
          </cell>
          <cell r="O555">
            <v>176.80001999999999</v>
          </cell>
          <cell r="P555">
            <v>0</v>
          </cell>
          <cell r="Q555">
            <v>0</v>
          </cell>
        </row>
        <row r="556">
          <cell r="C556" t="str">
            <v>SP15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C557" t="str">
            <v>Emergency Purchases</v>
          </cell>
          <cell r="E557">
            <v>3564.1760999999997</v>
          </cell>
          <cell r="F557">
            <v>75.028899999999993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3489.1471999999999</v>
          </cell>
        </row>
        <row r="559">
          <cell r="E559">
            <v>4662418.7325137006</v>
          </cell>
          <cell r="F559">
            <v>716332.0355</v>
          </cell>
          <cell r="G559">
            <v>536281.56466000003</v>
          </cell>
          <cell r="H559">
            <v>395271.57449370006</v>
          </cell>
          <cell r="I559">
            <v>162814.18542999998</v>
          </cell>
          <cell r="J559">
            <v>338306.51903000002</v>
          </cell>
          <cell r="K559">
            <v>265889.08929999999</v>
          </cell>
          <cell r="L559">
            <v>339963.34779999999</v>
          </cell>
          <cell r="M559">
            <v>133926.72649</v>
          </cell>
          <cell r="N559">
            <v>220182.63177000004</v>
          </cell>
          <cell r="O559">
            <v>313133.02708000003</v>
          </cell>
          <cell r="P559">
            <v>320281.91000000003</v>
          </cell>
          <cell r="Q559">
            <v>920036.12096000009</v>
          </cell>
        </row>
        <row r="561">
          <cell r="E561">
            <v>14170879.760090698</v>
          </cell>
          <cell r="F561">
            <v>1546486.1052739811</v>
          </cell>
          <cell r="G561">
            <v>1230720.9194003101</v>
          </cell>
          <cell r="H561">
            <v>1051604.246465954</v>
          </cell>
          <cell r="I561">
            <v>807430.59665329987</v>
          </cell>
          <cell r="J561">
            <v>1354155.1130030442</v>
          </cell>
          <cell r="K561">
            <v>1285382.8755895598</v>
          </cell>
          <cell r="L561">
            <v>1470703.4182221564</v>
          </cell>
          <cell r="M561">
            <v>1083858.03081706</v>
          </cell>
          <cell r="N561">
            <v>957570.96795042814</v>
          </cell>
          <cell r="O561">
            <v>1017885.4879603679</v>
          </cell>
          <cell r="P561">
            <v>965467.69749937009</v>
          </cell>
          <cell r="Q561">
            <v>1399614.301255164</v>
          </cell>
        </row>
        <row r="564">
          <cell r="C564" t="str">
            <v>Carbon</v>
          </cell>
          <cell r="E564">
            <v>1036672.473662</v>
          </cell>
          <cell r="F564">
            <v>77375.610642</v>
          </cell>
          <cell r="G564">
            <v>88991.653405999998</v>
          </cell>
          <cell r="H564">
            <v>94942.729863999994</v>
          </cell>
          <cell r="I564">
            <v>85760.470199000003</v>
          </cell>
          <cell r="J564">
            <v>89669.056307000006</v>
          </cell>
          <cell r="K564">
            <v>86741.710147999998</v>
          </cell>
          <cell r="L564">
            <v>95089.321146999995</v>
          </cell>
          <cell r="M564">
            <v>95350.300495000003</v>
          </cell>
          <cell r="N564">
            <v>86180.438651000004</v>
          </cell>
          <cell r="O564">
            <v>104435.317409</v>
          </cell>
          <cell r="P564">
            <v>49813.460606000001</v>
          </cell>
          <cell r="Q564">
            <v>82322.404788</v>
          </cell>
        </row>
        <row r="565">
          <cell r="C565" t="str">
            <v>Cholla</v>
          </cell>
          <cell r="E565">
            <v>2662381.5704600001</v>
          </cell>
          <cell r="F565">
            <v>208517.98026000001</v>
          </cell>
          <cell r="G565">
            <v>235619.95835</v>
          </cell>
          <cell r="H565">
            <v>248152.07071</v>
          </cell>
          <cell r="I565">
            <v>229132.99840000001</v>
          </cell>
          <cell r="J565">
            <v>235722.97904000001</v>
          </cell>
          <cell r="K565">
            <v>227329.3524</v>
          </cell>
          <cell r="L565">
            <v>238029.98298999999</v>
          </cell>
          <cell r="M565">
            <v>247295.92567999999</v>
          </cell>
          <cell r="N565">
            <v>218972.05525999999</v>
          </cell>
          <cell r="O565">
            <v>231087.39859999999</v>
          </cell>
          <cell r="P565">
            <v>120779.53649</v>
          </cell>
          <cell r="Q565">
            <v>221741.33228</v>
          </cell>
        </row>
        <row r="566">
          <cell r="C566" t="str">
            <v>Colstrip</v>
          </cell>
          <cell r="E566">
            <v>1107711.2364069999</v>
          </cell>
          <cell r="F566">
            <v>75371.622487000001</v>
          </cell>
          <cell r="G566">
            <v>99216.773664000008</v>
          </cell>
          <cell r="H566">
            <v>99324.399168000004</v>
          </cell>
          <cell r="I566">
            <v>95877.360959999991</v>
          </cell>
          <cell r="J566">
            <v>99324.399168000004</v>
          </cell>
          <cell r="K566">
            <v>96092.611968000012</v>
          </cell>
          <cell r="L566">
            <v>99109.148159999997</v>
          </cell>
          <cell r="M566">
            <v>99324.399168000004</v>
          </cell>
          <cell r="N566">
            <v>89629.037568</v>
          </cell>
          <cell r="O566">
            <v>99109.148159999997</v>
          </cell>
          <cell r="P566">
            <v>72278.938368000003</v>
          </cell>
          <cell r="Q566">
            <v>83053.397567999986</v>
          </cell>
        </row>
        <row r="567">
          <cell r="C567" t="str">
            <v>Craig</v>
          </cell>
          <cell r="E567">
            <v>1333493.1175279997</v>
          </cell>
          <cell r="F567">
            <v>108462.88312799999</v>
          </cell>
          <cell r="G567">
            <v>117666.74484</v>
          </cell>
          <cell r="H567">
            <v>117686.28336</v>
          </cell>
          <cell r="I567">
            <v>113845.8324</v>
          </cell>
          <cell r="J567">
            <v>117686.28336</v>
          </cell>
          <cell r="K567">
            <v>113884.90944</v>
          </cell>
          <cell r="L567">
            <v>117647.20632</v>
          </cell>
          <cell r="M567">
            <v>117686.28336</v>
          </cell>
          <cell r="N567">
            <v>106282.16159999999</v>
          </cell>
          <cell r="O567">
            <v>117647.20632</v>
          </cell>
          <cell r="P567">
            <v>114129.58559999999</v>
          </cell>
          <cell r="Q567">
            <v>70867.737800000003</v>
          </cell>
        </row>
        <row r="568">
          <cell r="C568" t="str">
            <v>Dave Johnston</v>
          </cell>
          <cell r="E568">
            <v>4938339.8984829998</v>
          </cell>
          <cell r="F568">
            <v>455111.36255299998</v>
          </cell>
          <cell r="G568">
            <v>489522.22392999998</v>
          </cell>
          <cell r="H568">
            <v>491399.44027999998</v>
          </cell>
          <cell r="I568">
            <v>463402.99777899997</v>
          </cell>
          <cell r="J568">
            <v>458443.88049100002</v>
          </cell>
          <cell r="K568">
            <v>390640.87925900007</v>
          </cell>
          <cell r="L568">
            <v>346204.93157000002</v>
          </cell>
          <cell r="M568">
            <v>329454.33740099997</v>
          </cell>
          <cell r="N568">
            <v>360010.86610600003</v>
          </cell>
          <cell r="O568">
            <v>383219.57673199999</v>
          </cell>
          <cell r="P568">
            <v>316845.52698200004</v>
          </cell>
          <cell r="Q568">
            <v>454083.87540000002</v>
          </cell>
        </row>
        <row r="569">
          <cell r="C569" t="str">
            <v>Hayden</v>
          </cell>
          <cell r="E569">
            <v>550735.68713650003</v>
          </cell>
          <cell r="F569">
            <v>39612.809341</v>
          </cell>
          <cell r="G569">
            <v>45011.754899000007</v>
          </cell>
          <cell r="H569">
            <v>53169.146785999998</v>
          </cell>
          <cell r="I569">
            <v>48430.677748000002</v>
          </cell>
          <cell r="J569">
            <v>46596.515610000002</v>
          </cell>
          <cell r="K569">
            <v>45760.018102999995</v>
          </cell>
          <cell r="L569">
            <v>51278.046908999997</v>
          </cell>
          <cell r="M569">
            <v>53148.013537499995</v>
          </cell>
          <cell r="N569">
            <v>49695.901298999997</v>
          </cell>
          <cell r="O569">
            <v>44565.151153999999</v>
          </cell>
          <cell r="P569">
            <v>24436.614547999998</v>
          </cell>
          <cell r="Q569">
            <v>49031.037202</v>
          </cell>
        </row>
        <row r="570">
          <cell r="C570" t="str">
            <v>Hunter</v>
          </cell>
          <cell r="E570">
            <v>7848023.1750600003</v>
          </cell>
          <cell r="F570">
            <v>543629.45202500001</v>
          </cell>
          <cell r="G570">
            <v>655760.71464999998</v>
          </cell>
          <cell r="H570">
            <v>731305.15299999993</v>
          </cell>
          <cell r="I570">
            <v>633651.97035600001</v>
          </cell>
          <cell r="J570">
            <v>707409.589515</v>
          </cell>
          <cell r="K570">
            <v>673189.20342499996</v>
          </cell>
          <cell r="L570">
            <v>718203.37507800001</v>
          </cell>
          <cell r="M570">
            <v>710639.64614999993</v>
          </cell>
          <cell r="N570">
            <v>639342.87516500009</v>
          </cell>
          <cell r="O570">
            <v>573288.58101000008</v>
          </cell>
          <cell r="P570">
            <v>652135.28049600008</v>
          </cell>
          <cell r="Q570">
            <v>609467.33419000008</v>
          </cell>
        </row>
        <row r="571">
          <cell r="C571" t="str">
            <v>Huntington</v>
          </cell>
          <cell r="E571">
            <v>6449591.3656399995</v>
          </cell>
          <cell r="F571">
            <v>469563.87505999999</v>
          </cell>
          <cell r="G571">
            <v>546280.84828999999</v>
          </cell>
          <cell r="H571">
            <v>593912.76545000006</v>
          </cell>
          <cell r="I571">
            <v>529105.36147999996</v>
          </cell>
          <cell r="J571">
            <v>403790.27507999999</v>
          </cell>
          <cell r="K571">
            <v>556495.26578000002</v>
          </cell>
          <cell r="L571">
            <v>585543.52059999993</v>
          </cell>
          <cell r="M571">
            <v>580098.81881999993</v>
          </cell>
          <cell r="N571">
            <v>523325.85729999997</v>
          </cell>
          <cell r="O571">
            <v>596697.52129000006</v>
          </cell>
          <cell r="P571">
            <v>548379.17588999995</v>
          </cell>
          <cell r="Q571">
            <v>516398.08059999999</v>
          </cell>
        </row>
        <row r="572">
          <cell r="C572" t="str">
            <v>Jim Bridger</v>
          </cell>
          <cell r="E572">
            <v>10336776.24667</v>
          </cell>
          <cell r="F572">
            <v>690036.4161400001</v>
          </cell>
          <cell r="G572">
            <v>929133.16425999999</v>
          </cell>
          <cell r="H572">
            <v>949910.3064</v>
          </cell>
          <cell r="I572">
            <v>918845.27237000002</v>
          </cell>
          <cell r="J572">
            <v>948460.64434</v>
          </cell>
          <cell r="K572">
            <v>915938.29256999993</v>
          </cell>
          <cell r="L572">
            <v>939729.63454</v>
          </cell>
          <cell r="M572">
            <v>897585.18961999996</v>
          </cell>
          <cell r="N572">
            <v>825623.23546999996</v>
          </cell>
          <cell r="O572">
            <v>894488.53292999999</v>
          </cell>
          <cell r="P572">
            <v>755796.91114999994</v>
          </cell>
          <cell r="Q572">
            <v>671228.64688000001</v>
          </cell>
        </row>
        <row r="573">
          <cell r="C573" t="str">
            <v>Naughton</v>
          </cell>
          <cell r="E573">
            <v>5329199.1475100005</v>
          </cell>
          <cell r="F573">
            <v>441813.37075</v>
          </cell>
          <cell r="G573">
            <v>467285.32079000003</v>
          </cell>
          <cell r="H573">
            <v>467786.0208</v>
          </cell>
          <cell r="I573">
            <v>451840.75870000001</v>
          </cell>
          <cell r="J573">
            <v>466243.55763000005</v>
          </cell>
          <cell r="K573">
            <v>451206.99005999998</v>
          </cell>
          <cell r="L573">
            <v>463467.58199999999</v>
          </cell>
          <cell r="M573">
            <v>465100.53341000003</v>
          </cell>
          <cell r="N573">
            <v>405133.87633</v>
          </cell>
          <cell r="O573">
            <v>339020.11682</v>
          </cell>
          <cell r="P573">
            <v>448043.18121000001</v>
          </cell>
          <cell r="Q573">
            <v>462257.83901</v>
          </cell>
        </row>
        <row r="575">
          <cell r="C575" t="str">
            <v>Ramp Loss</v>
          </cell>
          <cell r="E575">
            <v>-58089.116282904011</v>
          </cell>
          <cell r="F575">
            <v>-3959.0690328000001</v>
          </cell>
          <cell r="G575">
            <v>-5570.2739722080005</v>
          </cell>
          <cell r="H575">
            <v>-5131.0473732</v>
          </cell>
          <cell r="I575">
            <v>-4061.5017912000003</v>
          </cell>
          <cell r="J575">
            <v>-5450.0093199359999</v>
          </cell>
          <cell r="K575">
            <v>-5419.9770767999998</v>
          </cell>
          <cell r="L575">
            <v>-4843.00006536</v>
          </cell>
          <cell r="M575">
            <v>-3421.2175980000002</v>
          </cell>
          <cell r="N575">
            <v>-5292.7431755520001</v>
          </cell>
          <cell r="O575">
            <v>-4832.84429052</v>
          </cell>
          <cell r="P575">
            <v>-4014.0583977599999</v>
          </cell>
          <cell r="Q575">
            <v>-6093.3741895679996</v>
          </cell>
        </row>
        <row r="576">
          <cell r="C576" t="str">
            <v>Wyodak</v>
          </cell>
          <cell r="E576">
            <v>2099281.5293999999</v>
          </cell>
          <cell r="F576">
            <v>177046.83575999999</v>
          </cell>
          <cell r="G576">
            <v>182967.35735999999</v>
          </cell>
          <cell r="H576">
            <v>183030.55872</v>
          </cell>
          <cell r="I576">
            <v>176983.63440000001</v>
          </cell>
          <cell r="J576">
            <v>183030.55872</v>
          </cell>
          <cell r="K576">
            <v>181104.99312</v>
          </cell>
          <cell r="L576">
            <v>186256.6642</v>
          </cell>
          <cell r="M576">
            <v>185435.11236999999</v>
          </cell>
          <cell r="N576">
            <v>168996.85920000001</v>
          </cell>
          <cell r="O576">
            <v>187029.80616000001</v>
          </cell>
          <cell r="P576">
            <v>181082.56602999999</v>
          </cell>
          <cell r="Q576">
            <v>106316.58336</v>
          </cell>
        </row>
        <row r="578">
          <cell r="E578">
            <v>43634116.3316736</v>
          </cell>
          <cell r="F578">
            <v>3282583.1491132001</v>
          </cell>
          <cell r="G578">
            <v>3851886.2404667917</v>
          </cell>
          <cell r="H578">
            <v>4025487.8271648008</v>
          </cell>
          <cell r="I578">
            <v>3742815.8330007996</v>
          </cell>
          <cell r="J578">
            <v>3750927.7299410645</v>
          </cell>
          <cell r="K578">
            <v>3732964.2491962006</v>
          </cell>
          <cell r="L578">
            <v>3835716.4134486397</v>
          </cell>
          <cell r="M578">
            <v>3777697.3424135</v>
          </cell>
          <cell r="N578">
            <v>3467900.4207734475</v>
          </cell>
          <cell r="O578">
            <v>3565755.5122944806</v>
          </cell>
          <cell r="P578">
            <v>3279706.7189722401</v>
          </cell>
          <cell r="Q578">
            <v>3320674.8948884318</v>
          </cell>
        </row>
        <row r="581">
          <cell r="C581" t="str">
            <v>Chehalis</v>
          </cell>
          <cell r="E581">
            <v>1765990.2005699999</v>
          </cell>
          <cell r="F581">
            <v>0</v>
          </cell>
          <cell r="G581">
            <v>234825.74400000001</v>
          </cell>
          <cell r="H581">
            <v>306477.23580999998</v>
          </cell>
          <cell r="I581">
            <v>316057.01107000001</v>
          </cell>
          <cell r="J581">
            <v>343829.18400000001</v>
          </cell>
          <cell r="K581">
            <v>202284.84966000001</v>
          </cell>
          <cell r="L581">
            <v>123034.73551</v>
          </cell>
          <cell r="M581">
            <v>119504.19403</v>
          </cell>
          <cell r="N581">
            <v>0</v>
          </cell>
          <cell r="O581">
            <v>0</v>
          </cell>
          <cell r="P581">
            <v>119977.24649</v>
          </cell>
          <cell r="Q581">
            <v>0</v>
          </cell>
        </row>
        <row r="582">
          <cell r="C582" t="str">
            <v>Currant Creek</v>
          </cell>
          <cell r="E582">
            <v>2291597.6001550001</v>
          </cell>
          <cell r="F582">
            <v>108209.81493000001</v>
          </cell>
          <cell r="G582">
            <v>246644.84604</v>
          </cell>
          <cell r="H582">
            <v>265354.23363099998</v>
          </cell>
          <cell r="I582">
            <v>233466.90907999998</v>
          </cell>
          <cell r="J582">
            <v>203421.70959000001</v>
          </cell>
          <cell r="K582">
            <v>208541.87561599998</v>
          </cell>
          <cell r="L582">
            <v>175731.06992000001</v>
          </cell>
          <cell r="M582">
            <v>196986.81649</v>
          </cell>
          <cell r="N582">
            <v>156822.90510799998</v>
          </cell>
          <cell r="O582">
            <v>205723.91470000002</v>
          </cell>
          <cell r="P582">
            <v>164648.76629999999</v>
          </cell>
          <cell r="Q582">
            <v>126044.73875</v>
          </cell>
        </row>
        <row r="583">
          <cell r="C583" t="str">
            <v>Gadsby</v>
          </cell>
          <cell r="E583">
            <v>49538.768509000001</v>
          </cell>
          <cell r="F583">
            <v>0</v>
          </cell>
          <cell r="G583">
            <v>19585.596653000001</v>
          </cell>
          <cell r="H583">
            <v>25280.382694</v>
          </cell>
          <cell r="I583">
            <v>4672.789162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C584" t="str">
            <v>Gadsby CT</v>
          </cell>
          <cell r="E584">
            <v>57629</v>
          </cell>
          <cell r="F584">
            <v>1248</v>
          </cell>
          <cell r="G584">
            <v>12064</v>
          </cell>
          <cell r="H584">
            <v>16718</v>
          </cell>
          <cell r="I584">
            <v>14144</v>
          </cell>
          <cell r="J584">
            <v>4290</v>
          </cell>
          <cell r="K584">
            <v>4095</v>
          </cell>
          <cell r="L584">
            <v>1508</v>
          </cell>
          <cell r="M584">
            <v>3068</v>
          </cell>
          <cell r="N584">
            <v>0</v>
          </cell>
          <cell r="O584">
            <v>0</v>
          </cell>
          <cell r="P584">
            <v>0</v>
          </cell>
          <cell r="Q584">
            <v>494</v>
          </cell>
        </row>
        <row r="585">
          <cell r="C585" t="str">
            <v>Hermiston</v>
          </cell>
          <cell r="E585">
            <v>1370047.1037299999</v>
          </cell>
          <cell r="F585">
            <v>9676.5873150000007</v>
          </cell>
          <cell r="G585">
            <v>144611.54793</v>
          </cell>
          <cell r="H585">
            <v>158003.03948500002</v>
          </cell>
          <cell r="I585">
            <v>139402.02691499999</v>
          </cell>
          <cell r="J585">
            <v>149094.19665500001</v>
          </cell>
          <cell r="K585">
            <v>134427.01385000002</v>
          </cell>
          <cell r="L585">
            <v>136517.47912500001</v>
          </cell>
          <cell r="M585">
            <v>124714.44151999999</v>
          </cell>
          <cell r="N585">
            <v>113184.54547499999</v>
          </cell>
          <cell r="O585">
            <v>121764.488645</v>
          </cell>
          <cell r="P585">
            <v>102948.47639</v>
          </cell>
          <cell r="Q585">
            <v>35703.260425</v>
          </cell>
        </row>
        <row r="586">
          <cell r="C586" t="str">
            <v>Lake Side</v>
          </cell>
          <cell r="E586">
            <v>3063911.3482570001</v>
          </cell>
          <cell r="F586">
            <v>187971.95747000002</v>
          </cell>
          <cell r="G586">
            <v>318872.55848499999</v>
          </cell>
          <cell r="H586">
            <v>332938.11777000001</v>
          </cell>
          <cell r="I586">
            <v>316258.52179199998</v>
          </cell>
          <cell r="J586">
            <v>176198.79186</v>
          </cell>
          <cell r="K586">
            <v>266835.69955000002</v>
          </cell>
          <cell r="L586">
            <v>274906.63547000004</v>
          </cell>
          <cell r="M586">
            <v>281167.91122000001</v>
          </cell>
          <cell r="N586">
            <v>226035.60355</v>
          </cell>
          <cell r="O586">
            <v>255710.77120000002</v>
          </cell>
          <cell r="P586">
            <v>244027.51315000001</v>
          </cell>
          <cell r="Q586">
            <v>182987.26674000002</v>
          </cell>
        </row>
        <row r="587">
          <cell r="C587" t="str">
            <v>Lake Side II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C588" t="str">
            <v>Little Mountain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90">
          <cell r="C590" t="str">
            <v>Not Used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2">
          <cell r="E592">
            <v>8598714.0212210007</v>
          </cell>
          <cell r="F592">
            <v>307106.35971500003</v>
          </cell>
          <cell r="G592">
            <v>976604.29310799995</v>
          </cell>
          <cell r="H592">
            <v>1104771.0093899998</v>
          </cell>
          <cell r="I592">
            <v>1024001.2580189998</v>
          </cell>
          <cell r="J592">
            <v>876833.88210499997</v>
          </cell>
          <cell r="K592">
            <v>816184.43867599999</v>
          </cell>
          <cell r="L592">
            <v>711697.92002500012</v>
          </cell>
          <cell r="M592">
            <v>725441.36326000001</v>
          </cell>
          <cell r="N592">
            <v>496043.05413299997</v>
          </cell>
          <cell r="O592">
            <v>583199.17454500007</v>
          </cell>
          <cell r="P592">
            <v>631602.00233000005</v>
          </cell>
          <cell r="Q592">
            <v>345229.265915</v>
          </cell>
        </row>
        <row r="595">
          <cell r="C595" t="str">
            <v>West Hydro</v>
          </cell>
          <cell r="E595">
            <v>3595304.6548861149</v>
          </cell>
          <cell r="F595">
            <v>250170.37156014293</v>
          </cell>
          <cell r="G595">
            <v>180958.69692091402</v>
          </cell>
          <cell r="H595">
            <v>160998.66023871099</v>
          </cell>
          <cell r="I595">
            <v>184710.69354649604</v>
          </cell>
          <cell r="J595">
            <v>136955.22597162501</v>
          </cell>
          <cell r="K595">
            <v>266951.85385900596</v>
          </cell>
          <cell r="L595">
            <v>388463.55388268008</v>
          </cell>
          <cell r="M595">
            <v>425055.98436134</v>
          </cell>
          <cell r="N595">
            <v>434543.10434608994</v>
          </cell>
          <cell r="O595">
            <v>433897.94120871602</v>
          </cell>
          <cell r="P595">
            <v>410980.83650033391</v>
          </cell>
          <cell r="Q595">
            <v>321617.73249006009</v>
          </cell>
        </row>
        <row r="596">
          <cell r="C596" t="str">
            <v>East Hydro</v>
          </cell>
          <cell r="E596">
            <v>342164.25427909999</v>
          </cell>
          <cell r="F596">
            <v>37227.122708100003</v>
          </cell>
          <cell r="G596">
            <v>34377.880299500001</v>
          </cell>
          <cell r="H596">
            <v>31994.6239408</v>
          </cell>
          <cell r="I596">
            <v>23983.876887599999</v>
          </cell>
          <cell r="J596">
            <v>22101.427366</v>
          </cell>
          <cell r="K596">
            <v>22709.583159100002</v>
          </cell>
          <cell r="L596">
            <v>23353.536722199999</v>
          </cell>
          <cell r="M596">
            <v>22706.474060300003</v>
          </cell>
          <cell r="N596">
            <v>21071.3972841</v>
          </cell>
          <cell r="O596">
            <v>30304.2445529</v>
          </cell>
          <cell r="P596">
            <v>34132.601339599998</v>
          </cell>
          <cell r="Q596">
            <v>38201.485958899997</v>
          </cell>
        </row>
        <row r="598">
          <cell r="E598">
            <v>3937468.9091652147</v>
          </cell>
          <cell r="F598">
            <v>287397.49426824291</v>
          </cell>
          <cell r="G598">
            <v>215336.57722041401</v>
          </cell>
          <cell r="H598">
            <v>192993.28417951099</v>
          </cell>
          <cell r="I598">
            <v>208694.57043409604</v>
          </cell>
          <cell r="J598">
            <v>159056.653337625</v>
          </cell>
          <cell r="K598">
            <v>289661.43701810599</v>
          </cell>
          <cell r="L598">
            <v>411817.09060488007</v>
          </cell>
          <cell r="M598">
            <v>447762.45842163998</v>
          </cell>
          <cell r="N598">
            <v>455614.50163018994</v>
          </cell>
          <cell r="O598">
            <v>464202.18576161604</v>
          </cell>
          <cell r="P598">
            <v>445113.4378399339</v>
          </cell>
          <cell r="Q598">
            <v>359819.21844896011</v>
          </cell>
        </row>
        <row r="601">
          <cell r="C601" t="str">
            <v>Blundell</v>
          </cell>
          <cell r="E601">
            <v>192686.20075045156</v>
          </cell>
          <cell r="F601">
            <v>15969.802347870967</v>
          </cell>
          <cell r="G601">
            <v>16501.267983483871</v>
          </cell>
          <cell r="H601">
            <v>16498.397619096773</v>
          </cell>
          <cell r="I601">
            <v>15972.672</v>
          </cell>
          <cell r="J601">
            <v>16498.396799999999</v>
          </cell>
          <cell r="K601">
            <v>15966.931199999999</v>
          </cell>
          <cell r="L601">
            <v>16504.137599999998</v>
          </cell>
          <cell r="M601">
            <v>16498.396799999999</v>
          </cell>
          <cell r="N601">
            <v>14904</v>
          </cell>
          <cell r="O601">
            <v>16504.137599999998</v>
          </cell>
          <cell r="P601">
            <v>14369.664000000001</v>
          </cell>
          <cell r="Q601">
            <v>16498.396799999999</v>
          </cell>
        </row>
        <row r="602">
          <cell r="C602" t="str">
            <v>Blundell Bottoming Cycle</v>
          </cell>
          <cell r="E602">
            <v>81601.287217548394</v>
          </cell>
          <cell r="F602">
            <v>5554.7138601290326</v>
          </cell>
          <cell r="G602">
            <v>5739.5714725161297</v>
          </cell>
          <cell r="H602">
            <v>5738.5730849032252</v>
          </cell>
          <cell r="I602">
            <v>6250.1760000000004</v>
          </cell>
          <cell r="J602">
            <v>7173.2160000000003</v>
          </cell>
          <cell r="K602">
            <v>7636.3584000000001</v>
          </cell>
          <cell r="L602">
            <v>7893.2831999999999</v>
          </cell>
          <cell r="M602">
            <v>7890.5375999999987</v>
          </cell>
          <cell r="N602">
            <v>7128</v>
          </cell>
          <cell r="O602">
            <v>7893.2831999999999</v>
          </cell>
          <cell r="P602">
            <v>6247.68</v>
          </cell>
          <cell r="Q602">
            <v>6455.8944000000001</v>
          </cell>
        </row>
        <row r="604">
          <cell r="E604">
            <v>274287.48796799994</v>
          </cell>
          <cell r="F604">
            <v>21524.516208000001</v>
          </cell>
          <cell r="G604">
            <v>22240.839456000002</v>
          </cell>
          <cell r="H604">
            <v>22236.970703999999</v>
          </cell>
          <cell r="I604">
            <v>22222.848000000002</v>
          </cell>
          <cell r="J604">
            <v>23671.612799999999</v>
          </cell>
          <cell r="K604">
            <v>23603.2896</v>
          </cell>
          <cell r="L604">
            <v>24397.4208</v>
          </cell>
          <cell r="M604">
            <v>24388.934399999998</v>
          </cell>
          <cell r="N604">
            <v>22032</v>
          </cell>
          <cell r="O604">
            <v>24397.4208</v>
          </cell>
          <cell r="P604">
            <v>20617.344000000001</v>
          </cell>
          <cell r="Q604">
            <v>22954.2912</v>
          </cell>
        </row>
        <row r="606">
          <cell r="C606" t="str">
            <v>Dunlap I Wind p524168</v>
          </cell>
          <cell r="E606">
            <v>353605.72873879998</v>
          </cell>
          <cell r="F606">
            <v>21550.428393999999</v>
          </cell>
          <cell r="G606">
            <v>14040.3304168</v>
          </cell>
          <cell r="H606">
            <v>15060.47702</v>
          </cell>
          <cell r="I606">
            <v>17594.862814</v>
          </cell>
          <cell r="J606">
            <v>28250.288584000002</v>
          </cell>
          <cell r="K606">
            <v>38810.024418000001</v>
          </cell>
          <cell r="L606">
            <v>40682.487688000001</v>
          </cell>
          <cell r="M606">
            <v>51017.924626</v>
          </cell>
          <cell r="N606">
            <v>37252.978177999998</v>
          </cell>
          <cell r="O606">
            <v>36760.340982000002</v>
          </cell>
          <cell r="P606">
            <v>26701.109767999998</v>
          </cell>
          <cell r="Q606">
            <v>25884.475849999999</v>
          </cell>
        </row>
        <row r="607">
          <cell r="C607" t="str">
            <v>Foote Creek I Wind</v>
          </cell>
          <cell r="E607">
            <v>101208.09481159999</v>
          </cell>
          <cell r="F607">
            <v>5778.3705431999997</v>
          </cell>
          <cell r="G607">
            <v>4189.9412768000002</v>
          </cell>
          <cell r="H607">
            <v>4400.9046816</v>
          </cell>
          <cell r="I607">
            <v>6171.0653140000004</v>
          </cell>
          <cell r="J607">
            <v>8947.4205519999996</v>
          </cell>
          <cell r="K607">
            <v>11109.279318000001</v>
          </cell>
          <cell r="L607">
            <v>12610.086378</v>
          </cell>
          <cell r="M607">
            <v>12704.22365</v>
          </cell>
          <cell r="N607">
            <v>10350.852772</v>
          </cell>
          <cell r="O607">
            <v>9956.5407140000007</v>
          </cell>
          <cell r="P607">
            <v>7495.6018819999999</v>
          </cell>
          <cell r="Q607">
            <v>7493.8077300000004</v>
          </cell>
        </row>
        <row r="608">
          <cell r="C608" t="str">
            <v>Glenrock Wind p423461</v>
          </cell>
          <cell r="E608">
            <v>323798.82154000003</v>
          </cell>
          <cell r="F608">
            <v>21816.499980000001</v>
          </cell>
          <cell r="G608">
            <v>18451.319351999999</v>
          </cell>
          <cell r="H608">
            <v>19948.942139999999</v>
          </cell>
          <cell r="I608">
            <v>23838.833011999999</v>
          </cell>
          <cell r="J608">
            <v>28535.468322000001</v>
          </cell>
          <cell r="K608">
            <v>31732.080193999998</v>
          </cell>
          <cell r="L608">
            <v>37445.598619999997</v>
          </cell>
          <cell r="M608">
            <v>36074.679259999997</v>
          </cell>
          <cell r="N608">
            <v>27948.980602</v>
          </cell>
          <cell r="O608">
            <v>29567.756905999999</v>
          </cell>
          <cell r="P608">
            <v>26504.600306</v>
          </cell>
          <cell r="Q608">
            <v>21934.062846000001</v>
          </cell>
        </row>
        <row r="609">
          <cell r="C609" t="str">
            <v>Glenrock III Wind p454125</v>
          </cell>
          <cell r="E609">
            <v>124408.9607508</v>
          </cell>
          <cell r="F609">
            <v>8385.2804240000005</v>
          </cell>
          <cell r="G609">
            <v>7093.3168008000002</v>
          </cell>
          <cell r="H609">
            <v>7674.4162999999999</v>
          </cell>
          <cell r="I609">
            <v>9170.7386900000001</v>
          </cell>
          <cell r="J609">
            <v>10961.200164</v>
          </cell>
          <cell r="K609">
            <v>12183.211696</v>
          </cell>
          <cell r="L609">
            <v>14379.168452</v>
          </cell>
          <cell r="M609">
            <v>13847.246122</v>
          </cell>
          <cell r="N609">
            <v>10740.956190000001</v>
          </cell>
          <cell r="O609">
            <v>11359.934565</v>
          </cell>
          <cell r="P609">
            <v>10182.913311</v>
          </cell>
          <cell r="Q609">
            <v>8430.5780360000008</v>
          </cell>
        </row>
        <row r="610">
          <cell r="C610" t="str">
            <v>Goodnoe Wind p332427</v>
          </cell>
          <cell r="E610">
            <v>266887.00103399996</v>
          </cell>
          <cell r="F610">
            <v>28230.374159999999</v>
          </cell>
          <cell r="G610">
            <v>27557.839194</v>
          </cell>
          <cell r="H610">
            <v>23966.422004</v>
          </cell>
          <cell r="I610">
            <v>18270.065008000001</v>
          </cell>
          <cell r="J610">
            <v>23545.848215999999</v>
          </cell>
          <cell r="K610">
            <v>20852.147870000001</v>
          </cell>
          <cell r="L610">
            <v>14203.505542000001</v>
          </cell>
          <cell r="M610">
            <v>13955.240137999999</v>
          </cell>
          <cell r="N610">
            <v>18193.011063999998</v>
          </cell>
          <cell r="O610">
            <v>31091.731965999999</v>
          </cell>
          <cell r="P610">
            <v>22603.429700000001</v>
          </cell>
          <cell r="Q610">
            <v>24417.386171999999</v>
          </cell>
        </row>
        <row r="611">
          <cell r="C611" t="str">
            <v>High Plains Wind p492251</v>
          </cell>
          <cell r="E611">
            <v>309369.98055799998</v>
          </cell>
          <cell r="F611">
            <v>20553.415573999999</v>
          </cell>
          <cell r="G611">
            <v>16972.063075999999</v>
          </cell>
          <cell r="H611">
            <v>17585.727611999999</v>
          </cell>
          <cell r="I611">
            <v>20551.988549999998</v>
          </cell>
          <cell r="J611">
            <v>22730.528338</v>
          </cell>
          <cell r="K611">
            <v>31038.884738000001</v>
          </cell>
          <cell r="L611">
            <v>35907.920242</v>
          </cell>
          <cell r="M611">
            <v>35476.658203999999</v>
          </cell>
          <cell r="N611">
            <v>26993.842336000002</v>
          </cell>
          <cell r="O611">
            <v>29174.948892</v>
          </cell>
          <cell r="P611">
            <v>25630.543463999998</v>
          </cell>
          <cell r="Q611">
            <v>26753.459532000001</v>
          </cell>
        </row>
        <row r="612">
          <cell r="C612" t="str">
            <v>Leaning Juniper 1 p317714</v>
          </cell>
          <cell r="E612">
            <v>305473.21510799997</v>
          </cell>
          <cell r="F612">
            <v>33881.900004000003</v>
          </cell>
          <cell r="G612">
            <v>35961.502088000001</v>
          </cell>
          <cell r="H612">
            <v>30522.168212</v>
          </cell>
          <cell r="I612">
            <v>25772.732199999999</v>
          </cell>
          <cell r="J612">
            <v>24366.934848000001</v>
          </cell>
          <cell r="K612">
            <v>18170.495864</v>
          </cell>
          <cell r="L612">
            <v>18065.864890000001</v>
          </cell>
          <cell r="M612">
            <v>16174.240786</v>
          </cell>
          <cell r="N612">
            <v>17458.553370000001</v>
          </cell>
          <cell r="O612">
            <v>29587.807221999999</v>
          </cell>
          <cell r="P612">
            <v>23679.763272</v>
          </cell>
          <cell r="Q612">
            <v>31831.252352</v>
          </cell>
        </row>
        <row r="613">
          <cell r="C613" t="str">
            <v>Marengo I Wind p332428</v>
          </cell>
          <cell r="E613">
            <v>393135.91433599999</v>
          </cell>
          <cell r="F613">
            <v>32513.980194</v>
          </cell>
          <cell r="G613">
            <v>31291.934163999998</v>
          </cell>
          <cell r="H613">
            <v>30370.219942</v>
          </cell>
          <cell r="I613">
            <v>29680.835070000001</v>
          </cell>
          <cell r="J613">
            <v>32405.919495999999</v>
          </cell>
          <cell r="K613">
            <v>31667.317955999999</v>
          </cell>
          <cell r="L613">
            <v>34140.591908000002</v>
          </cell>
          <cell r="M613">
            <v>32848.634683999997</v>
          </cell>
          <cell r="N613">
            <v>33654.863160000001</v>
          </cell>
          <cell r="O613">
            <v>35281.475976000002</v>
          </cell>
          <cell r="P613">
            <v>35945.221301999998</v>
          </cell>
          <cell r="Q613">
            <v>33334.920484000002</v>
          </cell>
        </row>
        <row r="614">
          <cell r="C614" t="str">
            <v>Marengo II Wind p423463</v>
          </cell>
          <cell r="E614">
            <v>187225.82062399999</v>
          </cell>
          <cell r="F614">
            <v>15235.728537999999</v>
          </cell>
          <cell r="G614">
            <v>12966.15302</v>
          </cell>
          <cell r="H614">
            <v>13097.704722</v>
          </cell>
          <cell r="I614">
            <v>12322.22644</v>
          </cell>
          <cell r="J614">
            <v>12202.478230000001</v>
          </cell>
          <cell r="K614">
            <v>16676.502489999999</v>
          </cell>
          <cell r="L614">
            <v>14005.709769999999</v>
          </cell>
          <cell r="M614">
            <v>25931.746426000002</v>
          </cell>
          <cell r="N614">
            <v>18618.338778000001</v>
          </cell>
          <cell r="O614">
            <v>19892.046979999999</v>
          </cell>
          <cell r="P614">
            <v>13919.976425999999</v>
          </cell>
          <cell r="Q614">
            <v>12357.208804</v>
          </cell>
        </row>
        <row r="615">
          <cell r="C615" t="str">
            <v>McFadden Ridge Wind p492250</v>
          </cell>
          <cell r="E615">
            <v>86062.866725200001</v>
          </cell>
          <cell r="F615">
            <v>5424.1564434000002</v>
          </cell>
          <cell r="G615">
            <v>3975.1953714000001</v>
          </cell>
          <cell r="H615">
            <v>4659.8019104000005</v>
          </cell>
          <cell r="I615">
            <v>5690.1101079999999</v>
          </cell>
          <cell r="J615">
            <v>7040.4814100000003</v>
          </cell>
          <cell r="K615">
            <v>7858.0722239999996</v>
          </cell>
          <cell r="L615">
            <v>10089.333424</v>
          </cell>
          <cell r="M615">
            <v>10316.214242</v>
          </cell>
          <cell r="N615">
            <v>7905.0341600000002</v>
          </cell>
          <cell r="O615">
            <v>9092.8349049999997</v>
          </cell>
          <cell r="P615">
            <v>6992.4541055999998</v>
          </cell>
          <cell r="Q615">
            <v>7019.1784213999999</v>
          </cell>
        </row>
        <row r="616">
          <cell r="C616" t="str">
            <v>Rolling Hills Wind p423462</v>
          </cell>
          <cell r="E616">
            <v>292593.797624</v>
          </cell>
          <cell r="F616">
            <v>19487.342049999999</v>
          </cell>
          <cell r="G616">
            <v>16118.633143999999</v>
          </cell>
          <cell r="H616">
            <v>16910.258226000002</v>
          </cell>
          <cell r="I616">
            <v>21097.459697999999</v>
          </cell>
          <cell r="J616">
            <v>25463.801028000002</v>
          </cell>
          <cell r="K616">
            <v>29561.632106000001</v>
          </cell>
          <cell r="L616">
            <v>34899.422597999997</v>
          </cell>
          <cell r="M616">
            <v>33084.519079999998</v>
          </cell>
          <cell r="N616">
            <v>25788.862440000001</v>
          </cell>
          <cell r="O616">
            <v>26874.491365999998</v>
          </cell>
          <cell r="P616">
            <v>23903.964016000002</v>
          </cell>
          <cell r="Q616">
            <v>19403.411872000001</v>
          </cell>
        </row>
        <row r="621">
          <cell r="C621" t="str">
            <v>Seven Mile Wind p454126</v>
          </cell>
          <cell r="E621">
            <v>349595.64911999996</v>
          </cell>
          <cell r="F621">
            <v>21957.572122000001</v>
          </cell>
          <cell r="G621">
            <v>17016.311883999999</v>
          </cell>
          <cell r="H621">
            <v>19936.766872</v>
          </cell>
          <cell r="I621">
            <v>21608.242122</v>
          </cell>
          <cell r="J621">
            <v>29592.213253999998</v>
          </cell>
          <cell r="K621">
            <v>35817.319951999998</v>
          </cell>
          <cell r="L621">
            <v>40309.262241999997</v>
          </cell>
          <cell r="M621">
            <v>43929.988984000003</v>
          </cell>
          <cell r="N621">
            <v>30594.854370000001</v>
          </cell>
          <cell r="O621">
            <v>36883.447313999997</v>
          </cell>
          <cell r="P621">
            <v>26453.69586</v>
          </cell>
          <cell r="Q621">
            <v>25495.974144</v>
          </cell>
        </row>
        <row r="622">
          <cell r="C622" t="str">
            <v>Seven Mile II Wind p357819</v>
          </cell>
          <cell r="E622">
            <v>68862.070970799992</v>
          </cell>
          <cell r="F622">
            <v>4325.1223283999998</v>
          </cell>
          <cell r="G622">
            <v>3351.8106422000001</v>
          </cell>
          <cell r="H622">
            <v>3927.0714131999998</v>
          </cell>
          <cell r="I622">
            <v>4256.3123711999997</v>
          </cell>
          <cell r="J622">
            <v>5828.9656385999997</v>
          </cell>
          <cell r="K622">
            <v>7055.1644586000002</v>
          </cell>
          <cell r="L622">
            <v>7939.971106</v>
          </cell>
          <cell r="M622">
            <v>8653.1681819999994</v>
          </cell>
          <cell r="N622">
            <v>6026.4624640000002</v>
          </cell>
          <cell r="O622">
            <v>7265.1664719999999</v>
          </cell>
          <cell r="P622">
            <v>5210.7520365999999</v>
          </cell>
          <cell r="Q622">
            <v>5022.1038580000004</v>
          </cell>
        </row>
        <row r="624">
          <cell r="E624">
            <v>3162227.9219411998</v>
          </cell>
          <cell r="F624">
            <v>239140.170755</v>
          </cell>
          <cell r="G624">
            <v>208986.35042999999</v>
          </cell>
          <cell r="H624">
            <v>208060.88105520001</v>
          </cell>
          <cell r="I624">
            <v>216025.47139719999</v>
          </cell>
          <cell r="J624">
            <v>259871.54808059998</v>
          </cell>
          <cell r="K624">
            <v>292532.13328459999</v>
          </cell>
          <cell r="L624">
            <v>314678.92286000005</v>
          </cell>
          <cell r="M624">
            <v>334014.48438399995</v>
          </cell>
          <cell r="N624">
            <v>271527.58988400002</v>
          </cell>
          <cell r="O624">
            <v>312788.52425999998</v>
          </cell>
          <cell r="P624">
            <v>255224.02544920001</v>
          </cell>
          <cell r="Q624">
            <v>249377.82010139999</v>
          </cell>
        </row>
        <row r="626">
          <cell r="E626">
            <v>3436515.4099091999</v>
          </cell>
          <cell r="F626">
            <v>260664.68696299999</v>
          </cell>
          <cell r="G626">
            <v>231227.18988600001</v>
          </cell>
          <cell r="H626">
            <v>230297.85175920001</v>
          </cell>
          <cell r="I626">
            <v>238248.31939719999</v>
          </cell>
          <cell r="J626">
            <v>283543.16088059999</v>
          </cell>
          <cell r="K626">
            <v>316135.4228846</v>
          </cell>
          <cell r="L626">
            <v>339076.34366000007</v>
          </cell>
          <cell r="M626">
            <v>358403.41878399998</v>
          </cell>
          <cell r="N626">
            <v>293559.58988400002</v>
          </cell>
          <cell r="O626">
            <v>337185.94506</v>
          </cell>
          <cell r="P626">
            <v>275841.36944919999</v>
          </cell>
          <cell r="Q626">
            <v>272332.1113014</v>
          </cell>
        </row>
        <row r="627">
          <cell r="E627" t="str">
            <v>=</v>
          </cell>
          <cell r="F627" t="str">
            <v>=</v>
          </cell>
          <cell r="G627" t="str">
            <v>=</v>
          </cell>
          <cell r="H627" t="str">
            <v>=</v>
          </cell>
          <cell r="I627" t="str">
            <v>=</v>
          </cell>
          <cell r="J627" t="str">
            <v>=</v>
          </cell>
          <cell r="K627" t="str">
            <v>=</v>
          </cell>
          <cell r="L627" t="str">
            <v>=</v>
          </cell>
          <cell r="M627" t="str">
            <v>=</v>
          </cell>
          <cell r="N627" t="str">
            <v>=</v>
          </cell>
          <cell r="O627" t="str">
            <v>=</v>
          </cell>
          <cell r="P627" t="str">
            <v>=</v>
          </cell>
          <cell r="Q627" t="str">
            <v>=</v>
          </cell>
        </row>
        <row r="628">
          <cell r="E628">
            <v>73777694.432059705</v>
          </cell>
          <cell r="F628">
            <v>5684237.7953334246</v>
          </cell>
          <cell r="G628">
            <v>6505775.2200815156</v>
          </cell>
          <cell r="H628">
            <v>6605154.2189594647</v>
          </cell>
          <cell r="I628">
            <v>6021190.5775043955</v>
          </cell>
          <cell r="J628">
            <v>6424516.5392673342</v>
          </cell>
          <cell r="K628">
            <v>6440328.4233644661</v>
          </cell>
          <cell r="L628">
            <v>6769011.1859606765</v>
          </cell>
          <cell r="M628">
            <v>6393162.6136961998</v>
          </cell>
          <cell r="N628">
            <v>5670688.534371065</v>
          </cell>
          <cell r="O628">
            <v>5968228.3056214647</v>
          </cell>
          <cell r="P628">
            <v>5597731.2260907432</v>
          </cell>
          <cell r="Q628">
            <v>5697669.7918089554</v>
          </cell>
        </row>
        <row r="629">
          <cell r="E629" t="str">
            <v>=</v>
          </cell>
          <cell r="F629" t="str">
            <v>=</v>
          </cell>
          <cell r="G629" t="str">
            <v>=</v>
          </cell>
          <cell r="H629" t="str">
            <v>=</v>
          </cell>
          <cell r="I629" t="str">
            <v>=</v>
          </cell>
          <cell r="J629" t="str">
            <v>=</v>
          </cell>
          <cell r="K629" t="str">
            <v>=</v>
          </cell>
          <cell r="L629" t="str">
            <v>=</v>
          </cell>
          <cell r="M629" t="str">
            <v>=</v>
          </cell>
          <cell r="N629" t="str">
            <v>=</v>
          </cell>
          <cell r="O629" t="str">
            <v>=</v>
          </cell>
          <cell r="P629" t="str">
            <v>=</v>
          </cell>
          <cell r="Q629" t="str">
            <v>=</v>
          </cell>
        </row>
        <row r="630"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</row>
        <row r="631"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  <cell r="N631" t="str">
            <v/>
          </cell>
          <cell r="O631" t="str">
            <v/>
          </cell>
          <cell r="P631" t="str">
            <v/>
          </cell>
          <cell r="Q631" t="str">
            <v/>
          </cell>
        </row>
        <row r="635">
          <cell r="C635" t="str">
            <v>Carbon</v>
          </cell>
          <cell r="E635">
            <v>11977790.759999998</v>
          </cell>
          <cell r="F635">
            <v>906174.97</v>
          </cell>
          <cell r="G635">
            <v>1031088.6200000001</v>
          </cell>
          <cell r="H635">
            <v>1093298.6599999999</v>
          </cell>
          <cell r="I635">
            <v>993918.55</v>
          </cell>
          <cell r="J635">
            <v>1037059.06</v>
          </cell>
          <cell r="K635">
            <v>1003327.28</v>
          </cell>
          <cell r="L635">
            <v>1093722.6400000001</v>
          </cell>
          <cell r="M635">
            <v>1097487.2</v>
          </cell>
          <cell r="N635">
            <v>991253.05</v>
          </cell>
          <cell r="O635">
            <v>1191334.46</v>
          </cell>
          <cell r="P635">
            <v>580188.27</v>
          </cell>
          <cell r="Q635">
            <v>958938</v>
          </cell>
        </row>
        <row r="636">
          <cell r="C636" t="str">
            <v>Cholla</v>
          </cell>
          <cell r="E636">
            <v>28259739.799999997</v>
          </cell>
          <cell r="F636">
            <v>2226249.5</v>
          </cell>
          <cell r="G636">
            <v>2501700.5</v>
          </cell>
          <cell r="H636">
            <v>2627702.5</v>
          </cell>
          <cell r="I636">
            <v>2431334.7999999998</v>
          </cell>
          <cell r="J636">
            <v>2501458.5</v>
          </cell>
          <cell r="K636">
            <v>2411783.2000000002</v>
          </cell>
          <cell r="L636">
            <v>2523600.2000000002</v>
          </cell>
          <cell r="M636">
            <v>2618695.5</v>
          </cell>
          <cell r="N636">
            <v>2319934.7999999998</v>
          </cell>
          <cell r="O636">
            <v>2446962.2000000002</v>
          </cell>
          <cell r="P636">
            <v>1287336.8999999999</v>
          </cell>
          <cell r="Q636">
            <v>2362981.2000000002</v>
          </cell>
        </row>
        <row r="637">
          <cell r="C637" t="str">
            <v>Colstrip</v>
          </cell>
          <cell r="E637">
            <v>11915840.959999999</v>
          </cell>
          <cell r="F637">
            <v>817343.58</v>
          </cell>
          <cell r="G637">
            <v>1066259.8400000001</v>
          </cell>
          <cell r="H637">
            <v>1067310.6599999999</v>
          </cell>
          <cell r="I637">
            <v>1030508.84</v>
          </cell>
          <cell r="J637">
            <v>1067310.72</v>
          </cell>
          <cell r="K637">
            <v>1032610.28</v>
          </cell>
          <cell r="L637">
            <v>1065209.0999999999</v>
          </cell>
          <cell r="M637">
            <v>1067310.72</v>
          </cell>
          <cell r="N637">
            <v>963209.91</v>
          </cell>
          <cell r="O637">
            <v>1065209.1800000002</v>
          </cell>
          <cell r="P637">
            <v>780487.47</v>
          </cell>
          <cell r="Q637">
            <v>893070.65999999992</v>
          </cell>
        </row>
        <row r="638">
          <cell r="C638" t="str">
            <v>Craig</v>
          </cell>
          <cell r="E638">
            <v>13483541.010000002</v>
          </cell>
          <cell r="F638">
            <v>1097898.74</v>
          </cell>
          <cell r="G638">
            <v>1189564.46</v>
          </cell>
          <cell r="H638">
            <v>1189760</v>
          </cell>
          <cell r="I638">
            <v>1150940.1000000001</v>
          </cell>
          <cell r="J638">
            <v>1189759.3600000001</v>
          </cell>
          <cell r="K638">
            <v>1151329.8999999999</v>
          </cell>
          <cell r="L638">
            <v>1189370.1000000001</v>
          </cell>
          <cell r="M638">
            <v>1189760.05</v>
          </cell>
          <cell r="N638">
            <v>1074469.8999999999</v>
          </cell>
          <cell r="O638">
            <v>1189369.8999999999</v>
          </cell>
          <cell r="P638">
            <v>1153777.31</v>
          </cell>
          <cell r="Q638">
            <v>717541.19</v>
          </cell>
        </row>
        <row r="639">
          <cell r="C639" t="str">
            <v>Dave Johnston</v>
          </cell>
          <cell r="E639">
            <v>56020548.060000002</v>
          </cell>
          <cell r="F639">
            <v>5127331.1999999993</v>
          </cell>
          <cell r="G639">
            <v>5507041.96</v>
          </cell>
          <cell r="H639">
            <v>5526921.7400000002</v>
          </cell>
          <cell r="I639">
            <v>5220758.74</v>
          </cell>
          <cell r="J639">
            <v>5182276.2600000007</v>
          </cell>
          <cell r="K639">
            <v>4466200.9000000004</v>
          </cell>
          <cell r="L639">
            <v>4005881.06</v>
          </cell>
          <cell r="M639">
            <v>3824845.11</v>
          </cell>
          <cell r="N639">
            <v>4120580.9399999995</v>
          </cell>
          <cell r="O639">
            <v>4364602.2100000009</v>
          </cell>
          <cell r="P639">
            <v>3571474.3</v>
          </cell>
          <cell r="Q639">
            <v>5102633.6399999997</v>
          </cell>
        </row>
        <row r="640">
          <cell r="C640" t="str">
            <v>Hayden</v>
          </cell>
          <cell r="E640">
            <v>6022387.1740000006</v>
          </cell>
          <cell r="F640">
            <v>442716.52</v>
          </cell>
          <cell r="G640">
            <v>497521.36</v>
          </cell>
          <cell r="H640">
            <v>576958.42999999993</v>
          </cell>
          <cell r="I640">
            <v>529143.93000000005</v>
          </cell>
          <cell r="J640">
            <v>512805.23</v>
          </cell>
          <cell r="K640">
            <v>502818.55999999994</v>
          </cell>
          <cell r="L640">
            <v>558663.33000000007</v>
          </cell>
          <cell r="M640">
            <v>576642.54</v>
          </cell>
          <cell r="N640">
            <v>537876.14</v>
          </cell>
          <cell r="O640">
            <v>481034.07</v>
          </cell>
          <cell r="P640">
            <v>273039.12400000001</v>
          </cell>
          <cell r="Q640">
            <v>533167.94000000006</v>
          </cell>
        </row>
        <row r="641">
          <cell r="C641" t="str">
            <v>Hunter</v>
          </cell>
          <cell r="E641">
            <v>83806461.300000012</v>
          </cell>
          <cell r="F641">
            <v>5912044.5999999996</v>
          </cell>
          <cell r="G641">
            <v>7032607.2000000002</v>
          </cell>
          <cell r="H641">
            <v>7770623.2999999998</v>
          </cell>
          <cell r="I641">
            <v>6795469.5</v>
          </cell>
          <cell r="J641">
            <v>7535151.7000000002</v>
          </cell>
          <cell r="K641">
            <v>7179375.2000000002</v>
          </cell>
          <cell r="L641">
            <v>7637899.2000000002</v>
          </cell>
          <cell r="M641">
            <v>7565322.4000000004</v>
          </cell>
          <cell r="N641">
            <v>6806945.4000000004</v>
          </cell>
          <cell r="O641">
            <v>6040877.9000000004</v>
          </cell>
          <cell r="P641">
            <v>6954139.5</v>
          </cell>
          <cell r="Q641">
            <v>6576005.4000000004</v>
          </cell>
        </row>
        <row r="642">
          <cell r="C642" t="str">
            <v>Huntington</v>
          </cell>
          <cell r="E642">
            <v>64837301.5</v>
          </cell>
          <cell r="F642">
            <v>4758188</v>
          </cell>
          <cell r="G642">
            <v>5502922.5</v>
          </cell>
          <cell r="H642">
            <v>5956168.2000000002</v>
          </cell>
          <cell r="I642">
            <v>5319108</v>
          </cell>
          <cell r="J642">
            <v>4071439.6</v>
          </cell>
          <cell r="K642">
            <v>5586218.7000000002</v>
          </cell>
          <cell r="L642">
            <v>5870665.7000000002</v>
          </cell>
          <cell r="M642">
            <v>5820933.2999999998</v>
          </cell>
          <cell r="N642">
            <v>5249558.2</v>
          </cell>
          <cell r="O642">
            <v>5979384.7000000002</v>
          </cell>
          <cell r="P642">
            <v>5508302.2999999998</v>
          </cell>
          <cell r="Q642">
            <v>5214412.3</v>
          </cell>
        </row>
        <row r="643">
          <cell r="C643" t="str">
            <v>Jim Bridger</v>
          </cell>
          <cell r="E643">
            <v>105992053.2</v>
          </cell>
          <cell r="F643">
            <v>7195300.2999999989</v>
          </cell>
          <cell r="G643">
            <v>9522195.1999999993</v>
          </cell>
          <cell r="H643">
            <v>9713656.5999999996</v>
          </cell>
          <cell r="I643">
            <v>9396184</v>
          </cell>
          <cell r="J643">
            <v>9699730.6999999993</v>
          </cell>
          <cell r="K643">
            <v>9368149.5</v>
          </cell>
          <cell r="L643">
            <v>9615555.8000000007</v>
          </cell>
          <cell r="M643">
            <v>9213110.3000000007</v>
          </cell>
          <cell r="N643">
            <v>8463381.4000000004</v>
          </cell>
          <cell r="O643">
            <v>9161188.4000000004</v>
          </cell>
          <cell r="P643">
            <v>7747386.3000000007</v>
          </cell>
          <cell r="Q643">
            <v>6896214.6999999993</v>
          </cell>
        </row>
        <row r="644">
          <cell r="C644" t="str">
            <v>Naughton</v>
          </cell>
          <cell r="E644">
            <v>55968649.440000005</v>
          </cell>
          <cell r="F644">
            <v>4643923.0999999996</v>
          </cell>
          <cell r="G644">
            <v>4907283.3000000007</v>
          </cell>
          <cell r="H644">
            <v>4912379.8</v>
          </cell>
          <cell r="I644">
            <v>4745186.9000000004</v>
          </cell>
          <cell r="J644">
            <v>4896803.3</v>
          </cell>
          <cell r="K644">
            <v>4738880.7</v>
          </cell>
          <cell r="L644">
            <v>4868663.5999999996</v>
          </cell>
          <cell r="M644">
            <v>4885263.6999999993</v>
          </cell>
          <cell r="N644">
            <v>4254747.5999999996</v>
          </cell>
          <cell r="O644">
            <v>3552093.94</v>
          </cell>
          <cell r="P644">
            <v>4706926.3</v>
          </cell>
          <cell r="Q644">
            <v>4856497.2</v>
          </cell>
        </row>
        <row r="645">
          <cell r="C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C646" t="str">
            <v>Ramp Loss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C647" t="str">
            <v>Wyodak</v>
          </cell>
          <cell r="E647">
            <v>24688253.699999996</v>
          </cell>
          <cell r="F647">
            <v>2083910.8</v>
          </cell>
          <cell r="G647">
            <v>2153578.5</v>
          </cell>
          <cell r="H647">
            <v>2154262</v>
          </cell>
          <cell r="I647">
            <v>2083227.5</v>
          </cell>
          <cell r="J647">
            <v>2154262.2000000002</v>
          </cell>
          <cell r="K647">
            <v>2127768.2000000002</v>
          </cell>
          <cell r="L647">
            <v>2189131.5</v>
          </cell>
          <cell r="M647">
            <v>2180253.2000000002</v>
          </cell>
          <cell r="N647">
            <v>1985544.4</v>
          </cell>
          <cell r="O647">
            <v>2197486.7999999998</v>
          </cell>
          <cell r="P647">
            <v>2127525.2000000002</v>
          </cell>
          <cell r="Q647">
            <v>1251303.3999999999</v>
          </cell>
        </row>
        <row r="649">
          <cell r="C649" t="str">
            <v>Hermiston Purchase p99563</v>
          </cell>
          <cell r="E649">
            <v>10261165.675000001</v>
          </cell>
          <cell r="F649">
            <v>71147.625</v>
          </cell>
          <cell r="G649">
            <v>1071818</v>
          </cell>
          <cell r="H649">
            <v>1160845.7999999998</v>
          </cell>
          <cell r="I649">
            <v>1040224.3</v>
          </cell>
          <cell r="J649">
            <v>1103198.3999999999</v>
          </cell>
          <cell r="K649">
            <v>1008416.2</v>
          </cell>
          <cell r="L649">
            <v>1029592.2000000001</v>
          </cell>
          <cell r="M649">
            <v>947956</v>
          </cell>
          <cell r="N649">
            <v>860248.25</v>
          </cell>
          <cell r="O649">
            <v>918448.85</v>
          </cell>
          <cell r="P649">
            <v>783706.25</v>
          </cell>
          <cell r="Q649">
            <v>265563.8</v>
          </cell>
        </row>
        <row r="650">
          <cell r="C650" t="str">
            <v>West Valley Toll</v>
          </cell>
          <cell r="E650">
            <v>1416967.31302</v>
          </cell>
          <cell r="F650">
            <v>34013.3802</v>
          </cell>
          <cell r="G650">
            <v>287993.77599999995</v>
          </cell>
          <cell r="H650">
            <v>418601.06599999999</v>
          </cell>
          <cell r="I650">
            <v>305658.88199999998</v>
          </cell>
          <cell r="J650">
            <v>120478.389</v>
          </cell>
          <cell r="K650">
            <v>56734.742299999998</v>
          </cell>
          <cell r="L650">
            <v>19413.654299999998</v>
          </cell>
          <cell r="M650">
            <v>123343.77653</v>
          </cell>
          <cell r="N650">
            <v>12886.640749999999</v>
          </cell>
          <cell r="O650">
            <v>0</v>
          </cell>
          <cell r="P650">
            <v>10710.9717</v>
          </cell>
          <cell r="Q650">
            <v>27132.034240000001</v>
          </cell>
        </row>
        <row r="652">
          <cell r="C652" t="str">
            <v>Chehalis</v>
          </cell>
          <cell r="E652">
            <v>13142175.4</v>
          </cell>
          <cell r="F652">
            <v>0</v>
          </cell>
          <cell r="G652">
            <v>1770832.6</v>
          </cell>
          <cell r="H652">
            <v>2323343.5</v>
          </cell>
          <cell r="I652">
            <v>2347257.7999999998</v>
          </cell>
          <cell r="J652">
            <v>2497551</v>
          </cell>
          <cell r="K652">
            <v>1509706.4</v>
          </cell>
          <cell r="L652">
            <v>906231.2</v>
          </cell>
          <cell r="M652">
            <v>888302.5</v>
          </cell>
          <cell r="N652">
            <v>0</v>
          </cell>
          <cell r="O652">
            <v>0</v>
          </cell>
          <cell r="P652">
            <v>898950.4</v>
          </cell>
          <cell r="Q652">
            <v>0</v>
          </cell>
        </row>
        <row r="653">
          <cell r="C653" t="str">
            <v>Currant Creek</v>
          </cell>
          <cell r="E653">
            <v>17596127.618000001</v>
          </cell>
          <cell r="F653">
            <v>835999.97499999998</v>
          </cell>
          <cell r="G653">
            <v>1879606.416</v>
          </cell>
          <cell r="H653">
            <v>2002582.33</v>
          </cell>
          <cell r="I653">
            <v>1767318.9300000002</v>
          </cell>
          <cell r="J653">
            <v>1556606.155</v>
          </cell>
          <cell r="K653">
            <v>1611023.76</v>
          </cell>
          <cell r="L653">
            <v>1353560.192</v>
          </cell>
          <cell r="M653">
            <v>1519027.17</v>
          </cell>
          <cell r="N653">
            <v>1211535.1800000002</v>
          </cell>
          <cell r="O653">
            <v>1593419.29</v>
          </cell>
          <cell r="P653">
            <v>1283020.8699999999</v>
          </cell>
          <cell r="Q653">
            <v>982427.35</v>
          </cell>
        </row>
        <row r="654">
          <cell r="C654" t="str">
            <v>Gadsby</v>
          </cell>
          <cell r="E654">
            <v>670350.73600000003</v>
          </cell>
          <cell r="F654">
            <v>0</v>
          </cell>
          <cell r="G654">
            <v>265491.826</v>
          </cell>
          <cell r="H654">
            <v>340336.9</v>
          </cell>
          <cell r="I654">
            <v>64522.009999999995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C655" t="str">
            <v>Gadsby CT</v>
          </cell>
          <cell r="E655">
            <v>841870.43580000009</v>
          </cell>
          <cell r="F655">
            <v>18231.363399999998</v>
          </cell>
          <cell r="G655">
            <v>176236.61300000001</v>
          </cell>
          <cell r="H655">
            <v>244223.47</v>
          </cell>
          <cell r="I655">
            <v>206622.03</v>
          </cell>
          <cell r="J655">
            <v>62670.341</v>
          </cell>
          <cell r="K655">
            <v>59821.686999999991</v>
          </cell>
          <cell r="L655">
            <v>22029.566500000001</v>
          </cell>
          <cell r="M655">
            <v>44818.785000000003</v>
          </cell>
          <cell r="N655">
            <v>0</v>
          </cell>
          <cell r="O655">
            <v>0</v>
          </cell>
          <cell r="P655">
            <v>0</v>
          </cell>
          <cell r="Q655">
            <v>7216.5798999999997</v>
          </cell>
        </row>
        <row r="656">
          <cell r="C656" t="str">
            <v>Hermiston</v>
          </cell>
          <cell r="E656">
            <v>10261165.675000001</v>
          </cell>
          <cell r="F656">
            <v>71147.625</v>
          </cell>
          <cell r="G656">
            <v>1071818</v>
          </cell>
          <cell r="H656">
            <v>1160845.7999999998</v>
          </cell>
          <cell r="I656">
            <v>1040224.3</v>
          </cell>
          <cell r="J656">
            <v>1103198.3999999999</v>
          </cell>
          <cell r="K656">
            <v>1008416.2</v>
          </cell>
          <cell r="L656">
            <v>1029592.2000000001</v>
          </cell>
          <cell r="M656">
            <v>947956</v>
          </cell>
          <cell r="N656">
            <v>860248.25</v>
          </cell>
          <cell r="O656">
            <v>918448.85</v>
          </cell>
          <cell r="P656">
            <v>783706.25</v>
          </cell>
          <cell r="Q656">
            <v>265563.8</v>
          </cell>
        </row>
        <row r="657">
          <cell r="C657" t="str">
            <v>Lake Side</v>
          </cell>
          <cell r="E657">
            <v>21765708.943999995</v>
          </cell>
          <cell r="F657">
            <v>1329524.324</v>
          </cell>
          <cell r="G657">
            <v>2271781.35</v>
          </cell>
          <cell r="H657">
            <v>2360970.79</v>
          </cell>
          <cell r="I657">
            <v>2233189.1399999997</v>
          </cell>
          <cell r="J657">
            <v>1243560.75</v>
          </cell>
          <cell r="K657">
            <v>1887594.8399999999</v>
          </cell>
          <cell r="L657">
            <v>1955184.8299999998</v>
          </cell>
          <cell r="M657">
            <v>1998563.23</v>
          </cell>
          <cell r="N657">
            <v>1616097.9839999999</v>
          </cell>
          <cell r="O657">
            <v>1827082.74</v>
          </cell>
          <cell r="P657">
            <v>1741820.6300000001</v>
          </cell>
          <cell r="Q657">
            <v>1300338.3359999999</v>
          </cell>
        </row>
        <row r="658">
          <cell r="C658" t="str">
            <v>Lake Side II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</row>
        <row r="659">
          <cell r="C659" t="str">
            <v>Little Mountain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1">
          <cell r="C661" t="str">
            <v>Not Used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</row>
        <row r="861">
          <cell r="J861" t="str">
            <v>Mills / kWh</v>
          </cell>
        </row>
        <row r="865">
          <cell r="C865" t="str">
            <v>Black Hills s27013/s28160</v>
          </cell>
          <cell r="E865">
            <v>35.976767291531729</v>
          </cell>
          <cell r="F865">
            <v>40.508358314145113</v>
          </cell>
          <cell r="G865">
            <v>35.528557307871964</v>
          </cell>
          <cell r="H865">
            <v>34.920620731244867</v>
          </cell>
          <cell r="I865">
            <v>35.858761045755394</v>
          </cell>
          <cell r="J865">
            <v>35.293201749091104</v>
          </cell>
          <cell r="K865">
            <v>35.671662585169841</v>
          </cell>
          <cell r="L865">
            <v>35.291865876366018</v>
          </cell>
          <cell r="M865">
            <v>34.883712969557713</v>
          </cell>
          <cell r="N865">
            <v>37.195244769171417</v>
          </cell>
          <cell r="O865">
            <v>35.239948888211394</v>
          </cell>
          <cell r="P865">
            <v>35.715382857678065</v>
          </cell>
          <cell r="Q865">
            <v>36.730444243498965</v>
          </cell>
        </row>
        <row r="866">
          <cell r="C866" t="str">
            <v>BPA Wind s42818</v>
          </cell>
          <cell r="E866">
            <v>71.684646145248138</v>
          </cell>
          <cell r="F866">
            <v>74.220081734151108</v>
          </cell>
          <cell r="G866">
            <v>74.21996424158381</v>
          </cell>
          <cell r="H866">
            <v>74.220356679329768</v>
          </cell>
          <cell r="I866">
            <v>74.220051448517921</v>
          </cell>
          <cell r="J866">
            <v>74.219610811175315</v>
          </cell>
          <cell r="K866">
            <v>74.220403575757203</v>
          </cell>
          <cell r="L866">
            <v>74.220053080016271</v>
          </cell>
          <cell r="M866">
            <v>68.999994910996634</v>
          </cell>
          <cell r="N866">
            <v>69.000115678196892</v>
          </cell>
          <cell r="O866">
            <v>68.999848228888794</v>
          </cell>
          <cell r="P866">
            <v>69.000085315677268</v>
          </cell>
          <cell r="Q866">
            <v>68.999976394678981</v>
          </cell>
        </row>
        <row r="867">
          <cell r="C867" t="str">
            <v>East Area Sales (WCA Sale)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</row>
        <row r="868">
          <cell r="C868" t="str">
            <v>Hurricane Sale s393046</v>
          </cell>
          <cell r="E868">
            <v>75.000242999999202</v>
          </cell>
          <cell r="F868">
            <v>75.000214594589963</v>
          </cell>
          <cell r="G868">
            <v>75.000257202704233</v>
          </cell>
          <cell r="H868">
            <v>75.000257202704233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</row>
        <row r="869">
          <cell r="C869" t="str">
            <v>LADWP (IPP Layoff)</v>
          </cell>
          <cell r="E869">
            <v>52.510800610309325</v>
          </cell>
          <cell r="F869">
            <v>52.510407763284967</v>
          </cell>
          <cell r="G869">
            <v>52.51067207465838</v>
          </cell>
          <cell r="H869">
            <v>52.510696263516706</v>
          </cell>
          <cell r="I869">
            <v>52.510943810221519</v>
          </cell>
          <cell r="J869">
            <v>52.510803993705245</v>
          </cell>
          <cell r="K869">
            <v>52.511109353331889</v>
          </cell>
          <cell r="L869">
            <v>52.510434150585368</v>
          </cell>
          <cell r="M869">
            <v>52.510841816025739</v>
          </cell>
          <cell r="N869">
            <v>52.510712846358302</v>
          </cell>
          <cell r="O869">
            <v>52.51088238636008</v>
          </cell>
          <cell r="P869">
            <v>52.51112753344038</v>
          </cell>
          <cell r="Q869">
            <v>52.51115519159417</v>
          </cell>
        </row>
        <row r="870">
          <cell r="C870" t="str">
            <v>NVE s523485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</row>
        <row r="871">
          <cell r="C871" t="str">
            <v>NVE s811499</v>
          </cell>
          <cell r="E871">
            <v>29.612390350877192</v>
          </cell>
          <cell r="F871">
            <v>24.783103448275863</v>
          </cell>
          <cell r="G871">
            <v>27</v>
          </cell>
          <cell r="H871">
            <v>27.54</v>
          </cell>
          <cell r="I871">
            <v>30.910993055555554</v>
          </cell>
          <cell r="J871">
            <v>31.641290322580645</v>
          </cell>
          <cell r="K871">
            <v>30.333199074074074</v>
          </cell>
          <cell r="L871">
            <v>30.621532258064516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</row>
        <row r="872">
          <cell r="C872" t="str">
            <v>Pacific Gas &amp; Electric s524491</v>
          </cell>
          <cell r="E872">
            <v>30.250676229508198</v>
          </cell>
          <cell r="F872">
            <v>17.412777777777777</v>
          </cell>
          <cell r="G872">
            <v>0</v>
          </cell>
          <cell r="H872">
            <v>0</v>
          </cell>
          <cell r="I872">
            <v>0</v>
          </cell>
          <cell r="J872">
            <v>32.345806451612901</v>
          </cell>
          <cell r="K872">
            <v>34.511111111111113</v>
          </cell>
          <cell r="L872">
            <v>36.456317204301072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</row>
        <row r="873">
          <cell r="C873" t="str">
            <v>PSCO s100035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</row>
        <row r="874">
          <cell r="C874" t="str">
            <v>Salt River Project s322940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</row>
        <row r="875">
          <cell r="C875" t="str">
            <v>SCE s513948</v>
          </cell>
          <cell r="E875">
            <v>29.847971311475408</v>
          </cell>
          <cell r="F875">
            <v>26.710333333333335</v>
          </cell>
          <cell r="G875">
            <v>0</v>
          </cell>
          <cell r="H875">
            <v>0</v>
          </cell>
          <cell r="I875">
            <v>0</v>
          </cell>
          <cell r="J875">
            <v>31.641290322580645</v>
          </cell>
          <cell r="K875">
            <v>30.333333333333332</v>
          </cell>
          <cell r="L875">
            <v>30.621370967741935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</row>
        <row r="876">
          <cell r="C876" t="str">
            <v>SDG&amp;E s513949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</row>
        <row r="877">
          <cell r="C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C878" t="str">
            <v>SMUD s24296</v>
          </cell>
          <cell r="E878">
            <v>25.72</v>
          </cell>
          <cell r="F878">
            <v>25.72</v>
          </cell>
          <cell r="G878">
            <v>25.72</v>
          </cell>
          <cell r="H878">
            <v>25.72</v>
          </cell>
          <cell r="I878">
            <v>25.72</v>
          </cell>
          <cell r="J878">
            <v>25.72</v>
          </cell>
          <cell r="K878">
            <v>0</v>
          </cell>
          <cell r="L878">
            <v>0</v>
          </cell>
          <cell r="M878">
            <v>25.72</v>
          </cell>
          <cell r="N878">
            <v>25.72</v>
          </cell>
          <cell r="O878">
            <v>25.72</v>
          </cell>
          <cell r="P878">
            <v>25.72</v>
          </cell>
          <cell r="Q878">
            <v>25.72</v>
          </cell>
        </row>
        <row r="879">
          <cell r="C879" t="str">
            <v>UAMPS s223863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</row>
        <row r="880">
          <cell r="C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</row>
        <row r="884">
          <cell r="C884" t="str">
            <v>UMPA II s45631</v>
          </cell>
          <cell r="E884">
            <v>43.760650319978716</v>
          </cell>
          <cell r="F884">
            <v>48.067093894009219</v>
          </cell>
          <cell r="G884">
            <v>42.567354260089687</v>
          </cell>
          <cell r="H884">
            <v>42.567466747738841</v>
          </cell>
          <cell r="I884">
            <v>43.212110886986864</v>
          </cell>
          <cell r="J884">
            <v>42.567354260089687</v>
          </cell>
          <cell r="K884">
            <v>43.212196478220577</v>
          </cell>
          <cell r="L884">
            <v>42.567354260089687</v>
          </cell>
          <cell r="M884">
            <v>42.567354260089687</v>
          </cell>
          <cell r="N884">
            <v>44.640198609731875</v>
          </cell>
          <cell r="O884">
            <v>42.567354260089687</v>
          </cell>
          <cell r="P884">
            <v>47.508018018018021</v>
          </cell>
          <cell r="Q884">
            <v>47.953302752293581</v>
          </cell>
        </row>
        <row r="886">
          <cell r="E886">
            <v>37.11781706365263</v>
          </cell>
          <cell r="F886">
            <v>31.117723573214349</v>
          </cell>
          <cell r="G886">
            <v>37.071913029442584</v>
          </cell>
          <cell r="H886">
            <v>36.269882503945688</v>
          </cell>
          <cell r="I886">
            <v>36.624033983433065</v>
          </cell>
          <cell r="J886">
            <v>36.694026958642588</v>
          </cell>
          <cell r="K886">
            <v>36.147938516323954</v>
          </cell>
          <cell r="L886">
            <v>36.915059684888057</v>
          </cell>
          <cell r="M886">
            <v>41.07605748890132</v>
          </cell>
          <cell r="N886">
            <v>41.092376982073475</v>
          </cell>
          <cell r="O886">
            <v>40.246936426286467</v>
          </cell>
          <cell r="P886">
            <v>40.277345465122735</v>
          </cell>
          <cell r="Q886">
            <v>43.562019098443663</v>
          </cell>
        </row>
        <row r="889">
          <cell r="C889" t="str">
            <v>COB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</row>
        <row r="890">
          <cell r="C890" t="str">
            <v>Colorado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</row>
        <row r="891">
          <cell r="C891" t="str">
            <v>Four Corners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</row>
        <row r="892">
          <cell r="C892" t="str">
            <v>Idaho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</row>
        <row r="893">
          <cell r="C893" t="str">
            <v>Mead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</row>
        <row r="894">
          <cell r="C894" t="str">
            <v>Mid Columbia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</row>
        <row r="895">
          <cell r="C895" t="str">
            <v>Mona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</row>
        <row r="896">
          <cell r="C896" t="str">
            <v>NOB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</row>
        <row r="897">
          <cell r="C897" t="str">
            <v>Palo Verde</v>
          </cell>
          <cell r="E897">
            <v>37.944586496204558</v>
          </cell>
          <cell r="F897">
            <v>43.387351778656125</v>
          </cell>
          <cell r="G897">
            <v>32.065296367112808</v>
          </cell>
          <cell r="H897">
            <v>36.736557377049181</v>
          </cell>
          <cell r="I897">
            <v>33.003289473684212</v>
          </cell>
          <cell r="J897">
            <v>39.626879699248121</v>
          </cell>
          <cell r="K897">
            <v>40.167597765363126</v>
          </cell>
          <cell r="L897">
            <v>40.097483407079643</v>
          </cell>
          <cell r="M897">
            <v>32.700000000000003</v>
          </cell>
          <cell r="N897">
            <v>32.700000000000003</v>
          </cell>
          <cell r="O897">
            <v>32.700000000000003</v>
          </cell>
          <cell r="P897">
            <v>0</v>
          </cell>
          <cell r="Q897">
            <v>0</v>
          </cell>
        </row>
        <row r="898">
          <cell r="C898" t="str">
            <v>SP15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</row>
        <row r="899">
          <cell r="C899" t="str">
            <v>Utah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</row>
        <row r="900">
          <cell r="C900" t="str">
            <v>Washington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</row>
        <row r="901">
          <cell r="C901" t="str">
            <v>West Main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</row>
        <row r="902">
          <cell r="C902" t="str">
            <v>Wyoming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</row>
        <row r="904">
          <cell r="C904" t="str">
            <v>STF Trading Margin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</row>
        <row r="905">
          <cell r="C905" t="str">
            <v>STF Index Trades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</row>
        <row r="907">
          <cell r="E907">
            <v>54.703695065920897</v>
          </cell>
          <cell r="F907">
            <v>77.188142292490113</v>
          </cell>
          <cell r="G907">
            <v>74.876032504780113</v>
          </cell>
          <cell r="H907">
            <v>56.957278688524589</v>
          </cell>
          <cell r="I907">
            <v>46.355394736842108</v>
          </cell>
          <cell r="J907">
            <v>47.572355889724314</v>
          </cell>
          <cell r="K907">
            <v>50.922898044692737</v>
          </cell>
          <cell r="L907">
            <v>50.744648783185838</v>
          </cell>
          <cell r="M907">
            <v>72.987083333333331</v>
          </cell>
          <cell r="N907">
            <v>78.247916666666669</v>
          </cell>
          <cell r="O907">
            <v>90.662743902439018</v>
          </cell>
          <cell r="P907">
            <v>0</v>
          </cell>
          <cell r="Q907">
            <v>0</v>
          </cell>
        </row>
        <row r="910">
          <cell r="C910" t="str">
            <v>COB</v>
          </cell>
          <cell r="E910">
            <v>33.584980260911166</v>
          </cell>
          <cell r="F910">
            <v>17.388192835209786</v>
          </cell>
          <cell r="G910">
            <v>28.191392238501148</v>
          </cell>
          <cell r="H910">
            <v>34.860391697606055</v>
          </cell>
          <cell r="I910">
            <v>35.593860689180119</v>
          </cell>
          <cell r="J910">
            <v>32.658263189714447</v>
          </cell>
          <cell r="K910">
            <v>35.458771246477781</v>
          </cell>
          <cell r="L910">
            <v>37.243981420958534</v>
          </cell>
          <cell r="M910">
            <v>36.743658476077563</v>
          </cell>
          <cell r="N910">
            <v>35.168265665334928</v>
          </cell>
          <cell r="O910">
            <v>32.929175332526356</v>
          </cell>
          <cell r="P910">
            <v>31.597323673811523</v>
          </cell>
          <cell r="Q910">
            <v>22.751500223927142</v>
          </cell>
        </row>
        <row r="911">
          <cell r="C911" t="str">
            <v>Four Corners</v>
          </cell>
          <cell r="E911">
            <v>32.803353583246505</v>
          </cell>
          <cell r="F911">
            <v>25.868559896803948</v>
          </cell>
          <cell r="G911">
            <v>37.24263077713767</v>
          </cell>
          <cell r="H911">
            <v>38.058585667229835</v>
          </cell>
          <cell r="I911">
            <v>33.317737652481455</v>
          </cell>
          <cell r="J911">
            <v>32.210388401719193</v>
          </cell>
          <cell r="K911">
            <v>30.563188910281458</v>
          </cell>
          <cell r="L911">
            <v>30.691970735051598</v>
          </cell>
          <cell r="M911">
            <v>33.851665568946657</v>
          </cell>
          <cell r="N911">
            <v>32.685980793700672</v>
          </cell>
          <cell r="O911">
            <v>31.618806599798599</v>
          </cell>
          <cell r="P911">
            <v>32.277113304783441</v>
          </cell>
          <cell r="Q911">
            <v>28.030493124171524</v>
          </cell>
        </row>
        <row r="912">
          <cell r="C912" t="str">
            <v>Mead</v>
          </cell>
          <cell r="E912">
            <v>34.466984923387109</v>
          </cell>
          <cell r="F912">
            <v>31.695067954526024</v>
          </cell>
          <cell r="G912">
            <v>40.222211238780126</v>
          </cell>
          <cell r="H912">
            <v>40.483699093611676</v>
          </cell>
          <cell r="I912">
            <v>37.970625615789899</v>
          </cell>
          <cell r="J912">
            <v>33.520113660130633</v>
          </cell>
          <cell r="K912">
            <v>31.517551020408163</v>
          </cell>
          <cell r="L912">
            <v>32.080892858832549</v>
          </cell>
          <cell r="M912">
            <v>34.809668214251396</v>
          </cell>
          <cell r="N912">
            <v>33.872881615176979</v>
          </cell>
          <cell r="O912">
            <v>32.311510562179841</v>
          </cell>
          <cell r="P912">
            <v>32.481906737053798</v>
          </cell>
          <cell r="Q912">
            <v>30.729603833364525</v>
          </cell>
        </row>
        <row r="913">
          <cell r="C913" t="str">
            <v>Mid Columbia</v>
          </cell>
          <cell r="E913">
            <v>30.034863505910863</v>
          </cell>
          <cell r="F913">
            <v>4.1753472162136909</v>
          </cell>
          <cell r="G913">
            <v>20.514971036628783</v>
          </cell>
          <cell r="H913">
            <v>25.35974432751328</v>
          </cell>
          <cell r="I913">
            <v>29.560685859591782</v>
          </cell>
          <cell r="J913">
            <v>29.520168799953545</v>
          </cell>
          <cell r="K913">
            <v>32.332747469931583</v>
          </cell>
          <cell r="L913">
            <v>35.226069373472029</v>
          </cell>
          <cell r="M913">
            <v>32.470654976880105</v>
          </cell>
          <cell r="N913">
            <v>30.174558688218369</v>
          </cell>
          <cell r="O913">
            <v>25.632135584017004</v>
          </cell>
          <cell r="P913">
            <v>22.505139556386407</v>
          </cell>
          <cell r="Q913">
            <v>0</v>
          </cell>
        </row>
        <row r="914">
          <cell r="C914" t="str">
            <v>Mona</v>
          </cell>
          <cell r="E914">
            <v>32.806578156003667</v>
          </cell>
          <cell r="F914">
            <v>27.48917901023815</v>
          </cell>
          <cell r="G914">
            <v>37.343770817796234</v>
          </cell>
          <cell r="H914">
            <v>37.997560149562396</v>
          </cell>
          <cell r="I914">
            <v>33.922044107204087</v>
          </cell>
          <cell r="J914">
            <v>31.490409936644998</v>
          </cell>
          <cell r="K914">
            <v>29.050703807265467</v>
          </cell>
          <cell r="L914">
            <v>27.378568585508404</v>
          </cell>
          <cell r="M914">
            <v>32.547802284564682</v>
          </cell>
          <cell r="N914">
            <v>31.916207562026738</v>
          </cell>
          <cell r="O914">
            <v>29.84763876475705</v>
          </cell>
          <cell r="P914">
            <v>33.486522366732324</v>
          </cell>
          <cell r="Q914">
            <v>30.876483673721538</v>
          </cell>
        </row>
        <row r="915">
          <cell r="C915" t="str">
            <v>NOB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</row>
        <row r="916">
          <cell r="C916" t="str">
            <v>Palo Verde</v>
          </cell>
          <cell r="E916">
            <v>30.387773423228175</v>
          </cell>
          <cell r="F916">
            <v>25.045542520128524</v>
          </cell>
          <cell r="G916">
            <v>32.328073887051552</v>
          </cell>
          <cell r="H916">
            <v>28.755975439437979</v>
          </cell>
          <cell r="I916">
            <v>33.186589565478947</v>
          </cell>
          <cell r="J916">
            <v>26.641996590112196</v>
          </cell>
          <cell r="K916">
            <v>26.134997308708556</v>
          </cell>
          <cell r="L916">
            <v>27.030533633689952</v>
          </cell>
          <cell r="M916">
            <v>34.555474623565402</v>
          </cell>
          <cell r="N916">
            <v>33.951294330900375</v>
          </cell>
          <cell r="O916">
            <v>32.33894088525475</v>
          </cell>
          <cell r="P916">
            <v>30.473247411294288</v>
          </cell>
          <cell r="Q916">
            <v>28.854236236420221</v>
          </cell>
        </row>
        <row r="917">
          <cell r="C917" t="str">
            <v>SP15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</row>
        <row r="918">
          <cell r="C918" t="str">
            <v>Trapped Energy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</row>
        <row r="920">
          <cell r="E920">
            <v>31.747492055640219</v>
          </cell>
          <cell r="F920">
            <v>23.610425982418139</v>
          </cell>
          <cell r="G920">
            <v>33.634803042475433</v>
          </cell>
          <cell r="H920">
            <v>34.286213141740177</v>
          </cell>
          <cell r="I920">
            <v>32.738425026290585</v>
          </cell>
          <cell r="J920">
            <v>30.599307142679066</v>
          </cell>
          <cell r="K920">
            <v>31.424742832140517</v>
          </cell>
          <cell r="L920">
            <v>33.22798432340393</v>
          </cell>
          <cell r="M920">
            <v>34.245275851021255</v>
          </cell>
          <cell r="N920">
            <v>33.138275017530553</v>
          </cell>
          <cell r="O920">
            <v>31.440002945037733</v>
          </cell>
          <cell r="P920">
            <v>30.345065238746301</v>
          </cell>
          <cell r="Q920">
            <v>28.647504010424228</v>
          </cell>
        </row>
        <row r="922">
          <cell r="E922">
            <v>35.811598167669366</v>
          </cell>
          <cell r="F922">
            <v>31.483046152864642</v>
          </cell>
          <cell r="G922">
            <v>38.260959962901275</v>
          </cell>
          <cell r="H922">
            <v>37.958696056613206</v>
          </cell>
          <cell r="I922">
            <v>36.158727228146745</v>
          </cell>
          <cell r="J922">
            <v>36.661455185574312</v>
          </cell>
          <cell r="K922">
            <v>36.428571796526931</v>
          </cell>
          <cell r="L922">
            <v>37.793155744610289</v>
          </cell>
          <cell r="M922">
            <v>36.659388723134825</v>
          </cell>
          <cell r="N922">
            <v>35.979960686203306</v>
          </cell>
          <cell r="O922">
            <v>35.329314238274399</v>
          </cell>
          <cell r="P922">
            <v>31.499120157710003</v>
          </cell>
          <cell r="Q922">
            <v>30.752305201662178</v>
          </cell>
        </row>
        <row r="926">
          <cell r="C926" t="str">
            <v>APS Supplemental p27875</v>
          </cell>
          <cell r="E926">
            <v>27.436850631313135</v>
          </cell>
          <cell r="F926">
            <v>0</v>
          </cell>
          <cell r="G926">
            <v>34.479999999999997</v>
          </cell>
          <cell r="H926">
            <v>31.44</v>
          </cell>
          <cell r="I926">
            <v>28.34</v>
          </cell>
          <cell r="J926">
            <v>0</v>
          </cell>
          <cell r="K926">
            <v>25.02</v>
          </cell>
          <cell r="L926">
            <v>25.129997660818713</v>
          </cell>
          <cell r="M926">
            <v>26.06206029411765</v>
          </cell>
          <cell r="N926">
            <v>27.151434812286691</v>
          </cell>
          <cell r="O926">
            <v>26.704372013651877</v>
          </cell>
          <cell r="P926">
            <v>28.87</v>
          </cell>
          <cell r="Q926">
            <v>0</v>
          </cell>
        </row>
        <row r="927">
          <cell r="C927" t="str">
            <v>Avoided Cost Resource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</row>
        <row r="928">
          <cell r="C928" t="str">
            <v>Blanding Purchase p379174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</row>
        <row r="929">
          <cell r="C929" t="str">
            <v>BPA Reserve Purchase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</row>
        <row r="930">
          <cell r="C930" t="str">
            <v>Chehalis Station Service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</row>
        <row r="931">
          <cell r="C931" t="str">
            <v xml:space="preserve">Combine Hills Wind p160595 </v>
          </cell>
          <cell r="E931">
            <v>42.455676825224998</v>
          </cell>
          <cell r="F931">
            <v>45.279992697759816</v>
          </cell>
          <cell r="G931">
            <v>45.279890532903593</v>
          </cell>
          <cell r="H931">
            <v>45.279860067561884</v>
          </cell>
          <cell r="I931">
            <v>45.280127620999025</v>
          </cell>
          <cell r="J931">
            <v>45.280009783282864</v>
          </cell>
          <cell r="K931">
            <v>45.279919360224135</v>
          </cell>
          <cell r="L931">
            <v>45.27979972321797</v>
          </cell>
          <cell r="M931">
            <v>38.539858377289157</v>
          </cell>
          <cell r="N931">
            <v>38.540065676535029</v>
          </cell>
          <cell r="O931">
            <v>38.540210181120401</v>
          </cell>
          <cell r="P931">
            <v>38.539991319413204</v>
          </cell>
          <cell r="Q931">
            <v>38.54013085938815</v>
          </cell>
        </row>
        <row r="932">
          <cell r="C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</row>
        <row r="933">
          <cell r="C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</row>
        <row r="934">
          <cell r="C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</row>
        <row r="935">
          <cell r="C935" t="str">
            <v>Deseret Purchase p194277</v>
          </cell>
          <cell r="E935">
            <v>45.258956366636966</v>
          </cell>
          <cell r="F935">
            <v>59.181714175791356</v>
          </cell>
          <cell r="G935">
            <v>41.916387488199668</v>
          </cell>
          <cell r="H935">
            <v>41.916387488199668</v>
          </cell>
          <cell r="I935">
            <v>42.674770996906972</v>
          </cell>
          <cell r="J935">
            <v>41.916387488199668</v>
          </cell>
          <cell r="K935">
            <v>42.674770996906972</v>
          </cell>
          <cell r="L935">
            <v>41.916387488199668</v>
          </cell>
          <cell r="M935">
            <v>43.047787006976577</v>
          </cell>
          <cell r="N935">
            <v>45.550173026919545</v>
          </cell>
          <cell r="O935">
            <v>43.047787006976577</v>
          </cell>
          <cell r="P935">
            <v>51.2859684640841</v>
          </cell>
          <cell r="Q935">
            <v>64.943985322983579</v>
          </cell>
        </row>
        <row r="936">
          <cell r="C936" t="str">
            <v>Douglas PUD Settlement p38185</v>
          </cell>
          <cell r="E936">
            <v>29.465176430045332</v>
          </cell>
          <cell r="F936">
            <v>28.535786111558924</v>
          </cell>
          <cell r="G936">
            <v>29.866910043130009</v>
          </cell>
          <cell r="H936">
            <v>30.166467696629212</v>
          </cell>
          <cell r="I936">
            <v>29.708112646001798</v>
          </cell>
          <cell r="J936">
            <v>29.891798751200771</v>
          </cell>
          <cell r="K936">
            <v>31.155127450980391</v>
          </cell>
          <cell r="L936">
            <v>30.959115196078432</v>
          </cell>
          <cell r="M936">
            <v>30.735225113589426</v>
          </cell>
          <cell r="N936">
            <v>30.729036219418958</v>
          </cell>
          <cell r="O936">
            <v>30.321099154496544</v>
          </cell>
          <cell r="P936">
            <v>28.802395959902796</v>
          </cell>
          <cell r="Q936">
            <v>28.802154817458135</v>
          </cell>
        </row>
        <row r="937">
          <cell r="C937" t="str">
            <v>Gemstate p99489</v>
          </cell>
          <cell r="E937">
            <v>62.986883700971006</v>
          </cell>
          <cell r="F937">
            <v>15.0421101523385</v>
          </cell>
          <cell r="G937">
            <v>15.856847813589276</v>
          </cell>
          <cell r="H937">
            <v>17.801936841734964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107.11297190642088</v>
          </cell>
        </row>
        <row r="938">
          <cell r="C938" t="str">
            <v>Georgia-Pacific Camas</v>
          </cell>
          <cell r="E938">
            <v>84.68399201935712</v>
          </cell>
          <cell r="F938">
            <v>82.76073852403124</v>
          </cell>
          <cell r="G938">
            <v>82.760756565969785</v>
          </cell>
          <cell r="H938">
            <v>82.760756565969785</v>
          </cell>
          <cell r="I938">
            <v>82.76073852403124</v>
          </cell>
          <cell r="J938">
            <v>82.760756565969785</v>
          </cell>
          <cell r="K938">
            <v>82.76073852403124</v>
          </cell>
          <cell r="L938">
            <v>82.760756565969785</v>
          </cell>
          <cell r="M938">
            <v>87.409644813670923</v>
          </cell>
          <cell r="N938">
            <v>87.409656568794986</v>
          </cell>
          <cell r="O938">
            <v>87.409644813670923</v>
          </cell>
          <cell r="P938">
            <v>87.409648470820642</v>
          </cell>
          <cell r="Q938">
            <v>87.409644813670923</v>
          </cell>
        </row>
        <row r="939">
          <cell r="C939" t="str">
            <v>Grant County 10 aMW p66274</v>
          </cell>
          <cell r="E939">
            <v>69.831235977247587</v>
          </cell>
          <cell r="F939">
            <v>65.400110044017609</v>
          </cell>
          <cell r="G939">
            <v>71.419708171206224</v>
          </cell>
          <cell r="H939">
            <v>75.379656746031742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</row>
        <row r="940">
          <cell r="C940" t="str">
            <v>Hermiston Purchase p99563</v>
          </cell>
          <cell r="E940">
            <v>74.059249345752292</v>
          </cell>
          <cell r="F940">
            <v>506.63273325977588</v>
          </cell>
          <cell r="G940">
            <v>63.483820617926646</v>
          </cell>
          <cell r="H940">
            <v>59.924819974269305</v>
          </cell>
          <cell r="I940">
            <v>64.866207314957421</v>
          </cell>
          <cell r="J940">
            <v>56.184547220943273</v>
          </cell>
          <cell r="K940">
            <v>67.688011320653132</v>
          </cell>
          <cell r="L940">
            <v>70.9039508226886</v>
          </cell>
          <cell r="M940">
            <v>75.85299956583421</v>
          </cell>
          <cell r="N940">
            <v>79.384129298745663</v>
          </cell>
          <cell r="O940">
            <v>76.566709493535171</v>
          </cell>
          <cell r="P940">
            <v>76.852100823727483</v>
          </cell>
          <cell r="Q940">
            <v>169.04496382735559</v>
          </cell>
        </row>
        <row r="941">
          <cell r="C941" t="str">
            <v>Hurricane Purchase p393045</v>
          </cell>
          <cell r="E941">
            <v>74.999929172844418</v>
          </cell>
          <cell r="F941">
            <v>75.000218858139064</v>
          </cell>
          <cell r="G941">
            <v>74.999784330200953</v>
          </cell>
          <cell r="H941">
            <v>74.999784330200953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</row>
        <row r="942">
          <cell r="C942" t="str">
            <v>Idaho Power p278538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</row>
        <row r="943">
          <cell r="C943" t="str">
            <v>IPP Purchase</v>
          </cell>
          <cell r="E943">
            <v>52.510800610309325</v>
          </cell>
          <cell r="F943">
            <v>52.510407763284967</v>
          </cell>
          <cell r="G943">
            <v>52.51067207465838</v>
          </cell>
          <cell r="H943">
            <v>52.510696263516706</v>
          </cell>
          <cell r="I943">
            <v>52.510943810221519</v>
          </cell>
          <cell r="J943">
            <v>52.510803993705245</v>
          </cell>
          <cell r="K943">
            <v>52.511109353331889</v>
          </cell>
          <cell r="L943">
            <v>52.510434150585368</v>
          </cell>
          <cell r="M943">
            <v>52.510841816025739</v>
          </cell>
          <cell r="N943">
            <v>52.510712846358302</v>
          </cell>
          <cell r="O943">
            <v>52.51088238636008</v>
          </cell>
          <cell r="P943">
            <v>52.51112753344038</v>
          </cell>
          <cell r="Q943">
            <v>52.51115519159417</v>
          </cell>
        </row>
        <row r="944">
          <cell r="C944" t="str">
            <v>Kennecott Generation Incentive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</row>
        <row r="945">
          <cell r="C945" t="str">
            <v>LADWP p491303-4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</row>
        <row r="946">
          <cell r="C946" t="str">
            <v>MagCorp p229846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</row>
        <row r="947">
          <cell r="C947" t="str">
            <v>MagCorp Reserves p510378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</row>
        <row r="948">
          <cell r="C948" t="str">
            <v>Morgan Stanley p189046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</row>
        <row r="949">
          <cell r="C949" t="str">
            <v>Morgan Stanley p272153-6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</row>
        <row r="950">
          <cell r="C950" t="str">
            <v>Morgan Stanley p272154-7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</row>
        <row r="951">
          <cell r="C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</row>
        <row r="952">
          <cell r="C952" t="str">
            <v>Nucor p346856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</row>
        <row r="953">
          <cell r="C953" t="str">
            <v>P4 Production p137215/p145258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</row>
        <row r="954">
          <cell r="C954" t="str">
            <v>PGE Cove p83984</v>
          </cell>
          <cell r="E954">
            <v>28.75</v>
          </cell>
          <cell r="F954">
            <v>29.040404040404042</v>
          </cell>
          <cell r="G954">
            <v>28.353057199211044</v>
          </cell>
          <cell r="H954">
            <v>28.353057199211044</v>
          </cell>
          <cell r="I954">
            <v>29.040404040404042</v>
          </cell>
          <cell r="J954">
            <v>28.353057199211044</v>
          </cell>
          <cell r="K954">
            <v>29.040404040404042</v>
          </cell>
          <cell r="L954">
            <v>28.353057199211044</v>
          </cell>
          <cell r="M954">
            <v>28.353057199211044</v>
          </cell>
          <cell r="N954">
            <v>30.520169851380043</v>
          </cell>
          <cell r="O954">
            <v>28.353057199211044</v>
          </cell>
          <cell r="P954">
            <v>29.040404040404042</v>
          </cell>
          <cell r="Q954">
            <v>28.353057199211044</v>
          </cell>
        </row>
        <row r="955">
          <cell r="C955" t="str">
            <v>Rock River Wind p100371</v>
          </cell>
          <cell r="E955">
            <v>35.479997256635968</v>
          </cell>
          <cell r="F955">
            <v>35.480085003214981</v>
          </cell>
          <cell r="G955">
            <v>35.480055447075522</v>
          </cell>
          <cell r="H955">
            <v>35.480109327346341</v>
          </cell>
          <cell r="I955">
            <v>35.479948016645004</v>
          </cell>
          <cell r="J955">
            <v>35.479885010188269</v>
          </cell>
          <cell r="K955">
            <v>35.480000971922813</v>
          </cell>
          <cell r="L955">
            <v>35.480004776900053</v>
          </cell>
          <cell r="M955">
            <v>35.479900088457725</v>
          </cell>
          <cell r="N955">
            <v>35.480022190003183</v>
          </cell>
          <cell r="O955">
            <v>35.480012304281779</v>
          </cell>
          <cell r="P955">
            <v>35.480094795789775</v>
          </cell>
          <cell r="Q955">
            <v>35.479992976902139</v>
          </cell>
        </row>
        <row r="956">
          <cell r="C956" t="str">
            <v>Roseburg Forest Products p312292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</row>
        <row r="957">
          <cell r="C957" t="str">
            <v>Small Purchases east</v>
          </cell>
          <cell r="E957">
            <v>39.33463820684878</v>
          </cell>
          <cell r="F957">
            <v>54.725593810378186</v>
          </cell>
          <cell r="G957">
            <v>39.915120775217282</v>
          </cell>
          <cell r="H957">
            <v>74.492655038036332</v>
          </cell>
          <cell r="I957">
            <v>72.140028375608551</v>
          </cell>
          <cell r="J957">
            <v>50.487295232385868</v>
          </cell>
          <cell r="K957">
            <v>33.335981275518066</v>
          </cell>
          <cell r="L957">
            <v>31.877361250285954</v>
          </cell>
          <cell r="M957">
            <v>36.04973460952462</v>
          </cell>
          <cell r="N957">
            <v>30.87819484331143</v>
          </cell>
          <cell r="O957">
            <v>36.726908308015751</v>
          </cell>
          <cell r="P957">
            <v>35.15205349794239</v>
          </cell>
          <cell r="Q957">
            <v>40.608765699869387</v>
          </cell>
        </row>
        <row r="958">
          <cell r="C958" t="str">
            <v>Small Purchases west</v>
          </cell>
          <cell r="E958">
            <v>24.212778254151861</v>
          </cell>
          <cell r="F958">
            <v>24.60725108264997</v>
          </cell>
          <cell r="G958">
            <v>23.674515838613658</v>
          </cell>
          <cell r="H958">
            <v>24.063429975389742</v>
          </cell>
          <cell r="I958">
            <v>23.249912567311053</v>
          </cell>
          <cell r="J958">
            <v>23.872573109233901</v>
          </cell>
          <cell r="K958">
            <v>22.178410080616857</v>
          </cell>
          <cell r="L958">
            <v>21.56509095180547</v>
          </cell>
          <cell r="M958">
            <v>22.363523994180021</v>
          </cell>
          <cell r="N958">
            <v>24.545615064472152</v>
          </cell>
          <cell r="O958">
            <v>36.000262576004204</v>
          </cell>
          <cell r="P958">
            <v>25.577415781153977</v>
          </cell>
          <cell r="Q958">
            <v>24.556547895965817</v>
          </cell>
        </row>
        <row r="959">
          <cell r="C959" t="str">
            <v>Three Buttes Wind p460457</v>
          </cell>
          <cell r="E959">
            <v>63.800018758090971</v>
          </cell>
          <cell r="F959">
            <v>63.799985760053417</v>
          </cell>
          <cell r="G959">
            <v>63.800281706669601</v>
          </cell>
          <cell r="H959">
            <v>63.799840027212653</v>
          </cell>
          <cell r="I959">
            <v>63.799791462733531</v>
          </cell>
          <cell r="J959">
            <v>63.800195049636912</v>
          </cell>
          <cell r="K959">
            <v>63.799989619287302</v>
          </cell>
          <cell r="L959">
            <v>63.799902058961614</v>
          </cell>
          <cell r="M959">
            <v>63.800142940430817</v>
          </cell>
          <cell r="N959">
            <v>63.800132298383211</v>
          </cell>
          <cell r="O959">
            <v>63.800015009584527</v>
          </cell>
          <cell r="P959">
            <v>63.800157108694393</v>
          </cell>
          <cell r="Q959">
            <v>63.799790719378414</v>
          </cell>
        </row>
        <row r="960">
          <cell r="C960" t="str">
            <v>Top of the World Wind p522807</v>
          </cell>
          <cell r="E960">
            <v>65.999967693508069</v>
          </cell>
          <cell r="F960">
            <v>65.999820462667927</v>
          </cell>
          <cell r="G960">
            <v>66.000020827200373</v>
          </cell>
          <cell r="H960">
            <v>66.000070660139883</v>
          </cell>
          <cell r="I960">
            <v>66.000021204432599</v>
          </cell>
          <cell r="J960">
            <v>65.999938487133107</v>
          </cell>
          <cell r="K960">
            <v>66.000079772536367</v>
          </cell>
          <cell r="L960">
            <v>65.999807899708685</v>
          </cell>
          <cell r="M960">
            <v>65.9999025595977</v>
          </cell>
          <cell r="N960">
            <v>66.000158450943715</v>
          </cell>
          <cell r="O960">
            <v>66.000020527336986</v>
          </cell>
          <cell r="P960">
            <v>66.000025771868792</v>
          </cell>
          <cell r="Q960">
            <v>65.999824495803765</v>
          </cell>
        </row>
        <row r="961">
          <cell r="C961" t="str">
            <v>Tri-State Purchase p27057</v>
          </cell>
          <cell r="E961">
            <v>69.949344364592463</v>
          </cell>
          <cell r="F961">
            <v>81.027974783293928</v>
          </cell>
          <cell r="G961">
            <v>64.583842382758306</v>
          </cell>
          <cell r="H961">
            <v>63.935445465296091</v>
          </cell>
          <cell r="I961">
            <v>68.575639588217314</v>
          </cell>
          <cell r="J961">
            <v>67.465692154915587</v>
          </cell>
          <cell r="K961">
            <v>89.445262362014219</v>
          </cell>
          <cell r="L961">
            <v>82.497249932596389</v>
          </cell>
          <cell r="M961">
            <v>64.773127614090527</v>
          </cell>
          <cell r="N961">
            <v>69.322928245541277</v>
          </cell>
          <cell r="O961">
            <v>65.060507443123299</v>
          </cell>
          <cell r="P961">
            <v>66.351964423820576</v>
          </cell>
          <cell r="Q961">
            <v>70.742162277884816</v>
          </cell>
        </row>
        <row r="962">
          <cell r="C962" t="str">
            <v>West Valley Toll</v>
          </cell>
          <cell r="E962">
            <v>121.84979593180779</v>
          </cell>
          <cell r="F962">
            <v>261.68577558380224</v>
          </cell>
          <cell r="G962">
            <v>73.1326801233905</v>
          </cell>
          <cell r="H962">
            <v>64.804837058117627</v>
          </cell>
          <cell r="I962">
            <v>84.494012171587414</v>
          </cell>
          <cell r="J962">
            <v>115.36068395198895</v>
          </cell>
          <cell r="K962">
            <v>196.94993873156341</v>
          </cell>
          <cell r="L962">
            <v>449.26258560344826</v>
          </cell>
          <cell r="M962">
            <v>159.69919894165537</v>
          </cell>
          <cell r="N962">
            <v>875.39563961038959</v>
          </cell>
          <cell r="O962">
            <v>0</v>
          </cell>
          <cell r="P962">
            <v>1036.468918625</v>
          </cell>
          <cell r="Q962">
            <v>453.22529694537508</v>
          </cell>
        </row>
        <row r="963">
          <cell r="C963" t="str">
            <v>Wolverine Creek Wind p244520</v>
          </cell>
          <cell r="E963">
            <v>56.472883072923288</v>
          </cell>
          <cell r="F963">
            <v>56.199863304980326</v>
          </cell>
          <cell r="G963">
            <v>56.199859058341382</v>
          </cell>
          <cell r="H963">
            <v>56.199892492331017</v>
          </cell>
          <cell r="I963">
            <v>56.199852328844443</v>
          </cell>
          <cell r="J963">
            <v>56.200077168940716</v>
          </cell>
          <cell r="K963">
            <v>56.200031201278527</v>
          </cell>
          <cell r="L963">
            <v>56.199950650940444</v>
          </cell>
          <cell r="M963">
            <v>56.780194932982333</v>
          </cell>
          <cell r="N963">
            <v>56.779887332887597</v>
          </cell>
          <cell r="O963">
            <v>56.78000744628924</v>
          </cell>
          <cell r="P963">
            <v>56.779829973173513</v>
          </cell>
          <cell r="Q963">
            <v>56.780108476452583</v>
          </cell>
        </row>
        <row r="966">
          <cell r="E966">
            <v>68.721987783124931</v>
          </cell>
          <cell r="F966">
            <v>85.141456066956721</v>
          </cell>
          <cell r="G966">
            <v>64.301704852415583</v>
          </cell>
          <cell r="H966">
            <v>62.578179135954521</v>
          </cell>
          <cell r="I966">
            <v>65.972318000402339</v>
          </cell>
          <cell r="J966">
            <v>62.179406949808673</v>
          </cell>
          <cell r="K966">
            <v>66.596221836391791</v>
          </cell>
          <cell r="L966">
            <v>66.893159724661928</v>
          </cell>
          <cell r="M966">
            <v>67.924096000871373</v>
          </cell>
          <cell r="N966">
            <v>70.606423844123427</v>
          </cell>
          <cell r="O966">
            <v>68.13942109618165</v>
          </cell>
          <cell r="P966">
            <v>72.673378298005559</v>
          </cell>
          <cell r="Q966">
            <v>86.424165628329263</v>
          </cell>
        </row>
        <row r="969">
          <cell r="C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</row>
        <row r="970">
          <cell r="C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</row>
        <row r="974">
          <cell r="C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</row>
        <row r="975">
          <cell r="C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</row>
        <row r="977"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</row>
        <row r="980">
          <cell r="C980" t="str">
            <v>QF California</v>
          </cell>
          <cell r="E980">
            <v>125.30609758595449</v>
          </cell>
          <cell r="F980">
            <v>102.43409342498438</v>
          </cell>
          <cell r="G980">
            <v>145.77517242345215</v>
          </cell>
          <cell r="H980">
            <v>184.28844405766654</v>
          </cell>
          <cell r="I980">
            <v>201.73779229382487</v>
          </cell>
          <cell r="J980">
            <v>209.85643719303997</v>
          </cell>
          <cell r="K980">
            <v>167.83707657106035</v>
          </cell>
          <cell r="L980">
            <v>134.68715217466035</v>
          </cell>
          <cell r="M980">
            <v>127.82836851319553</v>
          </cell>
          <cell r="N980">
            <v>125.64546335083183</v>
          </cell>
          <cell r="O980">
            <v>123.73669190818647</v>
          </cell>
          <cell r="P980">
            <v>122.70326010253417</v>
          </cell>
          <cell r="Q980">
            <v>123.38457048231487</v>
          </cell>
        </row>
        <row r="981">
          <cell r="C981" t="str">
            <v>QF Idaho</v>
          </cell>
          <cell r="E981">
            <v>59.042773190440769</v>
          </cell>
          <cell r="F981">
            <v>56.724934222542529</v>
          </cell>
          <cell r="G981">
            <v>59.681305201514888</v>
          </cell>
          <cell r="H981">
            <v>59.872139857162914</v>
          </cell>
          <cell r="I981">
            <v>59.117755521622605</v>
          </cell>
          <cell r="J981">
            <v>59.407021004291124</v>
          </cell>
          <cell r="K981">
            <v>59.120110196744662</v>
          </cell>
          <cell r="L981">
            <v>59.621177514889411</v>
          </cell>
          <cell r="M981">
            <v>59.670684884053053</v>
          </cell>
          <cell r="N981">
            <v>59.668797776285125</v>
          </cell>
          <cell r="O981">
            <v>59.287904673413877</v>
          </cell>
          <cell r="P981">
            <v>59.146726465520196</v>
          </cell>
          <cell r="Q981">
            <v>58.647056438326153</v>
          </cell>
        </row>
        <row r="982">
          <cell r="C982" t="str">
            <v>QF Oregon</v>
          </cell>
          <cell r="E982">
            <v>84.160956227044167</v>
          </cell>
          <cell r="F982">
            <v>84.804637643713562</v>
          </cell>
          <cell r="G982">
            <v>82.962005616369865</v>
          </cell>
          <cell r="H982">
            <v>82.979108139572219</v>
          </cell>
          <cell r="I982">
            <v>84.190680664801903</v>
          </cell>
          <cell r="J982">
            <v>87.760818338209688</v>
          </cell>
          <cell r="K982">
            <v>83.378174624726199</v>
          </cell>
          <cell r="L982">
            <v>84.840607277603084</v>
          </cell>
          <cell r="M982">
            <v>86.320394474445791</v>
          </cell>
          <cell r="N982">
            <v>86.03440589890053</v>
          </cell>
          <cell r="O982">
            <v>83.591582692432951</v>
          </cell>
          <cell r="P982">
            <v>83.876781825208397</v>
          </cell>
          <cell r="Q982">
            <v>81.053457633272231</v>
          </cell>
        </row>
        <row r="983">
          <cell r="C983" t="str">
            <v>QF Utah</v>
          </cell>
          <cell r="E983">
            <v>54.037301194809949</v>
          </cell>
          <cell r="F983">
            <v>52.016527011359763</v>
          </cell>
          <cell r="G983">
            <v>52.17868923594903</v>
          </cell>
          <cell r="H983">
            <v>51.57406166142237</v>
          </cell>
          <cell r="I983">
            <v>52.012952418657456</v>
          </cell>
          <cell r="J983">
            <v>52.69780500281184</v>
          </cell>
          <cell r="K983">
            <v>53.087101213881787</v>
          </cell>
          <cell r="L983">
            <v>52.389995051840636</v>
          </cell>
          <cell r="M983">
            <v>55.548543879952327</v>
          </cell>
          <cell r="N983">
            <v>56.573967019436715</v>
          </cell>
          <cell r="O983">
            <v>57.10265198883657</v>
          </cell>
          <cell r="P983">
            <v>57.1819958405761</v>
          </cell>
          <cell r="Q983">
            <v>55.66689668503011</v>
          </cell>
        </row>
        <row r="984">
          <cell r="C984" t="str">
            <v>QF Washington</v>
          </cell>
          <cell r="E984">
            <v>93.90332759971065</v>
          </cell>
          <cell r="F984">
            <v>90.497792822122889</v>
          </cell>
          <cell r="G984">
            <v>84.439591910509577</v>
          </cell>
          <cell r="H984">
            <v>81.110487624622834</v>
          </cell>
          <cell r="I984">
            <v>85.501575990718806</v>
          </cell>
          <cell r="J984">
            <v>102.91160772424365</v>
          </cell>
          <cell r="K984">
            <v>122.2199003005848</v>
          </cell>
          <cell r="L984">
            <v>120.55254429358295</v>
          </cell>
          <cell r="M984">
            <v>54.599999999999994</v>
          </cell>
          <cell r="N984">
            <v>54.6</v>
          </cell>
          <cell r="O984">
            <v>54.599412119384986</v>
          </cell>
          <cell r="P984">
            <v>54.6</v>
          </cell>
          <cell r="Q984">
            <v>54.6</v>
          </cell>
        </row>
        <row r="985">
          <cell r="C985" t="str">
            <v>QF Wyoming</v>
          </cell>
          <cell r="E985">
            <v>65.718821464429581</v>
          </cell>
          <cell r="F985">
            <v>54.096646248976192</v>
          </cell>
          <cell r="G985">
            <v>53.729335698090118</v>
          </cell>
          <cell r="H985">
            <v>53.988819465216437</v>
          </cell>
          <cell r="I985">
            <v>55.217293108740336</v>
          </cell>
          <cell r="J985">
            <v>70.456861900319453</v>
          </cell>
          <cell r="K985">
            <v>174.86533214475079</v>
          </cell>
          <cell r="L985">
            <v>166.0489203622804</v>
          </cell>
          <cell r="M985">
            <v>174.1086741575873</v>
          </cell>
          <cell r="N985">
            <v>178.63803724676575</v>
          </cell>
          <cell r="O985">
            <v>187.00112980232544</v>
          </cell>
          <cell r="P985">
            <v>82.532196399623999</v>
          </cell>
          <cell r="Q985">
            <v>55.828389852111364</v>
          </cell>
        </row>
        <row r="986">
          <cell r="C986" t="str">
            <v>Biomass One QF</v>
          </cell>
          <cell r="E986">
            <v>68.396091912792059</v>
          </cell>
          <cell r="F986">
            <v>68.746971418545769</v>
          </cell>
          <cell r="G986">
            <v>67.960756267765262</v>
          </cell>
          <cell r="H986">
            <v>68.799110515832126</v>
          </cell>
          <cell r="I986">
            <v>67.541849995900719</v>
          </cell>
          <cell r="J986">
            <v>68.799115566275958</v>
          </cell>
          <cell r="K986">
            <v>68.335435010482186</v>
          </cell>
          <cell r="L986">
            <v>68.001325717495007</v>
          </cell>
          <cell r="M986">
            <v>68.399109936412458</v>
          </cell>
          <cell r="N986">
            <v>68.654819009996771</v>
          </cell>
          <cell r="O986">
            <v>68.399079579537045</v>
          </cell>
          <cell r="P986">
            <v>68.80311903685849</v>
          </cell>
          <cell r="Q986">
            <v>68.092281255733695</v>
          </cell>
        </row>
        <row r="987">
          <cell r="C987" t="str">
            <v>Blue Mountain Wind QF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</row>
        <row r="988">
          <cell r="C988" t="str">
            <v>Butter Creek Wind QF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</row>
        <row r="989">
          <cell r="C989" t="str">
            <v>Chevron Wind p499335 QF</v>
          </cell>
          <cell r="E989">
            <v>65.895364247785821</v>
          </cell>
          <cell r="F989">
            <v>69.28993053336319</v>
          </cell>
          <cell r="G989">
            <v>88.047057123434058</v>
          </cell>
          <cell r="H989">
            <v>93.989178233467172</v>
          </cell>
          <cell r="I989">
            <v>71.254920582016695</v>
          </cell>
          <cell r="J989">
            <v>60.868598137041332</v>
          </cell>
          <cell r="K989">
            <v>58.422257307946289</v>
          </cell>
          <cell r="L989">
            <v>61.488263319871812</v>
          </cell>
          <cell r="M989">
            <v>66.806295365048499</v>
          </cell>
          <cell r="N989">
            <v>67.177788465335325</v>
          </cell>
          <cell r="O989">
            <v>66.690106188350867</v>
          </cell>
          <cell r="P989">
            <v>54.397591696874535</v>
          </cell>
          <cell r="Q989">
            <v>56.871284381940676</v>
          </cell>
        </row>
        <row r="990">
          <cell r="C990" t="str">
            <v>Co-Gen II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</row>
        <row r="991">
          <cell r="C991" t="str">
            <v>DCFP p316701 QF</v>
          </cell>
          <cell r="E991">
            <v>25.921519500720017</v>
          </cell>
          <cell r="F991">
            <v>12.16664690061144</v>
          </cell>
          <cell r="G991">
            <v>24.02440981738885</v>
          </cell>
          <cell r="H991">
            <v>29.122551729286876</v>
          </cell>
          <cell r="I991">
            <v>29.056585449837307</v>
          </cell>
          <cell r="J991">
            <v>27.715057197114461</v>
          </cell>
          <cell r="K991">
            <v>29.779209575598202</v>
          </cell>
          <cell r="L991">
            <v>31.985506197537713</v>
          </cell>
          <cell r="M991">
            <v>31.864868272026975</v>
          </cell>
          <cell r="N991">
            <v>30.320502976223207</v>
          </cell>
          <cell r="O991">
            <v>27.057132099686488</v>
          </cell>
          <cell r="P991">
            <v>25.212897818489992</v>
          </cell>
          <cell r="Q991">
            <v>18.885295603540524</v>
          </cell>
        </row>
        <row r="992">
          <cell r="C992" t="str">
            <v>Co-Gen II p349170 QF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</row>
        <row r="993">
          <cell r="C993" t="str">
            <v>Evergreen BioPower p351030 QF</v>
          </cell>
          <cell r="E993">
            <v>62.984110846471481</v>
          </cell>
          <cell r="F993">
            <v>62.323853432884661</v>
          </cell>
          <cell r="G993">
            <v>61.454493524295998</v>
          </cell>
          <cell r="H993">
            <v>62.363070839634517</v>
          </cell>
          <cell r="I993">
            <v>61.399559881736387</v>
          </cell>
          <cell r="J993">
            <v>62.363510092192399</v>
          </cell>
          <cell r="K993">
            <v>61.891034236166973</v>
          </cell>
          <cell r="L993">
            <v>61.300530188240955</v>
          </cell>
          <cell r="M993">
            <v>64.692316364479595</v>
          </cell>
          <cell r="N993">
            <v>64.879378852383553</v>
          </cell>
          <cell r="O993">
            <v>64.594821018182685</v>
          </cell>
          <cell r="P993">
            <v>65.029264133229873</v>
          </cell>
          <cell r="Q993">
            <v>64.636699993395865</v>
          </cell>
        </row>
        <row r="994">
          <cell r="C994" t="str">
            <v>ExxonMobil p255042 QF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</row>
        <row r="995">
          <cell r="C995" t="str">
            <v>Five Pine Wind QF</v>
          </cell>
          <cell r="E995">
            <v>54.537794112162373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73.993263552440581</v>
          </cell>
          <cell r="M995">
            <v>60.237075861085252</v>
          </cell>
          <cell r="N995">
            <v>61.922268774500886</v>
          </cell>
          <cell r="O995">
            <v>52.980360866102096</v>
          </cell>
          <cell r="P995">
            <v>51.750048357310547</v>
          </cell>
          <cell r="Q995">
            <v>46.65698481482756</v>
          </cell>
        </row>
        <row r="996">
          <cell r="C996" t="str">
            <v>Kennecott Refinery QF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</row>
        <row r="997">
          <cell r="C997" t="str">
            <v>Kennecott Smelter QF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</row>
        <row r="998">
          <cell r="C998" t="str">
            <v>Mountain Wind 1 p367721 QF</v>
          </cell>
          <cell r="E998">
            <v>55.555204936801864</v>
          </cell>
          <cell r="F998">
            <v>50.948010974470357</v>
          </cell>
          <cell r="G998">
            <v>62.953080093004665</v>
          </cell>
          <cell r="H998">
            <v>66.133132131043595</v>
          </cell>
          <cell r="I998">
            <v>56.927899448654443</v>
          </cell>
          <cell r="J998">
            <v>52.728208270745263</v>
          </cell>
          <cell r="K998">
            <v>52.581396028179725</v>
          </cell>
          <cell r="L998">
            <v>57.311687419983187</v>
          </cell>
          <cell r="M998">
            <v>61.043444073082938</v>
          </cell>
          <cell r="N998">
            <v>58.082851057892363</v>
          </cell>
          <cell r="O998">
            <v>52.285630587271392</v>
          </cell>
          <cell r="P998">
            <v>47.812145094264245</v>
          </cell>
          <cell r="Q998">
            <v>49.463040704823129</v>
          </cell>
        </row>
        <row r="999">
          <cell r="C999" t="str">
            <v>Mountain Wind 2 p398449 QF</v>
          </cell>
          <cell r="E999">
            <v>64.414376669806785</v>
          </cell>
          <cell r="F999">
            <v>64.620117897981146</v>
          </cell>
          <cell r="G999">
            <v>85.266377763042541</v>
          </cell>
          <cell r="H999">
            <v>83.150464005003911</v>
          </cell>
          <cell r="I999">
            <v>67.302240985897953</v>
          </cell>
          <cell r="J999">
            <v>57.620806901197923</v>
          </cell>
          <cell r="K999">
            <v>60.04379017341298</v>
          </cell>
          <cell r="L999">
            <v>64.737980073943092</v>
          </cell>
          <cell r="M999">
            <v>69.033301816629063</v>
          </cell>
          <cell r="N999">
            <v>64.966072075380808</v>
          </cell>
          <cell r="O999">
            <v>60.729084892227569</v>
          </cell>
          <cell r="P999">
            <v>53.872686556008667</v>
          </cell>
          <cell r="Q999">
            <v>55.127083366793833</v>
          </cell>
        </row>
        <row r="1000">
          <cell r="C1000" t="str">
            <v>North Point Wind QF</v>
          </cell>
          <cell r="E1000">
            <v>54.516052838163148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73.991341832477687</v>
          </cell>
          <cell r="M1000">
            <v>60.236599179061777</v>
          </cell>
          <cell r="N1000">
            <v>61.918950840187954</v>
          </cell>
          <cell r="O1000">
            <v>52.969088191130652</v>
          </cell>
          <cell r="P1000">
            <v>51.758687615542883</v>
          </cell>
          <cell r="Q1000">
            <v>46.597512458116007</v>
          </cell>
        </row>
        <row r="1001">
          <cell r="C1001" t="str">
            <v>Oregon Wind Farm QF</v>
          </cell>
          <cell r="E1001">
            <v>67.85015114526918</v>
          </cell>
          <cell r="F1001">
            <v>67.642772572437366</v>
          </cell>
          <cell r="G1001">
            <v>66.627132820762611</v>
          </cell>
          <cell r="H1001">
            <v>66.978562156751011</v>
          </cell>
          <cell r="I1001">
            <v>66.739428602556842</v>
          </cell>
          <cell r="J1001">
            <v>67.982549640311248</v>
          </cell>
          <cell r="K1001">
            <v>68.45921319548907</v>
          </cell>
          <cell r="L1001">
            <v>69.038070236200014</v>
          </cell>
          <cell r="M1001">
            <v>69.179604343375047</v>
          </cell>
          <cell r="N1001">
            <v>68.941670044765502</v>
          </cell>
          <cell r="O1001">
            <v>68.599599426570165</v>
          </cell>
          <cell r="P1001">
            <v>68.443509646866033</v>
          </cell>
          <cell r="Q1001">
            <v>67.598208376873671</v>
          </cell>
        </row>
        <row r="1002">
          <cell r="C1002" t="str">
            <v>Pioneer Wind Park I QF</v>
          </cell>
          <cell r="E1002">
            <v>63.223189343641074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66.407856021758562</v>
          </cell>
          <cell r="K1002">
            <v>65.380401795040655</v>
          </cell>
          <cell r="L1002">
            <v>62.9501835911923</v>
          </cell>
          <cell r="M1002">
            <v>59.7517104125332</v>
          </cell>
          <cell r="N1002">
            <v>69.200597284929074</v>
          </cell>
          <cell r="O1002">
            <v>67.320655335904661</v>
          </cell>
          <cell r="P1002">
            <v>57.343800253888162</v>
          </cell>
          <cell r="Q1002">
            <v>57.380908927759812</v>
          </cell>
        </row>
        <row r="1003">
          <cell r="C1003" t="str">
            <v>Pioneer Wind Park II QF</v>
          </cell>
          <cell r="E1003">
            <v>64.953374490950353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64.580444735293554</v>
          </cell>
          <cell r="M1003">
            <v>61.527370648422874</v>
          </cell>
          <cell r="N1003">
            <v>71.383558216420283</v>
          </cell>
          <cell r="O1003">
            <v>69.53212381204186</v>
          </cell>
          <cell r="P1003">
            <v>60.206821147208451</v>
          </cell>
          <cell r="Q1003">
            <v>60.149853054265435</v>
          </cell>
        </row>
        <row r="1004">
          <cell r="C1004" t="str">
            <v>Power County North Wind QF p575612</v>
          </cell>
          <cell r="E1004">
            <v>58.945038176328964</v>
          </cell>
          <cell r="F1004">
            <v>45.879425967766871</v>
          </cell>
          <cell r="G1004">
            <v>62.355282930771764</v>
          </cell>
          <cell r="H1004">
            <v>66.877551861760196</v>
          </cell>
          <cell r="I1004">
            <v>60.075260572103858</v>
          </cell>
          <cell r="J1004">
            <v>64.308957531310838</v>
          </cell>
          <cell r="K1004">
            <v>59.867748430742218</v>
          </cell>
          <cell r="L1004">
            <v>73.35004527025967</v>
          </cell>
          <cell r="M1004">
            <v>60.274680845288188</v>
          </cell>
          <cell r="N1004">
            <v>61.98314154767732</v>
          </cell>
          <cell r="O1004">
            <v>53.087938830781219</v>
          </cell>
          <cell r="P1004">
            <v>52.225170872940708</v>
          </cell>
          <cell r="Q1004">
            <v>47.137377194366202</v>
          </cell>
        </row>
        <row r="1005">
          <cell r="C1005" t="str">
            <v>Power County South Wind QF p575614</v>
          </cell>
          <cell r="E1005">
            <v>58.945806960228659</v>
          </cell>
          <cell r="F1005">
            <v>45.902087116272433</v>
          </cell>
          <cell r="G1005">
            <v>62.345007601492256</v>
          </cell>
          <cell r="H1005">
            <v>66.884296371009896</v>
          </cell>
          <cell r="I1005">
            <v>60.068225466938543</v>
          </cell>
          <cell r="J1005">
            <v>64.30122668377372</v>
          </cell>
          <cell r="K1005">
            <v>59.867041042533856</v>
          </cell>
          <cell r="L1005">
            <v>73.355953774542471</v>
          </cell>
          <cell r="M1005">
            <v>60.275019841333695</v>
          </cell>
          <cell r="N1005">
            <v>61.979638436291857</v>
          </cell>
          <cell r="O1005">
            <v>53.089543372882865</v>
          </cell>
          <cell r="P1005">
            <v>52.228153572367241</v>
          </cell>
          <cell r="Q1005">
            <v>47.121645871123775</v>
          </cell>
        </row>
        <row r="1006">
          <cell r="C1006" t="str">
            <v>Roseburg Dillard QF</v>
          </cell>
          <cell r="E1006">
            <v>33.057776059220515</v>
          </cell>
          <cell r="F1006">
            <v>0</v>
          </cell>
          <cell r="G1006">
            <v>27.561762440988197</v>
          </cell>
          <cell r="H1006">
            <v>33.045880528734088</v>
          </cell>
          <cell r="I1006">
            <v>33.637726762131656</v>
          </cell>
          <cell r="J1006">
            <v>31.375633502010135</v>
          </cell>
          <cell r="K1006">
            <v>33.475755937321168</v>
          </cell>
          <cell r="L1006">
            <v>35.362646565802343</v>
          </cell>
          <cell r="M1006">
            <v>35.590976569455627</v>
          </cell>
          <cell r="N1006">
            <v>33.984777042988682</v>
          </cell>
          <cell r="O1006">
            <v>31.610460505767367</v>
          </cell>
          <cell r="P1006">
            <v>30.720951966140927</v>
          </cell>
          <cell r="Q1006">
            <v>0</v>
          </cell>
        </row>
        <row r="1007">
          <cell r="C1007" t="str">
            <v>SF Phosphates</v>
          </cell>
          <cell r="E1007">
            <v>62.091309573778013</v>
          </cell>
          <cell r="F1007">
            <v>60.848855803369169</v>
          </cell>
          <cell r="G1007">
            <v>59.577687270251076</v>
          </cell>
          <cell r="H1007">
            <v>59.779335764484813</v>
          </cell>
          <cell r="I1007">
            <v>59.891584949846191</v>
          </cell>
          <cell r="J1007">
            <v>59.410538428137514</v>
          </cell>
          <cell r="K1007">
            <v>62.483538114061695</v>
          </cell>
          <cell r="L1007">
            <v>62.776457357810756</v>
          </cell>
          <cell r="M1007">
            <v>65.649045453482003</v>
          </cell>
          <cell r="N1007">
            <v>66.832596415482598</v>
          </cell>
          <cell r="O1007">
            <v>63.683627071914252</v>
          </cell>
          <cell r="P1007">
            <v>63.021872074624802</v>
          </cell>
          <cell r="Q1007">
            <v>65.218429900182699</v>
          </cell>
        </row>
        <row r="1008">
          <cell r="C1008" t="str">
            <v>Spanish Fork Wind 2 p311681 QF</v>
          </cell>
          <cell r="E1008">
            <v>53.691995335823648</v>
          </cell>
          <cell r="F1008">
            <v>50.87798328623488</v>
          </cell>
          <cell r="G1008">
            <v>59.807132831384152</v>
          </cell>
          <cell r="H1008">
            <v>62.558465115369174</v>
          </cell>
          <cell r="I1008">
            <v>54.524028430804336</v>
          </cell>
          <cell r="J1008">
            <v>50.524774347149958</v>
          </cell>
          <cell r="K1008">
            <v>51.399268641053673</v>
          </cell>
          <cell r="L1008">
            <v>54.304090856592346</v>
          </cell>
          <cell r="M1008">
            <v>56.372649516606835</v>
          </cell>
          <cell r="N1008">
            <v>54.171490813564809</v>
          </cell>
          <cell r="O1008">
            <v>51.589804666192627</v>
          </cell>
          <cell r="P1008">
            <v>47.300904708175864</v>
          </cell>
          <cell r="Q1008">
            <v>46.128811998888331</v>
          </cell>
        </row>
        <row r="1009">
          <cell r="C1009" t="str">
            <v>Sunnyside p83997/p59965 QF</v>
          </cell>
          <cell r="E1009">
            <v>65.308972717796976</v>
          </cell>
          <cell r="F1009">
            <v>62.594744825269906</v>
          </cell>
          <cell r="G1009">
            <v>62.313104101895554</v>
          </cell>
          <cell r="H1009">
            <v>61.852178839269072</v>
          </cell>
          <cell r="I1009">
            <v>63.236036286043891</v>
          </cell>
          <cell r="J1009">
            <v>70.261672205021682</v>
          </cell>
          <cell r="K1009">
            <v>62.778171532506541</v>
          </cell>
          <cell r="L1009">
            <v>61.798363955239523</v>
          </cell>
          <cell r="M1009">
            <v>63.61445728013193</v>
          </cell>
          <cell r="N1009">
            <v>65.376176441891289</v>
          </cell>
          <cell r="O1009">
            <v>64.081973577460658</v>
          </cell>
          <cell r="P1009">
            <v>93.468601476407258</v>
          </cell>
          <cell r="Q1009">
            <v>70.076095466968951</v>
          </cell>
        </row>
        <row r="1010">
          <cell r="C1010" t="str">
            <v>Tesoro QF</v>
          </cell>
          <cell r="E1010">
            <v>34.887898613225104</v>
          </cell>
          <cell r="F1010">
            <v>27.696185699588479</v>
          </cell>
          <cell r="G1010">
            <v>45.303596674631628</v>
          </cell>
          <cell r="H1010">
            <v>44.834505675029867</v>
          </cell>
          <cell r="I1010">
            <v>42.854364711934153</v>
          </cell>
          <cell r="J1010">
            <v>35.870768618080447</v>
          </cell>
          <cell r="K1010">
            <v>36.318081275720168</v>
          </cell>
          <cell r="L1010">
            <v>37.684874054161689</v>
          </cell>
          <cell r="M1010">
            <v>33.719967144563917</v>
          </cell>
          <cell r="N1010">
            <v>31.652911706349204</v>
          </cell>
          <cell r="O1010">
            <v>29.801607925129431</v>
          </cell>
          <cell r="P1010">
            <v>27.554958847736625</v>
          </cell>
          <cell r="Q1010">
            <v>24.884478295499804</v>
          </cell>
        </row>
        <row r="1011">
          <cell r="C1011" t="str">
            <v>Threemile Canyon Wind QF p500139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</row>
        <row r="1012">
          <cell r="C1012" t="str">
            <v>US Magnesium QF</v>
          </cell>
          <cell r="E1012">
            <v>42.25762188478793</v>
          </cell>
          <cell r="F1012">
            <v>0</v>
          </cell>
          <cell r="G1012">
            <v>53.732829545712271</v>
          </cell>
          <cell r="H1012">
            <v>54.705624333140989</v>
          </cell>
          <cell r="I1012">
            <v>51.608300476432639</v>
          </cell>
          <cell r="J1012">
            <v>38.632986548011992</v>
          </cell>
          <cell r="K1012">
            <v>37.900639802242942</v>
          </cell>
          <cell r="L1012">
            <v>40.830382043481016</v>
          </cell>
          <cell r="M1012">
            <v>38.13705905671663</v>
          </cell>
          <cell r="N1012">
            <v>37.120949074074076</v>
          </cell>
          <cell r="O1012">
            <v>34.751894260812968</v>
          </cell>
          <cell r="P1012">
            <v>0</v>
          </cell>
          <cell r="Q1012">
            <v>0</v>
          </cell>
        </row>
        <row r="1013">
          <cell r="C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</row>
        <row r="1015">
          <cell r="E1015">
            <v>64.510378128175944</v>
          </cell>
          <cell r="F1015">
            <v>65.811921668843851</v>
          </cell>
          <cell r="G1015">
            <v>66.07650077674225</v>
          </cell>
          <cell r="H1015">
            <v>66.46217439589546</v>
          </cell>
          <cell r="I1015">
            <v>64.097130413646411</v>
          </cell>
          <cell r="J1015">
            <v>64.103128653783003</v>
          </cell>
          <cell r="K1015">
            <v>62.929827487397368</v>
          </cell>
          <cell r="L1015">
            <v>64.313395096473585</v>
          </cell>
          <cell r="M1015">
            <v>64.175570058462597</v>
          </cell>
          <cell r="N1015">
            <v>65.875188885641933</v>
          </cell>
          <cell r="O1015">
            <v>63.144284770678041</v>
          </cell>
          <cell r="P1015">
            <v>65.429501396480163</v>
          </cell>
          <cell r="Q1015">
            <v>62.706261906827507</v>
          </cell>
        </row>
        <row r="1018">
          <cell r="C1018" t="str">
            <v>Canadian Entitlement p60828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</row>
        <row r="1019">
          <cell r="C1019" t="str">
            <v>Chelan - Rocky Reach p60827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</row>
        <row r="1020">
          <cell r="C1020" t="str">
            <v>Douglas - Wells p60828</v>
          </cell>
          <cell r="E1020">
            <v>14.324687477937605</v>
          </cell>
          <cell r="F1020">
            <v>11.022826651263347</v>
          </cell>
          <cell r="G1020">
            <v>11.32570919867903</v>
          </cell>
          <cell r="H1020">
            <v>15.281002921761671</v>
          </cell>
          <cell r="I1020">
            <v>22.711602499122705</v>
          </cell>
          <cell r="J1020">
            <v>19.330497096998197</v>
          </cell>
          <cell r="K1020">
            <v>17.382845884897144</v>
          </cell>
          <cell r="L1020">
            <v>15.236000128206287</v>
          </cell>
          <cell r="M1020">
            <v>11.687892137768875</v>
          </cell>
          <cell r="N1020">
            <v>16.01056239687292</v>
          </cell>
          <cell r="O1020">
            <v>16.649299241758182</v>
          </cell>
          <cell r="P1020">
            <v>13.455517553235875</v>
          </cell>
          <cell r="Q1020">
            <v>10.810714843201009</v>
          </cell>
        </row>
        <row r="1021">
          <cell r="C1021" t="str">
            <v>Grant Displacement p270294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</row>
        <row r="1022">
          <cell r="C1022" t="str">
            <v>Grant Reasonable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</row>
        <row r="1023">
          <cell r="C1023" t="str">
            <v>Grant Meaningful Priority p390668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</row>
        <row r="1024">
          <cell r="C1024" t="str">
            <v>Grant Surplus p258951</v>
          </cell>
          <cell r="E1024">
            <v>20.506577222341022</v>
          </cell>
          <cell r="F1024">
            <v>17.484330339502048</v>
          </cell>
          <cell r="G1024">
            <v>17.395568878591043</v>
          </cell>
          <cell r="H1024">
            <v>21.489890135233491</v>
          </cell>
          <cell r="I1024">
            <v>27.138172839328242</v>
          </cell>
          <cell r="J1024">
            <v>23.200914877587191</v>
          </cell>
          <cell r="K1024">
            <v>20.791871429162946</v>
          </cell>
          <cell r="L1024">
            <v>18.488441028684889</v>
          </cell>
          <cell r="M1024">
            <v>16.607408077414078</v>
          </cell>
          <cell r="N1024">
            <v>22.496218531218357</v>
          </cell>
          <cell r="O1024">
            <v>23.093625457433799</v>
          </cell>
          <cell r="P1024">
            <v>20.762428215539973</v>
          </cell>
          <cell r="Q1024">
            <v>22.076279030891246</v>
          </cell>
        </row>
        <row r="1025">
          <cell r="C1025" t="str">
            <v>Grant Power Auction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</row>
        <row r="1026">
          <cell r="C1026" t="str">
            <v>Grant - Priest Rapids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</row>
        <row r="1027">
          <cell r="C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</row>
        <row r="1029">
          <cell r="E1029">
            <v>-2.1155555924259741</v>
          </cell>
          <cell r="F1029">
            <v>-2.4951955728859532</v>
          </cell>
          <cell r="G1029">
            <v>-2.5392343171528995</v>
          </cell>
          <cell r="H1029">
            <v>-3.3332598096416066</v>
          </cell>
          <cell r="I1029">
            <v>-4.4020661774348238</v>
          </cell>
          <cell r="J1029">
            <v>-3.7526057125612637</v>
          </cell>
          <cell r="K1029">
            <v>-3.3704286540986264</v>
          </cell>
          <cell r="L1029">
            <v>-2.9691734269733159</v>
          </cell>
          <cell r="M1029">
            <v>-0.62606653864375161</v>
          </cell>
          <cell r="N1029">
            <v>-0.85494698395924562</v>
          </cell>
          <cell r="O1029">
            <v>-0.8858423324975252</v>
          </cell>
          <cell r="P1029">
            <v>-0.73689785368046135</v>
          </cell>
          <cell r="Q1029">
            <v>-0.63233074134627798</v>
          </cell>
        </row>
        <row r="1032">
          <cell r="C1032" t="str">
            <v>COB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</row>
        <row r="1033">
          <cell r="C1033" t="str">
            <v>Colorado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</row>
        <row r="1034">
          <cell r="C1034" t="str">
            <v>Four Corners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</row>
        <row r="1035">
          <cell r="C1035" t="str">
            <v>Idaho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</row>
        <row r="1036">
          <cell r="C1036" t="str">
            <v>Mead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</row>
        <row r="1037">
          <cell r="C1037" t="str">
            <v>Mid Columbia</v>
          </cell>
          <cell r="E1037">
            <v>31.97748385752968</v>
          </cell>
          <cell r="F1037">
            <v>18.339272271016313</v>
          </cell>
          <cell r="G1037">
            <v>23.905000000000001</v>
          </cell>
          <cell r="H1037">
            <v>30.557116788321167</v>
          </cell>
          <cell r="I1037">
            <v>30.268258426966291</v>
          </cell>
          <cell r="J1037">
            <v>38.366848673946961</v>
          </cell>
          <cell r="K1037">
            <v>39.744444444444447</v>
          </cell>
          <cell r="L1037">
            <v>39.669780219780222</v>
          </cell>
          <cell r="M1037">
            <v>34.9375</v>
          </cell>
          <cell r="N1037">
            <v>34.9375</v>
          </cell>
          <cell r="O1037">
            <v>34.9375</v>
          </cell>
          <cell r="P1037">
            <v>20.874285714285715</v>
          </cell>
          <cell r="Q1037">
            <v>20.712751677852349</v>
          </cell>
        </row>
        <row r="1038">
          <cell r="C1038" t="str">
            <v>Mona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</row>
        <row r="1039">
          <cell r="C1039" t="str">
            <v>NOB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</row>
        <row r="1040">
          <cell r="C1040" t="str">
            <v>Palo Verde</v>
          </cell>
          <cell r="E1040">
            <v>41.980176211453745</v>
          </cell>
          <cell r="F1040">
            <v>27.606741573033709</v>
          </cell>
          <cell r="G1040">
            <v>51.25</v>
          </cell>
          <cell r="H1040">
            <v>51.25</v>
          </cell>
          <cell r="I1040">
            <v>51.25</v>
          </cell>
          <cell r="J1040">
            <v>51.25</v>
          </cell>
          <cell r="K1040">
            <v>51.25</v>
          </cell>
          <cell r="L1040">
            <v>51.25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</row>
        <row r="1041">
          <cell r="C1041" t="str">
            <v>SP15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</row>
        <row r="1042">
          <cell r="C1042" t="str">
            <v>Utah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</row>
        <row r="1043">
          <cell r="C1043" t="str">
            <v>Washington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</row>
        <row r="1044">
          <cell r="C1044" t="str">
            <v>West Main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</row>
        <row r="1045">
          <cell r="C1045" t="str">
            <v>Wyoming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</row>
        <row r="1048">
          <cell r="C1048" t="str">
            <v>STF Index Trades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</row>
        <row r="1050">
          <cell r="E1050">
            <v>32.8416555661275</v>
          </cell>
          <cell r="F1050">
            <v>20.031179487179486</v>
          </cell>
          <cell r="G1050">
            <v>28.767495219885276</v>
          </cell>
          <cell r="H1050">
            <v>32.660327868852463</v>
          </cell>
          <cell r="I1050">
            <v>31.89896373056995</v>
          </cell>
          <cell r="J1050">
            <v>38.961160714285711</v>
          </cell>
          <cell r="K1050">
            <v>40.463541666666664</v>
          </cell>
          <cell r="L1050">
            <v>40.40843621399177</v>
          </cell>
          <cell r="M1050">
            <v>34.9375</v>
          </cell>
          <cell r="N1050">
            <v>34.9375</v>
          </cell>
          <cell r="O1050">
            <v>34.9375</v>
          </cell>
          <cell r="P1050">
            <v>20.874285714285715</v>
          </cell>
          <cell r="Q1050">
            <v>20.712751677852349</v>
          </cell>
        </row>
        <row r="1053">
          <cell r="C1053" t="str">
            <v>COB</v>
          </cell>
          <cell r="E1053">
            <v>25.17529183435903</v>
          </cell>
          <cell r="F1053">
            <v>17.901222101507301</v>
          </cell>
          <cell r="G1053">
            <v>29.592049477619984</v>
          </cell>
          <cell r="H1053">
            <v>35.916219925282874</v>
          </cell>
          <cell r="I1053">
            <v>33.783404732762136</v>
          </cell>
          <cell r="J1053">
            <v>32.396103648725571</v>
          </cell>
          <cell r="K1053">
            <v>35.561484875970301</v>
          </cell>
          <cell r="L1053">
            <v>36.921780004018714</v>
          </cell>
          <cell r="M1053">
            <v>37.352154204528766</v>
          </cell>
          <cell r="N1053">
            <v>36.370217425229335</v>
          </cell>
          <cell r="O1053">
            <v>34.037366111473887</v>
          </cell>
          <cell r="P1053">
            <v>34.834687856453449</v>
          </cell>
          <cell r="Q1053">
            <v>25.695158801072647</v>
          </cell>
        </row>
        <row r="1054">
          <cell r="C1054" t="str">
            <v>Four Corners</v>
          </cell>
          <cell r="E1054">
            <v>31.140807548231194</v>
          </cell>
          <cell r="F1054">
            <v>28.663559278613828</v>
          </cell>
          <cell r="G1054">
            <v>38.68853268333401</v>
          </cell>
          <cell r="H1054">
            <v>37.90867664546262</v>
          </cell>
          <cell r="I1054">
            <v>33.118320590243783</v>
          </cell>
          <cell r="J1054">
            <v>29.883536443820713</v>
          </cell>
          <cell r="K1054">
            <v>29.869574659140262</v>
          </cell>
          <cell r="L1054">
            <v>29.689398500467505</v>
          </cell>
          <cell r="M1054">
            <v>33.495830141490949</v>
          </cell>
          <cell r="N1054">
            <v>32.988649189906553</v>
          </cell>
          <cell r="O1054">
            <v>28.915813721709281</v>
          </cell>
          <cell r="P1054">
            <v>26.508382881830784</v>
          </cell>
          <cell r="Q1054">
            <v>29.007759279401196</v>
          </cell>
        </row>
        <row r="1055">
          <cell r="C1055" t="str">
            <v>Mead</v>
          </cell>
          <cell r="E1055">
            <v>29.790904637620567</v>
          </cell>
          <cell r="F1055">
            <v>13.4</v>
          </cell>
          <cell r="G1055">
            <v>46.892495107563079</v>
          </cell>
          <cell r="H1055">
            <v>47.903569668276688</v>
          </cell>
          <cell r="I1055">
            <v>28.382974760925187</v>
          </cell>
          <cell r="J1055">
            <v>30.396247079976337</v>
          </cell>
          <cell r="K1055">
            <v>30.506882064887648</v>
          </cell>
          <cell r="L1055">
            <v>29.394356422182874</v>
          </cell>
          <cell r="M1055">
            <v>28.455802930076423</v>
          </cell>
          <cell r="N1055">
            <v>29.570001635942216</v>
          </cell>
          <cell r="O1055">
            <v>32.324342575182619</v>
          </cell>
          <cell r="P1055">
            <v>0</v>
          </cell>
          <cell r="Q1055">
            <v>16.351055688388314</v>
          </cell>
        </row>
        <row r="1056">
          <cell r="C1056" t="str">
            <v>Mid Columbia</v>
          </cell>
          <cell r="E1056">
            <v>27.907611520412257</v>
          </cell>
          <cell r="F1056">
            <v>19.390833363081747</v>
          </cell>
          <cell r="G1056">
            <v>30.455156152240807</v>
          </cell>
          <cell r="H1056">
            <v>36.193143441692833</v>
          </cell>
          <cell r="I1056">
            <v>34.385153533357716</v>
          </cell>
          <cell r="J1056">
            <v>31.450910699249555</v>
          </cell>
          <cell r="K1056">
            <v>34.91810893422992</v>
          </cell>
          <cell r="L1056">
            <v>36.088651042700242</v>
          </cell>
          <cell r="M1056">
            <v>37.651436944084111</v>
          </cell>
          <cell r="N1056">
            <v>34.675181523547309</v>
          </cell>
          <cell r="O1056">
            <v>30.809515791899955</v>
          </cell>
          <cell r="P1056">
            <v>28.016978840137199</v>
          </cell>
          <cell r="Q1056">
            <v>21.871541745595209</v>
          </cell>
        </row>
        <row r="1057">
          <cell r="C1057" t="str">
            <v>Mona</v>
          </cell>
          <cell r="E1057">
            <v>26.987062315462619</v>
          </cell>
          <cell r="F1057">
            <v>18.977866450630028</v>
          </cell>
          <cell r="G1057">
            <v>37.321430465079374</v>
          </cell>
          <cell r="H1057">
            <v>36.586455595839723</v>
          </cell>
          <cell r="I1057">
            <v>30.463586507958006</v>
          </cell>
          <cell r="J1057">
            <v>30.190068569999557</v>
          </cell>
          <cell r="K1057">
            <v>30.05035821720308</v>
          </cell>
          <cell r="L1057">
            <v>33.562780534177058</v>
          </cell>
          <cell r="M1057">
            <v>32.183316882561932</v>
          </cell>
          <cell r="N1057">
            <v>31.325688898053926</v>
          </cell>
          <cell r="O1057">
            <v>32.928587556477112</v>
          </cell>
          <cell r="P1057">
            <v>22.075773214527622</v>
          </cell>
          <cell r="Q1057">
            <v>19.538910389162954</v>
          </cell>
        </row>
        <row r="1058">
          <cell r="C1058" t="str">
            <v>NOB</v>
          </cell>
          <cell r="E1058">
            <v>35.553338554960533</v>
          </cell>
          <cell r="F1058">
            <v>28.704279672845225</v>
          </cell>
          <cell r="G1058">
            <v>0</v>
          </cell>
          <cell r="H1058">
            <v>41.692877886456145</v>
          </cell>
          <cell r="I1058">
            <v>39.2968542353412</v>
          </cell>
          <cell r="J1058">
            <v>29.3278582532933</v>
          </cell>
          <cell r="K1058">
            <v>32.347407094302895</v>
          </cell>
          <cell r="L1058">
            <v>35.944516783427353</v>
          </cell>
          <cell r="M1058">
            <v>31.703910682753417</v>
          </cell>
          <cell r="N1058">
            <v>0</v>
          </cell>
          <cell r="O1058">
            <v>0</v>
          </cell>
          <cell r="P1058">
            <v>0</v>
          </cell>
          <cell r="Q1058">
            <v>24.742280739976486</v>
          </cell>
        </row>
        <row r="1059">
          <cell r="C1059" t="str">
            <v>Palo Verde</v>
          </cell>
          <cell r="E1059">
            <v>33.844969584432491</v>
          </cell>
          <cell r="F1059">
            <v>17.48241155340537</v>
          </cell>
          <cell r="G1059">
            <v>44.349791125628812</v>
          </cell>
          <cell r="H1059">
            <v>39.428432934401393</v>
          </cell>
          <cell r="I1059">
            <v>32.229609215899536</v>
          </cell>
          <cell r="J1059">
            <v>34.813063470589547</v>
          </cell>
          <cell r="K1059">
            <v>33.057932246660698</v>
          </cell>
          <cell r="L1059">
            <v>32.53901509669231</v>
          </cell>
          <cell r="M1059">
            <v>27.379166827256938</v>
          </cell>
          <cell r="N1059">
            <v>26.447142857142858</v>
          </cell>
          <cell r="O1059">
            <v>25.264610829795156</v>
          </cell>
          <cell r="P1059">
            <v>0</v>
          </cell>
          <cell r="Q1059">
            <v>0</v>
          </cell>
        </row>
        <row r="1060">
          <cell r="C1060" t="str">
            <v>SP15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</row>
        <row r="1061">
          <cell r="C1061" t="str">
            <v>Emergency Purchases</v>
          </cell>
          <cell r="E1061">
            <v>21.812988926108339</v>
          </cell>
          <cell r="F1061">
            <v>20.939048819854751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21.831781702990348</v>
          </cell>
        </row>
        <row r="1063">
          <cell r="E1063">
            <v>28.411100479744551</v>
          </cell>
          <cell r="F1063">
            <v>19.164716197869947</v>
          </cell>
          <cell r="G1063">
            <v>31.48283917367953</v>
          </cell>
          <cell r="H1063">
            <v>36.923248985420308</v>
          </cell>
          <cell r="I1063">
            <v>33.378243951209512</v>
          </cell>
          <cell r="J1063">
            <v>33.527363156410765</v>
          </cell>
          <cell r="K1063">
            <v>32.303744653880386</v>
          </cell>
          <cell r="L1063">
            <v>32.596439650662838</v>
          </cell>
          <cell r="M1063">
            <v>34.464568922653726</v>
          </cell>
          <cell r="N1063">
            <v>33.478300562325948</v>
          </cell>
          <cell r="O1063">
            <v>30.836437101644609</v>
          </cell>
          <cell r="P1063">
            <v>26.29907749082675</v>
          </cell>
          <cell r="Q1063">
            <v>22.546823363146927</v>
          </cell>
        </row>
        <row r="1068">
          <cell r="C1068" t="str">
            <v>Blundell</v>
          </cell>
          <cell r="E1068">
            <v>13.31870712391445</v>
          </cell>
          <cell r="F1068">
            <v>13.31870675232414</v>
          </cell>
          <cell r="G1068">
            <v>13.318706748727857</v>
          </cell>
          <cell r="H1068">
            <v>13.318706736737536</v>
          </cell>
          <cell r="I1068">
            <v>13.318707557195188</v>
          </cell>
          <cell r="J1068">
            <v>13.318707511133336</v>
          </cell>
          <cell r="K1068">
            <v>13.318707019550361</v>
          </cell>
          <cell r="L1068">
            <v>13.318707006930831</v>
          </cell>
          <cell r="M1068">
            <v>13.318707021492502</v>
          </cell>
          <cell r="N1068">
            <v>13.318707015250546</v>
          </cell>
          <cell r="O1068">
            <v>13.318707006930831</v>
          </cell>
          <cell r="P1068">
            <v>13.318707511500994</v>
          </cell>
          <cell r="Q1068">
            <v>13.318707613154267</v>
          </cell>
        </row>
        <row r="1070">
          <cell r="C1070" t="str">
            <v>Carbon</v>
          </cell>
          <cell r="E1070">
            <v>20.744493693561346</v>
          </cell>
          <cell r="F1070">
            <v>21.02688668109678</v>
          </cell>
          <cell r="G1070">
            <v>20.802450713037153</v>
          </cell>
          <cell r="H1070">
            <v>20.674981787671342</v>
          </cell>
          <cell r="I1070">
            <v>20.80803902193167</v>
          </cell>
          <cell r="J1070">
            <v>20.764834760557708</v>
          </cell>
          <cell r="K1070">
            <v>20.767403653057155</v>
          </cell>
          <cell r="L1070">
            <v>20.65109749899559</v>
          </cell>
          <cell r="M1070">
            <v>20.665465119675499</v>
          </cell>
          <cell r="N1070">
            <v>20.651120816839203</v>
          </cell>
          <cell r="O1070">
            <v>20.481154741103605</v>
          </cell>
          <cell r="P1070">
            <v>20.911736366586215</v>
          </cell>
          <cell r="Q1070">
            <v>20.914131399997313</v>
          </cell>
        </row>
        <row r="1071">
          <cell r="C1071" t="str">
            <v>Cholla</v>
          </cell>
          <cell r="E1071">
            <v>20.833967771725668</v>
          </cell>
          <cell r="F1071">
            <v>20.955805728366879</v>
          </cell>
          <cell r="G1071">
            <v>20.839985384879856</v>
          </cell>
          <cell r="H1071">
            <v>20.784115022869962</v>
          </cell>
          <cell r="I1071">
            <v>20.82722382294806</v>
          </cell>
          <cell r="J1071">
            <v>20.828855254569163</v>
          </cell>
          <cell r="K1071">
            <v>20.823658993100619</v>
          </cell>
          <cell r="L1071">
            <v>20.809577590097529</v>
          </cell>
          <cell r="M1071">
            <v>20.784593047242801</v>
          </cell>
          <cell r="N1071">
            <v>20.795167358653398</v>
          </cell>
          <cell r="O1071">
            <v>20.783821982926597</v>
          </cell>
          <cell r="P1071">
            <v>20.920574484148691</v>
          </cell>
          <cell r="Q1071">
            <v>20.916412417615515</v>
          </cell>
        </row>
        <row r="1072">
          <cell r="C1072" t="str">
            <v>Colstrip</v>
          </cell>
          <cell r="E1072">
            <v>13.294821144550534</v>
          </cell>
          <cell r="F1072">
            <v>13.402320363399769</v>
          </cell>
          <cell r="G1072">
            <v>13.281971379383313</v>
          </cell>
          <cell r="H1072">
            <v>13.280656773255176</v>
          </cell>
          <cell r="I1072">
            <v>13.283728630488165</v>
          </cell>
          <cell r="J1072">
            <v>13.280656773255176</v>
          </cell>
          <cell r="K1072">
            <v>13.281007056244784</v>
          </cell>
          <cell r="L1072">
            <v>13.28328884064944</v>
          </cell>
          <cell r="M1072">
            <v>13.280656773255176</v>
          </cell>
          <cell r="N1072">
            <v>13.281783403920173</v>
          </cell>
          <cell r="O1072">
            <v>13.28328884064944</v>
          </cell>
          <cell r="P1072">
            <v>13.345606731089722</v>
          </cell>
          <cell r="Q1072">
            <v>13.289617540526336</v>
          </cell>
        </row>
        <row r="1073">
          <cell r="C1073" t="str">
            <v>Craig</v>
          </cell>
          <cell r="E1073">
            <v>17.10348950692736</v>
          </cell>
          <cell r="F1073">
            <v>17.121920074800101</v>
          </cell>
          <cell r="G1073">
            <v>17.100381763225123</v>
          </cell>
          <cell r="H1073">
            <v>17.10032937180862</v>
          </cell>
          <cell r="I1073">
            <v>17.100451645518472</v>
          </cell>
          <cell r="J1073">
            <v>17.10032937180862</v>
          </cell>
          <cell r="K1073">
            <v>17.100343341151977</v>
          </cell>
          <cell r="L1073">
            <v>17.10043417204367</v>
          </cell>
          <cell r="M1073">
            <v>17.10032937180862</v>
          </cell>
          <cell r="N1073">
            <v>17.100374277671825</v>
          </cell>
          <cell r="O1073">
            <v>17.10043417204367</v>
          </cell>
          <cell r="P1073">
            <v>17.099965273158759</v>
          </cell>
          <cell r="Q1073">
            <v>17.126613199158729</v>
          </cell>
        </row>
        <row r="1074">
          <cell r="C1074" t="str">
            <v>Dave Johnston</v>
          </cell>
          <cell r="E1074">
            <v>11.871973848713774</v>
          </cell>
          <cell r="F1074">
            <v>11.790430073200177</v>
          </cell>
          <cell r="G1074">
            <v>11.773386018168068</v>
          </cell>
          <cell r="H1074">
            <v>11.770744634556751</v>
          </cell>
          <cell r="I1074">
            <v>11.790451101280293</v>
          </cell>
          <cell r="J1074">
            <v>11.830158559410568</v>
          </cell>
          <cell r="K1074">
            <v>11.965142752330914</v>
          </cell>
          <cell r="L1074">
            <v>12.109422643254115</v>
          </cell>
          <cell r="M1074">
            <v>12.15003518754053</v>
          </cell>
          <cell r="N1074">
            <v>11.97845009672648</v>
          </cell>
          <cell r="O1074">
            <v>11.919387998579195</v>
          </cell>
          <cell r="P1074">
            <v>11.796605604321309</v>
          </cell>
          <cell r="Q1074">
            <v>11.760170000302107</v>
          </cell>
        </row>
        <row r="1075">
          <cell r="C1075" t="str">
            <v>Hayden</v>
          </cell>
          <cell r="E1075">
            <v>24.328973078893824</v>
          </cell>
          <cell r="F1075">
            <v>24.865050874605171</v>
          </cell>
          <cell r="G1075">
            <v>24.591462686441297</v>
          </cell>
          <cell r="H1075">
            <v>24.142530107103308</v>
          </cell>
          <cell r="I1075">
            <v>24.308117908356468</v>
          </cell>
          <cell r="J1075">
            <v>24.484825505389328</v>
          </cell>
          <cell r="K1075">
            <v>24.446886851136529</v>
          </cell>
          <cell r="L1075">
            <v>24.23909343223929</v>
          </cell>
          <cell r="M1075">
            <v>24.138890824297537</v>
          </cell>
          <cell r="N1075">
            <v>24.080195448715614</v>
          </cell>
          <cell r="O1075">
            <v>24.014820307053771</v>
          </cell>
          <cell r="P1075">
            <v>24.859023930944563</v>
          </cell>
          <cell r="Q1075">
            <v>24.19307252614297</v>
          </cell>
        </row>
        <row r="1076">
          <cell r="C1076" t="str">
            <v>Hunter</v>
          </cell>
          <cell r="E1076">
            <v>19.677751068366245</v>
          </cell>
          <cell r="F1076">
            <v>20.039772717279131</v>
          </cell>
          <cell r="G1076">
            <v>19.761879405838847</v>
          </cell>
          <cell r="H1076">
            <v>19.580090545047753</v>
          </cell>
          <cell r="I1076">
            <v>19.761795520756927</v>
          </cell>
          <cell r="J1076">
            <v>19.628166322030864</v>
          </cell>
          <cell r="K1076">
            <v>19.652056619137245</v>
          </cell>
          <cell r="L1076">
            <v>19.596788705248635</v>
          </cell>
          <cell r="M1076">
            <v>19.617179243272087</v>
          </cell>
          <cell r="N1076">
            <v>19.619005456442856</v>
          </cell>
          <cell r="O1076">
            <v>19.417133221088569</v>
          </cell>
          <cell r="P1076">
            <v>19.650090309258463</v>
          </cell>
          <cell r="Q1076">
            <v>19.882460212908359</v>
          </cell>
        </row>
        <row r="1077">
          <cell r="C1077" t="str">
            <v>Huntington</v>
          </cell>
          <cell r="E1077">
            <v>15.957962774977593</v>
          </cell>
          <cell r="F1077">
            <v>16.085346255469247</v>
          </cell>
          <cell r="G1077">
            <v>15.990500385184207</v>
          </cell>
          <cell r="H1077">
            <v>15.919512830703713</v>
          </cell>
          <cell r="I1077">
            <v>15.958101666711542</v>
          </cell>
          <cell r="J1077">
            <v>16.005796521769962</v>
          </cell>
          <cell r="K1077">
            <v>15.934608775819511</v>
          </cell>
          <cell r="L1077">
            <v>15.915213218568063</v>
          </cell>
          <cell r="M1077">
            <v>15.928531338497926</v>
          </cell>
          <cell r="N1077">
            <v>15.923386181973012</v>
          </cell>
          <cell r="O1077">
            <v>15.906963334588715</v>
          </cell>
          <cell r="P1077">
            <v>15.944904209043015</v>
          </cell>
          <cell r="Q1077">
            <v>16.028928639670085</v>
          </cell>
        </row>
        <row r="1078">
          <cell r="C1078" t="str">
            <v>Jim Bridger</v>
          </cell>
          <cell r="E1078">
            <v>19.804403396827777</v>
          </cell>
          <cell r="F1078">
            <v>20.13956095091141</v>
          </cell>
          <cell r="G1078">
            <v>19.793962685475268</v>
          </cell>
          <cell r="H1078">
            <v>19.750284162197399</v>
          </cell>
          <cell r="I1078">
            <v>19.750715829217693</v>
          </cell>
          <cell r="J1078">
            <v>19.75212713125952</v>
          </cell>
          <cell r="K1078">
            <v>19.75427078251257</v>
          </cell>
          <cell r="L1078">
            <v>19.762656129165091</v>
          </cell>
          <cell r="M1078">
            <v>19.824605108661999</v>
          </cell>
          <cell r="N1078">
            <v>19.798648739936002</v>
          </cell>
          <cell r="O1078">
            <v>19.781124900775758</v>
          </cell>
          <cell r="P1078">
            <v>19.798125151017299</v>
          </cell>
          <cell r="Q1078">
            <v>19.843266806789298</v>
          </cell>
        </row>
        <row r="1079">
          <cell r="C1079" t="str">
            <v>Naughton</v>
          </cell>
          <cell r="E1079">
            <v>20.662153714024505</v>
          </cell>
          <cell r="F1079">
            <v>20.67942989047712</v>
          </cell>
          <cell r="G1079">
            <v>20.660935367663292</v>
          </cell>
          <cell r="H1079">
            <v>20.660258467475774</v>
          </cell>
          <cell r="I1079">
            <v>20.661389475486462</v>
          </cell>
          <cell r="J1079">
            <v>20.662887927869811</v>
          </cell>
          <cell r="K1079">
            <v>20.662935207764011</v>
          </cell>
          <cell r="L1079">
            <v>20.667176557561255</v>
          </cell>
          <cell r="M1079">
            <v>20.664859698252393</v>
          </cell>
          <cell r="N1079">
            <v>20.661951047217677</v>
          </cell>
          <cell r="O1079">
            <v>20.61409057330523</v>
          </cell>
          <cell r="P1079">
            <v>20.668547735937096</v>
          </cell>
          <cell r="Q1079">
            <v>20.669505923929403</v>
          </cell>
        </row>
        <row r="1081">
          <cell r="C1081" t="str">
            <v>Wyodak</v>
          </cell>
          <cell r="E1081">
            <v>9.6985907874486745</v>
          </cell>
          <cell r="F1081">
            <v>9.706877128996819</v>
          </cell>
          <cell r="G1081">
            <v>9.7067947552281364</v>
          </cell>
          <cell r="H1081">
            <v>9.7065202992568338</v>
          </cell>
          <cell r="I1081">
            <v>9.7071609916040913</v>
          </cell>
          <cell r="J1081">
            <v>9.7065202992568338</v>
          </cell>
          <cell r="K1081">
            <v>9.6890964040804146</v>
          </cell>
          <cell r="L1081">
            <v>9.6928014331956458</v>
          </cell>
          <cell r="M1081">
            <v>9.6962618428616878</v>
          </cell>
          <cell r="N1081">
            <v>9.6892544379309982</v>
          </cell>
          <cell r="O1081">
            <v>9.6895604930995347</v>
          </cell>
          <cell r="P1081">
            <v>9.6891926465705396</v>
          </cell>
          <cell r="Q1081">
            <v>9.7062155703947184</v>
          </cell>
        </row>
        <row r="1085">
          <cell r="C1085" t="str">
            <v>Chehalis</v>
          </cell>
        </row>
        <row r="1086">
          <cell r="C1086" t="str">
            <v>Currant Creek</v>
          </cell>
        </row>
        <row r="1087">
          <cell r="C1087" t="str">
            <v>Gadsby</v>
          </cell>
        </row>
        <row r="1088">
          <cell r="C1088" t="str">
            <v>Gadsby CT</v>
          </cell>
        </row>
        <row r="1089">
          <cell r="C1089" t="str">
            <v>Hermiston</v>
          </cell>
        </row>
        <row r="1090">
          <cell r="C1090" t="str">
            <v>Lake Side</v>
          </cell>
        </row>
        <row r="1091">
          <cell r="C1091" t="str">
            <v>Lake Side II</v>
          </cell>
        </row>
        <row r="1092">
          <cell r="C1092" t="str">
            <v>Little Mountain</v>
          </cell>
        </row>
        <row r="1094">
          <cell r="C1094" t="str">
            <v>Not Used</v>
          </cell>
        </row>
      </sheetData>
      <sheetData sheetId="3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4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</sheetData>
      <sheetData sheetId="5"/>
      <sheetData sheetId="6"/>
      <sheetData sheetId="7"/>
      <sheetData sheetId="8">
        <row r="41">
          <cell r="A41">
            <v>37196</v>
          </cell>
          <cell r="B41">
            <v>0.44227329059218473</v>
          </cell>
          <cell r="C41">
            <v>0.61387460599846122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</row>
        <row r="56">
          <cell r="A56">
            <v>42675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Summary (Monthly)"/>
      <sheetName val="Avoided Costs"/>
      <sheetName val="Recon"/>
      <sheetName val="Side-by-Side"/>
      <sheetName val="Delta"/>
      <sheetName val="NPC"/>
      <sheetName val="BASE"/>
      <sheetName val="Check MWh"/>
      <sheetName val="Check Dollars"/>
      <sheetName val="IRP Wind"/>
      <sheetName val="FuelAllocation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NPC Version Log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Period = 2023-2032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5">
          <cell r="A35">
            <v>40483</v>
          </cell>
          <cell r="B35">
            <v>0.65726018788406704</v>
          </cell>
          <cell r="C35">
            <v>0.99392085910925754</v>
          </cell>
          <cell r="D35">
            <v>965864.37811727053</v>
          </cell>
          <cell r="E35">
            <v>3969481.6528573781</v>
          </cell>
        </row>
        <row r="36">
          <cell r="A36">
            <v>40848</v>
          </cell>
          <cell r="B36">
            <v>0.68683689633884992</v>
          </cell>
          <cell r="C36">
            <v>0</v>
          </cell>
          <cell r="D36">
            <v>965864.37811727053</v>
          </cell>
          <cell r="E36">
            <v>4001673.6651144326</v>
          </cell>
        </row>
        <row r="37">
          <cell r="A37">
            <v>41214</v>
          </cell>
          <cell r="B37">
            <v>0.7177445566740982</v>
          </cell>
          <cell r="C37">
            <v>0</v>
          </cell>
          <cell r="D37">
            <v>965864.37811727053</v>
          </cell>
          <cell r="E37">
            <v>4035314.317923055</v>
          </cell>
        </row>
        <row r="38">
          <cell r="A38">
            <v>41579</v>
          </cell>
          <cell r="B38">
            <v>0.75004306172443236</v>
          </cell>
          <cell r="C38">
            <v>0</v>
          </cell>
          <cell r="D38">
            <v>965864.37811727053</v>
          </cell>
          <cell r="E38">
            <v>4070468.8001080649</v>
          </cell>
        </row>
        <row r="39">
          <cell r="A39">
            <v>41944</v>
          </cell>
          <cell r="B39">
            <v>0.78379499950203191</v>
          </cell>
          <cell r="C39">
            <v>0</v>
          </cell>
          <cell r="D39">
            <v>965864.37811727053</v>
          </cell>
          <cell r="E39">
            <v>4107205.2339914003</v>
          </cell>
        </row>
        <row r="40">
          <cell r="A40">
            <v>42309</v>
          </cell>
          <cell r="B40">
            <v>0.81906577447962303</v>
          </cell>
          <cell r="C40">
            <v>0</v>
          </cell>
          <cell r="D40">
            <v>965864.37811727053</v>
          </cell>
          <cell r="E40">
            <v>4145594.8073994862</v>
          </cell>
        </row>
        <row r="41">
          <cell r="A41">
            <v>42675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6">
          <cell r="C16">
            <v>400</v>
          </cell>
          <cell r="D16">
            <v>384</v>
          </cell>
          <cell r="E16">
            <v>416</v>
          </cell>
          <cell r="F16">
            <v>400</v>
          </cell>
          <cell r="G16">
            <v>400</v>
          </cell>
          <cell r="H16">
            <v>400</v>
          </cell>
          <cell r="I16">
            <v>400</v>
          </cell>
          <cell r="J16">
            <v>416</v>
          </cell>
          <cell r="K16">
            <v>384</v>
          </cell>
          <cell r="L16">
            <v>416</v>
          </cell>
          <cell r="M16">
            <v>384</v>
          </cell>
          <cell r="N16">
            <v>400</v>
          </cell>
          <cell r="O16">
            <v>416</v>
          </cell>
          <cell r="P16">
            <v>400</v>
          </cell>
          <cell r="Q16">
            <v>432</v>
          </cell>
          <cell r="R16">
            <v>416</v>
          </cell>
          <cell r="S16">
            <v>416</v>
          </cell>
          <cell r="T16">
            <v>416</v>
          </cell>
          <cell r="U16">
            <v>416</v>
          </cell>
          <cell r="V16">
            <v>432</v>
          </cell>
          <cell r="W16">
            <v>400</v>
          </cell>
          <cell r="X16">
            <v>432</v>
          </cell>
          <cell r="Y16">
            <v>400</v>
          </cell>
          <cell r="Z16">
            <v>416</v>
          </cell>
          <cell r="AA16">
            <v>416</v>
          </cell>
          <cell r="AB16">
            <v>384</v>
          </cell>
          <cell r="AC16">
            <v>432</v>
          </cell>
          <cell r="AD16">
            <v>416</v>
          </cell>
          <cell r="AE16">
            <v>416</v>
          </cell>
          <cell r="AF16">
            <v>416</v>
          </cell>
          <cell r="AG16">
            <v>416</v>
          </cell>
          <cell r="AH16">
            <v>432</v>
          </cell>
          <cell r="AI16">
            <v>400</v>
          </cell>
          <cell r="AJ16">
            <v>432</v>
          </cell>
          <cell r="AK16">
            <v>400</v>
          </cell>
          <cell r="AL16">
            <v>416</v>
          </cell>
          <cell r="AM16">
            <v>416</v>
          </cell>
          <cell r="AN16">
            <v>384</v>
          </cell>
          <cell r="AO16">
            <v>432</v>
          </cell>
          <cell r="AP16">
            <v>416</v>
          </cell>
          <cell r="AQ16">
            <v>416</v>
          </cell>
          <cell r="AR16">
            <v>416</v>
          </cell>
          <cell r="AS16">
            <v>416</v>
          </cell>
          <cell r="AT16">
            <v>432</v>
          </cell>
          <cell r="AU16">
            <v>400</v>
          </cell>
          <cell r="AV16">
            <v>432</v>
          </cell>
          <cell r="AW16">
            <v>400</v>
          </cell>
          <cell r="AX16">
            <v>416</v>
          </cell>
          <cell r="AY16">
            <v>400</v>
          </cell>
          <cell r="AZ16">
            <v>384</v>
          </cell>
          <cell r="BA16">
            <v>416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416</v>
          </cell>
          <cell r="BG16">
            <v>400</v>
          </cell>
          <cell r="BH16">
            <v>416</v>
          </cell>
          <cell r="BI16">
            <v>400</v>
          </cell>
          <cell r="BJ16">
            <v>400</v>
          </cell>
          <cell r="BK16">
            <v>400</v>
          </cell>
          <cell r="BL16">
            <v>400</v>
          </cell>
          <cell r="BM16">
            <v>416</v>
          </cell>
          <cell r="BN16">
            <v>400</v>
          </cell>
          <cell r="BO16">
            <v>400</v>
          </cell>
          <cell r="BP16">
            <v>400</v>
          </cell>
          <cell r="BQ16">
            <v>400</v>
          </cell>
          <cell r="BR16">
            <v>416</v>
          </cell>
          <cell r="BS16">
            <v>384</v>
          </cell>
          <cell r="BT16">
            <v>416</v>
          </cell>
          <cell r="BU16">
            <v>384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416</v>
          </cell>
          <cell r="CA16">
            <v>416</v>
          </cell>
          <cell r="CB16">
            <v>416</v>
          </cell>
          <cell r="CC16">
            <v>416</v>
          </cell>
          <cell r="CD16">
            <v>432</v>
          </cell>
          <cell r="CE16">
            <v>400</v>
          </cell>
          <cell r="CF16">
            <v>432</v>
          </cell>
          <cell r="CG16">
            <v>400</v>
          </cell>
          <cell r="CH16">
            <v>416</v>
          </cell>
          <cell r="CI16">
            <v>416</v>
          </cell>
          <cell r="CJ16">
            <v>384</v>
          </cell>
          <cell r="CK16">
            <v>432</v>
          </cell>
          <cell r="CL16">
            <v>416</v>
          </cell>
          <cell r="CM16">
            <v>416</v>
          </cell>
          <cell r="CN16">
            <v>416</v>
          </cell>
          <cell r="CO16">
            <v>416</v>
          </cell>
          <cell r="CP16">
            <v>432</v>
          </cell>
          <cell r="CQ16">
            <v>400</v>
          </cell>
          <cell r="CR16">
            <v>432</v>
          </cell>
          <cell r="CS16">
            <v>400</v>
          </cell>
          <cell r="CT16">
            <v>416</v>
          </cell>
          <cell r="CU16">
            <v>416</v>
          </cell>
          <cell r="CV16">
            <v>384</v>
          </cell>
          <cell r="CW16">
            <v>432</v>
          </cell>
          <cell r="CX16">
            <v>416</v>
          </cell>
          <cell r="CY16">
            <v>416</v>
          </cell>
          <cell r="CZ16">
            <v>416</v>
          </cell>
          <cell r="DA16">
            <v>416</v>
          </cell>
          <cell r="DB16">
            <v>432</v>
          </cell>
          <cell r="DC16">
            <v>400</v>
          </cell>
          <cell r="DD16">
            <v>432</v>
          </cell>
          <cell r="DE16">
            <v>400</v>
          </cell>
          <cell r="DF16">
            <v>416</v>
          </cell>
          <cell r="DG16">
            <v>416</v>
          </cell>
          <cell r="DH16">
            <v>400</v>
          </cell>
          <cell r="DI16">
            <v>432</v>
          </cell>
          <cell r="DJ16">
            <v>416</v>
          </cell>
          <cell r="DK16">
            <v>416</v>
          </cell>
          <cell r="DL16">
            <v>416</v>
          </cell>
          <cell r="DM16">
            <v>416</v>
          </cell>
          <cell r="DN16">
            <v>432</v>
          </cell>
          <cell r="DO16">
            <v>400</v>
          </cell>
          <cell r="DP16">
            <v>432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416</v>
          </cell>
          <cell r="DV16">
            <v>400</v>
          </cell>
          <cell r="DW16">
            <v>400</v>
          </cell>
          <cell r="DX16">
            <v>400</v>
          </cell>
          <cell r="DY16">
            <v>400</v>
          </cell>
          <cell r="DZ16">
            <v>416</v>
          </cell>
          <cell r="EA16">
            <v>384</v>
          </cell>
          <cell r="EB16">
            <v>416</v>
          </cell>
          <cell r="EC16">
            <v>384</v>
          </cell>
          <cell r="ED16">
            <v>400</v>
          </cell>
          <cell r="EE16">
            <v>400</v>
          </cell>
          <cell r="EF16">
            <v>384</v>
          </cell>
          <cell r="EG16">
            <v>416</v>
          </cell>
          <cell r="EH16">
            <v>400</v>
          </cell>
          <cell r="EI16">
            <v>400</v>
          </cell>
          <cell r="EJ16">
            <v>400</v>
          </cell>
          <cell r="EK16">
            <v>400</v>
          </cell>
          <cell r="EL16">
            <v>416</v>
          </cell>
          <cell r="EM16">
            <v>384</v>
          </cell>
          <cell r="EN16">
            <v>416</v>
          </cell>
          <cell r="EO16">
            <v>384</v>
          </cell>
          <cell r="EP16">
            <v>400</v>
          </cell>
        </row>
        <row r="17">
          <cell r="C17">
            <v>344</v>
          </cell>
          <cell r="D17">
            <v>288</v>
          </cell>
          <cell r="E17">
            <v>328</v>
          </cell>
          <cell r="F17">
            <v>320</v>
          </cell>
          <cell r="G17">
            <v>344</v>
          </cell>
          <cell r="H17">
            <v>320</v>
          </cell>
          <cell r="I17">
            <v>344</v>
          </cell>
          <cell r="J17">
            <v>328</v>
          </cell>
          <cell r="K17">
            <v>336</v>
          </cell>
          <cell r="L17">
            <v>328</v>
          </cell>
          <cell r="M17">
            <v>336</v>
          </cell>
          <cell r="N17">
            <v>344</v>
          </cell>
          <cell r="O17">
            <v>328</v>
          </cell>
          <cell r="P17">
            <v>296</v>
          </cell>
          <cell r="Q17">
            <v>312</v>
          </cell>
          <cell r="R17">
            <v>304</v>
          </cell>
          <cell r="S17">
            <v>328</v>
          </cell>
          <cell r="T17">
            <v>304</v>
          </cell>
          <cell r="U17">
            <v>328</v>
          </cell>
          <cell r="V17">
            <v>312</v>
          </cell>
          <cell r="W17">
            <v>320</v>
          </cell>
          <cell r="X17">
            <v>312</v>
          </cell>
          <cell r="Y17">
            <v>320</v>
          </cell>
          <cell r="Z17">
            <v>328</v>
          </cell>
          <cell r="AA17">
            <v>328</v>
          </cell>
          <cell r="AB17">
            <v>288</v>
          </cell>
          <cell r="AC17">
            <v>312</v>
          </cell>
          <cell r="AD17">
            <v>304</v>
          </cell>
          <cell r="AE17">
            <v>328</v>
          </cell>
          <cell r="AF17">
            <v>304</v>
          </cell>
          <cell r="AG17">
            <v>328</v>
          </cell>
          <cell r="AH17">
            <v>312</v>
          </cell>
          <cell r="AI17">
            <v>320</v>
          </cell>
          <cell r="AJ17">
            <v>312</v>
          </cell>
          <cell r="AK17">
            <v>320</v>
          </cell>
          <cell r="AL17">
            <v>328</v>
          </cell>
          <cell r="AM17">
            <v>328</v>
          </cell>
          <cell r="AN17">
            <v>288</v>
          </cell>
          <cell r="AO17">
            <v>312</v>
          </cell>
          <cell r="AP17">
            <v>304</v>
          </cell>
          <cell r="AQ17">
            <v>328</v>
          </cell>
          <cell r="AR17">
            <v>304</v>
          </cell>
          <cell r="AS17">
            <v>328</v>
          </cell>
          <cell r="AT17">
            <v>312</v>
          </cell>
          <cell r="AU17">
            <v>320</v>
          </cell>
          <cell r="AV17">
            <v>312</v>
          </cell>
          <cell r="AW17">
            <v>320</v>
          </cell>
          <cell r="AX17">
            <v>328</v>
          </cell>
          <cell r="AY17">
            <v>344</v>
          </cell>
          <cell r="AZ17">
            <v>288</v>
          </cell>
          <cell r="BA17">
            <v>328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328</v>
          </cell>
          <cell r="BG17">
            <v>320</v>
          </cell>
          <cell r="BH17">
            <v>328</v>
          </cell>
          <cell r="BI17">
            <v>320</v>
          </cell>
          <cell r="BJ17">
            <v>344</v>
          </cell>
          <cell r="BK17">
            <v>344</v>
          </cell>
          <cell r="BL17">
            <v>296</v>
          </cell>
          <cell r="BM17">
            <v>328</v>
          </cell>
          <cell r="BN17">
            <v>320</v>
          </cell>
          <cell r="BO17">
            <v>344</v>
          </cell>
          <cell r="BP17">
            <v>320</v>
          </cell>
          <cell r="BQ17">
            <v>344</v>
          </cell>
          <cell r="BR17">
            <v>328</v>
          </cell>
          <cell r="BS17">
            <v>336</v>
          </cell>
          <cell r="BT17">
            <v>328</v>
          </cell>
          <cell r="BU17">
            <v>336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304</v>
          </cell>
          <cell r="CA17">
            <v>328</v>
          </cell>
          <cell r="CB17">
            <v>304</v>
          </cell>
          <cell r="CC17">
            <v>328</v>
          </cell>
          <cell r="CD17">
            <v>312</v>
          </cell>
          <cell r="CE17">
            <v>320</v>
          </cell>
          <cell r="CF17">
            <v>312</v>
          </cell>
          <cell r="CG17">
            <v>320</v>
          </cell>
          <cell r="CH17">
            <v>328</v>
          </cell>
          <cell r="CI17">
            <v>328</v>
          </cell>
          <cell r="CJ17">
            <v>288</v>
          </cell>
          <cell r="CK17">
            <v>312</v>
          </cell>
          <cell r="CL17">
            <v>304</v>
          </cell>
          <cell r="CM17">
            <v>328</v>
          </cell>
          <cell r="CN17">
            <v>304</v>
          </cell>
          <cell r="CO17">
            <v>328</v>
          </cell>
          <cell r="CP17">
            <v>312</v>
          </cell>
          <cell r="CQ17">
            <v>320</v>
          </cell>
          <cell r="CR17">
            <v>312</v>
          </cell>
          <cell r="CS17">
            <v>320</v>
          </cell>
          <cell r="CT17">
            <v>328</v>
          </cell>
          <cell r="CU17">
            <v>328</v>
          </cell>
          <cell r="CV17">
            <v>288</v>
          </cell>
          <cell r="CW17">
            <v>312</v>
          </cell>
          <cell r="CX17">
            <v>304</v>
          </cell>
          <cell r="CY17">
            <v>328</v>
          </cell>
          <cell r="CZ17">
            <v>304</v>
          </cell>
          <cell r="DA17">
            <v>328</v>
          </cell>
          <cell r="DB17">
            <v>312</v>
          </cell>
          <cell r="DC17">
            <v>320</v>
          </cell>
          <cell r="DD17">
            <v>312</v>
          </cell>
          <cell r="DE17">
            <v>320</v>
          </cell>
          <cell r="DF17">
            <v>328</v>
          </cell>
          <cell r="DG17">
            <v>328</v>
          </cell>
          <cell r="DH17">
            <v>296</v>
          </cell>
          <cell r="DI17">
            <v>312</v>
          </cell>
          <cell r="DJ17">
            <v>304</v>
          </cell>
          <cell r="DK17">
            <v>328</v>
          </cell>
          <cell r="DL17">
            <v>304</v>
          </cell>
          <cell r="DM17">
            <v>328</v>
          </cell>
          <cell r="DN17">
            <v>312</v>
          </cell>
          <cell r="DO17">
            <v>320</v>
          </cell>
          <cell r="DP17">
            <v>312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328</v>
          </cell>
          <cell r="DV17">
            <v>320</v>
          </cell>
          <cell r="DW17">
            <v>344</v>
          </cell>
          <cell r="DX17">
            <v>320</v>
          </cell>
          <cell r="DY17">
            <v>344</v>
          </cell>
          <cell r="DZ17">
            <v>328</v>
          </cell>
          <cell r="EA17">
            <v>336</v>
          </cell>
          <cell r="EB17">
            <v>328</v>
          </cell>
          <cell r="EC17">
            <v>336</v>
          </cell>
          <cell r="ED17">
            <v>344</v>
          </cell>
          <cell r="EE17">
            <v>344</v>
          </cell>
          <cell r="EF17">
            <v>288</v>
          </cell>
          <cell r="EG17">
            <v>328</v>
          </cell>
          <cell r="EH17">
            <v>320</v>
          </cell>
          <cell r="EI17">
            <v>344</v>
          </cell>
          <cell r="EJ17">
            <v>320</v>
          </cell>
          <cell r="EK17">
            <v>344</v>
          </cell>
          <cell r="EL17">
            <v>328</v>
          </cell>
          <cell r="EM17">
            <v>336</v>
          </cell>
          <cell r="EN17">
            <v>328</v>
          </cell>
          <cell r="EO17">
            <v>336</v>
          </cell>
          <cell r="EP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696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672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696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672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696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  <cell r="EE18">
            <v>744</v>
          </cell>
          <cell r="EF18">
            <v>672</v>
          </cell>
          <cell r="EG18">
            <v>744</v>
          </cell>
          <cell r="EH18">
            <v>720</v>
          </cell>
          <cell r="EI18">
            <v>744</v>
          </cell>
          <cell r="EJ18">
            <v>720</v>
          </cell>
          <cell r="EK18">
            <v>744</v>
          </cell>
          <cell r="EL18">
            <v>744</v>
          </cell>
          <cell r="EM18">
            <v>720</v>
          </cell>
          <cell r="EN18">
            <v>744</v>
          </cell>
          <cell r="EO18">
            <v>720</v>
          </cell>
          <cell r="EP18">
            <v>744</v>
          </cell>
        </row>
        <row r="19">
          <cell r="C19">
            <v>344</v>
          </cell>
          <cell r="D19">
            <v>288</v>
          </cell>
          <cell r="E19">
            <v>327</v>
          </cell>
          <cell r="F19">
            <v>320</v>
          </cell>
          <cell r="G19">
            <v>344</v>
          </cell>
          <cell r="H19">
            <v>320</v>
          </cell>
          <cell r="I19">
            <v>344</v>
          </cell>
          <cell r="J19">
            <v>328</v>
          </cell>
          <cell r="K19">
            <v>336</v>
          </cell>
          <cell r="L19">
            <v>328</v>
          </cell>
          <cell r="M19">
            <v>337</v>
          </cell>
          <cell r="N19">
            <v>344</v>
          </cell>
          <cell r="O19">
            <v>328</v>
          </cell>
          <cell r="P19">
            <v>296</v>
          </cell>
          <cell r="Q19">
            <v>311</v>
          </cell>
          <cell r="R19">
            <v>304</v>
          </cell>
          <cell r="S19">
            <v>328</v>
          </cell>
          <cell r="T19">
            <v>304</v>
          </cell>
          <cell r="U19">
            <v>328</v>
          </cell>
          <cell r="V19">
            <v>312</v>
          </cell>
          <cell r="W19">
            <v>320</v>
          </cell>
          <cell r="X19">
            <v>312</v>
          </cell>
          <cell r="Y19">
            <v>321</v>
          </cell>
          <cell r="Z19">
            <v>328</v>
          </cell>
          <cell r="AA19">
            <v>328</v>
          </cell>
          <cell r="AB19">
            <v>288</v>
          </cell>
          <cell r="AC19">
            <v>311</v>
          </cell>
          <cell r="AD19">
            <v>304</v>
          </cell>
          <cell r="AE19">
            <v>328</v>
          </cell>
          <cell r="AF19">
            <v>304</v>
          </cell>
          <cell r="AG19">
            <v>328</v>
          </cell>
          <cell r="AH19">
            <v>312</v>
          </cell>
          <cell r="AI19">
            <v>320</v>
          </cell>
          <cell r="AJ19">
            <v>312</v>
          </cell>
          <cell r="AK19">
            <v>321</v>
          </cell>
          <cell r="AL19">
            <v>328</v>
          </cell>
          <cell r="AM19">
            <v>328</v>
          </cell>
          <cell r="AN19">
            <v>288</v>
          </cell>
          <cell r="AO19">
            <v>311</v>
          </cell>
          <cell r="AP19">
            <v>304</v>
          </cell>
          <cell r="AQ19">
            <v>328</v>
          </cell>
          <cell r="AR19">
            <v>304</v>
          </cell>
          <cell r="AS19">
            <v>328</v>
          </cell>
          <cell r="AT19">
            <v>312</v>
          </cell>
          <cell r="AU19">
            <v>320</v>
          </cell>
          <cell r="AV19">
            <v>312</v>
          </cell>
          <cell r="AW19">
            <v>321</v>
          </cell>
          <cell r="AX19">
            <v>328</v>
          </cell>
          <cell r="AY19">
            <v>344</v>
          </cell>
          <cell r="AZ19">
            <v>288</v>
          </cell>
          <cell r="BA19">
            <v>327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328</v>
          </cell>
          <cell r="BG19">
            <v>320</v>
          </cell>
          <cell r="BH19">
            <v>328</v>
          </cell>
          <cell r="BI19">
            <v>321</v>
          </cell>
          <cell r="BJ19">
            <v>344</v>
          </cell>
          <cell r="BK19">
            <v>344</v>
          </cell>
          <cell r="BL19">
            <v>296</v>
          </cell>
          <cell r="BM19">
            <v>327</v>
          </cell>
          <cell r="BN19">
            <v>320</v>
          </cell>
          <cell r="BO19">
            <v>344</v>
          </cell>
          <cell r="BP19">
            <v>320</v>
          </cell>
          <cell r="BQ19">
            <v>344</v>
          </cell>
          <cell r="BR19">
            <v>328</v>
          </cell>
          <cell r="BS19">
            <v>336</v>
          </cell>
          <cell r="BT19">
            <v>328</v>
          </cell>
          <cell r="BU19">
            <v>337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304</v>
          </cell>
          <cell r="CA19">
            <v>328</v>
          </cell>
          <cell r="CB19">
            <v>304</v>
          </cell>
          <cell r="CC19">
            <v>328</v>
          </cell>
          <cell r="CD19">
            <v>312</v>
          </cell>
          <cell r="CE19">
            <v>320</v>
          </cell>
          <cell r="CF19">
            <v>312</v>
          </cell>
          <cell r="CG19">
            <v>321</v>
          </cell>
          <cell r="CH19">
            <v>328</v>
          </cell>
          <cell r="CI19">
            <v>328</v>
          </cell>
          <cell r="CJ19">
            <v>288</v>
          </cell>
          <cell r="CK19">
            <v>311</v>
          </cell>
          <cell r="CL19">
            <v>304</v>
          </cell>
          <cell r="CM19">
            <v>328</v>
          </cell>
          <cell r="CN19">
            <v>304</v>
          </cell>
          <cell r="CO19">
            <v>328</v>
          </cell>
          <cell r="CP19">
            <v>312</v>
          </cell>
          <cell r="CQ19">
            <v>320</v>
          </cell>
          <cell r="CR19">
            <v>312</v>
          </cell>
          <cell r="CS19">
            <v>321</v>
          </cell>
          <cell r="CT19">
            <v>328</v>
          </cell>
          <cell r="CU19">
            <v>328</v>
          </cell>
          <cell r="CV19">
            <v>288</v>
          </cell>
          <cell r="CW19">
            <v>311</v>
          </cell>
          <cell r="CX19">
            <v>304</v>
          </cell>
          <cell r="CY19">
            <v>328</v>
          </cell>
          <cell r="CZ19">
            <v>304</v>
          </cell>
          <cell r="DA19">
            <v>328</v>
          </cell>
          <cell r="DB19">
            <v>312</v>
          </cell>
          <cell r="DC19">
            <v>320</v>
          </cell>
          <cell r="DD19">
            <v>312</v>
          </cell>
          <cell r="DE19">
            <v>321</v>
          </cell>
          <cell r="DF19">
            <v>328</v>
          </cell>
          <cell r="DG19">
            <v>328</v>
          </cell>
          <cell r="DH19">
            <v>296</v>
          </cell>
          <cell r="DI19">
            <v>311</v>
          </cell>
          <cell r="DJ19">
            <v>304</v>
          </cell>
          <cell r="DK19">
            <v>328</v>
          </cell>
          <cell r="DL19">
            <v>304</v>
          </cell>
          <cell r="DM19">
            <v>328</v>
          </cell>
          <cell r="DN19">
            <v>312</v>
          </cell>
          <cell r="DO19">
            <v>320</v>
          </cell>
          <cell r="DP19">
            <v>312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327</v>
          </cell>
          <cell r="DV19">
            <v>320</v>
          </cell>
          <cell r="DW19">
            <v>344</v>
          </cell>
          <cell r="DX19">
            <v>320</v>
          </cell>
          <cell r="DY19">
            <v>344</v>
          </cell>
          <cell r="DZ19">
            <v>328</v>
          </cell>
          <cell r="EA19">
            <v>336</v>
          </cell>
          <cell r="EB19">
            <v>328</v>
          </cell>
          <cell r="EC19">
            <v>337</v>
          </cell>
          <cell r="ED19">
            <v>344</v>
          </cell>
          <cell r="EE19">
            <v>344</v>
          </cell>
          <cell r="EF19">
            <v>288</v>
          </cell>
          <cell r="EG19">
            <v>327</v>
          </cell>
          <cell r="EH19">
            <v>320</v>
          </cell>
          <cell r="EI19">
            <v>344</v>
          </cell>
          <cell r="EJ19">
            <v>320</v>
          </cell>
          <cell r="EK19">
            <v>344</v>
          </cell>
          <cell r="EL19">
            <v>328</v>
          </cell>
          <cell r="EM19">
            <v>336</v>
          </cell>
          <cell r="EN19">
            <v>328</v>
          </cell>
          <cell r="EO19">
            <v>337</v>
          </cell>
          <cell r="EP19">
            <v>344</v>
          </cell>
        </row>
        <row r="20">
          <cell r="C20">
            <v>744</v>
          </cell>
          <cell r="D20">
            <v>672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696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672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696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672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696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  <cell r="EE20">
            <v>744</v>
          </cell>
          <cell r="EF20">
            <v>672</v>
          </cell>
          <cell r="EG20">
            <v>743</v>
          </cell>
          <cell r="EH20">
            <v>720</v>
          </cell>
          <cell r="EI20">
            <v>744</v>
          </cell>
          <cell r="EJ20">
            <v>720</v>
          </cell>
          <cell r="EK20">
            <v>744</v>
          </cell>
          <cell r="EL20">
            <v>744</v>
          </cell>
          <cell r="EM20">
            <v>720</v>
          </cell>
          <cell r="EN20">
            <v>744</v>
          </cell>
          <cell r="EO20">
            <v>721</v>
          </cell>
          <cell r="EP20">
            <v>744</v>
          </cell>
        </row>
      </sheetData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Recon"/>
      <sheetName val="Side-by-Side"/>
      <sheetName val="Delta"/>
      <sheetName val="NPC"/>
      <sheetName val="BASE"/>
      <sheetName val="Check MWh"/>
      <sheetName val="Check Dollars"/>
      <sheetName val="IRP Wind"/>
      <sheetName val="FuelAllocation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NPC Version Log"/>
      <sheetName val="E-W Assignments"/>
      <sheetName val="L&amp;R (Monthly) (2)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Period = 2024-2033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6">
          <cell r="C16">
            <v>416</v>
          </cell>
          <cell r="D16">
            <v>400</v>
          </cell>
          <cell r="E16">
            <v>432</v>
          </cell>
          <cell r="F16">
            <v>416</v>
          </cell>
          <cell r="G16">
            <v>416</v>
          </cell>
          <cell r="H16">
            <v>416</v>
          </cell>
          <cell r="I16">
            <v>416</v>
          </cell>
          <cell r="J16">
            <v>432</v>
          </cell>
          <cell r="K16">
            <v>400</v>
          </cell>
          <cell r="L16">
            <v>432</v>
          </cell>
          <cell r="M16">
            <v>400</v>
          </cell>
          <cell r="N16">
            <v>416</v>
          </cell>
          <cell r="O16">
            <v>416</v>
          </cell>
          <cell r="P16">
            <v>384</v>
          </cell>
          <cell r="Q16">
            <v>432</v>
          </cell>
          <cell r="R16">
            <v>416</v>
          </cell>
          <cell r="S16">
            <v>416</v>
          </cell>
          <cell r="T16">
            <v>416</v>
          </cell>
          <cell r="U16">
            <v>416</v>
          </cell>
          <cell r="V16">
            <v>432</v>
          </cell>
          <cell r="W16">
            <v>400</v>
          </cell>
          <cell r="X16">
            <v>432</v>
          </cell>
          <cell r="Y16">
            <v>400</v>
          </cell>
          <cell r="Z16">
            <v>416</v>
          </cell>
          <cell r="AA16">
            <v>416</v>
          </cell>
          <cell r="AB16">
            <v>384</v>
          </cell>
          <cell r="AC16">
            <v>432</v>
          </cell>
          <cell r="AD16">
            <v>416</v>
          </cell>
          <cell r="AE16">
            <v>416</v>
          </cell>
          <cell r="AF16">
            <v>416</v>
          </cell>
          <cell r="AG16">
            <v>416</v>
          </cell>
          <cell r="AH16">
            <v>432</v>
          </cell>
          <cell r="AI16">
            <v>400</v>
          </cell>
          <cell r="AJ16">
            <v>432</v>
          </cell>
          <cell r="AK16">
            <v>400</v>
          </cell>
          <cell r="AL16">
            <v>416</v>
          </cell>
          <cell r="AM16">
            <v>400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400</v>
          </cell>
          <cell r="AT16">
            <v>416</v>
          </cell>
          <cell r="AU16">
            <v>400</v>
          </cell>
          <cell r="AV16">
            <v>416</v>
          </cell>
          <cell r="AW16">
            <v>400</v>
          </cell>
          <cell r="AX16">
            <v>400</v>
          </cell>
          <cell r="AY16">
            <v>400</v>
          </cell>
          <cell r="AZ16">
            <v>400</v>
          </cell>
          <cell r="BA16">
            <v>416</v>
          </cell>
          <cell r="BB16">
            <v>400</v>
          </cell>
          <cell r="BC16">
            <v>400</v>
          </cell>
          <cell r="BD16">
            <v>400</v>
          </cell>
          <cell r="BE16">
            <v>400</v>
          </cell>
          <cell r="BF16">
            <v>416</v>
          </cell>
          <cell r="BG16">
            <v>384</v>
          </cell>
          <cell r="BH16">
            <v>416</v>
          </cell>
          <cell r="BI16">
            <v>384</v>
          </cell>
          <cell r="BJ16">
            <v>400</v>
          </cell>
          <cell r="BK16">
            <v>416</v>
          </cell>
          <cell r="BL16">
            <v>384</v>
          </cell>
          <cell r="BM16">
            <v>432</v>
          </cell>
          <cell r="BN16">
            <v>416</v>
          </cell>
          <cell r="BO16">
            <v>416</v>
          </cell>
          <cell r="BP16">
            <v>416</v>
          </cell>
          <cell r="BQ16">
            <v>416</v>
          </cell>
          <cell r="BR16">
            <v>432</v>
          </cell>
          <cell r="BS16">
            <v>400</v>
          </cell>
          <cell r="BT16">
            <v>432</v>
          </cell>
          <cell r="BU16">
            <v>400</v>
          </cell>
          <cell r="BV16">
            <v>416</v>
          </cell>
          <cell r="BW16">
            <v>416</v>
          </cell>
          <cell r="BX16">
            <v>384</v>
          </cell>
          <cell r="BY16">
            <v>432</v>
          </cell>
          <cell r="BZ16">
            <v>416</v>
          </cell>
          <cell r="CA16">
            <v>416</v>
          </cell>
          <cell r="CB16">
            <v>416</v>
          </cell>
          <cell r="CC16">
            <v>416</v>
          </cell>
          <cell r="CD16">
            <v>432</v>
          </cell>
          <cell r="CE16">
            <v>400</v>
          </cell>
          <cell r="CF16">
            <v>432</v>
          </cell>
          <cell r="CG16">
            <v>400</v>
          </cell>
          <cell r="CH16">
            <v>416</v>
          </cell>
          <cell r="CI16">
            <v>416</v>
          </cell>
          <cell r="CJ16">
            <v>384</v>
          </cell>
          <cell r="CK16">
            <v>432</v>
          </cell>
          <cell r="CL16">
            <v>416</v>
          </cell>
          <cell r="CM16">
            <v>416</v>
          </cell>
          <cell r="CN16">
            <v>416</v>
          </cell>
          <cell r="CO16">
            <v>416</v>
          </cell>
          <cell r="CP16">
            <v>432</v>
          </cell>
          <cell r="CQ16">
            <v>400</v>
          </cell>
          <cell r="CR16">
            <v>432</v>
          </cell>
          <cell r="CS16">
            <v>400</v>
          </cell>
          <cell r="CT16">
            <v>416</v>
          </cell>
          <cell r="CU16">
            <v>416</v>
          </cell>
          <cell r="CV16">
            <v>400</v>
          </cell>
          <cell r="CW16">
            <v>432</v>
          </cell>
          <cell r="CX16">
            <v>416</v>
          </cell>
          <cell r="CY16">
            <v>416</v>
          </cell>
          <cell r="CZ16">
            <v>416</v>
          </cell>
          <cell r="DA16">
            <v>416</v>
          </cell>
          <cell r="DB16">
            <v>432</v>
          </cell>
          <cell r="DC16">
            <v>400</v>
          </cell>
          <cell r="DD16">
            <v>432</v>
          </cell>
          <cell r="DE16">
            <v>400</v>
          </cell>
          <cell r="DF16">
            <v>416</v>
          </cell>
          <cell r="DG16">
            <v>400</v>
          </cell>
          <cell r="DH16">
            <v>384</v>
          </cell>
          <cell r="DI16">
            <v>416</v>
          </cell>
          <cell r="DJ16">
            <v>400</v>
          </cell>
          <cell r="DK16">
            <v>400</v>
          </cell>
          <cell r="DL16">
            <v>400</v>
          </cell>
          <cell r="DM16">
            <v>400</v>
          </cell>
          <cell r="DN16">
            <v>416</v>
          </cell>
          <cell r="DO16">
            <v>384</v>
          </cell>
          <cell r="DP16">
            <v>416</v>
          </cell>
          <cell r="DQ16">
            <v>384</v>
          </cell>
          <cell r="DR16">
            <v>400</v>
          </cell>
          <cell r="DS16">
            <v>400</v>
          </cell>
          <cell r="DT16">
            <v>384</v>
          </cell>
          <cell r="DU16">
            <v>416</v>
          </cell>
          <cell r="DV16">
            <v>400</v>
          </cell>
          <cell r="DW16">
            <v>400</v>
          </cell>
          <cell r="DX16">
            <v>400</v>
          </cell>
          <cell r="DY16">
            <v>400</v>
          </cell>
          <cell r="DZ16">
            <v>416</v>
          </cell>
          <cell r="EA16">
            <v>384</v>
          </cell>
          <cell r="EB16">
            <v>416</v>
          </cell>
          <cell r="EC16">
            <v>384</v>
          </cell>
          <cell r="ED16">
            <v>400</v>
          </cell>
          <cell r="EE16">
            <v>416</v>
          </cell>
          <cell r="EF16">
            <v>384</v>
          </cell>
          <cell r="EG16">
            <v>432</v>
          </cell>
          <cell r="EH16">
            <v>416</v>
          </cell>
          <cell r="EI16">
            <v>416</v>
          </cell>
          <cell r="EJ16">
            <v>416</v>
          </cell>
          <cell r="EK16">
            <v>416</v>
          </cell>
          <cell r="EL16">
            <v>432</v>
          </cell>
          <cell r="EM16">
            <v>400</v>
          </cell>
          <cell r="EN16">
            <v>432</v>
          </cell>
          <cell r="EO16">
            <v>400</v>
          </cell>
          <cell r="EP16">
            <v>416</v>
          </cell>
        </row>
        <row r="17">
          <cell r="C17">
            <v>328</v>
          </cell>
          <cell r="D17">
            <v>296</v>
          </cell>
          <cell r="E17">
            <v>312</v>
          </cell>
          <cell r="F17">
            <v>304</v>
          </cell>
          <cell r="G17">
            <v>328</v>
          </cell>
          <cell r="H17">
            <v>304</v>
          </cell>
          <cell r="I17">
            <v>328</v>
          </cell>
          <cell r="J17">
            <v>312</v>
          </cell>
          <cell r="K17">
            <v>320</v>
          </cell>
          <cell r="L17">
            <v>312</v>
          </cell>
          <cell r="M17">
            <v>320</v>
          </cell>
          <cell r="N17">
            <v>328</v>
          </cell>
          <cell r="O17">
            <v>328</v>
          </cell>
          <cell r="P17">
            <v>288</v>
          </cell>
          <cell r="Q17">
            <v>312</v>
          </cell>
          <cell r="R17">
            <v>304</v>
          </cell>
          <cell r="S17">
            <v>328</v>
          </cell>
          <cell r="T17">
            <v>304</v>
          </cell>
          <cell r="U17">
            <v>328</v>
          </cell>
          <cell r="V17">
            <v>312</v>
          </cell>
          <cell r="W17">
            <v>320</v>
          </cell>
          <cell r="X17">
            <v>312</v>
          </cell>
          <cell r="Y17">
            <v>320</v>
          </cell>
          <cell r="Z17">
            <v>328</v>
          </cell>
          <cell r="AA17">
            <v>328</v>
          </cell>
          <cell r="AB17">
            <v>288</v>
          </cell>
          <cell r="AC17">
            <v>312</v>
          </cell>
          <cell r="AD17">
            <v>304</v>
          </cell>
          <cell r="AE17">
            <v>328</v>
          </cell>
          <cell r="AF17">
            <v>304</v>
          </cell>
          <cell r="AG17">
            <v>328</v>
          </cell>
          <cell r="AH17">
            <v>312</v>
          </cell>
          <cell r="AI17">
            <v>320</v>
          </cell>
          <cell r="AJ17">
            <v>312</v>
          </cell>
          <cell r="AK17">
            <v>320</v>
          </cell>
          <cell r="AL17">
            <v>328</v>
          </cell>
          <cell r="AM17">
            <v>344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344</v>
          </cell>
          <cell r="AT17">
            <v>328</v>
          </cell>
          <cell r="AU17">
            <v>320</v>
          </cell>
          <cell r="AV17">
            <v>328</v>
          </cell>
          <cell r="AW17">
            <v>320</v>
          </cell>
          <cell r="AX17">
            <v>344</v>
          </cell>
          <cell r="AY17">
            <v>344</v>
          </cell>
          <cell r="AZ17">
            <v>296</v>
          </cell>
          <cell r="BA17">
            <v>328</v>
          </cell>
          <cell r="BB17">
            <v>320</v>
          </cell>
          <cell r="BC17">
            <v>344</v>
          </cell>
          <cell r="BD17">
            <v>320</v>
          </cell>
          <cell r="BE17">
            <v>344</v>
          </cell>
          <cell r="BF17">
            <v>328</v>
          </cell>
          <cell r="BG17">
            <v>336</v>
          </cell>
          <cell r="BH17">
            <v>328</v>
          </cell>
          <cell r="BI17">
            <v>336</v>
          </cell>
          <cell r="BJ17">
            <v>344</v>
          </cell>
          <cell r="BK17">
            <v>328</v>
          </cell>
          <cell r="BL17">
            <v>288</v>
          </cell>
          <cell r="BM17">
            <v>312</v>
          </cell>
          <cell r="BN17">
            <v>304</v>
          </cell>
          <cell r="BO17">
            <v>328</v>
          </cell>
          <cell r="BP17">
            <v>304</v>
          </cell>
          <cell r="BQ17">
            <v>328</v>
          </cell>
          <cell r="BR17">
            <v>312</v>
          </cell>
          <cell r="BS17">
            <v>320</v>
          </cell>
          <cell r="BT17">
            <v>312</v>
          </cell>
          <cell r="BU17">
            <v>320</v>
          </cell>
          <cell r="BV17">
            <v>328</v>
          </cell>
          <cell r="BW17">
            <v>328</v>
          </cell>
          <cell r="BX17">
            <v>288</v>
          </cell>
          <cell r="BY17">
            <v>312</v>
          </cell>
          <cell r="BZ17">
            <v>304</v>
          </cell>
          <cell r="CA17">
            <v>328</v>
          </cell>
          <cell r="CB17">
            <v>304</v>
          </cell>
          <cell r="CC17">
            <v>328</v>
          </cell>
          <cell r="CD17">
            <v>312</v>
          </cell>
          <cell r="CE17">
            <v>320</v>
          </cell>
          <cell r="CF17">
            <v>312</v>
          </cell>
          <cell r="CG17">
            <v>320</v>
          </cell>
          <cell r="CH17">
            <v>328</v>
          </cell>
          <cell r="CI17">
            <v>328</v>
          </cell>
          <cell r="CJ17">
            <v>288</v>
          </cell>
          <cell r="CK17">
            <v>312</v>
          </cell>
          <cell r="CL17">
            <v>304</v>
          </cell>
          <cell r="CM17">
            <v>328</v>
          </cell>
          <cell r="CN17">
            <v>304</v>
          </cell>
          <cell r="CO17">
            <v>328</v>
          </cell>
          <cell r="CP17">
            <v>312</v>
          </cell>
          <cell r="CQ17">
            <v>320</v>
          </cell>
          <cell r="CR17">
            <v>312</v>
          </cell>
          <cell r="CS17">
            <v>320</v>
          </cell>
          <cell r="CT17">
            <v>328</v>
          </cell>
          <cell r="CU17">
            <v>328</v>
          </cell>
          <cell r="CV17">
            <v>296</v>
          </cell>
          <cell r="CW17">
            <v>312</v>
          </cell>
          <cell r="CX17">
            <v>304</v>
          </cell>
          <cell r="CY17">
            <v>328</v>
          </cell>
          <cell r="CZ17">
            <v>304</v>
          </cell>
          <cell r="DA17">
            <v>328</v>
          </cell>
          <cell r="DB17">
            <v>312</v>
          </cell>
          <cell r="DC17">
            <v>320</v>
          </cell>
          <cell r="DD17">
            <v>312</v>
          </cell>
          <cell r="DE17">
            <v>320</v>
          </cell>
          <cell r="DF17">
            <v>328</v>
          </cell>
          <cell r="DG17">
            <v>344</v>
          </cell>
          <cell r="DH17">
            <v>288</v>
          </cell>
          <cell r="DI17">
            <v>328</v>
          </cell>
          <cell r="DJ17">
            <v>320</v>
          </cell>
          <cell r="DK17">
            <v>344</v>
          </cell>
          <cell r="DL17">
            <v>320</v>
          </cell>
          <cell r="DM17">
            <v>344</v>
          </cell>
          <cell r="DN17">
            <v>328</v>
          </cell>
          <cell r="DO17">
            <v>336</v>
          </cell>
          <cell r="DP17">
            <v>328</v>
          </cell>
          <cell r="DQ17">
            <v>336</v>
          </cell>
          <cell r="DR17">
            <v>344</v>
          </cell>
          <cell r="DS17">
            <v>344</v>
          </cell>
          <cell r="DT17">
            <v>288</v>
          </cell>
          <cell r="DU17">
            <v>328</v>
          </cell>
          <cell r="DV17">
            <v>320</v>
          </cell>
          <cell r="DW17">
            <v>344</v>
          </cell>
          <cell r="DX17">
            <v>320</v>
          </cell>
          <cell r="DY17">
            <v>344</v>
          </cell>
          <cell r="DZ17">
            <v>328</v>
          </cell>
          <cell r="EA17">
            <v>336</v>
          </cell>
          <cell r="EB17">
            <v>328</v>
          </cell>
          <cell r="EC17">
            <v>336</v>
          </cell>
          <cell r="ED17">
            <v>344</v>
          </cell>
          <cell r="EE17">
            <v>328</v>
          </cell>
          <cell r="EF17">
            <v>288</v>
          </cell>
          <cell r="EG17">
            <v>312</v>
          </cell>
          <cell r="EH17">
            <v>304</v>
          </cell>
          <cell r="EI17">
            <v>328</v>
          </cell>
          <cell r="EJ17">
            <v>304</v>
          </cell>
          <cell r="EK17">
            <v>328</v>
          </cell>
          <cell r="EL17">
            <v>312</v>
          </cell>
          <cell r="EM17">
            <v>320</v>
          </cell>
          <cell r="EN17">
            <v>312</v>
          </cell>
          <cell r="EO17">
            <v>320</v>
          </cell>
          <cell r="EP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  <cell r="EE18">
            <v>744</v>
          </cell>
          <cell r="EF18">
            <v>672</v>
          </cell>
          <cell r="EG18">
            <v>744</v>
          </cell>
          <cell r="EH18">
            <v>720</v>
          </cell>
          <cell r="EI18">
            <v>744</v>
          </cell>
          <cell r="EJ18">
            <v>720</v>
          </cell>
          <cell r="EK18">
            <v>744</v>
          </cell>
          <cell r="EL18">
            <v>744</v>
          </cell>
          <cell r="EM18">
            <v>720</v>
          </cell>
          <cell r="EN18">
            <v>744</v>
          </cell>
          <cell r="EO18">
            <v>720</v>
          </cell>
          <cell r="EP18">
            <v>744</v>
          </cell>
        </row>
        <row r="19">
          <cell r="C19">
            <v>328</v>
          </cell>
          <cell r="D19">
            <v>296</v>
          </cell>
          <cell r="E19">
            <v>311</v>
          </cell>
          <cell r="F19">
            <v>304</v>
          </cell>
          <cell r="G19">
            <v>328</v>
          </cell>
          <cell r="H19">
            <v>304</v>
          </cell>
          <cell r="I19">
            <v>328</v>
          </cell>
          <cell r="J19">
            <v>312</v>
          </cell>
          <cell r="K19">
            <v>320</v>
          </cell>
          <cell r="L19">
            <v>312</v>
          </cell>
          <cell r="M19">
            <v>321</v>
          </cell>
          <cell r="N19">
            <v>328</v>
          </cell>
          <cell r="O19">
            <v>328</v>
          </cell>
          <cell r="P19">
            <v>288</v>
          </cell>
          <cell r="Q19">
            <v>311</v>
          </cell>
          <cell r="R19">
            <v>304</v>
          </cell>
          <cell r="S19">
            <v>328</v>
          </cell>
          <cell r="T19">
            <v>304</v>
          </cell>
          <cell r="U19">
            <v>328</v>
          </cell>
          <cell r="V19">
            <v>312</v>
          </cell>
          <cell r="W19">
            <v>320</v>
          </cell>
          <cell r="X19">
            <v>312</v>
          </cell>
          <cell r="Y19">
            <v>321</v>
          </cell>
          <cell r="Z19">
            <v>328</v>
          </cell>
          <cell r="AA19">
            <v>328</v>
          </cell>
          <cell r="AB19">
            <v>288</v>
          </cell>
          <cell r="AC19">
            <v>311</v>
          </cell>
          <cell r="AD19">
            <v>304</v>
          </cell>
          <cell r="AE19">
            <v>328</v>
          </cell>
          <cell r="AF19">
            <v>304</v>
          </cell>
          <cell r="AG19">
            <v>328</v>
          </cell>
          <cell r="AH19">
            <v>312</v>
          </cell>
          <cell r="AI19">
            <v>320</v>
          </cell>
          <cell r="AJ19">
            <v>312</v>
          </cell>
          <cell r="AK19">
            <v>321</v>
          </cell>
          <cell r="AL19">
            <v>328</v>
          </cell>
          <cell r="AM19">
            <v>344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344</v>
          </cell>
          <cell r="AT19">
            <v>328</v>
          </cell>
          <cell r="AU19">
            <v>320</v>
          </cell>
          <cell r="AV19">
            <v>328</v>
          </cell>
          <cell r="AW19">
            <v>321</v>
          </cell>
          <cell r="AX19">
            <v>344</v>
          </cell>
          <cell r="AY19">
            <v>344</v>
          </cell>
          <cell r="AZ19">
            <v>296</v>
          </cell>
          <cell r="BA19">
            <v>327</v>
          </cell>
          <cell r="BB19">
            <v>320</v>
          </cell>
          <cell r="BC19">
            <v>344</v>
          </cell>
          <cell r="BD19">
            <v>320</v>
          </cell>
          <cell r="BE19">
            <v>344</v>
          </cell>
          <cell r="BF19">
            <v>328</v>
          </cell>
          <cell r="BG19">
            <v>336</v>
          </cell>
          <cell r="BH19">
            <v>328</v>
          </cell>
          <cell r="BI19">
            <v>337</v>
          </cell>
          <cell r="BJ19">
            <v>344</v>
          </cell>
          <cell r="BK19">
            <v>328</v>
          </cell>
          <cell r="BL19">
            <v>288</v>
          </cell>
          <cell r="BM19">
            <v>311</v>
          </cell>
          <cell r="BN19">
            <v>304</v>
          </cell>
          <cell r="BO19">
            <v>328</v>
          </cell>
          <cell r="BP19">
            <v>304</v>
          </cell>
          <cell r="BQ19">
            <v>328</v>
          </cell>
          <cell r="BR19">
            <v>312</v>
          </cell>
          <cell r="BS19">
            <v>320</v>
          </cell>
          <cell r="BT19">
            <v>312</v>
          </cell>
          <cell r="BU19">
            <v>321</v>
          </cell>
          <cell r="BV19">
            <v>328</v>
          </cell>
          <cell r="BW19">
            <v>328</v>
          </cell>
          <cell r="BX19">
            <v>288</v>
          </cell>
          <cell r="BY19">
            <v>311</v>
          </cell>
          <cell r="BZ19">
            <v>304</v>
          </cell>
          <cell r="CA19">
            <v>328</v>
          </cell>
          <cell r="CB19">
            <v>304</v>
          </cell>
          <cell r="CC19">
            <v>328</v>
          </cell>
          <cell r="CD19">
            <v>312</v>
          </cell>
          <cell r="CE19">
            <v>320</v>
          </cell>
          <cell r="CF19">
            <v>312</v>
          </cell>
          <cell r="CG19">
            <v>321</v>
          </cell>
          <cell r="CH19">
            <v>328</v>
          </cell>
          <cell r="CI19">
            <v>328</v>
          </cell>
          <cell r="CJ19">
            <v>288</v>
          </cell>
          <cell r="CK19">
            <v>311</v>
          </cell>
          <cell r="CL19">
            <v>304</v>
          </cell>
          <cell r="CM19">
            <v>328</v>
          </cell>
          <cell r="CN19">
            <v>304</v>
          </cell>
          <cell r="CO19">
            <v>328</v>
          </cell>
          <cell r="CP19">
            <v>312</v>
          </cell>
          <cell r="CQ19">
            <v>320</v>
          </cell>
          <cell r="CR19">
            <v>312</v>
          </cell>
          <cell r="CS19">
            <v>321</v>
          </cell>
          <cell r="CT19">
            <v>328</v>
          </cell>
          <cell r="CU19">
            <v>328</v>
          </cell>
          <cell r="CV19">
            <v>296</v>
          </cell>
          <cell r="CW19">
            <v>311</v>
          </cell>
          <cell r="CX19">
            <v>304</v>
          </cell>
          <cell r="CY19">
            <v>328</v>
          </cell>
          <cell r="CZ19">
            <v>304</v>
          </cell>
          <cell r="DA19">
            <v>328</v>
          </cell>
          <cell r="DB19">
            <v>312</v>
          </cell>
          <cell r="DC19">
            <v>320</v>
          </cell>
          <cell r="DD19">
            <v>312</v>
          </cell>
          <cell r="DE19">
            <v>321</v>
          </cell>
          <cell r="DF19">
            <v>328</v>
          </cell>
          <cell r="DG19">
            <v>344</v>
          </cell>
          <cell r="DH19">
            <v>288</v>
          </cell>
          <cell r="DI19">
            <v>327</v>
          </cell>
          <cell r="DJ19">
            <v>320</v>
          </cell>
          <cell r="DK19">
            <v>344</v>
          </cell>
          <cell r="DL19">
            <v>320</v>
          </cell>
          <cell r="DM19">
            <v>344</v>
          </cell>
          <cell r="DN19">
            <v>328</v>
          </cell>
          <cell r="DO19">
            <v>336</v>
          </cell>
          <cell r="DP19">
            <v>328</v>
          </cell>
          <cell r="DQ19">
            <v>337</v>
          </cell>
          <cell r="DR19">
            <v>344</v>
          </cell>
          <cell r="DS19">
            <v>344</v>
          </cell>
          <cell r="DT19">
            <v>288</v>
          </cell>
          <cell r="DU19">
            <v>327</v>
          </cell>
          <cell r="DV19">
            <v>320</v>
          </cell>
          <cell r="DW19">
            <v>344</v>
          </cell>
          <cell r="DX19">
            <v>320</v>
          </cell>
          <cell r="DY19">
            <v>344</v>
          </cell>
          <cell r="DZ19">
            <v>328</v>
          </cell>
          <cell r="EA19">
            <v>336</v>
          </cell>
          <cell r="EB19">
            <v>328</v>
          </cell>
          <cell r="EC19">
            <v>337</v>
          </cell>
          <cell r="ED19">
            <v>344</v>
          </cell>
          <cell r="EE19">
            <v>328</v>
          </cell>
          <cell r="EF19">
            <v>288</v>
          </cell>
          <cell r="EG19">
            <v>311</v>
          </cell>
          <cell r="EH19">
            <v>304</v>
          </cell>
          <cell r="EI19">
            <v>328</v>
          </cell>
          <cell r="EJ19">
            <v>304</v>
          </cell>
          <cell r="EK19">
            <v>328</v>
          </cell>
          <cell r="EL19">
            <v>312</v>
          </cell>
          <cell r="EM19">
            <v>320</v>
          </cell>
          <cell r="EN19">
            <v>312</v>
          </cell>
          <cell r="EO19">
            <v>321</v>
          </cell>
          <cell r="EP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  <cell r="EE20">
            <v>744</v>
          </cell>
          <cell r="EF20">
            <v>672</v>
          </cell>
          <cell r="EG20">
            <v>743</v>
          </cell>
          <cell r="EH20">
            <v>720</v>
          </cell>
          <cell r="EI20">
            <v>744</v>
          </cell>
          <cell r="EJ20">
            <v>720</v>
          </cell>
          <cell r="EK20">
            <v>744</v>
          </cell>
          <cell r="EL20">
            <v>744</v>
          </cell>
          <cell r="EM20">
            <v>720</v>
          </cell>
          <cell r="EN20">
            <v>744</v>
          </cell>
          <cell r="EO20">
            <v>721</v>
          </cell>
          <cell r="EP20">
            <v>744</v>
          </cell>
        </row>
      </sheetData>
      <sheetData sheetId="34"/>
      <sheetData sheetId="35"/>
      <sheetData sheetId="36"/>
      <sheetData sheetId="3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ren Hale" refreshedDate="41939.690562152777" createdVersion="4" refreshedVersion="4" minRefreshableVersion="3" recordCount="288">
  <cacheSource type="worksheet">
    <worksheetSource ref="U8:AD296" sheet="Reserve Shortage"/>
  </cacheSource>
  <cacheFields count="10"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Year" numFmtId="0">
      <sharedItems containsSemiMixedTypes="0" containsString="0" containsNumber="1" containsInteger="1" minValue="2015" maxValue="2038" count="24"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</sharedItems>
    </cacheField>
    <cacheField name="Row Labels" numFmtId="14">
      <sharedItems containsSemiMixedTypes="0" containsNonDate="0" containsDate="1" containsString="0" minDate="2015-01-01T00:00:00" maxDate="2038-12-02T00:00:00"/>
    </cacheField>
    <cacheField name="East" numFmtId="172">
      <sharedItems containsSemiMixedTypes="0" containsString="0" containsNumber="1" minValue="0" maxValue="99900.917473199996"/>
    </cacheField>
    <cacheField name="West" numFmtId="172">
      <sharedItems containsSemiMixedTypes="0" containsString="0" containsNumber="1" minValue="0" maxValue="4137.9119531799997"/>
    </cacheField>
    <cacheField name="East2" numFmtId="172">
      <sharedItems containsSemiMixedTypes="0" containsString="0" containsNumber="1" minValue="0" maxValue="111969.04021325"/>
    </cacheField>
    <cacheField name="West2" numFmtId="172">
      <sharedItems containsSemiMixedTypes="0" containsString="0" containsNumber="1" minValue="0" maxValue="4137.9119531799997"/>
    </cacheField>
    <cacheField name="East3" numFmtId="172">
      <sharedItems containsSemiMixedTypes="0" containsString="0" containsNumber="1" minValue="-6911.5300960999994" maxValue="12333.230586339996"/>
    </cacheField>
    <cacheField name="West3" numFmtId="172">
      <sharedItems containsSemiMixedTypes="0" containsString="0" containsNumber="1" minValue="-24.556102999999894" maxValue="13.751030000000014"/>
    </cacheField>
    <cacheField name="East4" numFmtId="173">
      <sharedItems containsSemiMixedTypes="0" containsString="0" containsNumber="1" minValue="-9.2896909893817199" maxValue="16.7612815834027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ren Hale" refreshedDate="41939.69060277778" createdVersion="4" refreshedVersion="4" minRefreshableVersion="3" recordCount="1152">
  <cacheSource type="worksheet">
    <worksheetSource ref="B1:T1153" sheet="Reserve Requirements"/>
  </cacheSource>
  <cacheFields count="19">
    <cacheField name="Period" numFmtId="14">
      <sharedItems containsSemiMixedTypes="0" containsNonDate="0" containsDate="1" containsString="0" minDate="2015-01-01T00:00:00" maxDate="2038-12-02T00:00:00" count="288"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  <d v="2024-04-01T00:00:00"/>
        <d v="2024-05-01T00:00:00"/>
        <d v="2024-06-01T00:00:00"/>
        <d v="2024-07-01T00:00:00"/>
        <d v="2024-08-01T00:00:00"/>
        <d v="2024-09-01T00:00:00"/>
        <d v="2024-10-01T00:00:00"/>
        <d v="2024-11-01T00:00:00"/>
        <d v="2024-12-01T00:00:00"/>
        <d v="2025-01-01T00:00:00"/>
        <d v="2025-02-01T00:00:00"/>
        <d v="2025-03-01T00:00:00"/>
        <d v="2025-04-01T00:00:00"/>
        <d v="2025-05-01T00:00:00"/>
        <d v="2025-06-01T00:00:00"/>
        <d v="2025-07-01T00:00:00"/>
        <d v="2025-08-01T00:00:00"/>
        <d v="2025-09-01T00:00:00"/>
        <d v="2025-10-01T00:00:00"/>
        <d v="2025-11-01T00:00:00"/>
        <d v="2025-12-01T00:00:00"/>
        <d v="2026-01-01T00:00:00"/>
        <d v="2026-02-01T00:00:00"/>
        <d v="2026-03-01T00:00:00"/>
        <d v="2026-04-01T00:00:00"/>
        <d v="2026-05-01T00:00:00"/>
        <d v="2026-06-01T00:00:00"/>
        <d v="2026-07-01T00:00:00"/>
        <d v="2026-08-01T00:00:00"/>
        <d v="2026-09-01T00:00:00"/>
        <d v="2026-10-01T00:00:00"/>
        <d v="2026-11-01T00:00:00"/>
        <d v="2026-12-01T00:00:00"/>
        <d v="2027-01-01T00:00:00"/>
        <d v="2027-02-01T00:00:00"/>
        <d v="2027-03-01T00:00:00"/>
        <d v="2027-04-01T00:00:00"/>
        <d v="2027-05-01T00:00:00"/>
        <d v="2027-06-01T00:00:00"/>
        <d v="2027-07-01T00:00:00"/>
        <d v="2027-08-01T00:00:00"/>
        <d v="2027-09-01T00:00:00"/>
        <d v="2027-10-01T00:00:00"/>
        <d v="2027-11-01T00:00:00"/>
        <d v="2027-12-01T00:00:00"/>
        <d v="2028-01-01T00:00:00"/>
        <d v="2028-02-01T00:00:00"/>
        <d v="2028-03-01T00:00:00"/>
        <d v="2028-04-01T00:00:00"/>
        <d v="2028-05-01T00:00:00"/>
        <d v="2028-06-01T00:00:00"/>
        <d v="2028-07-01T00:00:00"/>
        <d v="2028-08-01T00:00:00"/>
        <d v="2028-09-01T00:00:00"/>
        <d v="2028-10-01T00:00:00"/>
        <d v="2028-11-01T00:00:00"/>
        <d v="2028-12-01T00:00:00"/>
        <d v="2029-01-01T00:00:00"/>
        <d v="2029-02-01T00:00:00"/>
        <d v="2029-03-01T00:00:00"/>
        <d v="2029-04-01T00:00:00"/>
        <d v="2029-05-01T00:00:00"/>
        <d v="2029-06-01T00:00:00"/>
        <d v="2029-07-01T00:00:00"/>
        <d v="2029-08-01T00:00:00"/>
        <d v="2029-09-01T00:00:00"/>
        <d v="2029-10-01T00:00:00"/>
        <d v="2029-11-01T00:00:00"/>
        <d v="2029-12-01T00:00:00"/>
        <d v="2030-01-01T00:00:00"/>
        <d v="2030-02-01T00:00:00"/>
        <d v="2030-03-01T00:00:00"/>
        <d v="2030-04-01T00:00:00"/>
        <d v="2030-05-01T00:00:00"/>
        <d v="2030-06-01T00:00:00"/>
        <d v="2030-07-01T00:00:00"/>
        <d v="2030-08-01T00:00:00"/>
        <d v="2030-09-01T00:00:00"/>
        <d v="2030-10-01T00:00:00"/>
        <d v="2030-11-01T00:00:00"/>
        <d v="2030-12-01T00:00:00"/>
        <d v="2031-01-01T00:00:00"/>
        <d v="2031-02-01T00:00:00"/>
        <d v="2031-03-01T00:00:00"/>
        <d v="2031-04-01T00:00:00"/>
        <d v="2031-05-01T00:00:00"/>
        <d v="2031-06-01T00:00:00"/>
        <d v="2031-07-01T00:00:00"/>
        <d v="2031-08-01T00:00:00"/>
        <d v="2031-09-01T00:00:00"/>
        <d v="2031-10-01T00:00:00"/>
        <d v="2031-11-01T00:00:00"/>
        <d v="2031-12-01T00:00:00"/>
        <d v="2032-01-01T00:00:00"/>
        <d v="2032-02-01T00:00:00"/>
        <d v="2032-03-01T00:00:00"/>
        <d v="2032-04-01T00:00:00"/>
        <d v="2032-05-01T00:00:00"/>
        <d v="2032-06-01T00:00:00"/>
        <d v="2032-07-01T00:00:00"/>
        <d v="2032-08-01T00:00:00"/>
        <d v="2032-09-01T00:00:00"/>
        <d v="2032-10-01T00:00:00"/>
        <d v="2032-11-01T00:00:00"/>
        <d v="2032-12-01T00:00:00"/>
        <d v="2033-01-01T00:00:00"/>
        <d v="2033-02-01T00:00:00"/>
        <d v="2033-03-01T00:00:00"/>
        <d v="2033-04-01T00:00:00"/>
        <d v="2033-05-01T00:00:00"/>
        <d v="2033-06-01T00:00:00"/>
        <d v="2033-07-01T00:00:00"/>
        <d v="2033-08-01T00:00:00"/>
        <d v="2033-09-01T00:00:00"/>
        <d v="2033-10-01T00:00:00"/>
        <d v="2033-11-01T00:00:00"/>
        <d v="2033-12-01T00:00:00"/>
        <d v="2034-01-01T00:00:00"/>
        <d v="2034-02-01T00:00:00"/>
        <d v="2034-03-01T00:00:00"/>
        <d v="2034-04-01T00:00:00"/>
        <d v="2034-05-01T00:00:00"/>
        <d v="2034-06-01T00:00:00"/>
        <d v="2034-07-01T00:00:00"/>
        <d v="2034-08-01T00:00:00"/>
        <d v="2034-09-01T00:00:00"/>
        <d v="2034-10-01T00:00:00"/>
        <d v="2034-11-01T00:00:00"/>
        <d v="2034-12-01T00:00:00"/>
        <d v="2035-01-01T00:00:00"/>
        <d v="2035-02-01T00:00:00"/>
        <d v="2035-03-01T00:00:00"/>
        <d v="2035-04-01T00:00:00"/>
        <d v="2035-05-01T00:00:00"/>
        <d v="2035-06-01T00:00:00"/>
        <d v="2035-07-01T00:00:00"/>
        <d v="2035-08-01T00:00:00"/>
        <d v="2035-09-01T00:00:00"/>
        <d v="2035-10-01T00:00:00"/>
        <d v="2035-11-01T00:00:00"/>
        <d v="2035-12-01T00:00:00"/>
        <d v="2036-01-01T00:00:00"/>
        <d v="2036-02-01T00:00:00"/>
        <d v="2036-03-01T00:00:00"/>
        <d v="2036-04-01T00:00:00"/>
        <d v="2036-05-01T00:00:00"/>
        <d v="2036-06-01T00:00:00"/>
        <d v="2036-07-01T00:00:00"/>
        <d v="2036-08-01T00:00:00"/>
        <d v="2036-09-01T00:00:00"/>
        <d v="2036-10-01T00:00:00"/>
        <d v="2036-11-01T00:00:00"/>
        <d v="2036-12-01T00:00:00"/>
        <d v="2037-01-01T00:00:00"/>
        <d v="2037-02-01T00:00:00"/>
        <d v="2037-03-01T00:00:00"/>
        <d v="2037-04-01T00:00:00"/>
        <d v="2037-05-01T00:00:00"/>
        <d v="2037-06-01T00:00:00"/>
        <d v="2037-07-01T00:00:00"/>
        <d v="2037-08-01T00:00:00"/>
        <d v="2037-09-01T00:00:00"/>
        <d v="2037-10-01T00:00:00"/>
        <d v="2037-11-01T00:00:00"/>
        <d v="2037-12-01T00:00:00"/>
        <d v="2038-01-01T00:00:00"/>
        <d v="2038-02-01T00:00:00"/>
        <d v="2038-03-01T00:00:00"/>
        <d v="2038-04-01T00:00:00"/>
        <d v="2038-05-01T00:00:00"/>
        <d v="2038-06-01T00:00:00"/>
        <d v="2038-07-01T00:00:00"/>
        <d v="2038-08-01T00:00:00"/>
        <d v="2038-09-01T00:00:00"/>
        <d v="2038-10-01T00:00:00"/>
        <d v="2038-11-01T00:00:00"/>
        <d v="2038-12-01T00:00:00"/>
      </sharedItems>
    </cacheField>
    <cacheField name="Control Area" numFmtId="164">
      <sharedItems count="2">
        <s v="East"/>
        <s v="West"/>
      </sharedItems>
    </cacheField>
    <cacheField name="X" numFmtId="164">
      <sharedItems containsSemiMixedTypes="0" containsString="0" containsNumber="1" minValue="0" maxValue="64693.394232999999"/>
    </cacheField>
    <cacheField name="X2" numFmtId="164">
      <sharedItems containsSemiMixedTypes="0" containsString="0" containsNumber="1" minValue="0" maxValue="87.867172841666601"/>
    </cacheField>
    <cacheField name="X3" numFmtId="164">
      <sharedItems containsSemiMixedTypes="0" containsString="0" containsNumber="1" minValue="0" maxValue="75.258679999999998"/>
    </cacheField>
    <cacheField name="X4" numFmtId="164">
      <sharedItems containsSemiMixedTypes="0" containsString="0" containsNumber="1" minValue="0" maxValue="109.25436999999999"/>
    </cacheField>
    <cacheField name="X5" numFmtId="164">
      <sharedItems containsSemiMixedTypes="0" containsString="0" containsNumber="1" minValue="709121.15856999997" maxValue="835680.97748999996"/>
    </cacheField>
    <cacheField name="X6" numFmtId="164">
      <sharedItems containsSemiMixedTypes="0" containsString="0" containsNumber="1" minValue="1039.8927063472199" maxValue="1123.2271202822501"/>
    </cacheField>
    <cacheField name="X7" numFmtId="164">
      <sharedItems containsSemiMixedTypes="0" containsString="0" containsNumber="1" minValue="1000.0005" maxValue="1021.5547"/>
    </cacheField>
    <cacheField name="X8" numFmtId="164">
      <sharedItems containsSemiMixedTypes="0" containsString="0" containsNumber="1" minValue="1141.8273999999999" maxValue="1225"/>
    </cacheField>
    <cacheField name="Reserve ShortageSum" numFmtId="164">
      <sharedItems containsSemiMixedTypes="0" containsString="0" containsNumber="1" minValue="0" maxValue="111969.04021325"/>
    </cacheField>
    <cacheField name="X9" numFmtId="164">
      <sharedItems containsSemiMixedTypes="0" containsString="0" containsNumber="1" minValue="0" maxValue="155.51255585173601"/>
    </cacheField>
    <cacheField name="X10" numFmtId="164">
      <sharedItems containsSemiMixedTypes="0" containsString="0" containsNumber="1" containsInteger="1" minValue="0" maxValue="0"/>
    </cacheField>
    <cacheField name="X11" numFmtId="164">
      <sharedItems containsSemiMixedTypes="0" containsString="0" containsNumber="1" minValue="0" maxValue="411.37401999999997"/>
    </cacheField>
    <cacheField name="X12" numFmtId="164">
      <sharedItems containsSemiMixedTypes="0" containsString="0" containsNumber="1" minValue="45081.043855999997" maxValue="150408.04928000001"/>
    </cacheField>
    <cacheField name="X13" numFmtId="164">
      <sharedItems containsSemiMixedTypes="0" containsString="0" containsNumber="1" minValue="61.713001430107497" maxValue="202.16135655913899"/>
    </cacheField>
    <cacheField name="X14" numFmtId="164">
      <sharedItems containsSemiMixedTypes="0" containsString="0" containsNumber="1" minValue="47.841003000000001" maxValue="158.83267000000001"/>
    </cacheField>
    <cacheField name="X15" numFmtId="164">
      <sharedItems containsSemiMixedTypes="0" containsString="0" containsNumber="1" minValue="73.652810000000002" maxValue="259.27395999999999"/>
    </cacheField>
    <cacheField name="Study" numFmtId="172">
      <sharedItems count="2">
        <s v="Base Case"/>
        <s v="Wind Stud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">
  <r>
    <x v="0"/>
    <x v="0"/>
    <d v="2015-01-01T00:00:00"/>
    <n v="4412.3937757900003"/>
    <n v="0"/>
    <n v="6173.0404257299997"/>
    <n v="0"/>
    <n v="1760.6466499399994"/>
    <n v="0"/>
    <n v="2.3664605509946228"/>
  </r>
  <r>
    <x v="1"/>
    <x v="0"/>
    <d v="2015-02-01T00:00:00"/>
    <n v="2809.0145017999998"/>
    <n v="6.8672447500000002"/>
    <n v="4178.0700112000004"/>
    <n v="6.8672447500000002"/>
    <n v="1369.0555094000006"/>
    <n v="0"/>
    <n v="2.0372849842261913"/>
  </r>
  <r>
    <x v="2"/>
    <x v="0"/>
    <d v="2015-03-01T00:00:00"/>
    <n v="7129.1155436500003"/>
    <n v="840.0949038"/>
    <n v="9472.2038045600002"/>
    <n v="840.0949038"/>
    <n v="2343.0882609099999"/>
    <n v="0"/>
    <n v="3.1493121786424729"/>
  </r>
  <r>
    <x v="3"/>
    <x v="0"/>
    <d v="2015-04-01T00:00:00"/>
    <n v="45484.040546600001"/>
    <n v="1642.2140833999999"/>
    <n v="53524.548909229998"/>
    <n v="1642.2140833999999"/>
    <n v="8040.5083626299966"/>
    <n v="0"/>
    <n v="11.167372725874996"/>
  </r>
  <r>
    <x v="4"/>
    <x v="0"/>
    <d v="2015-05-01T00:00:00"/>
    <n v="21611.5072062"/>
    <n v="0"/>
    <n v="25982.933921700002"/>
    <n v="0"/>
    <n v="4371.4267155000016"/>
    <n v="0"/>
    <n v="5.8755735423387119"/>
  </r>
  <r>
    <x v="5"/>
    <x v="0"/>
    <d v="2015-06-01T00:00:00"/>
    <n v="17724.011272010001"/>
    <n v="0"/>
    <n v="21500.434706610002"/>
    <n v="0"/>
    <n v="3776.4234346000012"/>
    <n v="0"/>
    <n v="5.2450325480555575"/>
  </r>
  <r>
    <x v="6"/>
    <x v="0"/>
    <d v="2015-07-01T00:00:00"/>
    <n v="16.860931000000001"/>
    <n v="0"/>
    <n v="55.66095"/>
    <n v="0"/>
    <n v="38.800018999999999"/>
    <n v="0"/>
    <n v="5.2150563172043009E-2"/>
  </r>
  <r>
    <x v="7"/>
    <x v="0"/>
    <d v="2015-08-01T00:00:00"/>
    <n v="155.80638250000001"/>
    <n v="0"/>
    <n v="286.62463430000003"/>
    <n v="0"/>
    <n v="130.81825180000001"/>
    <n v="0"/>
    <n v="0.17583098360215055"/>
  </r>
  <r>
    <x v="8"/>
    <x v="0"/>
    <d v="2015-09-01T00:00:00"/>
    <n v="5439.0805756999998"/>
    <n v="0"/>
    <n v="6928.7826857600003"/>
    <n v="0"/>
    <n v="1489.7021100600005"/>
    <n v="0"/>
    <n v="2.0690307084166673"/>
  </r>
  <r>
    <x v="9"/>
    <x v="0"/>
    <d v="2015-10-01T00:00:00"/>
    <n v="1786.9182897999999"/>
    <n v="0"/>
    <n v="2702.5207292999999"/>
    <n v="0"/>
    <n v="915.60243949999995"/>
    <n v="0"/>
    <n v="1.2306484401881719"/>
  </r>
  <r>
    <x v="10"/>
    <x v="0"/>
    <d v="2015-11-01T00:00:00"/>
    <n v="16803.051662499998"/>
    <n v="0"/>
    <n v="20239.815472999999"/>
    <n v="0"/>
    <n v="3436.7638105000005"/>
    <n v="0"/>
    <n v="4.7732830701388895"/>
  </r>
  <r>
    <x v="11"/>
    <x v="0"/>
    <d v="2015-12-01T00:00:00"/>
    <n v="16001.0521054"/>
    <n v="0"/>
    <n v="19329.1486243"/>
    <n v="0"/>
    <n v="3328.0965188999999"/>
    <n v="0"/>
    <n v="4.4732480092741929"/>
  </r>
  <r>
    <x v="0"/>
    <x v="1"/>
    <d v="2016-01-01T00:00:00"/>
    <n v="6722.7604779000003"/>
    <n v="0"/>
    <n v="8955.6773112999999"/>
    <n v="0"/>
    <n v="2232.9168333999996"/>
    <n v="0"/>
    <n v="3.0012323029569887"/>
  </r>
  <r>
    <x v="1"/>
    <x v="1"/>
    <d v="2016-02-01T00:00:00"/>
    <n v="4526.9116875999998"/>
    <n v="2.9306450000000002"/>
    <n v="5851.3834180000003"/>
    <n v="2.9306450000000002"/>
    <n v="1324.4717304000005"/>
    <n v="0"/>
    <n v="1.9029766241379318"/>
  </r>
  <r>
    <x v="2"/>
    <x v="1"/>
    <d v="2016-03-01T00:00:00"/>
    <n v="17778.95732302"/>
    <n v="177.38309760000001"/>
    <n v="21844.433706700001"/>
    <n v="177.38309760000001"/>
    <n v="4065.4763836800012"/>
    <n v="0"/>
    <n v="5.4643499780645177"/>
  </r>
  <r>
    <x v="3"/>
    <x v="1"/>
    <d v="2016-04-01T00:00:00"/>
    <n v="20610.834136099998"/>
    <n v="800.86982339999997"/>
    <n v="24834.085551"/>
    <n v="800.86982339999997"/>
    <n v="4223.2514149000017"/>
    <n v="0"/>
    <n v="5.8656269651388913"/>
  </r>
  <r>
    <x v="4"/>
    <x v="1"/>
    <d v="2016-05-01T00:00:00"/>
    <n v="12181.538040699999"/>
    <n v="10.136298999999999"/>
    <n v="14764.274461110001"/>
    <n v="10.136298999999999"/>
    <n v="2582.7364204100013"/>
    <n v="0"/>
    <n v="3.4714199199059155"/>
  </r>
  <r>
    <x v="5"/>
    <x v="1"/>
    <d v="2016-06-01T00:00:00"/>
    <n v="13778.515278962999"/>
    <n v="0"/>
    <n v="17420.564919870001"/>
    <n v="0"/>
    <n v="3642.049640907002"/>
    <n v="0"/>
    <n v="5.0584022790375034"/>
  </r>
  <r>
    <x v="6"/>
    <x v="1"/>
    <d v="2016-07-01T00:00:00"/>
    <n v="1601.1927375499999"/>
    <n v="0"/>
    <n v="2971.8467644000002"/>
    <n v="0"/>
    <n v="1370.6540268500003"/>
    <n v="0"/>
    <n v="1.84227691780914"/>
  </r>
  <r>
    <x v="7"/>
    <x v="1"/>
    <d v="2016-08-01T00:00:00"/>
    <n v="47.581497499999998"/>
    <n v="0"/>
    <n v="81.082336900000001"/>
    <n v="0"/>
    <n v="33.500839400000004"/>
    <n v="0"/>
    <n v="4.5028009946236562E-2"/>
  </r>
  <r>
    <x v="8"/>
    <x v="1"/>
    <d v="2016-09-01T00:00:00"/>
    <n v="5455.0682528500001"/>
    <n v="0"/>
    <n v="7144.3383543999998"/>
    <n v="0"/>
    <n v="1689.2701015499997"/>
    <n v="0"/>
    <n v="2.3462084743749996"/>
  </r>
  <r>
    <x v="9"/>
    <x v="1"/>
    <d v="2016-10-01T00:00:00"/>
    <n v="2433.670697"/>
    <n v="0"/>
    <n v="3275.92866"/>
    <n v="0"/>
    <n v="842.25796300000002"/>
    <n v="0"/>
    <n v="1.1320671545698926"/>
  </r>
  <r>
    <x v="10"/>
    <x v="1"/>
    <d v="2016-11-01T00:00:00"/>
    <n v="17814.586225304"/>
    <n v="0"/>
    <n v="21675.850160919999"/>
    <n v="0"/>
    <n v="3861.2639356159998"/>
    <n v="0"/>
    <n v="5.3628665772444446"/>
  </r>
  <r>
    <x v="11"/>
    <x v="1"/>
    <d v="2016-12-01T00:00:00"/>
    <n v="18039.68344406"/>
    <n v="0"/>
    <n v="20282.1816263"/>
    <n v="0"/>
    <n v="2242.4981822400005"/>
    <n v="0"/>
    <n v="3.0141104600000004"/>
  </r>
  <r>
    <x v="0"/>
    <x v="2"/>
    <d v="2017-01-01T00:00:00"/>
    <n v="6067.4720932"/>
    <n v="781.00385976999996"/>
    <n v="8441.3107596999998"/>
    <n v="781.00385976999996"/>
    <n v="2373.8386664999998"/>
    <n v="0"/>
    <n v="3.1906433689516125"/>
  </r>
  <r>
    <x v="1"/>
    <x v="2"/>
    <d v="2017-02-01T00:00:00"/>
    <n v="1892.5257047699999"/>
    <n v="0"/>
    <n v="3872.0088940999999"/>
    <n v="0"/>
    <n v="1979.48318933"/>
    <n v="0"/>
    <n v="2.9456595079315475"/>
  </r>
  <r>
    <x v="2"/>
    <x v="2"/>
    <d v="2017-03-01T00:00:00"/>
    <n v="20389.537505799999"/>
    <n v="172.46103553"/>
    <n v="24836.751325699999"/>
    <n v="172.46103553"/>
    <n v="4447.2138199000001"/>
    <n v="0"/>
    <n v="5.9774379299731182"/>
  </r>
  <r>
    <x v="3"/>
    <x v="2"/>
    <d v="2017-04-01T00:00:00"/>
    <n v="26493.4141523"/>
    <n v="610.66763434999996"/>
    <n v="31567.407254999998"/>
    <n v="624.41866434999997"/>
    <n v="5073.9931026999984"/>
    <n v="13.751030000000014"/>
    <n v="7.0472126426388861"/>
  </r>
  <r>
    <x v="4"/>
    <x v="2"/>
    <d v="2017-05-01T00:00:00"/>
    <n v="10239.173521299999"/>
    <n v="32.479010799999998"/>
    <n v="12260.34708756"/>
    <n v="32.479010799999998"/>
    <n v="2021.1735662600004"/>
    <n v="0"/>
    <n v="2.7166311374462371"/>
  </r>
  <r>
    <x v="5"/>
    <x v="2"/>
    <d v="2017-06-01T00:00:00"/>
    <n v="18546.520133099999"/>
    <n v="0"/>
    <n v="22009.28573236"/>
    <n v="0"/>
    <n v="3462.7655992600012"/>
    <n v="0"/>
    <n v="4.8093966656388902"/>
  </r>
  <r>
    <x v="6"/>
    <x v="2"/>
    <d v="2017-07-01T00:00:00"/>
    <n v="1811.8043580999999"/>
    <n v="0"/>
    <n v="2472.2540109000001"/>
    <n v="0"/>
    <n v="660.44965280000019"/>
    <n v="0"/>
    <n v="0.88770114623655938"/>
  </r>
  <r>
    <x v="7"/>
    <x v="2"/>
    <d v="2017-08-01T00:00:00"/>
    <n v="486.31979799999999"/>
    <n v="0"/>
    <n v="648.16410199999996"/>
    <n v="0"/>
    <n v="161.84430399999997"/>
    <n v="0"/>
    <n v="0.21753266666666662"/>
  </r>
  <r>
    <x v="8"/>
    <x v="2"/>
    <d v="2017-09-01T00:00:00"/>
    <n v="6184.8573761300004"/>
    <n v="0"/>
    <n v="7896.4898470400003"/>
    <n v="0"/>
    <n v="1711.6324709099999"/>
    <n v="0"/>
    <n v="2.3772673207083335"/>
  </r>
  <r>
    <x v="9"/>
    <x v="2"/>
    <d v="2017-10-01T00:00:00"/>
    <n v="2330.754754"/>
    <n v="0"/>
    <n v="2942.9872790999998"/>
    <n v="0"/>
    <n v="612.23252509999975"/>
    <n v="0"/>
    <n v="0.82289317889784919"/>
  </r>
  <r>
    <x v="10"/>
    <x v="2"/>
    <d v="2017-11-01T00:00:00"/>
    <n v="13238.950930277"/>
    <n v="0"/>
    <n v="16945.255982899998"/>
    <n v="0"/>
    <n v="3706.3050526229981"/>
    <n v="0"/>
    <n v="5.1476459064208306"/>
  </r>
  <r>
    <x v="11"/>
    <x v="2"/>
    <d v="2017-12-01T00:00:00"/>
    <n v="14083.712594299999"/>
    <n v="0"/>
    <n v="17799.955495583999"/>
    <n v="0"/>
    <n v="3716.2429012840003"/>
    <n v="0"/>
    <n v="4.9949501361344089"/>
  </r>
  <r>
    <x v="0"/>
    <x v="3"/>
    <d v="2018-01-01T00:00:00"/>
    <n v="5071.7844225999997"/>
    <n v="0"/>
    <n v="8183.0525390000003"/>
    <n v="0"/>
    <n v="3111.2681164000005"/>
    <n v="0"/>
    <n v="4.1818119844086024"/>
  </r>
  <r>
    <x v="1"/>
    <x v="3"/>
    <d v="2018-02-01T00:00:00"/>
    <n v="1777.24270409"/>
    <n v="0"/>
    <n v="3036.0118215000002"/>
    <n v="0"/>
    <n v="1258.7691174100003"/>
    <n v="0"/>
    <n v="1.873168329479167"/>
  </r>
  <r>
    <x v="2"/>
    <x v="3"/>
    <d v="2018-03-01T00:00:00"/>
    <n v="27727.80708065"/>
    <n v="0"/>
    <n v="33283.687489659998"/>
    <n v="0"/>
    <n v="5555.8804090099984"/>
    <n v="0"/>
    <n v="7.4675811949059119"/>
  </r>
  <r>
    <x v="3"/>
    <x v="3"/>
    <d v="2018-04-01T00:00:00"/>
    <n v="24895.4215945"/>
    <n v="234.18208647"/>
    <n v="29624.130978303001"/>
    <n v="234.18208647"/>
    <n v="4728.7093838030014"/>
    <n v="0"/>
    <n v="6.5676519219486131"/>
  </r>
  <r>
    <x v="4"/>
    <x v="3"/>
    <d v="2018-05-01T00:00:00"/>
    <n v="20568.515051099999"/>
    <n v="180.0832925"/>
    <n v="24192.829375699999"/>
    <n v="180.0832925"/>
    <n v="3624.3143246"/>
    <n v="0"/>
    <n v="4.8713902212365596"/>
  </r>
  <r>
    <x v="5"/>
    <x v="3"/>
    <d v="2018-06-01T00:00:00"/>
    <n v="26280.684164999999"/>
    <n v="0"/>
    <n v="30192.033539"/>
    <n v="0"/>
    <n v="3911.3493740000013"/>
    <n v="0"/>
    <n v="5.4324296861111128"/>
  </r>
  <r>
    <x v="6"/>
    <x v="3"/>
    <d v="2018-07-01T00:00:00"/>
    <n v="3695.5565119299999"/>
    <n v="0"/>
    <n v="4929.0143329800003"/>
    <n v="0"/>
    <n v="1233.4578210500003"/>
    <n v="0"/>
    <n v="1.6578734153897854"/>
  </r>
  <r>
    <x v="7"/>
    <x v="3"/>
    <d v="2018-08-01T00:00:00"/>
    <n v="1045.2940305100001"/>
    <n v="0"/>
    <n v="1520.4540225999999"/>
    <n v="0"/>
    <n v="475.15999208999983"/>
    <n v="0"/>
    <n v="0.63865590334677391"/>
  </r>
  <r>
    <x v="8"/>
    <x v="3"/>
    <d v="2018-09-01T00:00:00"/>
    <n v="8886.0814698350005"/>
    <n v="0"/>
    <n v="11318.448956599999"/>
    <n v="0"/>
    <n v="2432.3674867649988"/>
    <n v="0"/>
    <n v="3.3782881760624983"/>
  </r>
  <r>
    <x v="9"/>
    <x v="3"/>
    <d v="2018-10-01T00:00:00"/>
    <n v="4904.1899722999997"/>
    <n v="0"/>
    <n v="6118.205876"/>
    <n v="0"/>
    <n v="1214.0159037000003"/>
    <n v="0"/>
    <n v="1.6317418060483875"/>
  </r>
  <r>
    <x v="10"/>
    <x v="3"/>
    <d v="2018-11-01T00:00:00"/>
    <n v="8328.6718849999997"/>
    <n v="0"/>
    <n v="10708.294277000001"/>
    <n v="0"/>
    <n v="2379.6223920000011"/>
    <n v="0"/>
    <n v="3.3050311000000017"/>
  </r>
  <r>
    <x v="11"/>
    <x v="3"/>
    <d v="2018-12-01T00:00:00"/>
    <n v="2231.8022835000002"/>
    <n v="0"/>
    <n v="3527.5223534000002"/>
    <n v="0"/>
    <n v="1295.7200699"/>
    <n v="0"/>
    <n v="1.7415592337365591"/>
  </r>
  <r>
    <x v="0"/>
    <x v="4"/>
    <d v="2019-01-01T00:00:00"/>
    <n v="730.56258800000001"/>
    <n v="0"/>
    <n v="1233.8948580000001"/>
    <n v="0"/>
    <n v="503.33227000000011"/>
    <n v="0"/>
    <n v="0.67652186827956995"/>
  </r>
  <r>
    <x v="1"/>
    <x v="4"/>
    <d v="2019-02-01T00:00:00"/>
    <n v="286.93432999999999"/>
    <n v="0"/>
    <n v="498.31544700000001"/>
    <n v="0"/>
    <n v="211.38111700000002"/>
    <n v="0"/>
    <n v="0.31455523363095239"/>
  </r>
  <r>
    <x v="2"/>
    <x v="4"/>
    <d v="2019-03-01T00:00:00"/>
    <n v="9884.0152415899993"/>
    <n v="0"/>
    <n v="11992.005929589999"/>
    <n v="0"/>
    <n v="2107.9906879999999"/>
    <n v="0"/>
    <n v="2.8333208172043007"/>
  </r>
  <r>
    <x v="3"/>
    <x v="4"/>
    <d v="2019-04-01T00:00:00"/>
    <n v="11902.31787067"/>
    <n v="256.96642426"/>
    <n v="15381.7844052"/>
    <n v="256.96642426"/>
    <n v="3479.46653453"/>
    <n v="0"/>
    <n v="4.832592409069445"/>
  </r>
  <r>
    <x v="4"/>
    <x v="4"/>
    <d v="2019-05-01T00:00:00"/>
    <n v="20866.919336300001"/>
    <n v="139.19953398000001"/>
    <n v="24004.0643604"/>
    <n v="139.19953398000001"/>
    <n v="3137.1450240999984"/>
    <n v="0"/>
    <n v="4.216592774327955"/>
  </r>
  <r>
    <x v="5"/>
    <x v="4"/>
    <d v="2019-06-01T00:00:00"/>
    <n v="25930.169576"/>
    <n v="0"/>
    <n v="29877.609488499998"/>
    <n v="0"/>
    <n v="3947.4399124999982"/>
    <n v="0"/>
    <n v="5.4825554340277751"/>
  </r>
  <r>
    <x v="6"/>
    <x v="4"/>
    <d v="2019-07-01T00:00:00"/>
    <n v="1696.2555992"/>
    <n v="0"/>
    <n v="2706.2927735399999"/>
    <n v="0"/>
    <n v="1010.0371743399999"/>
    <n v="0"/>
    <n v="1.3575768472311824"/>
  </r>
  <r>
    <x v="7"/>
    <x v="4"/>
    <d v="2019-08-01T00:00:00"/>
    <n v="893.62594369999999"/>
    <n v="0"/>
    <n v="1315.895698"/>
    <n v="0"/>
    <n v="422.26975430000005"/>
    <n v="0"/>
    <n v="0.56756687405913986"/>
  </r>
  <r>
    <x v="8"/>
    <x v="4"/>
    <d v="2019-09-01T00:00:00"/>
    <n v="1626.1182105"/>
    <n v="0"/>
    <n v="2380.0315052000001"/>
    <n v="0"/>
    <n v="753.91329470000005"/>
    <n v="0"/>
    <n v="1.0471017981944446"/>
  </r>
  <r>
    <x v="9"/>
    <x v="4"/>
    <d v="2019-10-01T00:00:00"/>
    <n v="4489.4786012000004"/>
    <n v="0"/>
    <n v="5897.7515082399996"/>
    <n v="0"/>
    <n v="1408.2729070399992"/>
    <n v="0"/>
    <n v="1.8928399288172031"/>
  </r>
  <r>
    <x v="10"/>
    <x v="4"/>
    <d v="2019-11-01T00:00:00"/>
    <n v="3047.6997618"/>
    <n v="0"/>
    <n v="4724.5076360000003"/>
    <n v="0"/>
    <n v="1676.8078742000002"/>
    <n v="0"/>
    <n v="2.3288998252777784"/>
  </r>
  <r>
    <x v="11"/>
    <x v="4"/>
    <d v="2019-12-01T00:00:00"/>
    <n v="2421.4389628399999"/>
    <n v="0"/>
    <n v="4291.0197950000002"/>
    <n v="0"/>
    <n v="1869.5808321600002"/>
    <n v="0"/>
    <n v="2.5128774625806454"/>
  </r>
  <r>
    <x v="0"/>
    <x v="5"/>
    <d v="2020-01-01T00:00:00"/>
    <n v="938.73569499999996"/>
    <n v="0"/>
    <n v="1153.8901989999999"/>
    <n v="0"/>
    <n v="215.15450399999997"/>
    <n v="0"/>
    <n v="0.28918616129032254"/>
  </r>
  <r>
    <x v="1"/>
    <x v="5"/>
    <d v="2020-02-01T00:00:00"/>
    <n v="206.23718600000001"/>
    <n v="0"/>
    <n v="831.30768999999998"/>
    <n v="0"/>
    <n v="625.07050400000003"/>
    <n v="0"/>
    <n v="0.89808980459770127"/>
  </r>
  <r>
    <x v="2"/>
    <x v="5"/>
    <d v="2020-03-01T00:00:00"/>
    <n v="5828.4289619299998"/>
    <n v="0"/>
    <n v="7570.7461430000003"/>
    <n v="0"/>
    <n v="1742.3171810700005"/>
    <n v="0"/>
    <n v="2.3418241681048393"/>
  </r>
  <r>
    <x v="3"/>
    <x v="5"/>
    <d v="2020-04-01T00:00:00"/>
    <n v="12559.665236700001"/>
    <n v="302.53009020000002"/>
    <n v="15893.7089416"/>
    <n v="302.53009020000002"/>
    <n v="3334.0437048999993"/>
    <n v="0"/>
    <n v="4.6306162568055544"/>
  </r>
  <r>
    <x v="4"/>
    <x v="5"/>
    <d v="2020-05-01T00:00:00"/>
    <n v="9430.2728040000002"/>
    <n v="10.2227669"/>
    <n v="11975.860276699999"/>
    <n v="10.2227669"/>
    <n v="2545.5874726999991"/>
    <n v="0"/>
    <n v="3.4214885385752676"/>
  </r>
  <r>
    <x v="5"/>
    <x v="5"/>
    <d v="2020-06-01T00:00:00"/>
    <n v="24116.853658"/>
    <n v="0"/>
    <n v="27892.316787"/>
    <n v="0"/>
    <n v="3775.4631289999998"/>
    <n v="0"/>
    <n v="5.2436987902777776"/>
  </r>
  <r>
    <x v="6"/>
    <x v="5"/>
    <d v="2020-07-01T00:00:00"/>
    <n v="1423.3193391"/>
    <n v="0"/>
    <n v="2290.7488389"/>
    <n v="0"/>
    <n v="867.42949980000003"/>
    <n v="0"/>
    <n v="1.1658998653225807"/>
  </r>
  <r>
    <x v="7"/>
    <x v="5"/>
    <d v="2020-08-01T00:00:00"/>
    <n v="55.693579499999998"/>
    <n v="0"/>
    <n v="267.17527100000001"/>
    <n v="0"/>
    <n v="211.48169150000001"/>
    <n v="0"/>
    <n v="0.28424958534946237"/>
  </r>
  <r>
    <x v="8"/>
    <x v="5"/>
    <d v="2020-09-01T00:00:00"/>
    <n v="1631.9383283699999"/>
    <n v="0"/>
    <n v="2641.48929"/>
    <n v="0"/>
    <n v="1009.5509616300001"/>
    <n v="0"/>
    <n v="1.4021541133750002"/>
  </r>
  <r>
    <x v="9"/>
    <x v="5"/>
    <d v="2020-10-01T00:00:00"/>
    <n v="4471.7254869999997"/>
    <n v="0"/>
    <n v="5751.6341866000002"/>
    <n v="0"/>
    <n v="1279.9086996000005"/>
    <n v="0"/>
    <n v="1.7203073919354845"/>
  </r>
  <r>
    <x v="10"/>
    <x v="5"/>
    <d v="2020-11-01T00:00:00"/>
    <n v="17410.446892330001"/>
    <n v="0"/>
    <n v="20925.577127799999"/>
    <n v="0"/>
    <n v="3515.1302354699983"/>
    <n v="0"/>
    <n v="4.8821253270416642"/>
  </r>
  <r>
    <x v="11"/>
    <x v="5"/>
    <d v="2020-12-01T00:00:00"/>
    <n v="6492.9541929999996"/>
    <n v="0"/>
    <n v="8244.8176179999991"/>
    <n v="0"/>
    <n v="1751.8634249999996"/>
    <n v="0"/>
    <n v="2.3546551411290317"/>
  </r>
  <r>
    <x v="0"/>
    <x v="6"/>
    <d v="2021-01-01T00:00:00"/>
    <n v="1129.285374"/>
    <n v="0"/>
    <n v="1675.1002739999999"/>
    <n v="0"/>
    <n v="545.81489999999985"/>
    <n v="0"/>
    <n v="0.73362217741935465"/>
  </r>
  <r>
    <x v="1"/>
    <x v="6"/>
    <d v="2021-02-01T00:00:00"/>
    <n v="155.690155"/>
    <n v="0"/>
    <n v="813.94442500000002"/>
    <n v="0"/>
    <n v="658.25427000000002"/>
    <n v="0"/>
    <n v="0.97954504464285719"/>
  </r>
  <r>
    <x v="2"/>
    <x v="6"/>
    <d v="2021-03-01T00:00:00"/>
    <n v="25559.7684878"/>
    <n v="667.75598179999997"/>
    <n v="30164.033847800001"/>
    <n v="667.75598179999997"/>
    <n v="4604.2653600000012"/>
    <n v="0"/>
    <n v="6.1885287096774215"/>
  </r>
  <r>
    <x v="3"/>
    <x v="6"/>
    <d v="2021-04-01T00:00:00"/>
    <n v="34570.517042129999"/>
    <n v="92.287285370000006"/>
    <n v="40232.633542000003"/>
    <n v="92.287285370000006"/>
    <n v="5662.1164998700042"/>
    <n v="0"/>
    <n v="7.864050694263895"/>
  </r>
  <r>
    <x v="4"/>
    <x v="6"/>
    <d v="2021-05-01T00:00:00"/>
    <n v="9111.6345884000002"/>
    <n v="87.569447400000001"/>
    <n v="11639.811414919999"/>
    <n v="87.569447400000001"/>
    <n v="2528.1768265199989"/>
    <n v="0"/>
    <n v="3.3980871324193531"/>
  </r>
  <r>
    <x v="5"/>
    <x v="6"/>
    <d v="2021-06-01T00:00:00"/>
    <n v="24398.815534199999"/>
    <n v="0"/>
    <n v="27915.778148000001"/>
    <n v="0"/>
    <n v="3516.9626138000021"/>
    <n v="0"/>
    <n v="4.8846702969444475"/>
  </r>
  <r>
    <x v="6"/>
    <x v="6"/>
    <d v="2021-07-01T00:00:00"/>
    <n v="1798.55176605"/>
    <n v="0"/>
    <n v="2788.1118772"/>
    <n v="0"/>
    <n v="989.56011115000001"/>
    <n v="0"/>
    <n v="1.3300539128360216"/>
  </r>
  <r>
    <x v="7"/>
    <x v="6"/>
    <d v="2021-08-01T00:00:00"/>
    <n v="130.59264999999999"/>
    <n v="0"/>
    <n v="305.06533999999999"/>
    <n v="0"/>
    <n v="174.47269"/>
    <n v="0"/>
    <n v="0.23450630376344087"/>
  </r>
  <r>
    <x v="8"/>
    <x v="6"/>
    <d v="2021-09-01T00:00:00"/>
    <n v="2043.6533634"/>
    <n v="0"/>
    <n v="3098.7705907999998"/>
    <n v="0"/>
    <n v="1055.1172273999998"/>
    <n v="0"/>
    <n v="1.4654405936111108"/>
  </r>
  <r>
    <x v="9"/>
    <x v="6"/>
    <d v="2021-10-01T00:00:00"/>
    <n v="4777.4701619999996"/>
    <n v="0"/>
    <n v="5968.0751086999999"/>
    <n v="0"/>
    <n v="1190.6049467000003"/>
    <n v="0"/>
    <n v="1.6002754659946239"/>
  </r>
  <r>
    <x v="10"/>
    <x v="6"/>
    <d v="2021-11-01T00:00:00"/>
    <n v="40089.796047299998"/>
    <n v="0"/>
    <n v="51730.469389500002"/>
    <n v="0"/>
    <n v="11640.673342200003"/>
    <n v="0"/>
    <n v="16.167601864166674"/>
  </r>
  <r>
    <x v="11"/>
    <x v="6"/>
    <d v="2021-12-01T00:00:00"/>
    <n v="11890.1592403"/>
    <n v="1.8546332999999999"/>
    <n v="16344.371441900001"/>
    <n v="1.8546332999999999"/>
    <n v="4454.2122016000012"/>
    <n v="0"/>
    <n v="5.9868443569892493"/>
  </r>
  <r>
    <x v="0"/>
    <x v="7"/>
    <d v="2022-01-01T00:00:00"/>
    <n v="25611.558427896001"/>
    <n v="0"/>
    <n v="30359.29219484"/>
    <n v="0"/>
    <n v="4747.7337669439985"/>
    <n v="0"/>
    <n v="6.3813625899784929"/>
  </r>
  <r>
    <x v="1"/>
    <x v="7"/>
    <d v="2022-02-01T00:00:00"/>
    <n v="3693.6362804700002"/>
    <n v="12.58035286"/>
    <n v="5391.791021"/>
    <n v="12.58035286"/>
    <n v="1698.1547405299998"/>
    <n v="0"/>
    <n v="2.5270159829315473"/>
  </r>
  <r>
    <x v="2"/>
    <x v="7"/>
    <d v="2022-03-01T00:00:00"/>
    <n v="58870.026910699999"/>
    <n v="4137.9119531799997"/>
    <n v="68211.541169699994"/>
    <n v="4137.9119531799997"/>
    <n v="9341.5142589999959"/>
    <n v="0"/>
    <n v="12.555798735215047"/>
  </r>
  <r>
    <x v="3"/>
    <x v="7"/>
    <d v="2022-04-01T00:00:00"/>
    <n v="90990.860921400003"/>
    <n v="2800.8883034"/>
    <n v="103032.15051084"/>
    <n v="2800.8883034"/>
    <n v="12041.289589439999"/>
    <n v="0"/>
    <n v="16.724013318666668"/>
  </r>
  <r>
    <x v="4"/>
    <x v="7"/>
    <d v="2022-05-01T00:00:00"/>
    <n v="8742.4436126000001"/>
    <n v="168.85119897999999"/>
    <n v="10977.687857299999"/>
    <n v="168.85119897999999"/>
    <n v="2235.2442446999994"/>
    <n v="0"/>
    <n v="3.0043605439516119"/>
  </r>
  <r>
    <x v="5"/>
    <x v="7"/>
    <d v="2022-06-01T00:00:00"/>
    <n v="22421.839188599999"/>
    <n v="0"/>
    <n v="25858.80577318"/>
    <n v="0"/>
    <n v="3436.9665845800009"/>
    <n v="0"/>
    <n v="4.7735647008055562"/>
  </r>
  <r>
    <x v="6"/>
    <x v="7"/>
    <d v="2022-07-01T00:00:00"/>
    <n v="403.57697899999999"/>
    <n v="0"/>
    <n v="1191.3090064"/>
    <n v="0"/>
    <n v="787.73202740000011"/>
    <n v="0"/>
    <n v="1.0587796067204303"/>
  </r>
  <r>
    <x v="7"/>
    <x v="7"/>
    <d v="2022-08-01T00:00:00"/>
    <n v="159.1339869"/>
    <n v="0"/>
    <n v="251.56994839999999"/>
    <n v="0"/>
    <n v="92.435961499999991"/>
    <n v="0"/>
    <n v="0.12424188373655913"/>
  </r>
  <r>
    <x v="8"/>
    <x v="7"/>
    <d v="2022-09-01T00:00:00"/>
    <n v="3091.7744743160001"/>
    <n v="0"/>
    <n v="4566.2231048000003"/>
    <n v="0"/>
    <n v="1474.4486304840002"/>
    <n v="0"/>
    <n v="2.0478453201166671"/>
  </r>
  <r>
    <x v="9"/>
    <x v="7"/>
    <d v="2022-10-01T00:00:00"/>
    <n v="7846.3081955999996"/>
    <n v="0"/>
    <n v="10191.646745"/>
    <n v="0"/>
    <n v="2345.3385494000004"/>
    <n v="0"/>
    <n v="3.1523367599462371"/>
  </r>
  <r>
    <x v="10"/>
    <x v="7"/>
    <d v="2022-11-01T00:00:00"/>
    <n v="52270.423477800003"/>
    <n v="0"/>
    <n v="64024.759766429997"/>
    <n v="0"/>
    <n v="11754.336288629995"/>
    <n v="0"/>
    <n v="16.325467067541659"/>
  </r>
  <r>
    <x v="11"/>
    <x v="7"/>
    <d v="2022-12-01T00:00:00"/>
    <n v="37611.432210350002"/>
    <n v="0"/>
    <n v="47464.205992299998"/>
    <n v="0"/>
    <n v="9852.7737819499962"/>
    <n v="0"/>
    <n v="13.242975513373651"/>
  </r>
  <r>
    <x v="0"/>
    <x v="8"/>
    <d v="2023-01-01T00:00:00"/>
    <n v="24082.566102569999"/>
    <n v="0"/>
    <n v="28703.582562399999"/>
    <n v="0"/>
    <n v="4621.0164598299998"/>
    <n v="0"/>
    <n v="6.2110436288037629"/>
  </r>
  <r>
    <x v="1"/>
    <x v="8"/>
    <d v="2023-02-01T00:00:00"/>
    <n v="12241.435033399999"/>
    <n v="0"/>
    <n v="15792.930231599999"/>
    <n v="0"/>
    <n v="3551.4951982000002"/>
    <n v="0"/>
    <n v="5.2849630925595239"/>
  </r>
  <r>
    <x v="2"/>
    <x v="8"/>
    <d v="2023-03-01T00:00:00"/>
    <n v="42776.576274799998"/>
    <n v="2263.4700306190002"/>
    <n v="49870.166651"/>
    <n v="2263.4700306190002"/>
    <n v="7093.5903762000016"/>
    <n v="0"/>
    <n v="9.5343956669354863"/>
  </r>
  <r>
    <x v="3"/>
    <x v="8"/>
    <d v="2023-04-01T00:00:00"/>
    <n v="47262.938615999999"/>
    <n v="103.6813851"/>
    <n v="49457.844605500002"/>
    <n v="103.6813851"/>
    <n v="2194.9059895000028"/>
    <n v="0"/>
    <n v="3.0484805409722262"/>
  </r>
  <r>
    <x v="4"/>
    <x v="8"/>
    <d v="2023-05-01T00:00:00"/>
    <n v="8907.8171547999991"/>
    <n v="150.5784725"/>
    <n v="11243.91957084"/>
    <n v="150.5784725"/>
    <n v="2336.1024160400011"/>
    <n v="0"/>
    <n v="3.1399226022043027"/>
  </r>
  <r>
    <x v="5"/>
    <x v="8"/>
    <d v="2023-06-01T00:00:00"/>
    <n v="22806.426949500001"/>
    <n v="0"/>
    <n v="26114.18803397"/>
    <n v="0"/>
    <n v="3307.7610844699993"/>
    <n v="0"/>
    <n v="4.5941126173194435"/>
  </r>
  <r>
    <x v="6"/>
    <x v="8"/>
    <d v="2023-07-01T00:00:00"/>
    <n v="339.17249884"/>
    <n v="0"/>
    <n v="1043.6508944"/>
    <n v="0"/>
    <n v="704.47839555999997"/>
    <n v="0"/>
    <n v="0.94687956392473116"/>
  </r>
  <r>
    <x v="7"/>
    <x v="8"/>
    <d v="2023-08-01T00:00:00"/>
    <n v="2.8244934399999999"/>
    <n v="0"/>
    <n v="41.624481000000003"/>
    <n v="0"/>
    <n v="38.799987560000005"/>
    <n v="0"/>
    <n v="5.2150520913978503E-2"/>
  </r>
  <r>
    <x v="8"/>
    <x v="8"/>
    <d v="2023-09-01T00:00:00"/>
    <n v="10570.731566099999"/>
    <n v="0"/>
    <n v="12728.122169210001"/>
    <n v="0"/>
    <n v="2157.3906031100014"/>
    <n v="0"/>
    <n v="2.9963758376527796"/>
  </r>
  <r>
    <x v="9"/>
    <x v="8"/>
    <d v="2023-10-01T00:00:00"/>
    <n v="12813.7714713"/>
    <n v="0"/>
    <n v="16499.4173199"/>
    <n v="0"/>
    <n v="3685.6458485999992"/>
    <n v="0"/>
    <n v="4.9538250653225795"/>
  </r>
  <r>
    <x v="10"/>
    <x v="8"/>
    <d v="2023-11-01T00:00:00"/>
    <n v="45641.165838699999"/>
    <n v="0"/>
    <n v="55304.82559696"/>
    <n v="0"/>
    <n v="9663.6597582600007"/>
    <n v="0"/>
    <n v="13.421749664250001"/>
  </r>
  <r>
    <x v="11"/>
    <x v="8"/>
    <d v="2023-12-01T00:00:00"/>
    <n v="29001.695580200001"/>
    <n v="124.073646"/>
    <n v="37228.353457899997"/>
    <n v="124.073646"/>
    <n v="8226.6578776999959"/>
    <n v="0"/>
    <n v="11.05733585712365"/>
  </r>
  <r>
    <x v="0"/>
    <x v="9"/>
    <d v="2024-01-01T00:00:00"/>
    <n v="26634.362861019999"/>
    <n v="171.28632379999999"/>
    <n v="33705.777012240003"/>
    <n v="171.28632379999999"/>
    <n v="7071.414151220004"/>
    <n v="0"/>
    <n v="9.504588912930112"/>
  </r>
  <r>
    <x v="1"/>
    <x v="9"/>
    <d v="2024-02-01T00:00:00"/>
    <n v="16026.714705099999"/>
    <n v="0"/>
    <n v="20317.762674810001"/>
    <n v="0"/>
    <n v="4291.0479697100018"/>
    <n v="0"/>
    <n v="6.1652988070546"/>
  </r>
  <r>
    <x v="2"/>
    <x v="9"/>
    <d v="2024-03-01T00:00:00"/>
    <n v="69141.283876500005"/>
    <n v="2091.6445917999999"/>
    <n v="79922.670315459996"/>
    <n v="2091.6445917999999"/>
    <n v="10781.386438959991"/>
    <n v="0"/>
    <n v="14.491110805053752"/>
  </r>
  <r>
    <x v="3"/>
    <x v="9"/>
    <d v="2024-04-01T00:00:00"/>
    <n v="66761.035247969994"/>
    <n v="148.30908299999999"/>
    <n v="77182.374324400007"/>
    <n v="148.30908299999999"/>
    <n v="10421.339076430013"/>
    <n v="0"/>
    <n v="14.474082050597241"/>
  </r>
  <r>
    <x v="4"/>
    <x v="9"/>
    <d v="2024-05-01T00:00:00"/>
    <n v="11697.1911906"/>
    <n v="288.41307416000001"/>
    <n v="14560.125899999999"/>
    <n v="288.41307416000001"/>
    <n v="2862.9347093999986"/>
    <n v="0"/>
    <n v="3.8480305233870951"/>
  </r>
  <r>
    <x v="5"/>
    <x v="9"/>
    <d v="2024-06-01T00:00:00"/>
    <n v="30382.440703"/>
    <n v="0"/>
    <n v="34399.189728539997"/>
    <n v="0"/>
    <n v="4016.7490255399971"/>
    <n v="0"/>
    <n v="5.5788180910277738"/>
  </r>
  <r>
    <x v="6"/>
    <x v="9"/>
    <d v="2024-07-01T00:00:00"/>
    <n v="647.56555289999994"/>
    <n v="0"/>
    <n v="1140.6780894999999"/>
    <n v="0"/>
    <n v="493.1125366"/>
    <n v="0"/>
    <n v="0.66278566747311829"/>
  </r>
  <r>
    <x v="7"/>
    <x v="9"/>
    <d v="2024-08-01T00:00:00"/>
    <n v="13.8333435"/>
    <n v="0"/>
    <n v="105.84112399999999"/>
    <n v="0"/>
    <n v="92.007780499999996"/>
    <n v="0"/>
    <n v="0.12366637163978493"/>
  </r>
  <r>
    <x v="8"/>
    <x v="9"/>
    <d v="2024-09-01T00:00:00"/>
    <n v="2896.9811140000002"/>
    <n v="0"/>
    <n v="4193.5537297000001"/>
    <n v="0"/>
    <n v="1296.5726156999999"/>
    <n v="0"/>
    <n v="1.8007952995833334"/>
  </r>
  <r>
    <x v="9"/>
    <x v="9"/>
    <d v="2024-10-01T00:00:00"/>
    <n v="6893.5607393199998"/>
    <n v="0"/>
    <n v="9280.8690786000006"/>
    <n v="0"/>
    <n v="2387.3083392800008"/>
    <n v="0"/>
    <n v="3.2087477678494634"/>
  </r>
  <r>
    <x v="10"/>
    <x v="9"/>
    <d v="2024-11-01T00:00:00"/>
    <n v="50674.635778099997"/>
    <n v="0"/>
    <n v="60485.043777500003"/>
    <n v="0"/>
    <n v="9810.4079994000058"/>
    <n v="0"/>
    <n v="13.625566665833341"/>
  </r>
  <r>
    <x v="11"/>
    <x v="9"/>
    <d v="2024-12-01T00:00:00"/>
    <n v="12298.709675"/>
    <n v="151.35491207999999"/>
    <n v="16038.973209600001"/>
    <n v="151.35491207999999"/>
    <n v="3740.2635346000006"/>
    <n v="0"/>
    <n v="5.0272359336021513"/>
  </r>
  <r>
    <x v="0"/>
    <x v="10"/>
    <d v="2025-01-01T00:00:00"/>
    <n v="12489.4377121"/>
    <n v="127.26703689999999"/>
    <n v="5577.9076160000004"/>
    <n v="127.26703689999999"/>
    <n v="-6911.5300960999994"/>
    <n v="0"/>
    <n v="-9.2896909893817199"/>
  </r>
  <r>
    <x v="1"/>
    <x v="10"/>
    <d v="2025-02-01T00:00:00"/>
    <n v="750.29835400000002"/>
    <n v="7.7155570000000004"/>
    <n v="1876.269241"/>
    <n v="7.7155570000000004"/>
    <n v="1125.9708869999999"/>
    <n v="0"/>
    <n v="1.6755519151785714"/>
  </r>
  <r>
    <x v="2"/>
    <x v="10"/>
    <d v="2025-03-01T00:00:00"/>
    <n v="89127.536937919998"/>
    <n v="3623.29699269"/>
    <n v="101460.76752425999"/>
    <n v="3623.29699269"/>
    <n v="12333.230586339996"/>
    <n v="0"/>
    <n v="16.576922831102145"/>
  </r>
  <r>
    <x v="3"/>
    <x v="10"/>
    <d v="2025-04-01T00:00:00"/>
    <n v="99900.917473199996"/>
    <n v="261.26976930000001"/>
    <n v="111969.04021325"/>
    <n v="261.26976930000001"/>
    <n v="12068.122740050007"/>
    <n v="0"/>
    <n v="16.761281583402788"/>
  </r>
  <r>
    <x v="4"/>
    <x v="10"/>
    <d v="2025-05-01T00:00:00"/>
    <n v="14819.1075501"/>
    <n v="192.11575513"/>
    <n v="17344.674308199999"/>
    <n v="192.11575513"/>
    <n v="2525.5667580999998"/>
    <n v="0"/>
    <n v="3.3945789759408598"/>
  </r>
  <r>
    <x v="5"/>
    <x v="10"/>
    <d v="2025-06-01T00:00:00"/>
    <n v="33557.750952199996"/>
    <n v="0"/>
    <n v="37856.788419999997"/>
    <n v="0"/>
    <n v="4299.0374678000007"/>
    <n v="0"/>
    <n v="5.9708853719444459"/>
  </r>
  <r>
    <x v="6"/>
    <x v="10"/>
    <d v="2025-07-01T00:00:00"/>
    <n v="1487.5567470000001"/>
    <n v="0"/>
    <n v="2469.8179580000001"/>
    <n v="0"/>
    <n v="982.261211"/>
    <n v="0"/>
    <n v="1.3202435631720431"/>
  </r>
  <r>
    <x v="7"/>
    <x v="10"/>
    <d v="2025-08-01T00:00:00"/>
    <n v="218.992097"/>
    <n v="0"/>
    <n v="643.45011467999996"/>
    <n v="0"/>
    <n v="424.45801767999995"/>
    <n v="0"/>
    <n v="0.57050808827956989"/>
  </r>
  <r>
    <x v="8"/>
    <x v="10"/>
    <d v="2025-09-01T00:00:00"/>
    <n v="3020.3537216999998"/>
    <n v="0"/>
    <n v="4379.0976713999999"/>
    <n v="0"/>
    <n v="1358.7439497"/>
    <n v="0"/>
    <n v="1.8871443745833334"/>
  </r>
  <r>
    <x v="9"/>
    <x v="10"/>
    <d v="2025-10-01T00:00:00"/>
    <n v="9131.2916719599998"/>
    <n v="0"/>
    <n v="11475.3444667"/>
    <n v="0"/>
    <n v="2344.0527947400005"/>
    <n v="0"/>
    <n v="3.1506085950806457"/>
  </r>
  <r>
    <x v="10"/>
    <x v="10"/>
    <d v="2025-11-01T00:00:00"/>
    <n v="59065.554136400002"/>
    <n v="0"/>
    <n v="69113.487183039993"/>
    <n v="0"/>
    <n v="10047.933046639992"/>
    <n v="0"/>
    <n v="13.955462564777767"/>
  </r>
  <r>
    <x v="11"/>
    <x v="10"/>
    <d v="2025-12-01T00:00:00"/>
    <n v="11274.523557500001"/>
    <n v="0"/>
    <n v="14059.078369999999"/>
    <n v="0"/>
    <n v="2784.5548124999987"/>
    <n v="0"/>
    <n v="3.7426811995967726"/>
  </r>
  <r>
    <x v="0"/>
    <x v="11"/>
    <d v="2026-01-01T00:00:00"/>
    <n v="2707.4754868"/>
    <n v="0"/>
    <n v="5240.1918409999998"/>
    <n v="0"/>
    <n v="2532.7163541999998"/>
    <n v="0"/>
    <n v="3.4041886481182795"/>
  </r>
  <r>
    <x v="1"/>
    <x v="11"/>
    <d v="2026-02-01T00:00:00"/>
    <n v="712.87754299999995"/>
    <n v="0"/>
    <n v="1614.410574"/>
    <n v="0"/>
    <n v="901.53303100000005"/>
    <n v="0"/>
    <n v="1.3415670104166666"/>
  </r>
  <r>
    <x v="2"/>
    <x v="11"/>
    <d v="2026-03-01T00:00:00"/>
    <n v="23328.809343500001"/>
    <n v="1319.9520924999999"/>
    <n v="28164.5589655"/>
    <n v="1295.3959895"/>
    <n v="4835.7496219999994"/>
    <n v="-24.556102999999894"/>
    <n v="6.4996634704301064"/>
  </r>
  <r>
    <x v="3"/>
    <x v="11"/>
    <d v="2026-04-01T00:00:00"/>
    <n v="38276.631892340003"/>
    <n v="106.411556"/>
    <n v="45902.039849579996"/>
    <n v="106.411556"/>
    <n v="7625.4079572399933"/>
    <n v="0"/>
    <n v="10.590844385055545"/>
  </r>
  <r>
    <x v="4"/>
    <x v="11"/>
    <d v="2026-05-01T00:00:00"/>
    <n v="14222.757074200001"/>
    <n v="50.787093400000003"/>
    <n v="17382.8366437"/>
    <n v="50.787093400000003"/>
    <n v="3160.0795694999997"/>
    <n v="0"/>
    <n v="4.2474187762096776"/>
  </r>
  <r>
    <x v="5"/>
    <x v="11"/>
    <d v="2026-06-01T00:00:00"/>
    <n v="33062.990978000002"/>
    <n v="0"/>
    <n v="37249.961423300003"/>
    <n v="0"/>
    <n v="4186.9704453000013"/>
    <n v="0"/>
    <n v="5.8152367295833347"/>
  </r>
  <r>
    <x v="6"/>
    <x v="11"/>
    <d v="2026-07-01T00:00:00"/>
    <n v="1364.0566140000001"/>
    <n v="0"/>
    <n v="2634.0157393999998"/>
    <n v="0"/>
    <n v="1269.9591253999997"/>
    <n v="0"/>
    <n v="1.7069343083333328"/>
  </r>
  <r>
    <x v="7"/>
    <x v="11"/>
    <d v="2026-08-01T00:00:00"/>
    <n v="1711.8553583999999"/>
    <n v="0"/>
    <n v="2394.9705477000002"/>
    <n v="0"/>
    <n v="683.11518930000034"/>
    <n v="0"/>
    <n v="0.91816557701612944"/>
  </r>
  <r>
    <x v="8"/>
    <x v="11"/>
    <d v="2026-09-01T00:00:00"/>
    <n v="5362.2272505600004"/>
    <n v="0"/>
    <n v="7067.5849705000001"/>
    <n v="0"/>
    <n v="1705.3577199399997"/>
    <n v="0"/>
    <n v="2.3685523888055551"/>
  </r>
  <r>
    <x v="9"/>
    <x v="11"/>
    <d v="2026-10-01T00:00:00"/>
    <n v="8188.6136882999999"/>
    <n v="0"/>
    <n v="13218.05597112"/>
    <n v="0"/>
    <n v="5029.4422828200004"/>
    <n v="0"/>
    <n v="6.7600030683064523"/>
  </r>
  <r>
    <x v="10"/>
    <x v="11"/>
    <d v="2026-11-01T00:00:00"/>
    <n v="61783.354565100002"/>
    <n v="0"/>
    <n v="72004.555066899993"/>
    <n v="0"/>
    <n v="10221.200501799991"/>
    <n v="0"/>
    <n v="14.196111808055543"/>
  </r>
  <r>
    <x v="11"/>
    <x v="11"/>
    <d v="2026-12-01T00:00:00"/>
    <n v="11844.402158000001"/>
    <n v="0"/>
    <n v="14534.475146000001"/>
    <n v="0"/>
    <n v="2690.0729879999999"/>
    <n v="0"/>
    <n v="3.6156894999999998"/>
  </r>
  <r>
    <x v="0"/>
    <x v="12"/>
    <d v="2027-01-01T00:00:00"/>
    <n v="20007.003544859999"/>
    <n v="0"/>
    <n v="24070.404348"/>
    <n v="0"/>
    <n v="4063.4008031400008"/>
    <n v="0"/>
    <n v="5.4615602192741948"/>
  </r>
  <r>
    <x v="1"/>
    <x v="12"/>
    <d v="2027-02-01T00:00:00"/>
    <n v="926.96642829999996"/>
    <n v="0"/>
    <n v="2168.4516990000002"/>
    <n v="0"/>
    <n v="1241.4852707000002"/>
    <n v="0"/>
    <n v="1.8474483194940479"/>
  </r>
  <r>
    <x v="2"/>
    <x v="12"/>
    <d v="2027-03-01T00:00:00"/>
    <n v="13781.0646968"/>
    <n v="1433.1445925"/>
    <n v="17656.958420700001"/>
    <n v="1433.1445925"/>
    <n v="3875.8937239000006"/>
    <n v="0"/>
    <n v="5.2095345751344091"/>
  </r>
  <r>
    <x v="3"/>
    <x v="12"/>
    <d v="2027-04-01T00:00:00"/>
    <n v="33995.762066850002"/>
    <n v="389.85185749999999"/>
    <n v="40368.246672300003"/>
    <n v="389.85185749999999"/>
    <n v="6372.4846054500013"/>
    <n v="0"/>
    <n v="8.8506730631250026"/>
  </r>
  <r>
    <x v="4"/>
    <x v="12"/>
    <d v="2027-05-01T00:00:00"/>
    <n v="13671.367805399999"/>
    <n v="75.776251999999999"/>
    <n v="16197.878297499999"/>
    <n v="75.776251999999999"/>
    <n v="2526.5104921000002"/>
    <n v="0"/>
    <n v="3.39584743561828"/>
  </r>
  <r>
    <x v="5"/>
    <x v="12"/>
    <d v="2027-06-01T00:00:00"/>
    <n v="29285.518767699999"/>
    <n v="0"/>
    <n v="32980.813433000003"/>
    <n v="0"/>
    <n v="3695.2946653000035"/>
    <n v="0"/>
    <n v="5.1323537018055605"/>
  </r>
  <r>
    <x v="6"/>
    <x v="12"/>
    <d v="2027-07-01T00:00:00"/>
    <n v="1398.6032792000001"/>
    <n v="0"/>
    <n v="2814.6245127000002"/>
    <n v="0"/>
    <n v="1416.0212335000001"/>
    <n v="0"/>
    <n v="1.9032543461021507"/>
  </r>
  <r>
    <x v="7"/>
    <x v="12"/>
    <d v="2027-08-01T00:00:00"/>
    <n v="395.510898"/>
    <n v="0"/>
    <n v="783.78205649999995"/>
    <n v="0"/>
    <n v="388.27115849999996"/>
    <n v="0"/>
    <n v="0.52186983669354825"/>
  </r>
  <r>
    <x v="8"/>
    <x v="12"/>
    <d v="2027-09-01T00:00:00"/>
    <n v="5586.1096692000001"/>
    <n v="0"/>
    <n v="7098.2388418"/>
    <n v="0"/>
    <n v="1512.1291725999999"/>
    <n v="0"/>
    <n v="2.1001794063888886"/>
  </r>
  <r>
    <x v="9"/>
    <x v="12"/>
    <d v="2027-10-01T00:00:00"/>
    <n v="10396.3719478"/>
    <n v="0"/>
    <n v="12983.9662443"/>
    <n v="0"/>
    <n v="2587.5942964999995"/>
    <n v="0"/>
    <n v="3.4779493232526875"/>
  </r>
  <r>
    <x v="10"/>
    <x v="12"/>
    <d v="2027-11-01T00:00:00"/>
    <n v="39087.3682357"/>
    <n v="0"/>
    <n v="46293.310714699997"/>
    <n v="0"/>
    <n v="7205.9424789999975"/>
    <n v="0"/>
    <n v="10.008253443055553"/>
  </r>
  <r>
    <x v="11"/>
    <x v="12"/>
    <d v="2027-12-01T00:00:00"/>
    <n v="8905.9799879999991"/>
    <n v="0"/>
    <n v="11499.7018243"/>
    <n v="0"/>
    <n v="2593.7218363000011"/>
    <n v="0"/>
    <n v="3.4861852638440878"/>
  </r>
  <r>
    <x v="0"/>
    <x v="13"/>
    <d v="2028-01-01T00:00:00"/>
    <n v="863.89790349999998"/>
    <n v="0"/>
    <n v="1156.8874014"/>
    <n v="0"/>
    <n v="292.98949790000006"/>
    <n v="0"/>
    <n v="0.39380308857526886"/>
  </r>
  <r>
    <x v="1"/>
    <x v="13"/>
    <d v="2028-02-01T00:00:00"/>
    <n v="0"/>
    <n v="215.9145575"/>
    <n v="0"/>
    <n v="215.9145575"/>
    <n v="0"/>
    <n v="0"/>
    <n v="0"/>
  </r>
  <r>
    <x v="2"/>
    <x v="13"/>
    <d v="2028-03-01T00:00:00"/>
    <n v="13139.200070999999"/>
    <n v="3524.2581009999999"/>
    <n v="15957.164638599999"/>
    <n v="3524.2581009999999"/>
    <n v="2817.9645676"/>
    <n v="0"/>
    <n v="3.7875867844086022"/>
  </r>
  <r>
    <x v="3"/>
    <x v="13"/>
    <d v="2028-04-01T00:00:00"/>
    <n v="24068.43798545"/>
    <n v="634.10587150000003"/>
    <n v="30133.3853021"/>
    <n v="634.10587150000003"/>
    <n v="6064.9473166499993"/>
    <n v="0"/>
    <n v="8.4235379397916663"/>
  </r>
  <r>
    <x v="4"/>
    <x v="13"/>
    <d v="2028-05-01T00:00:00"/>
    <n v="521.61842300000001"/>
    <n v="87.706501200000005"/>
    <n v="869.68474170000002"/>
    <n v="87.706501200000005"/>
    <n v="348.06631870000001"/>
    <n v="0"/>
    <n v="0.46783107352150538"/>
  </r>
  <r>
    <x v="5"/>
    <x v="13"/>
    <d v="2028-06-01T00:00:00"/>
    <n v="6479.28568"/>
    <n v="0"/>
    <n v="8257.2590022000004"/>
    <n v="0"/>
    <n v="1777.9733222000004"/>
    <n v="0"/>
    <n v="2.4694073919444448"/>
  </r>
  <r>
    <x v="6"/>
    <x v="13"/>
    <d v="2028-07-01T00:00:00"/>
    <n v="0"/>
    <n v="0"/>
    <n v="0"/>
    <n v="0"/>
    <n v="0"/>
    <n v="0"/>
    <n v="0"/>
  </r>
  <r>
    <x v="7"/>
    <x v="13"/>
    <d v="2028-08-01T00:00:00"/>
    <n v="0"/>
    <n v="0"/>
    <n v="0"/>
    <n v="0"/>
    <n v="0"/>
    <n v="0"/>
    <n v="0"/>
  </r>
  <r>
    <x v="8"/>
    <x v="13"/>
    <d v="2028-09-01T00:00:00"/>
    <n v="917.77406900000005"/>
    <n v="0"/>
    <n v="1139.2573649999999"/>
    <n v="0"/>
    <n v="221.48329599999988"/>
    <n v="0"/>
    <n v="0.30761568888888868"/>
  </r>
  <r>
    <x v="9"/>
    <x v="13"/>
    <d v="2028-10-01T00:00:00"/>
    <n v="1581.9783063"/>
    <n v="0"/>
    <n v="2673.54650696"/>
    <n v="0"/>
    <n v="1091.56820066"/>
    <n v="0"/>
    <n v="1.4671615600268817"/>
  </r>
  <r>
    <x v="10"/>
    <x v="13"/>
    <d v="2028-11-01T00:00:00"/>
    <n v="0"/>
    <n v="0"/>
    <n v="0"/>
    <n v="0"/>
    <n v="0"/>
    <n v="0"/>
    <n v="0"/>
  </r>
  <r>
    <x v="11"/>
    <x v="13"/>
    <d v="2028-12-01T00:00:00"/>
    <n v="0"/>
    <n v="0"/>
    <n v="0"/>
    <n v="0"/>
    <n v="0"/>
    <n v="0"/>
    <n v="0"/>
  </r>
  <r>
    <x v="0"/>
    <x v="14"/>
    <d v="2029-01-01T00:00:00"/>
    <n v="0"/>
    <n v="0"/>
    <n v="0"/>
    <n v="0"/>
    <n v="0"/>
    <n v="0"/>
    <n v="0"/>
  </r>
  <r>
    <x v="1"/>
    <x v="14"/>
    <d v="2029-02-01T00:00:00"/>
    <n v="0"/>
    <n v="296.7527149"/>
    <n v="0"/>
    <n v="296.7527149"/>
    <n v="0"/>
    <n v="0"/>
    <n v="0"/>
  </r>
  <r>
    <x v="2"/>
    <x v="14"/>
    <d v="2029-03-01T00:00:00"/>
    <n v="11130.3103467"/>
    <n v="3248.4301953999998"/>
    <n v="14434.914035100001"/>
    <n v="3248.4301953999998"/>
    <n v="3304.6036884000005"/>
    <n v="0"/>
    <n v="4.4416716241935497"/>
  </r>
  <r>
    <x v="3"/>
    <x v="14"/>
    <d v="2029-04-01T00:00:00"/>
    <n v="20857.710347870001"/>
    <n v="189.15508688"/>
    <n v="24693.208028599998"/>
    <n v="189.15508688"/>
    <n v="3835.4976807299972"/>
    <n v="0"/>
    <n v="5.3270801121249969"/>
  </r>
  <r>
    <x v="4"/>
    <x v="14"/>
    <d v="2029-05-01T00:00:00"/>
    <n v="475.24600299999997"/>
    <n v="332.72774815999998"/>
    <n v="803.95268750000002"/>
    <n v="332.72774815999998"/>
    <n v="328.70668450000005"/>
    <n v="0"/>
    <n v="0.44181005981182803"/>
  </r>
  <r>
    <x v="5"/>
    <x v="14"/>
    <d v="2029-06-01T00:00:00"/>
    <n v="11703.4981699"/>
    <n v="0"/>
    <n v="14589.2288271"/>
    <n v="0"/>
    <n v="2885.7306571999998"/>
    <n v="0"/>
    <n v="4.0079592461111107"/>
  </r>
  <r>
    <x v="6"/>
    <x v="14"/>
    <d v="2029-07-01T00:00:00"/>
    <n v="0"/>
    <n v="0"/>
    <n v="0"/>
    <n v="0"/>
    <n v="0"/>
    <n v="0"/>
    <n v="0"/>
  </r>
  <r>
    <x v="7"/>
    <x v="14"/>
    <d v="2029-08-01T00:00:00"/>
    <n v="0"/>
    <n v="0"/>
    <n v="0"/>
    <n v="0"/>
    <n v="0"/>
    <n v="0"/>
    <n v="0"/>
  </r>
  <r>
    <x v="8"/>
    <x v="14"/>
    <d v="2029-09-01T00:00:00"/>
    <n v="0"/>
    <n v="0"/>
    <n v="9.5371930000000003"/>
    <n v="0"/>
    <n v="9.5371930000000003"/>
    <n v="0"/>
    <n v="1.3246101388888888E-2"/>
  </r>
  <r>
    <x v="9"/>
    <x v="14"/>
    <d v="2029-10-01T00:00:00"/>
    <n v="810.54185689999997"/>
    <n v="0"/>
    <n v="1939.5739840000001"/>
    <n v="0"/>
    <n v="1129.0321271000003"/>
    <n v="0"/>
    <n v="1.5175162998655918"/>
  </r>
  <r>
    <x v="10"/>
    <x v="14"/>
    <d v="2029-11-01T00:00:00"/>
    <n v="147.5436387"/>
    <n v="0"/>
    <n v="451.0177506"/>
    <n v="0"/>
    <n v="303.47411190000003"/>
    <n v="0"/>
    <n v="0.42149182208333336"/>
  </r>
  <r>
    <x v="11"/>
    <x v="14"/>
    <d v="2029-12-01T00:00:00"/>
    <n v="0"/>
    <n v="0"/>
    <n v="0"/>
    <n v="0"/>
    <n v="0"/>
    <n v="0"/>
    <n v="0"/>
  </r>
  <r>
    <x v="0"/>
    <x v="15"/>
    <d v="2030-01-01T00:00:00"/>
    <n v="0"/>
    <n v="0"/>
    <n v="0"/>
    <n v="0"/>
    <n v="0"/>
    <n v="0"/>
    <n v="0"/>
  </r>
  <r>
    <x v="1"/>
    <x v="15"/>
    <d v="2030-02-01T00:00:00"/>
    <n v="0"/>
    <n v="291.42932538000002"/>
    <n v="0"/>
    <n v="291.42932538000002"/>
    <n v="0"/>
    <n v="0"/>
    <n v="0"/>
  </r>
  <r>
    <x v="2"/>
    <x v="15"/>
    <d v="2030-03-01T00:00:00"/>
    <n v="3916.94391081"/>
    <n v="3008.4764409600002"/>
    <n v="5890.9897591199997"/>
    <n v="3008.4764409600002"/>
    <n v="1974.0458483099997"/>
    <n v="0"/>
    <n v="2.6532874305241929"/>
  </r>
  <r>
    <x v="3"/>
    <x v="15"/>
    <d v="2030-04-01T00:00:00"/>
    <n v="12897.076736700001"/>
    <n v="224.0921434"/>
    <n v="15652.691999999999"/>
    <n v="224.0921434"/>
    <n v="2755.6152632999983"/>
    <n v="0"/>
    <n v="3.8272434212499977"/>
  </r>
  <r>
    <x v="4"/>
    <x v="15"/>
    <d v="2030-05-01T00:00:00"/>
    <n v="203.61520465999999"/>
    <n v="304.09968750000002"/>
    <n v="618.43276265999998"/>
    <n v="304.09968750000002"/>
    <n v="414.81755799999996"/>
    <n v="0"/>
    <n v="0.5575504811827956"/>
  </r>
  <r>
    <x v="5"/>
    <x v="15"/>
    <d v="2030-06-01T00:00:00"/>
    <n v="13213.708686"/>
    <n v="0"/>
    <n v="15544.592122870001"/>
    <n v="0"/>
    <n v="2330.8834368700009"/>
    <n v="0"/>
    <n v="3.2373381067638904"/>
  </r>
  <r>
    <x v="6"/>
    <x v="15"/>
    <d v="2030-07-01T00:00:00"/>
    <n v="0"/>
    <n v="0"/>
    <n v="0"/>
    <n v="0"/>
    <n v="0"/>
    <n v="0"/>
    <n v="0"/>
  </r>
  <r>
    <x v="7"/>
    <x v="15"/>
    <d v="2030-08-01T00:00:00"/>
    <n v="0"/>
    <n v="0"/>
    <n v="0"/>
    <n v="0"/>
    <n v="0"/>
    <n v="0"/>
    <n v="0"/>
  </r>
  <r>
    <x v="8"/>
    <x v="15"/>
    <d v="2030-09-01T00:00:00"/>
    <n v="15.128746"/>
    <n v="0"/>
    <n v="63.376289999999997"/>
    <n v="0"/>
    <n v="48.247543999999998"/>
    <n v="0"/>
    <n v="6.7010477777777772E-2"/>
  </r>
  <r>
    <x v="9"/>
    <x v="15"/>
    <d v="2030-10-01T00:00:00"/>
    <n v="185.705704"/>
    <n v="0"/>
    <n v="252.72197"/>
    <n v="0"/>
    <n v="67.016266000000002"/>
    <n v="0"/>
    <n v="9.0075626344086029E-2"/>
  </r>
  <r>
    <x v="10"/>
    <x v="15"/>
    <d v="2030-11-01T00:00:00"/>
    <n v="0"/>
    <n v="0"/>
    <n v="0"/>
    <n v="0"/>
    <n v="0"/>
    <n v="0"/>
    <n v="0"/>
  </r>
  <r>
    <x v="11"/>
    <x v="15"/>
    <d v="2030-12-01T00:00:00"/>
    <n v="0"/>
    <n v="0"/>
    <n v="0"/>
    <n v="0"/>
    <n v="0"/>
    <n v="0"/>
    <n v="0"/>
  </r>
  <r>
    <x v="0"/>
    <x v="16"/>
    <d v="2031-01-01T00:00:00"/>
    <n v="0"/>
    <n v="0"/>
    <n v="0"/>
    <n v="0"/>
    <n v="0"/>
    <n v="0"/>
    <n v="0"/>
  </r>
  <r>
    <x v="1"/>
    <x v="16"/>
    <d v="2031-02-01T00:00:00"/>
    <n v="0"/>
    <n v="0"/>
    <n v="0"/>
    <n v="0"/>
    <n v="0"/>
    <n v="0"/>
    <n v="0"/>
  </r>
  <r>
    <x v="2"/>
    <x v="16"/>
    <d v="2031-03-01T00:00:00"/>
    <n v="5093.8298371000001"/>
    <n v="676.36603749999995"/>
    <n v="7897.1683199199997"/>
    <n v="676.36603749999995"/>
    <n v="2803.3384828199996"/>
    <n v="0"/>
    <n v="3.7679280683064511"/>
  </r>
  <r>
    <x v="3"/>
    <x v="16"/>
    <d v="2031-04-01T00:00:00"/>
    <n v="21108.730245499999"/>
    <n v="0"/>
    <n v="25176.0543034"/>
    <n v="0"/>
    <n v="4067.3240579000012"/>
    <n v="0"/>
    <n v="5.6490611915277791"/>
  </r>
  <r>
    <x v="4"/>
    <x v="16"/>
    <d v="2031-05-01T00:00:00"/>
    <n v="79.017150299999997"/>
    <n v="74.230354000000005"/>
    <n v="345.74507690000002"/>
    <n v="74.230354000000005"/>
    <n v="266.72792660000005"/>
    <n v="0"/>
    <n v="0.35850527768817209"/>
  </r>
  <r>
    <x v="5"/>
    <x v="16"/>
    <d v="2031-06-01T00:00:00"/>
    <n v="11665.81765886"/>
    <n v="0"/>
    <n v="14078.681054819999"/>
    <n v="0"/>
    <n v="2412.8633959599993"/>
    <n v="0"/>
    <n v="3.3511991610555545"/>
  </r>
  <r>
    <x v="6"/>
    <x v="16"/>
    <d v="2031-07-01T00:00:00"/>
    <n v="0"/>
    <n v="0"/>
    <n v="0"/>
    <n v="0"/>
    <n v="0"/>
    <n v="0"/>
    <n v="0"/>
  </r>
  <r>
    <x v="7"/>
    <x v="16"/>
    <d v="2031-08-01T00:00:00"/>
    <n v="0"/>
    <n v="0"/>
    <n v="0"/>
    <n v="0"/>
    <n v="0"/>
    <n v="0"/>
    <n v="0"/>
  </r>
  <r>
    <x v="8"/>
    <x v="16"/>
    <d v="2031-09-01T00:00:00"/>
    <n v="5.3855209999999998"/>
    <n v="0"/>
    <n v="37.001204999999999"/>
    <n v="0"/>
    <n v="31.615683999999998"/>
    <n v="0"/>
    <n v="4.3910672222222218E-2"/>
  </r>
  <r>
    <x v="9"/>
    <x v="16"/>
    <d v="2031-10-01T00:00:00"/>
    <n v="121.50424150000001"/>
    <n v="0"/>
    <n v="264.22708999999998"/>
    <n v="0"/>
    <n v="142.72284849999997"/>
    <n v="0"/>
    <n v="0.19183178561827952"/>
  </r>
  <r>
    <x v="10"/>
    <x v="16"/>
    <d v="2031-11-01T00:00:00"/>
    <n v="0"/>
    <n v="0"/>
    <n v="0"/>
    <n v="0"/>
    <n v="0"/>
    <n v="0"/>
    <n v="0"/>
  </r>
  <r>
    <x v="11"/>
    <x v="16"/>
    <d v="2031-12-01T00:00:00"/>
    <n v="0"/>
    <n v="0"/>
    <n v="0"/>
    <n v="0"/>
    <n v="0"/>
    <n v="0"/>
    <n v="0"/>
  </r>
  <r>
    <x v="0"/>
    <x v="17"/>
    <d v="2032-01-01T00:00:00"/>
    <n v="0"/>
    <n v="0"/>
    <n v="0"/>
    <n v="0"/>
    <n v="0"/>
    <n v="0"/>
    <n v="0"/>
  </r>
  <r>
    <x v="1"/>
    <x v="17"/>
    <d v="2032-02-01T00:00:00"/>
    <n v="0"/>
    <n v="0"/>
    <n v="0"/>
    <n v="0"/>
    <n v="0"/>
    <n v="0"/>
    <n v="0"/>
  </r>
  <r>
    <x v="2"/>
    <x v="17"/>
    <d v="2032-03-01T00:00:00"/>
    <n v="5283.4354907099996"/>
    <n v="1681.7146891049999"/>
    <n v="6886.2088548000002"/>
    <n v="1681.7146891049999"/>
    <n v="1602.7733640900005"/>
    <n v="0"/>
    <n v="2.1542652743145165"/>
  </r>
  <r>
    <x v="3"/>
    <x v="17"/>
    <d v="2032-04-01T00:00:00"/>
    <n v="34561.728164799999"/>
    <n v="155.8308275"/>
    <n v="39773.779700999999"/>
    <n v="155.8308275"/>
    <n v="5212.0515362000006"/>
    <n v="0"/>
    <n v="7.2389604669444454"/>
  </r>
  <r>
    <x v="4"/>
    <x v="17"/>
    <d v="2032-05-01T00:00:00"/>
    <n v="195.31166064000001"/>
    <n v="77.712733999999998"/>
    <n v="479.081367"/>
    <n v="77.712733999999998"/>
    <n v="283.76970635999999"/>
    <n v="0"/>
    <n v="0.38141089564516123"/>
  </r>
  <r>
    <x v="5"/>
    <x v="17"/>
    <d v="2032-06-01T00:00:00"/>
    <n v="10934.331403"/>
    <n v="0"/>
    <n v="13235.2094703"/>
    <n v="0"/>
    <n v="2300.8780673000001"/>
    <n v="0"/>
    <n v="3.1956639823611113"/>
  </r>
  <r>
    <x v="6"/>
    <x v="17"/>
    <d v="2032-07-01T00:00:00"/>
    <n v="0"/>
    <n v="0"/>
    <n v="0"/>
    <n v="0"/>
    <n v="0"/>
    <n v="0"/>
    <n v="0"/>
  </r>
  <r>
    <x v="7"/>
    <x v="17"/>
    <d v="2032-08-01T00:00:00"/>
    <n v="0"/>
    <n v="0"/>
    <n v="0"/>
    <n v="0"/>
    <n v="0"/>
    <n v="0"/>
    <n v="0"/>
  </r>
  <r>
    <x v="8"/>
    <x v="17"/>
    <d v="2032-09-01T00:00:00"/>
    <n v="37.921371000000001"/>
    <n v="0"/>
    <n v="139.8605115"/>
    <n v="0"/>
    <n v="101.93914050000001"/>
    <n v="0"/>
    <n v="0.14158213958333335"/>
  </r>
  <r>
    <x v="9"/>
    <x v="17"/>
    <d v="2032-10-01T00:00:00"/>
    <n v="285.273932"/>
    <n v="0"/>
    <n v="716.28644399999996"/>
    <n v="0"/>
    <n v="431.01251199999996"/>
    <n v="0"/>
    <n v="0.57931789247311816"/>
  </r>
  <r>
    <x v="10"/>
    <x v="17"/>
    <d v="2032-11-01T00:00:00"/>
    <n v="0"/>
    <n v="0"/>
    <n v="0"/>
    <n v="0"/>
    <n v="0"/>
    <n v="0"/>
    <n v="0"/>
  </r>
  <r>
    <x v="11"/>
    <x v="17"/>
    <d v="2032-12-01T00:00:00"/>
    <n v="0"/>
    <n v="0"/>
    <n v="0"/>
    <n v="0"/>
    <n v="0"/>
    <n v="0"/>
    <n v="0"/>
  </r>
  <r>
    <x v="0"/>
    <x v="18"/>
    <d v="2033-01-01T00:00:00"/>
    <n v="0"/>
    <n v="0"/>
    <n v="0"/>
    <n v="0"/>
    <n v="0"/>
    <n v="0"/>
    <n v="0"/>
  </r>
  <r>
    <x v="1"/>
    <x v="18"/>
    <d v="2033-02-01T00:00:00"/>
    <n v="0"/>
    <n v="0"/>
    <n v="0"/>
    <n v="0"/>
    <n v="0"/>
    <n v="0"/>
    <n v="0"/>
  </r>
  <r>
    <x v="2"/>
    <x v="18"/>
    <d v="2033-03-01T00:00:00"/>
    <n v="6123.1081807999999"/>
    <n v="1725.0763347"/>
    <n v="8369.2561736000007"/>
    <n v="1725.0763347"/>
    <n v="2246.1479928000008"/>
    <n v="0"/>
    <n v="3.0190161193548399"/>
  </r>
  <r>
    <x v="3"/>
    <x v="18"/>
    <d v="2033-04-01T00:00:00"/>
    <n v="31506.811638800002"/>
    <n v="18.456100500000002"/>
    <n v="36511.999531699999"/>
    <n v="18.456100500000002"/>
    <n v="5005.1878928999977"/>
    <n v="0"/>
    <n v="6.9516498512499965"/>
  </r>
  <r>
    <x v="4"/>
    <x v="18"/>
    <d v="2033-05-01T00:00:00"/>
    <n v="307.67261150000002"/>
    <n v="81.858722999999998"/>
    <n v="765.38571930000001"/>
    <n v="81.858722999999998"/>
    <n v="457.71310779999999"/>
    <n v="0"/>
    <n v="0.61520579005376341"/>
  </r>
  <r>
    <x v="5"/>
    <x v="18"/>
    <d v="2033-06-01T00:00:00"/>
    <n v="11057.28187235"/>
    <n v="0"/>
    <n v="13198.6521152"/>
    <n v="0"/>
    <n v="2141.3702428500001"/>
    <n v="0"/>
    <n v="2.9741253372916669"/>
  </r>
  <r>
    <x v="6"/>
    <x v="18"/>
    <d v="2033-07-01T00:00:00"/>
    <n v="0"/>
    <n v="0"/>
    <n v="6.0766830000000001"/>
    <n v="0"/>
    <n v="6.0766830000000001"/>
    <n v="0"/>
    <n v="8.1675846774193553E-3"/>
  </r>
  <r>
    <x v="7"/>
    <x v="18"/>
    <d v="2033-08-01T00:00:00"/>
    <n v="0"/>
    <n v="0"/>
    <n v="0"/>
    <n v="0"/>
    <n v="0"/>
    <n v="0"/>
    <n v="0"/>
  </r>
  <r>
    <x v="8"/>
    <x v="18"/>
    <d v="2033-09-01T00:00:00"/>
    <n v="46.115142740000003"/>
    <n v="0"/>
    <n v="160.05622978"/>
    <n v="0"/>
    <n v="113.94108703999999"/>
    <n v="0"/>
    <n v="0.15825150977777774"/>
  </r>
  <r>
    <x v="9"/>
    <x v="18"/>
    <d v="2033-10-01T00:00:00"/>
    <n v="575.9020299"/>
    <n v="0"/>
    <n v="787.29460010000003"/>
    <n v="0"/>
    <n v="211.39257020000002"/>
    <n v="0"/>
    <n v="0.28412979865591403"/>
  </r>
  <r>
    <x v="10"/>
    <x v="18"/>
    <d v="2033-11-01T00:00:00"/>
    <n v="0"/>
    <n v="0"/>
    <n v="0"/>
    <n v="0"/>
    <n v="0"/>
    <n v="0"/>
    <n v="0"/>
  </r>
  <r>
    <x v="11"/>
    <x v="18"/>
    <d v="2033-12-01T00:00:00"/>
    <n v="0"/>
    <n v="0"/>
    <n v="0"/>
    <n v="0"/>
    <n v="0"/>
    <n v="0"/>
    <n v="0"/>
  </r>
  <r>
    <x v="0"/>
    <x v="19"/>
    <d v="2034-01-01T00:00:00"/>
    <n v="0"/>
    <n v="0"/>
    <n v="0"/>
    <n v="0"/>
    <n v="0"/>
    <n v="0"/>
    <n v="0"/>
  </r>
  <r>
    <x v="1"/>
    <x v="19"/>
    <d v="2034-02-01T00:00:00"/>
    <n v="0"/>
    <n v="0"/>
    <n v="0"/>
    <n v="0"/>
    <n v="0"/>
    <n v="0"/>
    <n v="0"/>
  </r>
  <r>
    <x v="2"/>
    <x v="19"/>
    <d v="2034-03-01T00:00:00"/>
    <n v="6353.28975808"/>
    <n v="1606.9339259000001"/>
    <n v="8889.2378692999991"/>
    <n v="1606.9339259000001"/>
    <n v="2535.9481112199992"/>
    <n v="0"/>
    <n v="3.4085324075537624"/>
  </r>
  <r>
    <x v="3"/>
    <x v="19"/>
    <d v="2034-04-01T00:00:00"/>
    <n v="28749.895451029999"/>
    <n v="60.745086800000003"/>
    <n v="33190.129924499997"/>
    <n v="60.745086800000003"/>
    <n v="4440.2344734699982"/>
    <n v="0"/>
    <n v="6.1669923242638864"/>
  </r>
  <r>
    <x v="4"/>
    <x v="19"/>
    <d v="2034-05-01T00:00:00"/>
    <n v="91.054519999999997"/>
    <n v="90.478247984999996"/>
    <n v="310.35872599999999"/>
    <n v="90.478247984999996"/>
    <n v="219.30420599999999"/>
    <n v="0"/>
    <n v="0.29476371774193544"/>
  </r>
  <r>
    <x v="5"/>
    <x v="19"/>
    <d v="2034-06-01T00:00:00"/>
    <n v="10696.8203976"/>
    <n v="0"/>
    <n v="13060.1595782"/>
    <n v="0"/>
    <n v="2363.3391806"/>
    <n v="0"/>
    <n v="3.2824155286111112"/>
  </r>
  <r>
    <x v="6"/>
    <x v="19"/>
    <d v="2034-07-01T00:00:00"/>
    <n v="0"/>
    <n v="0"/>
    <n v="13.642967000000001"/>
    <n v="0"/>
    <n v="13.642967000000001"/>
    <n v="0"/>
    <n v="1.8337321236559141E-2"/>
  </r>
  <r>
    <x v="7"/>
    <x v="19"/>
    <d v="2034-08-01T00:00:00"/>
    <n v="0"/>
    <n v="0"/>
    <n v="0"/>
    <n v="0"/>
    <n v="0"/>
    <n v="0"/>
    <n v="0"/>
  </r>
  <r>
    <x v="8"/>
    <x v="19"/>
    <d v="2034-09-01T00:00:00"/>
    <n v="813.43042720000005"/>
    <n v="0"/>
    <n v="817.51621339999997"/>
    <n v="0"/>
    <n v="4.0857861999999159"/>
    <n v="0"/>
    <n v="5.6747030555554384E-3"/>
  </r>
  <r>
    <x v="9"/>
    <x v="19"/>
    <d v="2034-10-01T00:00:00"/>
    <n v="118.532023"/>
    <n v="0"/>
    <n v="405.71815100999999"/>
    <n v="0"/>
    <n v="287.18612801"/>
    <n v="0"/>
    <n v="0.38600286022849462"/>
  </r>
  <r>
    <x v="10"/>
    <x v="19"/>
    <d v="2034-11-01T00:00:00"/>
    <n v="0"/>
    <n v="0"/>
    <n v="0"/>
    <n v="0"/>
    <n v="0"/>
    <n v="0"/>
    <n v="0"/>
  </r>
  <r>
    <x v="11"/>
    <x v="19"/>
    <d v="2034-12-01T00:00:00"/>
    <n v="0"/>
    <n v="0"/>
    <n v="0"/>
    <n v="0"/>
    <n v="0"/>
    <n v="0"/>
    <n v="0"/>
  </r>
  <r>
    <x v="0"/>
    <x v="20"/>
    <d v="2035-01-01T00:00:00"/>
    <n v="0"/>
    <n v="0"/>
    <n v="0"/>
    <n v="0"/>
    <n v="0"/>
    <n v="0"/>
    <n v="0"/>
  </r>
  <r>
    <x v="1"/>
    <x v="20"/>
    <d v="2035-02-01T00:00:00"/>
    <n v="0"/>
    <n v="0"/>
    <n v="0"/>
    <n v="0"/>
    <n v="0"/>
    <n v="0"/>
    <n v="0"/>
  </r>
  <r>
    <x v="2"/>
    <x v="20"/>
    <d v="2035-03-01T00:00:00"/>
    <n v="4810.9307563000002"/>
    <n v="2.1125335999999999"/>
    <n v="7229.1624741300002"/>
    <n v="2.1125335999999999"/>
    <n v="2418.23171783"/>
    <n v="0"/>
    <n v="3.2503114486962366"/>
  </r>
  <r>
    <x v="3"/>
    <x v="20"/>
    <d v="2035-04-01T00:00:00"/>
    <n v="30723.283738300001"/>
    <n v="24.708770829999999"/>
    <n v="35354.980128199997"/>
    <n v="24.708770829999999"/>
    <n v="4631.6963898999966"/>
    <n v="0"/>
    <n v="6.4329116526388841"/>
  </r>
  <r>
    <x v="4"/>
    <x v="20"/>
    <d v="2035-05-01T00:00:00"/>
    <n v="108.2200622"/>
    <n v="180.99861920000001"/>
    <n v="386.17668400000002"/>
    <n v="180.99861920000001"/>
    <n v="277.95662179999999"/>
    <n v="0"/>
    <n v="0.37359760994623653"/>
  </r>
  <r>
    <x v="5"/>
    <x v="20"/>
    <d v="2035-06-01T00:00:00"/>
    <n v="13807.575477"/>
    <n v="0"/>
    <n v="16307.8303311"/>
    <n v="0"/>
    <n v="2500.2548540999996"/>
    <n v="0"/>
    <n v="3.4725761862499995"/>
  </r>
  <r>
    <x v="6"/>
    <x v="20"/>
    <d v="2035-07-01T00:00:00"/>
    <n v="0"/>
    <n v="0"/>
    <n v="0"/>
    <n v="0"/>
    <n v="0"/>
    <n v="0"/>
    <n v="0"/>
  </r>
  <r>
    <x v="7"/>
    <x v="20"/>
    <d v="2035-08-01T00:00:00"/>
    <n v="0"/>
    <n v="0"/>
    <n v="0"/>
    <n v="0"/>
    <n v="0"/>
    <n v="0"/>
    <n v="0"/>
  </r>
  <r>
    <x v="8"/>
    <x v="20"/>
    <d v="2035-09-01T00:00:00"/>
    <n v="112.2706829"/>
    <n v="0"/>
    <n v="272.85986580000002"/>
    <n v="0"/>
    <n v="160.58918290000003"/>
    <n v="0"/>
    <n v="0.22304053180555561"/>
  </r>
  <r>
    <x v="9"/>
    <x v="20"/>
    <d v="2035-10-01T00:00:00"/>
    <n v="144.2830975"/>
    <n v="0"/>
    <n v="484.76467120000001"/>
    <n v="0"/>
    <n v="340.48157370000001"/>
    <n v="0"/>
    <n v="0.4576365237903226"/>
  </r>
  <r>
    <x v="10"/>
    <x v="20"/>
    <d v="2035-11-01T00:00:00"/>
    <n v="0"/>
    <n v="0"/>
    <n v="0"/>
    <n v="0"/>
    <n v="0"/>
    <n v="0"/>
    <n v="0"/>
  </r>
  <r>
    <x v="11"/>
    <x v="20"/>
    <d v="2035-12-01T00:00:00"/>
    <n v="0"/>
    <n v="0"/>
    <n v="0"/>
    <n v="0"/>
    <n v="0"/>
    <n v="0"/>
    <n v="0"/>
  </r>
  <r>
    <x v="0"/>
    <x v="21"/>
    <d v="2036-01-01T00:00:00"/>
    <n v="0"/>
    <n v="0"/>
    <n v="0"/>
    <n v="0"/>
    <n v="0"/>
    <n v="0"/>
    <n v="0"/>
  </r>
  <r>
    <x v="1"/>
    <x v="21"/>
    <d v="2036-02-01T00:00:00"/>
    <n v="0"/>
    <n v="0"/>
    <n v="0"/>
    <n v="0"/>
    <n v="0"/>
    <n v="0"/>
    <n v="0"/>
  </r>
  <r>
    <x v="2"/>
    <x v="21"/>
    <d v="2036-03-01T00:00:00"/>
    <n v="5848.5374531999996"/>
    <n v="0"/>
    <n v="8955.2911661599992"/>
    <n v="0"/>
    <n v="3106.7537129599996"/>
    <n v="0"/>
    <n v="4.1757442378494618"/>
  </r>
  <r>
    <x v="3"/>
    <x v="21"/>
    <d v="2036-04-01T00:00:00"/>
    <n v="24414.375164900001"/>
    <n v="230.92430250000001"/>
    <n v="28380.846275399999"/>
    <n v="230.92430250000001"/>
    <n v="3966.4711104999988"/>
    <n v="0"/>
    <n v="5.5089876534722206"/>
  </r>
  <r>
    <x v="4"/>
    <x v="21"/>
    <d v="2036-05-01T00:00:00"/>
    <n v="117.56264584"/>
    <n v="161.52483899999999"/>
    <n v="442.53981199999998"/>
    <n v="161.52483899999999"/>
    <n v="324.97716615999997"/>
    <n v="0"/>
    <n v="0.436797266344086"/>
  </r>
  <r>
    <x v="5"/>
    <x v="21"/>
    <d v="2036-06-01T00:00:00"/>
    <n v="18036.372934700001"/>
    <n v="0"/>
    <n v="20780.376902"/>
    <n v="0"/>
    <n v="2744.0039672999992"/>
    <n v="0"/>
    <n v="3.8111166212499992"/>
  </r>
  <r>
    <x v="6"/>
    <x v="21"/>
    <d v="2036-07-01T00:00:00"/>
    <n v="0"/>
    <n v="0"/>
    <n v="0"/>
    <n v="0"/>
    <n v="0"/>
    <n v="0"/>
    <n v="0"/>
  </r>
  <r>
    <x v="7"/>
    <x v="21"/>
    <d v="2036-08-01T00:00:00"/>
    <n v="0"/>
    <n v="0"/>
    <n v="0"/>
    <n v="0"/>
    <n v="0"/>
    <n v="0"/>
    <n v="0"/>
  </r>
  <r>
    <x v="8"/>
    <x v="21"/>
    <d v="2036-09-01T00:00:00"/>
    <n v="50.092781000000002"/>
    <n v="0"/>
    <n v="164.72466865999999"/>
    <n v="0"/>
    <n v="114.63188765999999"/>
    <n v="0"/>
    <n v="0.1592109550833333"/>
  </r>
  <r>
    <x v="9"/>
    <x v="21"/>
    <d v="2036-10-01T00:00:00"/>
    <n v="311.17284899999999"/>
    <n v="0"/>
    <n v="799.34868396000002"/>
    <n v="0"/>
    <n v="488.17583496000003"/>
    <n v="0"/>
    <n v="0.65615031580645167"/>
  </r>
  <r>
    <x v="10"/>
    <x v="21"/>
    <d v="2036-11-01T00:00:00"/>
    <n v="0"/>
    <n v="0"/>
    <n v="0"/>
    <n v="0"/>
    <n v="0"/>
    <n v="0"/>
    <n v="0"/>
  </r>
  <r>
    <x v="11"/>
    <x v="21"/>
    <d v="2036-12-01T00:00:00"/>
    <n v="0"/>
    <n v="0"/>
    <n v="0"/>
    <n v="0"/>
    <n v="0"/>
    <n v="0"/>
    <n v="0"/>
  </r>
  <r>
    <x v="0"/>
    <x v="22"/>
    <d v="2037-01-01T00:00:00"/>
    <n v="0"/>
    <n v="0"/>
    <n v="0"/>
    <n v="0"/>
    <n v="0"/>
    <n v="0"/>
    <n v="0"/>
  </r>
  <r>
    <x v="1"/>
    <x v="22"/>
    <d v="2037-02-01T00:00:00"/>
    <n v="0"/>
    <n v="0"/>
    <n v="0"/>
    <n v="0"/>
    <n v="0"/>
    <n v="0"/>
    <n v="0"/>
  </r>
  <r>
    <x v="2"/>
    <x v="22"/>
    <d v="2037-03-01T00:00:00"/>
    <n v="4668.7438161"/>
    <n v="0"/>
    <n v="6132.0798269999996"/>
    <n v="0"/>
    <n v="1463.3360108999996"/>
    <n v="0"/>
    <n v="1.9668494770161284"/>
  </r>
  <r>
    <x v="3"/>
    <x v="22"/>
    <d v="2037-04-01T00:00:00"/>
    <n v="43881.651982399999"/>
    <n v="309.10416070000002"/>
    <n v="49532.450857600001"/>
    <n v="309.10416070000002"/>
    <n v="5650.7988752000019"/>
    <n v="0"/>
    <n v="7.8483317711111145"/>
  </r>
  <r>
    <x v="4"/>
    <x v="22"/>
    <d v="2037-05-01T00:00:00"/>
    <n v="1848.5396370000001"/>
    <n v="99.257717299999996"/>
    <n v="2598.7494329000001"/>
    <n v="99.257717299999996"/>
    <n v="750.20979590000002"/>
    <n v="0"/>
    <n v="1.0083464998655913"/>
  </r>
  <r>
    <x v="5"/>
    <x v="22"/>
    <d v="2037-06-01T00:00:00"/>
    <n v="12986.113872399999"/>
    <n v="0"/>
    <n v="15424.485019"/>
    <n v="0"/>
    <n v="2438.3711466000004"/>
    <n v="0"/>
    <n v="3.3866265925000008"/>
  </r>
  <r>
    <x v="6"/>
    <x v="22"/>
    <d v="2037-07-01T00:00:00"/>
    <n v="0"/>
    <n v="0"/>
    <n v="0"/>
    <n v="0"/>
    <n v="0"/>
    <n v="0"/>
    <n v="0"/>
  </r>
  <r>
    <x v="7"/>
    <x v="22"/>
    <d v="2037-08-01T00:00:00"/>
    <n v="0"/>
    <n v="0"/>
    <n v="0"/>
    <n v="0"/>
    <n v="0"/>
    <n v="0"/>
    <n v="0"/>
  </r>
  <r>
    <x v="8"/>
    <x v="22"/>
    <d v="2037-09-01T00:00:00"/>
    <n v="220.24389400000001"/>
    <n v="0"/>
    <n v="376.31874307999999"/>
    <n v="0"/>
    <n v="156.07484907999998"/>
    <n v="0"/>
    <n v="0.21677062372222219"/>
  </r>
  <r>
    <x v="9"/>
    <x v="22"/>
    <d v="2037-10-01T00:00:00"/>
    <n v="292.58050350000002"/>
    <n v="0"/>
    <n v="756.55266059999997"/>
    <n v="0"/>
    <n v="463.97215709999995"/>
    <n v="0"/>
    <n v="0.62361849072580644"/>
  </r>
  <r>
    <x v="10"/>
    <x v="22"/>
    <d v="2037-11-01T00:00:00"/>
    <n v="3.0675507400000002"/>
    <n v="0"/>
    <n v="65.406689999999998"/>
    <n v="0"/>
    <n v="62.339139259999996"/>
    <n v="0"/>
    <n v="8.6582137861111103E-2"/>
  </r>
  <r>
    <x v="11"/>
    <x v="22"/>
    <d v="2037-12-01T00:00:00"/>
    <n v="0"/>
    <n v="0"/>
    <n v="0"/>
    <n v="0"/>
    <n v="0"/>
    <n v="0"/>
    <n v="0"/>
  </r>
  <r>
    <x v="0"/>
    <x v="23"/>
    <d v="2038-01-01T00:00:00"/>
    <n v="0"/>
    <n v="0"/>
    <n v="0"/>
    <n v="0"/>
    <n v="0"/>
    <n v="0"/>
    <n v="0"/>
  </r>
  <r>
    <x v="1"/>
    <x v="23"/>
    <d v="2038-02-01T00:00:00"/>
    <n v="0"/>
    <n v="0"/>
    <n v="0"/>
    <n v="0"/>
    <n v="0"/>
    <n v="0"/>
    <n v="0"/>
  </r>
  <r>
    <x v="2"/>
    <x v="23"/>
    <d v="2038-03-01T00:00:00"/>
    <n v="6049.2679525399999"/>
    <n v="0.74940110000000004"/>
    <n v="7779.8335829999996"/>
    <n v="0.74940110000000004"/>
    <n v="1730.5656304599997"/>
    <n v="0"/>
    <n v="2.3260290731989244"/>
  </r>
  <r>
    <x v="3"/>
    <x v="23"/>
    <d v="2038-04-01T00:00:00"/>
    <n v="37175.623352360002"/>
    <n v="0"/>
    <n v="42505.825561199999"/>
    <n v="0"/>
    <n v="5330.2022088399972"/>
    <n v="0"/>
    <n v="7.4030586233888851"/>
  </r>
  <r>
    <x v="4"/>
    <x v="23"/>
    <d v="2038-05-01T00:00:00"/>
    <n v="676.69639370000004"/>
    <n v="106.30634360000001"/>
    <n v="1194.0589983"/>
    <n v="106.30634360000001"/>
    <n v="517.36260459999994"/>
    <n v="0"/>
    <n v="0.69537984489247295"/>
  </r>
  <r>
    <x v="5"/>
    <x v="23"/>
    <d v="2038-06-01T00:00:00"/>
    <n v="12907.885372500001"/>
    <n v="0"/>
    <n v="15088.7684015"/>
    <n v="0"/>
    <n v="2180.8830289999987"/>
    <n v="0"/>
    <n v="3.0290042069444425"/>
  </r>
  <r>
    <x v="6"/>
    <x v="23"/>
    <d v="2038-07-01T00:00:00"/>
    <n v="0"/>
    <n v="0"/>
    <n v="3.3067856"/>
    <n v="0"/>
    <n v="3.3067856"/>
    <n v="0"/>
    <n v="4.4446043010752685E-3"/>
  </r>
  <r>
    <x v="7"/>
    <x v="23"/>
    <d v="2038-08-01T00:00:00"/>
    <n v="0"/>
    <n v="0"/>
    <n v="0"/>
    <n v="0"/>
    <n v="0"/>
    <n v="0"/>
    <n v="0"/>
  </r>
  <r>
    <x v="8"/>
    <x v="23"/>
    <d v="2038-09-01T00:00:00"/>
    <n v="263.125246"/>
    <n v="0"/>
    <n v="462.68151769999997"/>
    <n v="0"/>
    <n v="199.55627169999997"/>
    <n v="0"/>
    <n v="0.27716148847222216"/>
  </r>
  <r>
    <x v="9"/>
    <x v="23"/>
    <d v="2038-10-01T00:00:00"/>
    <n v="552.81617740000002"/>
    <n v="0"/>
    <n v="920.68324440000004"/>
    <n v="0"/>
    <n v="367.86706700000002"/>
    <n v="0"/>
    <n v="0.49444498252688179"/>
  </r>
  <r>
    <x v="10"/>
    <x v="23"/>
    <d v="2038-11-01T00:00:00"/>
    <n v="0"/>
    <n v="0"/>
    <n v="0"/>
    <n v="0"/>
    <n v="0"/>
    <n v="0"/>
    <n v="0"/>
  </r>
  <r>
    <x v="11"/>
    <x v="23"/>
    <d v="2038-12-01T00:00:00"/>
    <n v="14.8139115"/>
    <n v="0"/>
    <n v="236.68532529999999"/>
    <n v="0"/>
    <n v="221.8714138"/>
    <n v="0"/>
    <n v="0.2982142658602150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52">
  <r>
    <x v="0"/>
    <x v="0"/>
    <n v="0"/>
    <n v="0"/>
    <n v="0"/>
    <n v="0"/>
    <n v="801431.87603000004"/>
    <n v="1077.1933817607501"/>
    <n v="1000.0356399999999"/>
    <n v="1150"/>
    <n v="4412.3937757900003"/>
    <n v="5.9306367954166603"/>
    <n v="0"/>
    <n v="122.71829"/>
    <n v="123309.61963"/>
    <n v="165.73873606182701"/>
    <n v="137.71654000000001"/>
    <n v="205.84639999999999"/>
    <x v="0"/>
  </r>
  <r>
    <x v="0"/>
    <x v="1"/>
    <n v="57317.346141000002"/>
    <n v="77.039443737903198"/>
    <n v="51.334156"/>
    <n v="97.522819999999996"/>
    <n v="786901.10291000002"/>
    <n v="1057.6627727284899"/>
    <n v="1000.60547"/>
    <n v="1199.6439"/>
    <n v="0"/>
    <n v="0"/>
    <n v="0"/>
    <n v="0"/>
    <n v="64133.895729999997"/>
    <n v="86.201472755376301"/>
    <n v="64.430859999999996"/>
    <n v="105.82899999999999"/>
    <x v="0"/>
  </r>
  <r>
    <x v="1"/>
    <x v="0"/>
    <n v="0"/>
    <n v="0"/>
    <n v="0"/>
    <n v="0"/>
    <n v="721454.81851999997"/>
    <n v="1073.5934799404699"/>
    <n v="1000.3113"/>
    <n v="1150"/>
    <n v="2809.0145017999998"/>
    <n v="4.18008110386904"/>
    <n v="0"/>
    <n v="100.430756"/>
    <n v="109677.60215000001"/>
    <n v="163.21071748511901"/>
    <n v="133.30124000000001"/>
    <n v="196.55438000000001"/>
    <x v="0"/>
  </r>
  <r>
    <x v="1"/>
    <x v="1"/>
    <n v="44009.555044000001"/>
    <n v="65.490409291666595"/>
    <n v="47.858960000000003"/>
    <n v="80.053370000000001"/>
    <n v="709121.15856999997"/>
    <n v="1055.2398193005899"/>
    <n v="1000.0399"/>
    <n v="1188.5262"/>
    <n v="6.8672447500000002"/>
    <n v="1.0219114211309501E-2"/>
    <n v="0"/>
    <n v="6.3163605"/>
    <n v="51366.867482000001"/>
    <n v="76.438790895833307"/>
    <n v="62.08202"/>
    <n v="91.948580000000007"/>
    <x v="0"/>
  </r>
  <r>
    <x v="2"/>
    <x v="0"/>
    <n v="0"/>
    <n v="0"/>
    <n v="0"/>
    <n v="0"/>
    <n v="795483.33892999997"/>
    <n v="1069.1980361962301"/>
    <n v="1000.33203"/>
    <n v="1150"/>
    <n v="7129.1155436500003"/>
    <n v="9.5821445479166591"/>
    <n v="0"/>
    <n v="206.40561"/>
    <n v="114739.01153600001"/>
    <n v="154.21910152688099"/>
    <n v="120.20386000000001"/>
    <n v="191.97185999999999"/>
    <x v="0"/>
  </r>
  <r>
    <x v="2"/>
    <x v="1"/>
    <n v="44613.905723999997"/>
    <n v="59.964927048386997"/>
    <n v="41.097411999999998"/>
    <n v="76.618499999999997"/>
    <n v="782365.09657000005"/>
    <n v="1051.5659900134399"/>
    <n v="1000.1056"/>
    <n v="1225"/>
    <n v="840.0949038"/>
    <n v="1.12915981693548"/>
    <n v="0"/>
    <n v="123.03247"/>
    <n v="52572.166206000002"/>
    <n v="70.661513717741897"/>
    <n v="54.541699999999999"/>
    <n v="88.506065000000007"/>
    <x v="0"/>
  </r>
  <r>
    <x v="3"/>
    <x v="0"/>
    <n v="0"/>
    <n v="0"/>
    <n v="0"/>
    <n v="0"/>
    <n v="762445.77442000003"/>
    <n v="1058.9524644722201"/>
    <n v="1000.32104"/>
    <n v="1150"/>
    <n v="45484.040546600001"/>
    <n v="63.172278536944397"/>
    <n v="0"/>
    <n v="273.22354000000001"/>
    <n v="100298.27074000001"/>
    <n v="139.30315380555501"/>
    <n v="115.56317"/>
    <n v="164.74089000000001"/>
    <x v="0"/>
  </r>
  <r>
    <x v="3"/>
    <x v="1"/>
    <n v="39296.402216000002"/>
    <n v="54.578336411111103"/>
    <n v="37.721313000000002"/>
    <n v="72.273949999999999"/>
    <n v="756268.63304999995"/>
    <n v="1050.37310145833"/>
    <n v="1000.1342"/>
    <n v="1223.5786000000001"/>
    <n v="1642.2140833999999"/>
    <n v="2.2808528936111099"/>
    <n v="0"/>
    <n v="107.41829"/>
    <n v="46921.796434000004"/>
    <n v="65.169161713888798"/>
    <n v="50.285080000000001"/>
    <n v="83.126949999999994"/>
    <x v="0"/>
  </r>
  <r>
    <x v="4"/>
    <x v="0"/>
    <n v="0"/>
    <n v="0"/>
    <n v="0"/>
    <n v="0"/>
    <n v="798011.39685000002"/>
    <n v="1072.5959635080601"/>
    <n v="1000.251"/>
    <n v="1150"/>
    <n v="21611.5072062"/>
    <n v="29.047724739516099"/>
    <n v="0"/>
    <n v="225.93935999999999"/>
    <n v="112350.17346400001"/>
    <n v="151.00829766666601"/>
    <n v="114.81009"/>
    <n v="189.32532"/>
    <x v="0"/>
  </r>
  <r>
    <x v="4"/>
    <x v="1"/>
    <n v="39539.482339000002"/>
    <n v="53.144465509408597"/>
    <n v="36.312744000000002"/>
    <n v="69.090850000000003"/>
    <n v="777317.67486000003"/>
    <n v="1044.7818210483799"/>
    <n v="1000.006"/>
    <n v="1203.7783999999999"/>
    <n v="0"/>
    <n v="0"/>
    <n v="0"/>
    <n v="0"/>
    <n v="47680.877337999998"/>
    <n v="64.087200723118201"/>
    <n v="50.779297"/>
    <n v="79.739500000000007"/>
    <x v="0"/>
  </r>
  <r>
    <x v="5"/>
    <x v="0"/>
    <n v="0"/>
    <n v="0"/>
    <n v="0"/>
    <n v="0"/>
    <n v="780332.97675999999"/>
    <n v="1083.7958010555501"/>
    <n v="1000.3393600000001"/>
    <n v="1150"/>
    <n v="17724.011272010001"/>
    <n v="24.616682322236102"/>
    <n v="0"/>
    <n v="231.65671"/>
    <n v="117059.996141"/>
    <n v="162.58332797361101"/>
    <n v="123.188446"/>
    <n v="208.13025999999999"/>
    <x v="0"/>
  </r>
  <r>
    <x v="5"/>
    <x v="1"/>
    <n v="40615.786822000002"/>
    <n v="56.410815030555497"/>
    <n v="37.145091999999998"/>
    <n v="72.651139999999998"/>
    <n v="752375.63453000004"/>
    <n v="1044.96615906944"/>
    <n v="1000.0268600000001"/>
    <n v="1184.8794"/>
    <n v="0"/>
    <n v="0"/>
    <n v="0"/>
    <n v="0"/>
    <n v="48575.591163999998"/>
    <n v="67.466098838888797"/>
    <n v="52.636448000000001"/>
    <n v="82.651139999999998"/>
    <x v="0"/>
  </r>
  <r>
    <x v="6"/>
    <x v="0"/>
    <n v="0"/>
    <n v="0"/>
    <n v="0"/>
    <n v="0"/>
    <n v="812071.74879999994"/>
    <n v="1091.4942860215001"/>
    <n v="1000.6865"/>
    <n v="1150"/>
    <n v="16.860931000000001"/>
    <n v="2.2662541666666602E-2"/>
    <n v="0"/>
    <n v="15.679976999999999"/>
    <n v="132842.95606999999"/>
    <n v="178.552360309139"/>
    <n v="134.21656999999999"/>
    <n v="217.56769"/>
    <x v="0"/>
  </r>
  <r>
    <x v="6"/>
    <x v="1"/>
    <n v="49548.632942999997"/>
    <n v="66.597624923387002"/>
    <n v="44.248829999999998"/>
    <n v="87.823070000000001"/>
    <n v="790622.53751000005"/>
    <n v="1062.6647009543001"/>
    <n v="1000.08124"/>
    <n v="1225"/>
    <n v="0"/>
    <n v="0"/>
    <n v="0"/>
    <n v="0"/>
    <n v="57917.977513999998"/>
    <n v="77.846743970430097"/>
    <n v="59.198509999999999"/>
    <n v="97.823070000000001"/>
    <x v="0"/>
  </r>
  <r>
    <x v="7"/>
    <x v="0"/>
    <n v="0"/>
    <n v="0"/>
    <n v="0"/>
    <n v="0"/>
    <n v="811056.81099999999"/>
    <n v="1090.1301223118201"/>
    <n v="1000.97876"/>
    <n v="1150"/>
    <n v="155.80638250000001"/>
    <n v="0.209417180779569"/>
    <n v="0"/>
    <n v="65.976410000000001"/>
    <n v="130200.02996"/>
    <n v="175.000040268817"/>
    <n v="132.19862000000001"/>
    <n v="212.56533999999999"/>
    <x v="0"/>
  </r>
  <r>
    <x v="7"/>
    <x v="1"/>
    <n v="50480.163135000003"/>
    <n v="67.849681633064506"/>
    <n v="42.477393999999997"/>
    <n v="86.087599999999995"/>
    <n v="794032.83586999995"/>
    <n v="1067.2484353091299"/>
    <n v="1000.24805"/>
    <n v="1225"/>
    <n v="0"/>
    <n v="0"/>
    <n v="0"/>
    <n v="0"/>
    <n v="58687.995661000001"/>
    <n v="78.881714598118194"/>
    <n v="57.56456"/>
    <n v="96.087599999999995"/>
    <x v="0"/>
  </r>
  <r>
    <x v="8"/>
    <x v="0"/>
    <n v="0"/>
    <n v="0"/>
    <n v="0"/>
    <n v="0"/>
    <n v="778825.84149999998"/>
    <n v="1081.7025576388801"/>
    <n v="1000.0291999999999"/>
    <n v="1150"/>
    <n v="5439.0805756999998"/>
    <n v="7.5542785773611101"/>
    <n v="0"/>
    <n v="168.86276000000001"/>
    <n v="115563.02165900001"/>
    <n v="160.50419674861101"/>
    <n v="117.06421"/>
    <n v="208.28442000000001"/>
    <x v="0"/>
  </r>
  <r>
    <x v="8"/>
    <x v="1"/>
    <n v="48150.601977999999"/>
    <n v="66.875836080555501"/>
    <n v="39.426215999999997"/>
    <n v="82.011780000000002"/>
    <n v="763192.74331000005"/>
    <n v="1059.98992126388"/>
    <n v="1000.31445"/>
    <n v="1225"/>
    <n v="0"/>
    <n v="0"/>
    <n v="0"/>
    <n v="0"/>
    <n v="56199.344916000002"/>
    <n v="78.054645716666599"/>
    <n v="54.229145000000003"/>
    <n v="92.011780000000002"/>
    <x v="0"/>
  </r>
  <r>
    <x v="9"/>
    <x v="0"/>
    <n v="0"/>
    <n v="0"/>
    <n v="0"/>
    <n v="0"/>
    <n v="807796.71054999996"/>
    <n v="1085.7482668682701"/>
    <n v="1000.20776"/>
    <n v="1150"/>
    <n v="1786.9182897999999"/>
    <n v="2.40177189489247"/>
    <n v="0"/>
    <n v="160.16347999999999"/>
    <n v="116116.731361"/>
    <n v="156.070875485215"/>
    <n v="118.046936"/>
    <n v="196.47454999999999"/>
    <x v="0"/>
  </r>
  <r>
    <x v="9"/>
    <x v="1"/>
    <n v="49960.718252999999"/>
    <n v="67.151503028225804"/>
    <n v="53.198039999999999"/>
    <n v="83.478250000000003"/>
    <n v="779736.65165999997"/>
    <n v="1048.0331339516099"/>
    <n v="1000.0513999999999"/>
    <n v="1210.3762999999999"/>
    <n v="0"/>
    <n v="0"/>
    <n v="0"/>
    <n v="0"/>
    <n v="58466.433388999998"/>
    <n v="78.583915845430099"/>
    <n v="67.380089999999996"/>
    <n v="93.478250000000003"/>
    <x v="0"/>
  </r>
  <r>
    <x v="10"/>
    <x v="0"/>
    <n v="0"/>
    <n v="0"/>
    <n v="0"/>
    <n v="0"/>
    <n v="778405.27534000005"/>
    <n v="1081.1184379722199"/>
    <n v="1000.06177"/>
    <n v="1150"/>
    <n v="16803.051662499998"/>
    <n v="23.337571753472201"/>
    <n v="0"/>
    <n v="250.45047"/>
    <n v="113709.91082999999"/>
    <n v="157.930431708333"/>
    <n v="124.12864999999999"/>
    <n v="196.91489000000001"/>
    <x v="0"/>
  </r>
  <r>
    <x v="10"/>
    <x v="1"/>
    <n v="47284.021759000003"/>
    <n v="65.672252443055498"/>
    <n v="50.603682999999997"/>
    <n v="78.728359999999995"/>
    <n v="757842.28200999997"/>
    <n v="1052.5587250138799"/>
    <n v="1000.1909000000001"/>
    <n v="1218.3489999999999"/>
    <n v="0"/>
    <n v="0"/>
    <n v="0"/>
    <n v="0"/>
    <n v="54085.706910000001"/>
    <n v="75.119037375000005"/>
    <n v="61.929870000000001"/>
    <n v="88.077160000000006"/>
    <x v="0"/>
  </r>
  <r>
    <x v="11"/>
    <x v="0"/>
    <n v="0"/>
    <n v="0"/>
    <n v="0"/>
    <n v="0"/>
    <n v="794863.57987000002"/>
    <n v="1068.36502670698"/>
    <n v="1000.146"/>
    <n v="1150"/>
    <n v="16001.0521054"/>
    <n v="21.506790464247299"/>
    <n v="0"/>
    <n v="214.85500999999999"/>
    <n v="125468.434335"/>
    <n v="168.640368729838"/>
    <n v="127.527985"/>
    <n v="212.97336000000001"/>
    <x v="0"/>
  </r>
  <r>
    <x v="11"/>
    <x v="1"/>
    <n v="56017.455435999997"/>
    <n v="75.292278811827899"/>
    <n v="53.255093000000002"/>
    <n v="94.654399999999995"/>
    <n v="782655.31709999999"/>
    <n v="1051.95607137096"/>
    <n v="1000.09485"/>
    <n v="1192.1101000000001"/>
    <n v="0"/>
    <n v="0"/>
    <n v="0"/>
    <n v="0"/>
    <n v="63021.612464999998"/>
    <n v="84.706468366935397"/>
    <n v="65.784774999999996"/>
    <n v="104.28079"/>
    <x v="0"/>
  </r>
  <r>
    <x v="12"/>
    <x v="0"/>
    <n v="0"/>
    <n v="0"/>
    <n v="0"/>
    <n v="0"/>
    <n v="803605.07195000001"/>
    <n v="1080.11434401881"/>
    <n v="1000.6863"/>
    <n v="1150"/>
    <n v="6722.7604779000003"/>
    <n v="9.0359683842741898"/>
    <n v="0"/>
    <n v="178.10024999999999"/>
    <n v="130333.71545"/>
    <n v="175.179725067204"/>
    <n v="138.67563999999999"/>
    <n v="211.86735999999999"/>
    <x v="0"/>
  </r>
  <r>
    <x v="12"/>
    <x v="1"/>
    <n v="58509.005681000002"/>
    <n v="78.641136668010702"/>
    <n v="57.911377000000002"/>
    <n v="97.329539999999994"/>
    <n v="790434.66422999999"/>
    <n v="1062.4121831048301"/>
    <n v="1000.0945"/>
    <n v="1225"/>
    <n v="0"/>
    <n v="0"/>
    <n v="0"/>
    <n v="0"/>
    <n v="64879.582920000001"/>
    <n v="87.203740483870902"/>
    <n v="70.581059999999994"/>
    <n v="105.52449"/>
    <x v="0"/>
  </r>
  <r>
    <x v="13"/>
    <x v="0"/>
    <n v="0"/>
    <n v="0"/>
    <n v="0"/>
    <n v="0"/>
    <n v="751992.08493000001"/>
    <n v="1080.44839788793"/>
    <n v="1000.2229"/>
    <n v="1150"/>
    <n v="4526.9116875999998"/>
    <n v="6.5041834591954002"/>
    <n v="0"/>
    <n v="175.56704999999999"/>
    <n v="118966.12977"/>
    <n v="170.92834737068901"/>
    <n v="128.57579000000001"/>
    <n v="211.48887999999999"/>
    <x v="0"/>
  </r>
  <r>
    <x v="13"/>
    <x v="1"/>
    <n v="48211.015169999999"/>
    <n v="69.268699956896498"/>
    <n v="45.708419999999997"/>
    <n v="86.524460000000005"/>
    <n v="736460.60277999996"/>
    <n v="1058.1330499712601"/>
    <n v="1000.0590999999999"/>
    <n v="1225"/>
    <n v="2.9306450000000002"/>
    <n v="4.21069683908045E-3"/>
    <n v="0"/>
    <n v="2.9306450000000002"/>
    <n v="55661.110321"/>
    <n v="79.972859656609103"/>
    <n v="59.714500000000001"/>
    <n v="97.792630000000003"/>
    <x v="0"/>
  </r>
  <r>
    <x v="14"/>
    <x v="0"/>
    <n v="0"/>
    <n v="0"/>
    <n v="0"/>
    <n v="0"/>
    <n v="806131.96034999995"/>
    <n v="1083.5106993951599"/>
    <n v="1000.26294"/>
    <n v="1150"/>
    <n v="17778.95732302"/>
    <n v="23.896448014811799"/>
    <n v="0"/>
    <n v="234.31699"/>
    <n v="117138.026675"/>
    <n v="157.44358424059101"/>
    <n v="117.93134999999999"/>
    <n v="202.87818999999999"/>
    <x v="0"/>
  </r>
  <r>
    <x v="14"/>
    <x v="1"/>
    <n v="47764.627582000001"/>
    <n v="64.199768255376298"/>
    <n v="41.075405000000003"/>
    <n v="82.364493999999993"/>
    <n v="784433.41001999995"/>
    <n v="1054.3459812096701"/>
    <n v="1000.1913500000001"/>
    <n v="1224.6895999999999"/>
    <n v="177.38309760000001"/>
    <n v="0.238418141935483"/>
    <n v="0"/>
    <n v="47.767184999999998"/>
    <n v="55496.578407000001"/>
    <n v="74.592175278225795"/>
    <n v="54.647170000000003"/>
    <n v="94.603189999999998"/>
    <x v="0"/>
  </r>
  <r>
    <x v="15"/>
    <x v="0"/>
    <n v="0"/>
    <n v="0"/>
    <n v="0"/>
    <n v="0"/>
    <n v="772596.29197000002"/>
    <n v="1073.0504055138799"/>
    <n v="1000.19543"/>
    <n v="1150"/>
    <n v="20610.834136099998"/>
    <n v="28.626158522361099"/>
    <n v="0"/>
    <n v="289.41897999999998"/>
    <n v="112570.037471"/>
    <n v="156.34727426527701"/>
    <n v="119.72601"/>
    <n v="201.65889999999999"/>
    <x v="0"/>
  </r>
  <r>
    <x v="15"/>
    <x v="1"/>
    <n v="41643.534033000004"/>
    <n v="57.8382417125"/>
    <n v="38.137023999999997"/>
    <n v="82.060469999999995"/>
    <n v="755139.23432000005"/>
    <n v="1048.80449211111"/>
    <n v="1000.29767"/>
    <n v="1225"/>
    <n v="800.86982339999997"/>
    <n v="1.1123191991666601"/>
    <n v="0"/>
    <n v="106.58822000000001"/>
    <n v="49262.316998000002"/>
    <n v="68.419884719444397"/>
    <n v="51.403404000000002"/>
    <n v="93.420590000000004"/>
    <x v="0"/>
  </r>
  <r>
    <x v="16"/>
    <x v="0"/>
    <n v="0"/>
    <n v="0"/>
    <n v="0"/>
    <n v="0"/>
    <n v="803158.73505999998"/>
    <n v="1079.5144288440799"/>
    <n v="1000.05396"/>
    <n v="1150"/>
    <n v="12181.538040699999"/>
    <n v="16.373035000940799"/>
    <n v="0"/>
    <n v="218.73214999999999"/>
    <n v="119588.377737"/>
    <n v="160.737066850806"/>
    <n v="121.74843"/>
    <n v="200.25594000000001"/>
    <x v="0"/>
  </r>
  <r>
    <x v="16"/>
    <x v="1"/>
    <n v="39145.990895000003"/>
    <n v="52.615579159946201"/>
    <n v="35.427259999999997"/>
    <n v="69.529409999999999"/>
    <n v="777732.79767999996"/>
    <n v="1045.33978182795"/>
    <n v="1000.08875"/>
    <n v="1210.3376000000001"/>
    <n v="10.136298999999999"/>
    <n v="1.3624057795698899E-2"/>
    <n v="0"/>
    <n v="10.136298999999999"/>
    <n v="47276.875845000002"/>
    <n v="63.544187963709597"/>
    <n v="50.217486999999998"/>
    <n v="80.789619999999999"/>
    <x v="0"/>
  </r>
  <r>
    <x v="17"/>
    <x v="0"/>
    <n v="0"/>
    <n v="0"/>
    <n v="0"/>
    <n v="0"/>
    <n v="773586.99540000001"/>
    <n v="1074.4263825"/>
    <n v="1000.0951"/>
    <n v="1150"/>
    <n v="13778.515278962999"/>
    <n v="19.1368267763375"/>
    <n v="0"/>
    <n v="232.54544000000001"/>
    <n v="123198.35421999999"/>
    <n v="171.108825305555"/>
    <n v="125.50407"/>
    <n v="217.56778"/>
    <x v="0"/>
  </r>
  <r>
    <x v="17"/>
    <x v="1"/>
    <n v="40625.601838000002"/>
    <n v="56.424446997222198"/>
    <n v="36.958550000000002"/>
    <n v="73.677170000000004"/>
    <n v="752736.82077999995"/>
    <n v="1045.4678066388799"/>
    <n v="1000.01526"/>
    <n v="1200.2229"/>
    <n v="0"/>
    <n v="0"/>
    <n v="0"/>
    <n v="0"/>
    <n v="48604.036893999997"/>
    <n v="67.5056067972222"/>
    <n v="52.471780000000003"/>
    <n v="84.099249999999998"/>
    <x v="0"/>
  </r>
  <r>
    <x v="18"/>
    <x v="0"/>
    <n v="0"/>
    <n v="0"/>
    <n v="0"/>
    <n v="0"/>
    <n v="801636.64598999999"/>
    <n v="1077.4686102016101"/>
    <n v="1000.7051"/>
    <n v="1150"/>
    <n v="1601.1927375499999"/>
    <n v="2.1521407762768798"/>
    <n v="0"/>
    <n v="103.904144"/>
    <n v="137755.09400000001"/>
    <n v="185.154696236559"/>
    <n v="135.45317"/>
    <n v="232.81783999999999"/>
    <x v="0"/>
  </r>
  <r>
    <x v="18"/>
    <x v="1"/>
    <n v="48277.329447999997"/>
    <n v="64.888883666666601"/>
    <n v="44.862029999999997"/>
    <n v="90.881789999999995"/>
    <n v="782122.11254999996"/>
    <n v="1051.2393985886999"/>
    <n v="1000.2856"/>
    <n v="1194.6871000000001"/>
    <n v="0"/>
    <n v="0"/>
    <n v="0"/>
    <n v="0"/>
    <n v="56668.537772999996"/>
    <n v="76.167389479838704"/>
    <n v="59.538400000000003"/>
    <n v="101.15488999999999"/>
    <x v="0"/>
  </r>
  <r>
    <x v="19"/>
    <x v="0"/>
    <n v="0"/>
    <n v="0"/>
    <n v="0"/>
    <n v="0"/>
    <n v="805085.16209999996"/>
    <n v="1082.1037125"/>
    <n v="1000.18933"/>
    <n v="1150"/>
    <n v="47.581497499999998"/>
    <n v="6.3953625672043005E-2"/>
    <n v="0"/>
    <n v="21.935822000000002"/>
    <n v="138108.98431"/>
    <n v="185.630355255376"/>
    <n v="136.64984000000001"/>
    <n v="236.28098"/>
    <x v="0"/>
  </r>
  <r>
    <x v="19"/>
    <x v="1"/>
    <n v="51669.815258000002"/>
    <n v="69.448676422042993"/>
    <n v="43.953330000000001"/>
    <n v="87.845470000000006"/>
    <n v="787420.14853999997"/>
    <n v="1058.3604147043"/>
    <n v="1000.1797"/>
    <n v="1196.8269"/>
    <n v="0"/>
    <n v="0"/>
    <n v="0"/>
    <n v="0"/>
    <n v="59835.564127999998"/>
    <n v="80.4241453333333"/>
    <n v="58.567303000000003"/>
    <n v="97.845470000000006"/>
    <x v="0"/>
  </r>
  <r>
    <x v="20"/>
    <x v="0"/>
    <n v="0"/>
    <n v="0"/>
    <n v="0"/>
    <n v="0"/>
    <n v="784087.73317999998"/>
    <n v="1089.0107405277699"/>
    <n v="1000.0974"/>
    <n v="1150"/>
    <n v="5455.0682528500001"/>
    <n v="7.5764836845138799"/>
    <n v="0"/>
    <n v="194.15341000000001"/>
    <n v="123274.75457200001"/>
    <n v="171.21493690555499"/>
    <n v="123.729935"/>
    <n v="216.29259999999999"/>
    <x v="0"/>
  </r>
  <r>
    <x v="20"/>
    <x v="1"/>
    <n v="48724.791255999997"/>
    <n v="67.673321188888806"/>
    <n v="52.590716999999998"/>
    <n v="82.905500000000004"/>
    <n v="757782.07750000001"/>
    <n v="1052.47510763888"/>
    <n v="1000.2388"/>
    <n v="1225"/>
    <n v="0"/>
    <n v="0"/>
    <n v="0"/>
    <n v="0"/>
    <n v="56751.538404999999"/>
    <n v="78.821581118055505"/>
    <n v="66.382670000000005"/>
    <n v="93.243629999999996"/>
    <x v="0"/>
  </r>
  <r>
    <x v="21"/>
    <x v="0"/>
    <n v="0"/>
    <n v="0"/>
    <n v="0"/>
    <n v="0"/>
    <n v="813450.75540000002"/>
    <n v="1093.34778951612"/>
    <n v="1000.2886"/>
    <n v="1150"/>
    <n v="2433.670697"/>
    <n v="3.27106276478494"/>
    <n v="0"/>
    <n v="145.5994"/>
    <n v="122873.044744"/>
    <n v="165.151941860215"/>
    <n v="118.85502"/>
    <n v="215.47763"/>
    <x v="0"/>
  </r>
  <r>
    <x v="21"/>
    <x v="1"/>
    <n v="49820.435182000001"/>
    <n v="66.962950513440802"/>
    <n v="53.047620000000002"/>
    <n v="86.665694999999999"/>
    <n v="781615.02836999996"/>
    <n v="1050.55783383064"/>
    <n v="1000.0044"/>
    <n v="1223.0954999999999"/>
    <n v="0"/>
    <n v="0"/>
    <n v="0"/>
    <n v="0"/>
    <n v="58331.427637000001"/>
    <n v="78.402456501344005"/>
    <n v="67.260574000000005"/>
    <n v="96.890649999999994"/>
    <x v="0"/>
  </r>
  <r>
    <x v="22"/>
    <x v="0"/>
    <n v="0"/>
    <n v="0"/>
    <n v="0"/>
    <n v="0"/>
    <n v="784835.28125999996"/>
    <n v="1090.0490017499999"/>
    <n v="1000.0282999999999"/>
    <n v="1150"/>
    <n v="17814.586225304"/>
    <n v="24.742480868477699"/>
    <n v="0"/>
    <n v="237.82077000000001"/>
    <n v="119622.63962099999"/>
    <n v="166.142555029166"/>
    <n v="125.161995"/>
    <n v="209.89392000000001"/>
    <x v="0"/>
  </r>
  <r>
    <x v="22"/>
    <x v="1"/>
    <n v="51195.416815999997"/>
    <n v="71.104745577777706"/>
    <n v="49.296143000000001"/>
    <n v="88.86"/>
    <n v="761371.92053"/>
    <n v="1057.46100073611"/>
    <n v="1000.18896"/>
    <n v="1225"/>
    <n v="0"/>
    <n v="0"/>
    <n v="0"/>
    <n v="0"/>
    <n v="57902.157513999999"/>
    <n v="80.419663213888796"/>
    <n v="61.024635000000004"/>
    <n v="98.414259999999999"/>
    <x v="0"/>
  </r>
  <r>
    <x v="23"/>
    <x v="0"/>
    <n v="0"/>
    <n v="0"/>
    <n v="0"/>
    <n v="0"/>
    <n v="803733.58536000003"/>
    <n v="1080.28707709677"/>
    <n v="1000.7173"/>
    <n v="1150"/>
    <n v="18039.68344406"/>
    <n v="24.246886349543001"/>
    <n v="0"/>
    <n v="228.08115000000001"/>
    <n v="130826.29878"/>
    <n v="175.84179943548301"/>
    <n v="135.00987000000001"/>
    <n v="218.58931999999999"/>
    <x v="0"/>
  </r>
  <r>
    <x v="23"/>
    <x v="1"/>
    <n v="57283.481703999998"/>
    <n v="76.9939270215053"/>
    <n v="59.846783000000002"/>
    <n v="94.949036000000007"/>
    <n v="785075.15873000002"/>
    <n v="1055.2085466801"/>
    <n v="1000.2898"/>
    <n v="1202.5074"/>
    <n v="0"/>
    <n v="0"/>
    <n v="0"/>
    <n v="0"/>
    <n v="64155.543887"/>
    <n v="86.230569740591307"/>
    <n v="70.113150000000005"/>
    <n v="103.39641"/>
    <x v="0"/>
  </r>
  <r>
    <x v="24"/>
    <x v="0"/>
    <n v="0"/>
    <n v="0"/>
    <n v="0"/>
    <n v="0"/>
    <n v="809907.47858"/>
    <n v="1088.5853206720401"/>
    <n v="1000.12317"/>
    <n v="1150"/>
    <n v="6067.4720932"/>
    <n v="8.1552044263440795"/>
    <n v="0"/>
    <n v="157.82375999999999"/>
    <n v="134455.25797999999"/>
    <n v="180.719432768817"/>
    <n v="141.95245"/>
    <n v="225.26348999999999"/>
    <x v="0"/>
  </r>
  <r>
    <x v="24"/>
    <x v="1"/>
    <n v="53690.321215000004"/>
    <n v="72.164410235215001"/>
    <n v="53.787838000000001"/>
    <n v="86.580200000000005"/>
    <n v="795353.32276000001"/>
    <n v="1069.02328327956"/>
    <n v="1000.06323"/>
    <n v="1225"/>
    <n v="781.00385976999996"/>
    <n v="1.0497363706586"/>
    <n v="0"/>
    <n v="60.035767"/>
    <n v="60000.612713000002"/>
    <n v="80.645984829301"/>
    <n v="65.951419999999999"/>
    <n v="98.199939999999998"/>
    <x v="0"/>
  </r>
  <r>
    <x v="25"/>
    <x v="0"/>
    <n v="0"/>
    <n v="0"/>
    <n v="0"/>
    <n v="0"/>
    <n v="731935.14760999999"/>
    <n v="1089.1892077529701"/>
    <n v="1000.06274"/>
    <n v="1150"/>
    <n v="1892.5257047699999"/>
    <n v="2.8162584892410698"/>
    <n v="0"/>
    <n v="151.76962"/>
    <n v="120200.82312"/>
    <n v="178.8702725"/>
    <n v="136.34450000000001"/>
    <n v="226.00747999999999"/>
    <x v="0"/>
  </r>
  <r>
    <x v="25"/>
    <x v="1"/>
    <n v="49053.909088"/>
    <n v="72.996888523809503"/>
    <n v="54.980457000000001"/>
    <n v="89.624724999999998"/>
    <n v="711818.52286999999"/>
    <n v="1059.2537542708301"/>
    <n v="1000.44073"/>
    <n v="1225"/>
    <n v="0"/>
    <n v="0"/>
    <n v="0"/>
    <n v="0"/>
    <n v="56175.809658999999"/>
    <n v="83.594954849702305"/>
    <n v="67.623059999999995"/>
    <n v="100.4722"/>
    <x v="0"/>
  </r>
  <r>
    <x v="26"/>
    <x v="0"/>
    <n v="0"/>
    <n v="0"/>
    <n v="0"/>
    <n v="0"/>
    <n v="812342.18744999997"/>
    <n v="1091.85777883064"/>
    <n v="1000.51526"/>
    <n v="1150"/>
    <n v="20389.537505799999"/>
    <n v="27.405292346505298"/>
    <n v="0"/>
    <n v="241.76410000000001"/>
    <n v="121892.390034"/>
    <n v="163.83385757258"/>
    <n v="120.218796"/>
    <n v="226.93134000000001"/>
    <x v="0"/>
  </r>
  <r>
    <x v="26"/>
    <x v="1"/>
    <n v="49368.781958"/>
    <n v="66.355889728494603"/>
    <n v="48.187396999999997"/>
    <n v="86.601420000000005"/>
    <n v="786678.96741000004"/>
    <n v="1057.36420350806"/>
    <n v="1000.19946"/>
    <n v="1225"/>
    <n v="172.46103553"/>
    <n v="0.23180246711021499"/>
    <n v="0"/>
    <n v="54.349007"/>
    <n v="57012.554743000001"/>
    <n v="76.629777880376295"/>
    <n v="60.933349999999997"/>
    <n v="99.145430000000005"/>
    <x v="0"/>
  </r>
  <r>
    <x v="27"/>
    <x v="0"/>
    <n v="0"/>
    <n v="0"/>
    <n v="0"/>
    <n v="0"/>
    <n v="784932.93446000002"/>
    <n v="1090.18463119444"/>
    <n v="1000.1603"/>
    <n v="1150"/>
    <n v="26493.4141523"/>
    <n v="36.796408544861102"/>
    <n v="0"/>
    <n v="296.39699999999999"/>
    <n v="119068.636025"/>
    <n v="165.37310559027699"/>
    <n v="117.434105"/>
    <n v="225.21593999999999"/>
    <x v="0"/>
  </r>
  <r>
    <x v="27"/>
    <x v="1"/>
    <n v="43612.314887"/>
    <n v="60.572659565277696"/>
    <n v="38.087542999999997"/>
    <n v="82.755579999999995"/>
    <n v="757257.34903000004"/>
    <n v="1051.74631809722"/>
    <n v="1000.1134"/>
    <n v="1225"/>
    <n v="610.66763434999996"/>
    <n v="0.84814949215277702"/>
    <n v="0"/>
    <n v="63.366979999999998"/>
    <n v="51124.369579999999"/>
    <n v="71.006068861111103"/>
    <n v="51.323900000000002"/>
    <n v="94.397099999999995"/>
    <x v="0"/>
  </r>
  <r>
    <x v="28"/>
    <x v="0"/>
    <n v="0"/>
    <n v="0"/>
    <n v="0"/>
    <n v="0"/>
    <n v="813868.36048000003"/>
    <n v="1093.90908666666"/>
    <n v="1000.26697"/>
    <n v="1150"/>
    <n v="10239.173521299999"/>
    <n v="13.7623300017473"/>
    <n v="0"/>
    <n v="237.20596"/>
    <n v="129228.492744"/>
    <n v="173.69421067741899"/>
    <n v="123.03440999999999"/>
    <n v="225.70299"/>
    <x v="0"/>
  </r>
  <r>
    <x v="28"/>
    <x v="1"/>
    <n v="42349.754903000001"/>
    <n v="56.921713579300999"/>
    <n v="34.950769999999999"/>
    <n v="78.245350000000002"/>
    <n v="779678.60473000002"/>
    <n v="1047.9551138843999"/>
    <n v="1000.0107400000001"/>
    <n v="1223.8955000000001"/>
    <n v="32.479010799999998"/>
    <n v="4.36545844086021E-2"/>
    <n v="0"/>
    <n v="26.959140000000001"/>
    <n v="50595.029274"/>
    <n v="68.0040716048387"/>
    <n v="50.713850000000001"/>
    <n v="89.291954000000004"/>
    <x v="0"/>
  </r>
  <r>
    <x v="29"/>
    <x v="0"/>
    <n v="0"/>
    <n v="0"/>
    <n v="0"/>
    <n v="0"/>
    <n v="784115.85559000005"/>
    <n v="1089.0497994305499"/>
    <n v="1000.04114"/>
    <n v="1150"/>
    <n v="18546.520133099999"/>
    <n v="25.759055740416599"/>
    <n v="0"/>
    <n v="257.87576000000001"/>
    <n v="130936.92498"/>
    <n v="181.85684025"/>
    <n v="127.25425"/>
    <n v="238.61382"/>
    <x v="0"/>
  </r>
  <r>
    <x v="29"/>
    <x v="1"/>
    <n v="41123.925675999999"/>
    <n v="57.116563438888797"/>
    <n v="37.373269999999998"/>
    <n v="73.549120000000002"/>
    <n v="752003.23840000003"/>
    <n v="1044.44894222222"/>
    <n v="1000.05524"/>
    <n v="1191.1853000000001"/>
    <n v="0"/>
    <n v="0"/>
    <n v="0"/>
    <n v="0"/>
    <n v="49110.973241"/>
    <n v="68.209685056944394"/>
    <n v="52.944991999999999"/>
    <n v="83.60163"/>
    <x v="0"/>
  </r>
  <r>
    <x v="30"/>
    <x v="0"/>
    <n v="0"/>
    <n v="0"/>
    <n v="0"/>
    <n v="0"/>
    <n v="813426.96036000003"/>
    <n v="1093.3158069354799"/>
    <n v="1000.7947"/>
    <n v="1150"/>
    <n v="1811.8043580999999"/>
    <n v="2.4352209114247301"/>
    <n v="0"/>
    <n v="120.79147"/>
    <n v="145499.79902000001"/>
    <n v="195.56424599462301"/>
    <n v="134.83864"/>
    <n v="251.22629000000001"/>
    <x v="0"/>
  </r>
  <r>
    <x v="30"/>
    <x v="1"/>
    <n v="48580.006967000001"/>
    <n v="65.295708288978403"/>
    <n v="44.169037000000003"/>
    <n v="87.067374999999998"/>
    <n v="781214.91636999999"/>
    <n v="1050.0200488844"/>
    <n v="1000.17944"/>
    <n v="1197.7716"/>
    <n v="0"/>
    <n v="0"/>
    <n v="0"/>
    <n v="0"/>
    <n v="56960.590451999997"/>
    <n v="76.559933403225799"/>
    <n v="58.692250000000001"/>
    <n v="97.067374999999998"/>
    <x v="0"/>
  </r>
  <r>
    <x v="31"/>
    <x v="0"/>
    <n v="0"/>
    <n v="0"/>
    <n v="0"/>
    <n v="0"/>
    <n v="816910.24376999994"/>
    <n v="1097.9976394758"/>
    <n v="1000.2622"/>
    <n v="1150"/>
    <n v="486.31979799999999"/>
    <n v="0.65365564247311803"/>
    <n v="0"/>
    <n v="80.942660000000004"/>
    <n v="143680.01392999999"/>
    <n v="193.11829829301001"/>
    <n v="135.88229999999999"/>
    <n v="244.37665999999999"/>
    <x v="0"/>
  </r>
  <r>
    <x v="31"/>
    <x v="1"/>
    <n v="52454.152259000002"/>
    <n v="70.5028928212365"/>
    <n v="55.190998"/>
    <n v="86.064250000000001"/>
    <n v="785060.95999"/>
    <n v="1055.18946235215"/>
    <n v="1000.088"/>
    <n v="1208.9059"/>
    <n v="0"/>
    <n v="0"/>
    <n v="0"/>
    <n v="0"/>
    <n v="60601.567620000002"/>
    <n v="81.453719919354796"/>
    <n v="68.81317"/>
    <n v="96.064250000000001"/>
    <x v="0"/>
  </r>
  <r>
    <x v="32"/>
    <x v="0"/>
    <n v="0"/>
    <n v="0"/>
    <n v="0"/>
    <n v="0"/>
    <n v="792632.35939"/>
    <n v="1100.8782769305501"/>
    <n v="1000.01025"/>
    <n v="1150"/>
    <n v="6184.8573761300004"/>
    <n v="8.5900796890694409"/>
    <n v="0"/>
    <n v="202.27158"/>
    <n v="127454.64359000001"/>
    <n v="177.02033831944399"/>
    <n v="123.225044"/>
    <n v="228.34757999999999"/>
    <x v="0"/>
  </r>
  <r>
    <x v="32"/>
    <x v="1"/>
    <n v="49039.682376999997"/>
    <n v="68.110669968055504"/>
    <n v="52.852314"/>
    <n v="84.421049999999994"/>
    <n v="756590.88295999996"/>
    <n v="1050.8206707777699"/>
    <n v="1000.03516"/>
    <n v="1225"/>
    <n v="0"/>
    <n v="0"/>
    <n v="0"/>
    <n v="0"/>
    <n v="57074.656610999999"/>
    <n v="79.270356404166606"/>
    <n v="66.839500000000001"/>
    <n v="94.973380000000006"/>
    <x v="0"/>
  </r>
  <r>
    <x v="33"/>
    <x v="0"/>
    <n v="0"/>
    <n v="0"/>
    <n v="0"/>
    <n v="0"/>
    <n v="817709.50355000002"/>
    <n v="1099.07191337365"/>
    <n v="1000.2119"/>
    <n v="1150"/>
    <n v="2330.754754"/>
    <n v="3.1327348844085998"/>
    <n v="0"/>
    <n v="129.24520999999999"/>
    <n v="126823.07025600001"/>
    <n v="170.46111593548301"/>
    <n v="121.08298499999999"/>
    <n v="223.21803"/>
    <x v="0"/>
  </r>
  <r>
    <x v="33"/>
    <x v="1"/>
    <n v="50070.962290000003"/>
    <n v="67.299680497311797"/>
    <n v="54.04851"/>
    <n v="82.441469999999995"/>
    <n v="782601.90376999998"/>
    <n v="1051.88427926075"/>
    <n v="1000.0037"/>
    <n v="1225"/>
    <n v="0"/>
    <n v="0"/>
    <n v="0"/>
    <n v="0"/>
    <n v="58556.864599"/>
    <n v="78.705463170698906"/>
    <n v="68.192970000000003"/>
    <n v="93.330780000000004"/>
    <x v="0"/>
  </r>
  <r>
    <x v="34"/>
    <x v="0"/>
    <n v="0"/>
    <n v="0"/>
    <n v="0"/>
    <n v="0"/>
    <n v="787455.05159000005"/>
    <n v="1093.68757165277"/>
    <n v="1000.09546"/>
    <n v="1150"/>
    <n v="13238.950930277"/>
    <n v="18.387431847606901"/>
    <n v="0"/>
    <n v="255.58139"/>
    <n v="124165.91072"/>
    <n v="172.45265377777699"/>
    <n v="126.13144"/>
    <n v="220.89523"/>
    <x v="0"/>
  </r>
  <r>
    <x v="34"/>
    <x v="1"/>
    <n v="52416.646781000003"/>
    <n v="72.800898306944404"/>
    <n v="57.977539999999998"/>
    <n v="87.420810000000003"/>
    <n v="761385.88142999995"/>
    <n v="1057.480390875"/>
    <n v="1000.0158"/>
    <n v="1225"/>
    <n v="0"/>
    <n v="0"/>
    <n v="0"/>
    <n v="0"/>
    <n v="59147.583847000002"/>
    <n v="82.149422009722201"/>
    <n v="68.907929999999993"/>
    <n v="97.636619999999994"/>
    <x v="0"/>
  </r>
  <r>
    <x v="35"/>
    <x v="0"/>
    <n v="0"/>
    <n v="0"/>
    <n v="0"/>
    <n v="0"/>
    <n v="806051.34016999998"/>
    <n v="1083.40233893817"/>
    <n v="1000.0998499999999"/>
    <n v="1150"/>
    <n v="14083.712594299999"/>
    <n v="18.929721228897801"/>
    <n v="0"/>
    <n v="209.76236"/>
    <n v="133243.87424999999"/>
    <n v="179.09122883064501"/>
    <n v="138.08774"/>
    <n v="224.16057000000001"/>
    <x v="0"/>
  </r>
  <r>
    <x v="35"/>
    <x v="1"/>
    <n v="57352.328088000002"/>
    <n v="77.086462483870903"/>
    <n v="60.24718"/>
    <n v="91.604510000000005"/>
    <n v="783243.47987000004"/>
    <n v="1052.7466127284899"/>
    <n v="1000.1217"/>
    <n v="1197.3630000000001"/>
    <n v="0"/>
    <n v="0"/>
    <n v="0"/>
    <n v="0"/>
    <n v="64347.944175999997"/>
    <n v="86.4891722795698"/>
    <n v="70.514520000000005"/>
    <n v="100.53626"/>
    <x v="0"/>
  </r>
  <r>
    <x v="36"/>
    <x v="0"/>
    <n v="0"/>
    <n v="0"/>
    <n v="0"/>
    <n v="0"/>
    <n v="809796.85739999998"/>
    <n v="1088.4366362903199"/>
    <n v="1000.64465"/>
    <n v="1150"/>
    <n v="5071.7844225999997"/>
    <n v="6.8169145465053704"/>
    <n v="0"/>
    <n v="178.10037"/>
    <n v="135271.76712999999"/>
    <n v="181.81689130376299"/>
    <n v="134.63822999999999"/>
    <n v="224.69835"/>
    <x v="0"/>
  </r>
  <r>
    <x v="36"/>
    <x v="1"/>
    <n v="58729.068943999999"/>
    <n v="78.936920623655894"/>
    <n v="61.718155000000003"/>
    <n v="95.872696000000005"/>
    <n v="796132.20791999996"/>
    <n v="1070.0701719354799"/>
    <n v="1000.15295"/>
    <n v="1225"/>
    <n v="0"/>
    <n v="0"/>
    <n v="0"/>
    <n v="0"/>
    <n v="65070.435966999998"/>
    <n v="87.460263396505297"/>
    <n v="72.998360000000005"/>
    <n v="104.876205"/>
    <x v="0"/>
  </r>
  <r>
    <x v="37"/>
    <x v="0"/>
    <n v="0"/>
    <n v="0"/>
    <n v="0"/>
    <n v="0"/>
    <n v="732606.57637000002"/>
    <n v="1090.1883576934499"/>
    <n v="1000.2356"/>
    <n v="1150"/>
    <n v="1777.24270409"/>
    <n v="2.64470640489583"/>
    <n v="0"/>
    <n v="136.24918"/>
    <n v="119539.17475999999"/>
    <n v="177.88567672619001"/>
    <n v="135.49889999999999"/>
    <n v="221"/>
    <x v="0"/>
  </r>
  <r>
    <x v="37"/>
    <x v="1"/>
    <n v="50939.206888000001"/>
    <n v="75.802391202380903"/>
    <n v="61.747369999999997"/>
    <n v="89.153853999999995"/>
    <n v="711676.25187000004"/>
    <n v="1059.04204147321"/>
    <n v="1000.56177"/>
    <n v="1225"/>
    <n v="0"/>
    <n v="0"/>
    <n v="0"/>
    <n v="0"/>
    <n v="58015.042694000003"/>
    <n v="86.331908770833294"/>
    <n v="74.33108"/>
    <n v="100.50696000000001"/>
    <x v="0"/>
  </r>
  <r>
    <x v="38"/>
    <x v="0"/>
    <n v="0"/>
    <n v="0"/>
    <n v="0"/>
    <n v="0"/>
    <n v="812065.45181999996"/>
    <n v="1091.4858223387"/>
    <n v="1000.489"/>
    <n v="1150"/>
    <n v="27727.80708065"/>
    <n v="37.268557904099403"/>
    <n v="0"/>
    <n v="298.24810000000002"/>
    <n v="121711.614951"/>
    <n v="163.59088031048299"/>
    <n v="120.46142"/>
    <n v="220.38422"/>
    <x v="0"/>
  </r>
  <r>
    <x v="38"/>
    <x v="1"/>
    <n v="53048.245431000003"/>
    <n v="71.301405149193499"/>
    <n v="46.651220000000002"/>
    <n v="88.420959999999994"/>
    <n v="785898.54235"/>
    <n v="1056.31524509408"/>
    <n v="1000.98"/>
    <n v="1225"/>
    <n v="0"/>
    <n v="0"/>
    <n v="0"/>
    <n v="0"/>
    <n v="60688.621121999997"/>
    <n v="81.570727314516105"/>
    <n v="57.838264000000002"/>
    <n v="100.40854"/>
    <x v="0"/>
  </r>
  <r>
    <x v="39"/>
    <x v="0"/>
    <n v="0"/>
    <n v="0"/>
    <n v="0"/>
    <n v="0"/>
    <n v="785633.81082000001"/>
    <n v="1091.1580705833301"/>
    <n v="1000.9281999999999"/>
    <n v="1150"/>
    <n v="24895.4215945"/>
    <n v="34.5769744368055"/>
    <n v="0"/>
    <n v="339.91311999999999"/>
    <n v="119365.433848"/>
    <n v="165.785324788888"/>
    <n v="117.92437"/>
    <n v="222.31967"/>
    <x v="0"/>
  </r>
  <r>
    <x v="39"/>
    <x v="1"/>
    <n v="43450.070172"/>
    <n v="60.347319683333303"/>
    <n v="38.093269999999997"/>
    <n v="83.806730000000002"/>
    <n v="757904.68064000004"/>
    <n v="1052.6453897777701"/>
    <n v="1000.1316"/>
    <n v="1225"/>
    <n v="234.18208647"/>
    <n v="0.325252897875"/>
    <n v="0"/>
    <n v="93.491990000000001"/>
    <n v="51093.583027000001"/>
    <n v="70.963309759722193"/>
    <n v="50.632674999999999"/>
    <n v="95.894570000000002"/>
    <x v="0"/>
  </r>
  <r>
    <x v="40"/>
    <x v="0"/>
    <n v="0"/>
    <n v="0"/>
    <n v="0"/>
    <n v="0"/>
    <n v="814586.05863999994"/>
    <n v="1094.8737347311801"/>
    <n v="1000.39685"/>
    <n v="1150"/>
    <n v="20568.515051099999"/>
    <n v="27.6458535633064"/>
    <n v="0"/>
    <n v="278.36984000000001"/>
    <n v="127250.441842"/>
    <n v="171.03554011021501"/>
    <n v="117.1938"/>
    <n v="224.28783000000001"/>
    <x v="0"/>
  </r>
  <r>
    <x v="40"/>
    <x v="1"/>
    <n v="43095.140495"/>
    <n v="57.923575934139699"/>
    <n v="36.726469999999999"/>
    <n v="74.635599999999997"/>
    <n v="779196.91024999996"/>
    <n v="1047.3076750672001"/>
    <n v="1000.1615"/>
    <n v="1223.7528"/>
    <n v="180.0832925"/>
    <n v="0.24204743615591301"/>
    <n v="0"/>
    <n v="39.203150000000001"/>
    <n v="51354.476411000003"/>
    <n v="69.024833885752599"/>
    <n v="50.722836000000001"/>
    <n v="86.452126000000007"/>
    <x v="0"/>
  </r>
  <r>
    <x v="41"/>
    <x v="0"/>
    <n v="0"/>
    <n v="0"/>
    <n v="0"/>
    <n v="0"/>
    <n v="789632.56261999998"/>
    <n v="1096.71189252777"/>
    <n v="1000.00305"/>
    <n v="1150"/>
    <n v="26280.684164999999"/>
    <n v="36.500950229166598"/>
    <n v="0"/>
    <n v="291.63974000000002"/>
    <n v="129611.200572"/>
    <n v="180.01555635"/>
    <n v="125.87536"/>
    <n v="238.0421"/>
    <x v="0"/>
  </r>
  <r>
    <x v="41"/>
    <x v="1"/>
    <n v="42703.842370999999"/>
    <n v="59.310892181944403"/>
    <n v="37.741675999999998"/>
    <n v="76.032120000000006"/>
    <n v="751895.99198000005"/>
    <n v="1044.29998886111"/>
    <n v="1000.2063000000001"/>
    <n v="1191.0769"/>
    <n v="0"/>
    <n v="0"/>
    <n v="0"/>
    <n v="0"/>
    <n v="50713.927658000001"/>
    <n v="70.436010636111106"/>
    <n v="53.088225999999999"/>
    <n v="86.501679999999993"/>
    <x v="0"/>
  </r>
  <r>
    <x v="42"/>
    <x v="0"/>
    <n v="0"/>
    <n v="0"/>
    <n v="0"/>
    <n v="0"/>
    <n v="815238.56073000003"/>
    <n v="1095.7507536693499"/>
    <n v="1000.10596"/>
    <n v="1150"/>
    <n v="3695.5565119299999"/>
    <n v="4.9671458493682703"/>
    <n v="0"/>
    <n v="183.89249000000001"/>
    <n v="145775.79730999999"/>
    <n v="195.93521143817199"/>
    <n v="131.44376"/>
    <n v="252.61861999999999"/>
    <x v="0"/>
  </r>
  <r>
    <x v="42"/>
    <x v="1"/>
    <n v="49649.072741000004"/>
    <n v="66.732624651881693"/>
    <n v="44.258580000000002"/>
    <n v="86.863479999999996"/>
    <n v="782150.09288000001"/>
    <n v="1051.2770065591301"/>
    <n v="1000.00275"/>
    <n v="1197.8982000000001"/>
    <n v="0"/>
    <n v="0"/>
    <n v="0"/>
    <n v="0"/>
    <n v="57994.638971"/>
    <n v="77.949783563172005"/>
    <n v="59.140686000000002"/>
    <n v="96.863479999999996"/>
    <x v="0"/>
  </r>
  <r>
    <x v="43"/>
    <x v="0"/>
    <n v="0"/>
    <n v="0"/>
    <n v="0"/>
    <n v="0"/>
    <n v="817298.49349000002"/>
    <n v="1098.51948049731"/>
    <n v="1000.3899"/>
    <n v="1150"/>
    <n v="1045.2940305100001"/>
    <n v="1.4049650947715"/>
    <n v="0"/>
    <n v="124.97714000000001"/>
    <n v="144402.12357"/>
    <n v="194.08887576612901"/>
    <n v="132.57644999999999"/>
    <n v="250.25936999999999"/>
    <x v="0"/>
  </r>
  <r>
    <x v="43"/>
    <x v="1"/>
    <n v="52599.540516000001"/>
    <n v="70.698307145161195"/>
    <n v="55.186915999999997"/>
    <n v="86.573710000000005"/>
    <n v="784213.91442000004"/>
    <n v="1054.0509602419299"/>
    <n v="1000.0034000000001"/>
    <n v="1202.0735"/>
    <n v="0"/>
    <n v="0"/>
    <n v="0"/>
    <n v="0"/>
    <n v="60745.904939"/>
    <n v="81.6477216922043"/>
    <n v="69.358469999999997"/>
    <n v="96.573710000000005"/>
    <x v="0"/>
  </r>
  <r>
    <x v="44"/>
    <x v="0"/>
    <n v="0"/>
    <n v="0"/>
    <n v="0"/>
    <n v="0"/>
    <n v="792198.13867999997"/>
    <n v="1100.27519261111"/>
    <n v="1000.5928"/>
    <n v="1150"/>
    <n v="8886.0814698350005"/>
    <n v="12.3417798192152"/>
    <n v="0"/>
    <n v="202.71682999999999"/>
    <n v="128605.99705999999"/>
    <n v="178.619440361111"/>
    <n v="127.22414999999999"/>
    <n v="235.85211000000001"/>
    <x v="0"/>
  </r>
  <r>
    <x v="44"/>
    <x v="1"/>
    <n v="48729.889453999996"/>
    <n v="67.680402019444401"/>
    <n v="53.287875999999997"/>
    <n v="82.157730000000001"/>
    <n v="756053.94521999999"/>
    <n v="1050.0749239166601"/>
    <n v="1000.056"/>
    <n v="1222.4863"/>
    <n v="0"/>
    <n v="0"/>
    <n v="0"/>
    <n v="0"/>
    <n v="56585.437452999999"/>
    <n v="78.590885351388806"/>
    <n v="66.735489999999999"/>
    <n v="92.157730000000001"/>
    <x v="0"/>
  </r>
  <r>
    <x v="45"/>
    <x v="0"/>
    <n v="0"/>
    <n v="0"/>
    <n v="0"/>
    <n v="0"/>
    <n v="819592.82492000004"/>
    <n v="1101.60325930107"/>
    <n v="1000.0178"/>
    <n v="1150"/>
    <n v="4904.1899722999997"/>
    <n v="6.5916531885752603"/>
    <n v="0"/>
    <n v="203.12411"/>
    <n v="125584.144205"/>
    <n v="168.79589274865501"/>
    <n v="118.32517"/>
    <n v="224.95847000000001"/>
    <x v="0"/>
  </r>
  <r>
    <x v="45"/>
    <x v="1"/>
    <n v="49917.936799000003"/>
    <n v="67.094001073924701"/>
    <n v="54.548054"/>
    <n v="82.35427"/>
    <n v="778769.37725000002"/>
    <n v="1046.7330339381699"/>
    <n v="1000.1223"/>
    <n v="1219.5657000000001"/>
    <n v="0"/>
    <n v="0"/>
    <n v="0"/>
    <n v="0"/>
    <n v="58207.244287000001"/>
    <n v="78.235543396505307"/>
    <n v="68.237465"/>
    <n v="93.286354000000003"/>
    <x v="0"/>
  </r>
  <r>
    <x v="46"/>
    <x v="0"/>
    <n v="0"/>
    <n v="0"/>
    <n v="0"/>
    <n v="0"/>
    <n v="788262.07087000005"/>
    <n v="1094.80843176388"/>
    <n v="1000.1307399999999"/>
    <n v="1150"/>
    <n v="8328.6718849999997"/>
    <n v="11.567599840277699"/>
    <n v="0"/>
    <n v="194.7167"/>
    <n v="124133.063159"/>
    <n v="172.407032165277"/>
    <n v="123.00133"/>
    <n v="218.45793"/>
    <x v="0"/>
  </r>
  <r>
    <x v="46"/>
    <x v="1"/>
    <n v="51802.121026000001"/>
    <n v="71.947390313888803"/>
    <n v="57.599409999999999"/>
    <n v="85.948586000000006"/>
    <n v="761163.18620999996"/>
    <n v="1057.17109195833"/>
    <n v="1000.0447"/>
    <n v="1225"/>
    <n v="0"/>
    <n v="0"/>
    <n v="0"/>
    <n v="0"/>
    <n v="58341.951057999999"/>
    <n v="81.030487580555501"/>
    <n v="68.092070000000007"/>
    <n v="95.495739999999998"/>
    <x v="0"/>
  </r>
  <r>
    <x v="47"/>
    <x v="0"/>
    <n v="0"/>
    <n v="0"/>
    <n v="0"/>
    <n v="0"/>
    <n v="805297.20885000005"/>
    <n v="1082.3887215725799"/>
    <n v="1000.05237"/>
    <n v="1150"/>
    <n v="2231.8022835000002"/>
    <n v="2.9997342520161201"/>
    <n v="0"/>
    <n v="128.92062000000001"/>
    <n v="134770.06792"/>
    <n v="181.142564408602"/>
    <n v="141.51991000000001"/>
    <n v="221.73676"/>
    <x v="0"/>
  </r>
  <r>
    <x v="47"/>
    <x v="1"/>
    <n v="57288.133396999998"/>
    <n v="77.000179297043005"/>
    <n v="63.427475000000001"/>
    <n v="89.448440000000005"/>
    <n v="783135.71328000003"/>
    <n v="1052.6017651612899"/>
    <n v="1000.01135"/>
    <n v="1207.5264"/>
    <n v="0"/>
    <n v="0"/>
    <n v="0"/>
    <n v="0"/>
    <n v="64000.978260000004"/>
    <n v="86.022820241935406"/>
    <n v="74.835179999999994"/>
    <n v="97.334496000000001"/>
    <x v="0"/>
  </r>
  <r>
    <x v="48"/>
    <x v="0"/>
    <n v="0"/>
    <n v="0"/>
    <n v="0"/>
    <n v="0"/>
    <n v="809279.25546000001"/>
    <n v="1087.7409347580599"/>
    <n v="1000.15576"/>
    <n v="1150"/>
    <n v="730.56258800000001"/>
    <n v="0.98193896236559097"/>
    <n v="0"/>
    <n v="104.22664"/>
    <n v="136448.20348"/>
    <n v="183.398122956989"/>
    <n v="141.84997999999999"/>
    <n v="224.14651000000001"/>
    <x v="0"/>
  </r>
  <r>
    <x v="48"/>
    <x v="1"/>
    <n v="58438.028966999998"/>
    <n v="78.545737858870893"/>
    <n v="60.49727"/>
    <n v="94.469030000000004"/>
    <n v="796474.46076000005"/>
    <n v="1070.5301891935401"/>
    <n v="1000.3810999999999"/>
    <n v="1225"/>
    <n v="0"/>
    <n v="0"/>
    <n v="0"/>
    <n v="0"/>
    <n v="64592.135782999998"/>
    <n v="86.817386805107503"/>
    <n v="72.697029999999998"/>
    <n v="103.419586"/>
    <x v="0"/>
  </r>
  <r>
    <x v="49"/>
    <x v="0"/>
    <n v="0"/>
    <n v="0"/>
    <n v="0"/>
    <n v="0"/>
    <n v="732975.66385000001"/>
    <n v="1090.7375950148801"/>
    <n v="1000.2488"/>
    <n v="1150"/>
    <n v="286.93432999999999"/>
    <n v="0.42698561011904701"/>
    <n v="0"/>
    <n v="64.861590000000007"/>
    <n v="120903.48251"/>
    <n v="179.91589659226099"/>
    <n v="143.45102"/>
    <n v="227.84649999999999"/>
    <x v="0"/>
  </r>
  <r>
    <x v="49"/>
    <x v="1"/>
    <n v="50690.809324000002"/>
    <n v="75.432751970238002"/>
    <n v="61.900806000000003"/>
    <n v="89.560744999999997"/>
    <n v="710901.66676000005"/>
    <n v="1057.88938505952"/>
    <n v="1001.0646400000001"/>
    <n v="1225"/>
    <n v="0"/>
    <n v="0"/>
    <n v="0"/>
    <n v="0"/>
    <n v="57558.059909000003"/>
    <n v="85.651874864583306"/>
    <n v="74.330830000000006"/>
    <n v="99.114069999999998"/>
    <x v="0"/>
  </r>
  <r>
    <x v="50"/>
    <x v="0"/>
    <n v="0"/>
    <n v="0"/>
    <n v="0"/>
    <n v="0"/>
    <n v="812603.73872000002"/>
    <n v="1092.2093262365499"/>
    <n v="1000.8832"/>
    <n v="1150"/>
    <n v="9884.0152415899993"/>
    <n v="13.2849667225672"/>
    <n v="0"/>
    <n v="277.81673999999998"/>
    <n v="124563.066771"/>
    <n v="167.423476842741"/>
    <n v="119.51118"/>
    <n v="221.99932999999999"/>
    <x v="0"/>
  </r>
  <r>
    <x v="50"/>
    <x v="1"/>
    <n v="54630.355997999999"/>
    <n v="73.427897846774101"/>
    <n v="54.335189999999997"/>
    <n v="88.444649999999996"/>
    <n v="784933.42087999999"/>
    <n v="1055.0180388172"/>
    <n v="1000.1271"/>
    <n v="1225"/>
    <n v="0"/>
    <n v="0"/>
    <n v="0"/>
    <n v="0"/>
    <n v="61962.771506999998"/>
    <n v="83.283295036290298"/>
    <n v="66.948493999999997"/>
    <n v="99.293189999999996"/>
    <x v="0"/>
  </r>
  <r>
    <x v="51"/>
    <x v="0"/>
    <n v="0"/>
    <n v="0"/>
    <n v="0"/>
    <n v="0"/>
    <n v="784355.21070000005"/>
    <n v="1089.38223708333"/>
    <n v="1000.1455999999999"/>
    <n v="1150"/>
    <n v="11902.31787067"/>
    <n v="16.5309970425972"/>
    <n v="0"/>
    <n v="334.64798000000002"/>
    <n v="122152.38655"/>
    <n v="169.65609243055499"/>
    <n v="123.15457000000001"/>
    <n v="217.02304000000001"/>
    <x v="0"/>
  </r>
  <r>
    <x v="51"/>
    <x v="1"/>
    <n v="43976.693450999999"/>
    <n v="61.078740904166601"/>
    <n v="36.698444000000002"/>
    <n v="81.816069999999996"/>
    <n v="758021.76910999999"/>
    <n v="1052.80801265277"/>
    <n v="1000.0297"/>
    <n v="1225"/>
    <n v="256.96642426"/>
    <n v="0.35689781147222199"/>
    <n v="0"/>
    <n v="35.283299999999997"/>
    <n v="51514.797235999999"/>
    <n v="71.548329494444403"/>
    <n v="49.468020000000003"/>
    <n v="93.927220000000005"/>
    <x v="0"/>
  </r>
  <r>
    <x v="52"/>
    <x v="0"/>
    <n v="0"/>
    <n v="0"/>
    <n v="0"/>
    <n v="0"/>
    <n v="814700.71672000003"/>
    <n v="1095.0278450537601"/>
    <n v="1000.0773"/>
    <n v="1150"/>
    <n v="20866.919336300001"/>
    <n v="28.046934591801001"/>
    <n v="0"/>
    <n v="282.42892000000001"/>
    <n v="128046.78331499999"/>
    <n v="172.105891552419"/>
    <n v="116.82997"/>
    <n v="224.79793000000001"/>
    <x v="0"/>
  </r>
  <r>
    <x v="52"/>
    <x v="1"/>
    <n v="42536.431682000002"/>
    <n v="57.172623228494601"/>
    <n v="35.316276999999999"/>
    <n v="73.407129999999995"/>
    <n v="778328.76839999994"/>
    <n v="1046.1408177419301"/>
    <n v="1000.0333000000001"/>
    <n v="1225"/>
    <n v="139.19953398000001"/>
    <n v="0.18709614782257999"/>
    <n v="0"/>
    <n v="52.928825000000003"/>
    <n v="50779.464266000003"/>
    <n v="68.251968099462303"/>
    <n v="51.146509999999999"/>
    <n v="85.248930000000001"/>
    <x v="0"/>
  </r>
  <r>
    <x v="53"/>
    <x v="0"/>
    <n v="0"/>
    <n v="0"/>
    <n v="0"/>
    <n v="0"/>
    <n v="790456.28654"/>
    <n v="1097.85595352777"/>
    <n v="1000.5028"/>
    <n v="1150"/>
    <n v="25930.169576"/>
    <n v="36.014124411111098"/>
    <n v="0"/>
    <n v="292.04719999999998"/>
    <n v="130325.293873"/>
    <n v="181.00735260138799"/>
    <n v="125.417725"/>
    <n v="238.08750000000001"/>
    <x v="0"/>
  </r>
  <r>
    <x v="53"/>
    <x v="1"/>
    <n v="42479.677877000002"/>
    <n v="58.999552606944398"/>
    <n v="38.564860000000003"/>
    <n v="81.830789999999993"/>
    <n v="751366.36444000003"/>
    <n v="1043.56439505555"/>
    <n v="1000.026"/>
    <n v="1188.6271999999999"/>
    <n v="0"/>
    <n v="0"/>
    <n v="0"/>
    <n v="0"/>
    <n v="50513.410454999997"/>
    <n v="70.157514520833303"/>
    <n v="51.97786"/>
    <n v="93.059844999999996"/>
    <x v="0"/>
  </r>
  <r>
    <x v="54"/>
    <x v="0"/>
    <n v="0"/>
    <n v="0"/>
    <n v="0"/>
    <n v="0"/>
    <n v="814701.46464000002"/>
    <n v="1095.02885032258"/>
    <n v="1000.4741"/>
    <n v="1150"/>
    <n v="1696.2555992"/>
    <n v="2.2799134397849401"/>
    <n v="0"/>
    <n v="140.28720000000001"/>
    <n v="147030.44641"/>
    <n v="197.62156775537599"/>
    <n v="132.99574000000001"/>
    <n v="251.89250000000001"/>
    <x v="0"/>
  </r>
  <r>
    <x v="54"/>
    <x v="1"/>
    <n v="49449.856249999997"/>
    <n v="66.464860551075205"/>
    <n v="43.307360000000003"/>
    <n v="85.972700000000003"/>
    <n v="782384.54567999998"/>
    <n v="1051.5921312903199"/>
    <n v="1000.32935"/>
    <n v="1200.8526999999999"/>
    <n v="0"/>
    <n v="0"/>
    <n v="0"/>
    <n v="0"/>
    <n v="57785.966377999997"/>
    <n v="77.669309647849403"/>
    <n v="58.017870000000002"/>
    <n v="95.972700000000003"/>
    <x v="0"/>
  </r>
  <r>
    <x v="55"/>
    <x v="0"/>
    <n v="0"/>
    <n v="0"/>
    <n v="0"/>
    <n v="0"/>
    <n v="815883.29983999999"/>
    <n v="1096.6173384946201"/>
    <n v="1001.1642000000001"/>
    <n v="1150"/>
    <n v="893.62594369999999"/>
    <n v="1.2011101393817201"/>
    <n v="0"/>
    <n v="123.13449"/>
    <n v="144656.26373000001"/>
    <n v="194.43046200268799"/>
    <n v="134.83362"/>
    <n v="249.73274000000001"/>
    <x v="0"/>
  </r>
  <r>
    <x v="55"/>
    <x v="1"/>
    <n v="52301.301240000001"/>
    <n v="70.297447903225802"/>
    <n v="55.218310000000002"/>
    <n v="86.834699999999998"/>
    <n v="782893.28839"/>
    <n v="1052.2759252553701"/>
    <n v="1000.03656"/>
    <n v="1192.3279"/>
    <n v="0"/>
    <n v="0"/>
    <n v="0"/>
    <n v="0"/>
    <n v="60399.926627000001"/>
    <n v="81.182697079300993"/>
    <n v="68.104550000000003"/>
    <n v="96.834699999999998"/>
    <x v="0"/>
  </r>
  <r>
    <x v="56"/>
    <x v="0"/>
    <n v="0"/>
    <n v="0"/>
    <n v="0"/>
    <n v="0"/>
    <n v="791982.98637000006"/>
    <n v="1099.97636995833"/>
    <n v="1000.66956"/>
    <n v="1150"/>
    <n v="1626.1182105"/>
    <n v="2.2584975145833299"/>
    <n v="0"/>
    <n v="153.96786"/>
    <n v="129677.113618"/>
    <n v="180.107102247222"/>
    <n v="126.152664"/>
    <n v="235.30297999999999"/>
    <x v="0"/>
  </r>
  <r>
    <x v="56"/>
    <x v="1"/>
    <n v="48817.426169999999"/>
    <n v="67.801980791666594"/>
    <n v="52.250216999999999"/>
    <n v="80.505679999999998"/>
    <n v="756687.13892000006"/>
    <n v="1050.95435961111"/>
    <n v="1000.00146"/>
    <n v="1196.6892"/>
    <n v="0"/>
    <n v="0"/>
    <n v="0"/>
    <n v="0"/>
    <n v="56685.230455999998"/>
    <n v="78.729486744444401"/>
    <n v="65.789609999999996"/>
    <n v="90.950485"/>
    <x v="0"/>
  </r>
  <r>
    <x v="57"/>
    <x v="0"/>
    <n v="0"/>
    <n v="0"/>
    <n v="0"/>
    <n v="0"/>
    <n v="820800.97757999995"/>
    <n v="1103.2271204032199"/>
    <n v="1000.9435"/>
    <n v="1150"/>
    <n v="4489.4786012000004"/>
    <n v="6.0342454317204304"/>
    <n v="0"/>
    <n v="178.4083"/>
    <n v="126828.72618500001"/>
    <n v="170.46871799059099"/>
    <n v="116.61017"/>
    <n v="226.46279999999999"/>
    <x v="0"/>
  </r>
  <r>
    <x v="57"/>
    <x v="1"/>
    <n v="50002.893099000001"/>
    <n v="67.2081896491935"/>
    <n v="55.325389999999999"/>
    <n v="82.718500000000006"/>
    <n v="776021.12505000003"/>
    <n v="1043.03914657258"/>
    <n v="1000.07275"/>
    <n v="1203.2827"/>
    <n v="0"/>
    <n v="0"/>
    <n v="0"/>
    <n v="0"/>
    <n v="58306.735824000003"/>
    <n v="78.369268580645098"/>
    <n v="68.645995999999997"/>
    <n v="93.312129999999996"/>
    <x v="0"/>
  </r>
  <r>
    <x v="58"/>
    <x v="0"/>
    <n v="0"/>
    <n v="0"/>
    <n v="0"/>
    <n v="0"/>
    <n v="787542.46293000004"/>
    <n v="1093.80897629166"/>
    <n v="1000.18286"/>
    <n v="1150"/>
    <n v="3047.6997618"/>
    <n v="4.2329163358333304"/>
    <n v="0"/>
    <n v="162.20779999999999"/>
    <n v="126090.45854000001"/>
    <n v="175.12563686111099"/>
    <n v="132.59073000000001"/>
    <n v="222.745"/>
    <x v="0"/>
  </r>
  <r>
    <x v="58"/>
    <x v="1"/>
    <n v="51880.454580999998"/>
    <n v="72.056186918055502"/>
    <n v="57.857750000000003"/>
    <n v="86.042829999999995"/>
    <n v="760283.24782000005"/>
    <n v="1055.94895530555"/>
    <n v="1001.1858"/>
    <n v="1225"/>
    <n v="0"/>
    <n v="0"/>
    <n v="0"/>
    <n v="0"/>
    <n v="58361.723674000001"/>
    <n v="81.057949547222194"/>
    <n v="68.363789999999995"/>
    <n v="95.044039999999995"/>
    <x v="0"/>
  </r>
  <r>
    <x v="59"/>
    <x v="0"/>
    <n v="0"/>
    <n v="0"/>
    <n v="0"/>
    <n v="0"/>
    <n v="806513.00118000002"/>
    <n v="1084.0228510483801"/>
    <n v="1000.03784"/>
    <n v="1150"/>
    <n v="2421.4389628399999"/>
    <n v="3.2546222618817202"/>
    <n v="0"/>
    <n v="127.58798"/>
    <n v="135420.32055"/>
    <n v="182.016559879032"/>
    <n v="141.36304000000001"/>
    <n v="225.73411999999999"/>
    <x v="0"/>
  </r>
  <r>
    <x v="59"/>
    <x v="1"/>
    <n v="57436.170147999997"/>
    <n v="77.199153424731094"/>
    <n v="63.184555000000003"/>
    <n v="90.234970000000004"/>
    <n v="783373.29949"/>
    <n v="1052.92110146505"/>
    <n v="1000.04236"/>
    <n v="1222.0700999999999"/>
    <n v="0"/>
    <n v="0"/>
    <n v="0"/>
    <n v="0"/>
    <n v="64132.963187000001"/>
    <n v="86.200219337365496"/>
    <n v="74.208083999999999"/>
    <n v="98.732864000000006"/>
    <x v="0"/>
  </r>
  <r>
    <x v="60"/>
    <x v="0"/>
    <n v="0"/>
    <n v="0"/>
    <n v="0"/>
    <n v="0"/>
    <n v="809453.01269999996"/>
    <n v="1087.9744794354799"/>
    <n v="1000.0438"/>
    <n v="1150"/>
    <n v="938.73569499999996"/>
    <n v="1.2617415255376301"/>
    <n v="0"/>
    <n v="108.53956599999999"/>
    <n v="136625.50716000001"/>
    <n v="183.636434354838"/>
    <n v="145.01128"/>
    <n v="224.38965999999999"/>
    <x v="0"/>
  </r>
  <r>
    <x v="60"/>
    <x v="1"/>
    <n v="58422.686910999997"/>
    <n v="78.525116815860201"/>
    <n v="60.239105000000002"/>
    <n v="94.601134999999999"/>
    <n v="794513.71206000005"/>
    <n v="1067.89477427419"/>
    <n v="1000.1184"/>
    <n v="1225"/>
    <n v="0"/>
    <n v="0"/>
    <n v="0"/>
    <n v="0"/>
    <n v="64602.642655000003"/>
    <n v="86.831508944892406"/>
    <n v="72.176795999999996"/>
    <n v="103.80998"/>
    <x v="0"/>
  </r>
  <r>
    <x v="61"/>
    <x v="0"/>
    <n v="0"/>
    <n v="0"/>
    <n v="0"/>
    <n v="0"/>
    <n v="758725.83278000006"/>
    <n v="1090.1233229597699"/>
    <n v="1000.27844"/>
    <n v="1150"/>
    <n v="206.23718600000001"/>
    <n v="0.29631779597701102"/>
    <n v="0"/>
    <n v="54.553849999999997"/>
    <n v="125530.44205"/>
    <n v="180.35983053160899"/>
    <n v="142.10885999999999"/>
    <n v="227.84708000000001"/>
    <x v="0"/>
  </r>
  <r>
    <x v="61"/>
    <x v="1"/>
    <n v="52356.727291000003"/>
    <n v="75.225182889367801"/>
    <n v="61.312542000000001"/>
    <n v="90.093999999999994"/>
    <n v="738582.83108000003"/>
    <n v="1061.1822285632099"/>
    <n v="1000.3778"/>
    <n v="1225"/>
    <n v="0"/>
    <n v="0"/>
    <n v="0"/>
    <n v="0"/>
    <n v="59407.787291000001"/>
    <n v="85.356016222701101"/>
    <n v="73.248474000000002"/>
    <n v="99.899749999999997"/>
    <x v="0"/>
  </r>
  <r>
    <x v="62"/>
    <x v="0"/>
    <n v="0"/>
    <n v="0"/>
    <n v="0"/>
    <n v="0"/>
    <n v="812305.70686000003"/>
    <n v="1091.80874577956"/>
    <n v="1000.7555"/>
    <n v="1150"/>
    <n v="5828.4289619299998"/>
    <n v="7.8339098950672001"/>
    <n v="0"/>
    <n v="183.91592"/>
    <n v="125656.70110999999"/>
    <n v="168.89341547043"/>
    <n v="123.65497999999999"/>
    <n v="232.35855000000001"/>
    <x v="0"/>
  </r>
  <r>
    <x v="62"/>
    <x v="1"/>
    <n v="54340.153783000002"/>
    <n v="73.037841106182697"/>
    <n v="54.140526000000001"/>
    <n v="87.455246000000002"/>
    <n v="787489.63665"/>
    <n v="1058.4538127016101"/>
    <n v="1000.51337"/>
    <n v="1225"/>
    <n v="0"/>
    <n v="0"/>
    <n v="0"/>
    <n v="0"/>
    <n v="61663.432995000003"/>
    <n v="82.880958326612898"/>
    <n v="66.167379999999994"/>
    <n v="99.658429999999996"/>
    <x v="0"/>
  </r>
  <r>
    <x v="63"/>
    <x v="0"/>
    <n v="0"/>
    <n v="0"/>
    <n v="0"/>
    <n v="0"/>
    <n v="785139.69487999997"/>
    <n v="1090.4717984444401"/>
    <n v="1000.386"/>
    <n v="1150"/>
    <n v="12559.665236700001"/>
    <n v="17.443979495416599"/>
    <n v="0"/>
    <n v="310.76578000000001"/>
    <n v="122111.74696600001"/>
    <n v="169.599648563888"/>
    <n v="122.50479"/>
    <n v="224.24243000000001"/>
    <x v="0"/>
  </r>
  <r>
    <x v="63"/>
    <x v="1"/>
    <n v="44321.899075000001"/>
    <n v="61.558193159722201"/>
    <n v="38.708843000000002"/>
    <n v="82.862440000000007"/>
    <n v="757949.19787000003"/>
    <n v="1052.70721926388"/>
    <n v="1000.19354"/>
    <n v="1225"/>
    <n v="302.53009020000002"/>
    <n v="0.42018068083333299"/>
    <n v="0"/>
    <n v="49.483420000000002"/>
    <n v="51795.227335000003"/>
    <n v="71.937815743055495"/>
    <n v="50.534573000000002"/>
    <n v="95.068250000000006"/>
    <x v="0"/>
  </r>
  <r>
    <x v="64"/>
    <x v="0"/>
    <n v="0"/>
    <n v="0"/>
    <n v="0"/>
    <n v="0"/>
    <n v="813646.13861000002"/>
    <n v="1093.61040135752"/>
    <n v="1000.692"/>
    <n v="1150"/>
    <n v="9430.2728040000002"/>
    <n v="12.6750978548387"/>
    <n v="0"/>
    <n v="258.89627000000002"/>
    <n v="129477.53776200001"/>
    <n v="174.02894860483801"/>
    <n v="120.58866999999999"/>
    <n v="220.87006"/>
    <x v="0"/>
  </r>
  <r>
    <x v="64"/>
    <x v="1"/>
    <n v="42476.936507999999"/>
    <n v="57.092656596774098"/>
    <n v="36.563113999999999"/>
    <n v="74.940703999999997"/>
    <n v="777405.25107999996"/>
    <n v="1044.8995310215"/>
    <n v="1000.0335"/>
    <n v="1209.4763"/>
    <n v="10.2227669"/>
    <n v="1.3740278091397801E-2"/>
    <n v="0"/>
    <n v="6.7901726"/>
    <n v="50753.442840000003"/>
    <n v="68.216993064516103"/>
    <n v="50.685870000000001"/>
    <n v="85.714264"/>
    <x v="0"/>
  </r>
  <r>
    <x v="65"/>
    <x v="0"/>
    <n v="0"/>
    <n v="0"/>
    <n v="0"/>
    <n v="0"/>
    <n v="789392.64907000004"/>
    <n v="1096.37867926388"/>
    <n v="1000.34937"/>
    <n v="1150"/>
    <n v="24116.853658"/>
    <n v="33.4956300805555"/>
    <n v="0"/>
    <n v="295.99471999999997"/>
    <n v="131923.57749"/>
    <n v="183.22719095833301"/>
    <n v="126.39659"/>
    <n v="241.62978000000001"/>
    <x v="0"/>
  </r>
  <r>
    <x v="65"/>
    <x v="1"/>
    <n v="42980.595380999999"/>
    <n v="59.695271362500002"/>
    <n v="37.246429999999997"/>
    <n v="78.211753999999999"/>
    <n v="751631.52697000001"/>
    <n v="1043.93267634722"/>
    <n v="1000.0432"/>
    <n v="1188.3306"/>
    <n v="0"/>
    <n v="0"/>
    <n v="0"/>
    <n v="0"/>
    <n v="51026.974130000002"/>
    <n v="70.870797402777697"/>
    <n v="52.421734000000001"/>
    <n v="88.856970000000004"/>
    <x v="0"/>
  </r>
  <r>
    <x v="66"/>
    <x v="0"/>
    <n v="0"/>
    <n v="0"/>
    <n v="0"/>
    <n v="0"/>
    <n v="815197.42552000005"/>
    <n v="1095.6954644085999"/>
    <n v="1000.9409000000001"/>
    <n v="1150"/>
    <n v="1423.3193391"/>
    <n v="1.9130636278225801"/>
    <n v="0"/>
    <n v="140.05240000000001"/>
    <n v="147247.05856999999"/>
    <n v="197.91271313172001"/>
    <n v="135.08456000000001"/>
    <n v="253.06017"/>
    <x v="0"/>
  </r>
  <r>
    <x v="66"/>
    <x v="1"/>
    <n v="49367.384802"/>
    <n v="66.354011830645106"/>
    <n v="44.798285999999997"/>
    <n v="83.252989999999997"/>
    <n v="780561.38991000003"/>
    <n v="1049.1416531048301"/>
    <n v="1000.0746"/>
    <n v="1188.7565999999999"/>
    <n v="0"/>
    <n v="0"/>
    <n v="0"/>
    <n v="0"/>
    <n v="57704.320570999997"/>
    <n v="77.559570659946203"/>
    <n v="59.332104000000001"/>
    <n v="93.252989999999997"/>
    <x v="0"/>
  </r>
  <r>
    <x v="67"/>
    <x v="0"/>
    <n v="0"/>
    <n v="0"/>
    <n v="0"/>
    <n v="0"/>
    <n v="816235.80741000001"/>
    <n v="1097.0911389919299"/>
    <n v="1000.0287"/>
    <n v="1150"/>
    <n v="55.693579499999998"/>
    <n v="7.4856961693548302E-2"/>
    <n v="0"/>
    <n v="54.341749999999998"/>
    <n v="144959.24415000001"/>
    <n v="194.83769375"/>
    <n v="139.21280999999999"/>
    <n v="250.87658999999999"/>
    <x v="0"/>
  </r>
  <r>
    <x v="67"/>
    <x v="1"/>
    <n v="52193.520818999998"/>
    <n v="70.152581745967694"/>
    <n v="55.330097000000002"/>
    <n v="85.022760000000005"/>
    <n v="785483.53896999999"/>
    <n v="1055.75744485215"/>
    <n v="1000.12665"/>
    <n v="1172.4552000000001"/>
    <n v="0"/>
    <n v="0"/>
    <n v="0"/>
    <n v="0"/>
    <n v="60322.009103999997"/>
    <n v="81.077969225806399"/>
    <n v="68.086426000000003"/>
    <n v="95.022760000000005"/>
    <x v="0"/>
  </r>
  <r>
    <x v="68"/>
    <x v="0"/>
    <n v="0"/>
    <n v="0"/>
    <n v="0"/>
    <n v="0"/>
    <n v="792983.12153"/>
    <n v="1101.3654465694401"/>
    <n v="1000.4435999999999"/>
    <n v="1150"/>
    <n v="1631.9383283699999"/>
    <n v="2.266581011625"/>
    <n v="0"/>
    <n v="138.74932999999999"/>
    <n v="130496.281225"/>
    <n v="181.244835034722"/>
    <n v="121.37412999999999"/>
    <n v="236.52068"/>
    <x v="0"/>
  </r>
  <r>
    <x v="68"/>
    <x v="1"/>
    <n v="48818.991634999998"/>
    <n v="67.804155048611094"/>
    <n v="52.546863999999999"/>
    <n v="82.999054000000001"/>
    <n v="756630.56313000002"/>
    <n v="1050.8757821249999"/>
    <n v="1000.1321"/>
    <n v="1225"/>
    <n v="0"/>
    <n v="0"/>
    <n v="0"/>
    <n v="0"/>
    <n v="56726.354055999996"/>
    <n v="78.7866028555555"/>
    <n v="66.013940000000005"/>
    <n v="93.406480000000002"/>
    <x v="0"/>
  </r>
  <r>
    <x v="69"/>
    <x v="0"/>
    <n v="0"/>
    <n v="0"/>
    <n v="0"/>
    <n v="0"/>
    <n v="818957.89396999998"/>
    <n v="1100.7498574865499"/>
    <n v="1000.4297"/>
    <n v="1150"/>
    <n v="4471.7254869999997"/>
    <n v="6.0103837190860201"/>
    <n v="0"/>
    <n v="201.45822000000001"/>
    <n v="127561.96616"/>
    <n v="171.45425559139699"/>
    <n v="119.82883"/>
    <n v="224.29965000000001"/>
    <x v="0"/>
  </r>
  <r>
    <x v="69"/>
    <x v="1"/>
    <n v="49909.764855000001"/>
    <n v="67.083017278225796"/>
    <n v="53.527157000000003"/>
    <n v="81.766689999999997"/>
    <n v="781865.50153000001"/>
    <n v="1050.8944913037601"/>
    <n v="1000.4050999999999"/>
    <n v="1222.3658"/>
    <n v="0"/>
    <n v="0"/>
    <n v="0"/>
    <n v="0"/>
    <n v="58203.044108000002"/>
    <n v="78.229897994623599"/>
    <n v="67.029020000000003"/>
    <n v="91.79307"/>
    <x v="0"/>
  </r>
  <r>
    <x v="70"/>
    <x v="0"/>
    <n v="0"/>
    <n v="0"/>
    <n v="0"/>
    <n v="0"/>
    <n v="784539.31096000003"/>
    <n v="1089.6379318888801"/>
    <n v="1000.5602"/>
    <n v="1150"/>
    <n v="17410.446892330001"/>
    <n v="24.181176239347199"/>
    <n v="0"/>
    <n v="299.97410000000002"/>
    <n v="122736.3069"/>
    <n v="170.46709291666599"/>
    <n v="125.90436"/>
    <n v="215.82070999999999"/>
    <x v="0"/>
  </r>
  <r>
    <x v="70"/>
    <x v="1"/>
    <n v="51986.508949000003"/>
    <n v="72.203484651388806"/>
    <n v="58.403174999999997"/>
    <n v="85.80256"/>
    <n v="759282.76766999997"/>
    <n v="1054.55939954166"/>
    <n v="1000.4376"/>
    <n v="1225"/>
    <n v="0"/>
    <n v="0"/>
    <n v="0"/>
    <n v="0"/>
    <n v="58386.869136000001"/>
    <n v="81.092873800000007"/>
    <n v="69.158289999999994"/>
    <n v="95.869690000000006"/>
    <x v="0"/>
  </r>
  <r>
    <x v="71"/>
    <x v="0"/>
    <n v="0"/>
    <n v="0"/>
    <n v="0"/>
    <n v="0"/>
    <n v="810608.48262000002"/>
    <n v="1089.52753040322"/>
    <n v="1000.4951"/>
    <n v="1150"/>
    <n v="6492.9541929999996"/>
    <n v="8.7270889690860205"/>
    <n v="0"/>
    <n v="261.89035000000001"/>
    <n v="134554.16811"/>
    <n v="180.85237649193499"/>
    <n v="134.33287000000001"/>
    <n v="219.38249999999999"/>
    <x v="0"/>
  </r>
  <r>
    <x v="71"/>
    <x v="1"/>
    <n v="57514.653526000002"/>
    <n v="77.304641836021503"/>
    <n v="62.941895000000002"/>
    <n v="90.306595000000002"/>
    <n v="784902.04010999994"/>
    <n v="1054.9758603629"/>
    <n v="1000.1124"/>
    <n v="1225"/>
    <n v="0"/>
    <n v="0"/>
    <n v="0"/>
    <n v="0"/>
    <n v="64112.274433999999"/>
    <n v="86.172411873655903"/>
    <n v="74.084789999999998"/>
    <n v="99.271736000000004"/>
    <x v="0"/>
  </r>
  <r>
    <x v="72"/>
    <x v="0"/>
    <n v="0"/>
    <n v="0"/>
    <n v="0"/>
    <n v="0"/>
    <n v="808982.76468999998"/>
    <n v="1087.3424256586"/>
    <n v="1000.3000500000001"/>
    <n v="1150"/>
    <n v="1129.285374"/>
    <n v="1.51785668548387"/>
    <n v="0"/>
    <n v="103.77585000000001"/>
    <n v="135797.36149000001"/>
    <n v="182.52333533602101"/>
    <n v="147.16712999999999"/>
    <n v="222.65181999999999"/>
    <x v="0"/>
  </r>
  <r>
    <x v="72"/>
    <x v="1"/>
    <n v="57710.387348999997"/>
    <n v="77.567724931451593"/>
    <n v="60.447265999999999"/>
    <n v="92.972305000000006"/>
    <n v="794183.02431999997"/>
    <n v="1067.4503015053699"/>
    <n v="1000.0999"/>
    <n v="1225"/>
    <n v="0"/>
    <n v="0"/>
    <n v="0"/>
    <n v="0"/>
    <n v="63198.955682"/>
    <n v="84.944832905913898"/>
    <n v="70.934110000000004"/>
    <n v="100.37049"/>
    <x v="0"/>
  </r>
  <r>
    <x v="73"/>
    <x v="0"/>
    <n v="0"/>
    <n v="0"/>
    <n v="0"/>
    <n v="0"/>
    <n v="732384.25711999997"/>
    <n v="1089.8575254761899"/>
    <n v="1000.09924"/>
    <n v="1150"/>
    <n v="155.690155"/>
    <n v="0.23168177827380901"/>
    <n v="0"/>
    <n v="54.607757999999997"/>
    <n v="121233.49268"/>
    <n v="180.40698315476101"/>
    <n v="142.79947999999999"/>
    <n v="222.36333999999999"/>
    <x v="0"/>
  </r>
  <r>
    <x v="73"/>
    <x v="1"/>
    <n v="49804.084244999998"/>
    <n v="74.113220602678496"/>
    <n v="61.019306"/>
    <n v="87.714939999999999"/>
    <n v="712508.33973999997"/>
    <n v="1060.28026747023"/>
    <n v="1000.2162"/>
    <n v="1225"/>
    <n v="0"/>
    <n v="0"/>
    <n v="0"/>
    <n v="0"/>
    <n v="56217.861360000003"/>
    <n v="83.657531785714198"/>
    <n v="72.15746"/>
    <n v="96.798659999999998"/>
    <x v="0"/>
  </r>
  <r>
    <x v="74"/>
    <x v="0"/>
    <n v="0"/>
    <n v="0"/>
    <n v="0"/>
    <n v="0"/>
    <n v="814302.02306000004"/>
    <n v="1094.49196647849"/>
    <n v="1000.4641"/>
    <n v="1150"/>
    <n v="25559.7684878"/>
    <n v="34.354527537365499"/>
    <n v="0"/>
    <n v="293.08197000000001"/>
    <n v="122557.434716"/>
    <n v="164.72773483333299"/>
    <n v="119.1631"/>
    <n v="224.84538000000001"/>
    <x v="0"/>
  </r>
  <r>
    <x v="74"/>
    <x v="1"/>
    <n v="48850.190401"/>
    <n v="65.658858065860201"/>
    <n v="39.620849999999997"/>
    <n v="86.209739999999996"/>
    <n v="787777.27040000004"/>
    <n v="1058.8404172042999"/>
    <n v="1000.7945"/>
    <n v="1225"/>
    <n v="667.75598179999997"/>
    <n v="0.89752148091397799"/>
    <n v="0"/>
    <n v="70.173370000000006"/>
    <n v="56085.543320999997"/>
    <n v="75.383794786290295"/>
    <n v="51.432194000000003"/>
    <n v="97.024249999999995"/>
    <x v="0"/>
  </r>
  <r>
    <x v="75"/>
    <x v="0"/>
    <n v="0"/>
    <n v="0"/>
    <n v="0"/>
    <n v="0"/>
    <n v="784466.15382999997"/>
    <n v="1089.53632476388"/>
    <n v="1000.3048"/>
    <n v="1150"/>
    <n v="34570.517042129999"/>
    <n v="48.0146070029583"/>
    <n v="0"/>
    <n v="338.87909999999999"/>
    <n v="118588.144214"/>
    <n v="164.705755852777"/>
    <n v="120.11957"/>
    <n v="224.23831000000001"/>
    <x v="0"/>
  </r>
  <r>
    <x v="75"/>
    <x v="1"/>
    <n v="43547.032550999997"/>
    <n v="60.481989654166597"/>
    <n v="36.037674000000003"/>
    <n v="81.528175000000005"/>
    <n v="756480.82570000004"/>
    <n v="1050.6678134722199"/>
    <n v="1000.37976"/>
    <n v="1225"/>
    <n v="92.287285370000006"/>
    <n v="0.12817678523611101"/>
    <n v="0"/>
    <n v="38.448853"/>
    <n v="50831.066416000001"/>
    <n v="70.5987033555555"/>
    <n v="48.098433999999997"/>
    <n v="93.545469999999995"/>
    <x v="0"/>
  </r>
  <r>
    <x v="76"/>
    <x v="0"/>
    <n v="0"/>
    <n v="0"/>
    <n v="0"/>
    <n v="0"/>
    <n v="809607.46563999995"/>
    <n v="1088.18207747311"/>
    <n v="1000.10803"/>
    <n v="1150"/>
    <n v="9111.6345884000002"/>
    <n v="12.246820683333301"/>
    <n v="0"/>
    <n v="276.548"/>
    <n v="129572.40615900001"/>
    <n v="174.156459891129"/>
    <n v="121.34193399999999"/>
    <n v="224.18073000000001"/>
    <x v="0"/>
  </r>
  <r>
    <x v="76"/>
    <x v="1"/>
    <n v="41134.207569999999"/>
    <n v="55.287913400537597"/>
    <n v="35.195816000000001"/>
    <n v="76.190796000000006"/>
    <n v="778188.93880999996"/>
    <n v="1045.95287474462"/>
    <n v="1000.08875"/>
    <n v="1225"/>
    <n v="87.569447400000001"/>
    <n v="0.11770087016128999"/>
    <n v="0"/>
    <n v="35.114967"/>
    <n v="49379.479085999999"/>
    <n v="66.370267588709595"/>
    <n v="49.181804999999997"/>
    <n v="87.614136000000002"/>
    <x v="0"/>
  </r>
  <r>
    <x v="77"/>
    <x v="0"/>
    <n v="0"/>
    <n v="0"/>
    <n v="0"/>
    <n v="0"/>
    <n v="779831.10441000003"/>
    <n v="1083.0987561249999"/>
    <n v="1000.21155"/>
    <n v="1150"/>
    <n v="24398.815534199999"/>
    <n v="33.887243797499998"/>
    <n v="0"/>
    <n v="291.8186"/>
    <n v="132211.51248999999"/>
    <n v="183.627100680555"/>
    <n v="126.79643"/>
    <n v="243.6995"/>
    <x v="0"/>
  </r>
  <r>
    <x v="77"/>
    <x v="1"/>
    <n v="42542.126881999997"/>
    <n v="59.086287336111099"/>
    <n v="37.291007999999998"/>
    <n v="77.676640000000006"/>
    <n v="751724.91839999997"/>
    <n v="1044.0623866666599"/>
    <n v="1000.0394"/>
    <n v="1184.9993999999999"/>
    <n v="0"/>
    <n v="0"/>
    <n v="0"/>
    <n v="0"/>
    <n v="50602.196419"/>
    <n v="70.280828359722193"/>
    <n v="51.015909999999998"/>
    <n v="89.022580000000005"/>
    <x v="0"/>
  </r>
  <r>
    <x v="78"/>
    <x v="0"/>
    <n v="0"/>
    <n v="0"/>
    <n v="0"/>
    <n v="0"/>
    <n v="806805.59221000003"/>
    <n v="1084.41611856182"/>
    <n v="1000.0824"/>
    <n v="1150"/>
    <n v="1798.55176605"/>
    <n v="2.4174082877016101"/>
    <n v="0"/>
    <n v="146.88272000000001"/>
    <n v="147978.19699999999"/>
    <n v="198.89542607526801"/>
    <n v="136.81679"/>
    <n v="256.01215000000002"/>
    <x v="0"/>
  </r>
  <r>
    <x v="78"/>
    <x v="1"/>
    <n v="49008.817646000003"/>
    <n v="65.872066728494602"/>
    <n v="44.824706999999997"/>
    <n v="82.573030000000003"/>
    <n v="780514.62170999998"/>
    <n v="1049.07879262096"/>
    <n v="1000.3396"/>
    <n v="1180.606"/>
    <n v="0"/>
    <n v="0"/>
    <n v="0"/>
    <n v="0"/>
    <n v="57187.102120000003"/>
    <n v="76.864384569892394"/>
    <n v="57.761920000000003"/>
    <n v="93.309814000000003"/>
    <x v="0"/>
  </r>
  <r>
    <x v="79"/>
    <x v="0"/>
    <n v="0"/>
    <n v="0"/>
    <n v="0"/>
    <n v="0"/>
    <n v="810429.55727999995"/>
    <n v="1089.2870393548301"/>
    <n v="1000.4995"/>
    <n v="1150"/>
    <n v="130.59264999999999"/>
    <n v="0.17552775537634399"/>
    <n v="0"/>
    <n v="76.774749999999997"/>
    <n v="145792.5772"/>
    <n v="195.95776505376301"/>
    <n v="138.76056"/>
    <n v="251.23841999999999"/>
    <x v="0"/>
  </r>
  <r>
    <x v="79"/>
    <x v="1"/>
    <n v="51500.936495000002"/>
    <n v="69.221688837365505"/>
    <n v="54.227670000000003"/>
    <n v="85.293000000000006"/>
    <n v="785742.77922000003"/>
    <n v="1056.1058860483799"/>
    <n v="1000.0567600000001"/>
    <n v="1184.0873999999999"/>
    <n v="0"/>
    <n v="0"/>
    <n v="0"/>
    <n v="0"/>
    <n v="59512.776676000001"/>
    <n v="79.990291231182695"/>
    <n v="66.579980000000006"/>
    <n v="95.334019999999995"/>
    <x v="0"/>
  </r>
  <r>
    <x v="80"/>
    <x v="0"/>
    <n v="0"/>
    <n v="0"/>
    <n v="0"/>
    <n v="0"/>
    <n v="787252.83713"/>
    <n v="1093.40671823611"/>
    <n v="1000.3501"/>
    <n v="1150"/>
    <n v="2043.6533634"/>
    <n v="2.83840744916666"/>
    <n v="0"/>
    <n v="139.40935999999999"/>
    <n v="128717.078184"/>
    <n v="178.77371969999999"/>
    <n v="120.77415999999999"/>
    <n v="234.5172"/>
    <x v="0"/>
  </r>
  <r>
    <x v="80"/>
    <x v="1"/>
    <n v="48176.051677000003"/>
    <n v="66.911182884722194"/>
    <n v="51.970149999999997"/>
    <n v="80.674229999999994"/>
    <n v="756484.88887000002"/>
    <n v="1050.67345676388"/>
    <n v="1000.1103000000001"/>
    <n v="1225"/>
    <n v="0"/>
    <n v="0"/>
    <n v="0"/>
    <n v="0"/>
    <n v="55893.560554999996"/>
    <n v="77.629945215277701"/>
    <n v="64.081429999999997"/>
    <n v="92.137566000000007"/>
    <x v="0"/>
  </r>
  <r>
    <x v="81"/>
    <x v="0"/>
    <n v="0"/>
    <n v="0"/>
    <n v="0"/>
    <n v="0"/>
    <n v="817936.30790999997"/>
    <n v="1099.37675794354"/>
    <n v="1000.19946"/>
    <n v="1150"/>
    <n v="4777.4701619999996"/>
    <n v="6.4213308629032202"/>
    <n v="0"/>
    <n v="216.82382000000001"/>
    <n v="124589.739797"/>
    <n v="167.459327684139"/>
    <n v="118.34547999999999"/>
    <n v="224.95940999999999"/>
    <x v="0"/>
  </r>
  <r>
    <x v="81"/>
    <x v="1"/>
    <n v="49216.618532"/>
    <n v="66.151368994623596"/>
    <n v="53.999600000000001"/>
    <n v="81.135090000000005"/>
    <n v="781574.20505999995"/>
    <n v="1050.5029637903201"/>
    <n v="1000.4757"/>
    <n v="1220.2786000000001"/>
    <n v="0"/>
    <n v="0"/>
    <n v="0"/>
    <n v="0"/>
    <n v="57285.899702000002"/>
    <n v="76.997177018817197"/>
    <n v="66.001480000000001"/>
    <n v="91.135090000000005"/>
    <x v="0"/>
  </r>
  <r>
    <x v="82"/>
    <x v="0"/>
    <n v="0"/>
    <n v="0"/>
    <n v="0"/>
    <n v="0"/>
    <n v="783518.75266999996"/>
    <n v="1088.22048981944"/>
    <n v="1000.0571"/>
    <n v="1150"/>
    <n v="40089.796047299998"/>
    <n v="55.680272287916601"/>
    <n v="0"/>
    <n v="315.40656000000001"/>
    <n v="116260.0536"/>
    <n v="161.47229666666601"/>
    <n v="127.84048"/>
    <n v="195.12079"/>
    <x v="0"/>
  </r>
  <r>
    <x v="82"/>
    <x v="1"/>
    <n v="50565.420291000002"/>
    <n v="70.229750404166595"/>
    <n v="51.166245000000004"/>
    <n v="84.712943999999993"/>
    <n v="760672.96374000004"/>
    <n v="1056.49022741666"/>
    <n v="1000.9309"/>
    <n v="1225"/>
    <n v="0"/>
    <n v="0"/>
    <n v="0"/>
    <n v="0"/>
    <n v="56259.059481999997"/>
    <n v="78.137582613888796"/>
    <n v="61.166245000000004"/>
    <n v="93.725043999999997"/>
    <x v="0"/>
  </r>
  <r>
    <x v="83"/>
    <x v="0"/>
    <n v="0"/>
    <n v="0"/>
    <n v="0"/>
    <n v="0"/>
    <n v="806111.93279999995"/>
    <n v="1083.4837806451601"/>
    <n v="1000.6377"/>
    <n v="1150"/>
    <n v="11890.1592403"/>
    <n v="15.9813968283602"/>
    <n v="0"/>
    <n v="261.37234000000001"/>
    <n v="129350.85213"/>
    <n v="173.858672217741"/>
    <n v="132.71365"/>
    <n v="201.49893"/>
    <x v="0"/>
  </r>
  <r>
    <x v="83"/>
    <x v="1"/>
    <n v="55987.324975000003"/>
    <n v="75.251780880376302"/>
    <n v="56.571896000000002"/>
    <n v="89.40137"/>
    <n v="784093.02671999997"/>
    <n v="1053.8884767741899"/>
    <n v="1000.29065"/>
    <n v="1225"/>
    <n v="1.8546332999999999"/>
    <n v="2.4927866935483801E-3"/>
    <n v="0"/>
    <n v="1.8546332999999999"/>
    <n v="61954.697563000002"/>
    <n v="83.272442961021497"/>
    <n v="66.571889999999996"/>
    <n v="97.992220000000003"/>
    <x v="0"/>
  </r>
  <r>
    <x v="84"/>
    <x v="0"/>
    <n v="0"/>
    <n v="0"/>
    <n v="0"/>
    <n v="0"/>
    <n v="807290.63697999995"/>
    <n v="1085.06806045698"/>
    <n v="1000.1518600000001"/>
    <n v="1150"/>
    <n v="25611.558427896001"/>
    <n v="34.424137671903203"/>
    <n v="0"/>
    <n v="245.26760999999999"/>
    <n v="126376.86047"/>
    <n v="169.86137159946199"/>
    <n v="140.12424999999999"/>
    <n v="203.14287999999999"/>
    <x v="0"/>
  </r>
  <r>
    <x v="84"/>
    <x v="1"/>
    <n v="64434.678526000003"/>
    <n v="86.605750706989198"/>
    <n v="70.124724999999998"/>
    <n v="100.67586"/>
    <n v="795029.87705999997"/>
    <n v="1068.5885444354799"/>
    <n v="1000.0491"/>
    <n v="1225"/>
    <n v="0"/>
    <n v="0"/>
    <n v="0"/>
    <n v="0"/>
    <n v="62717.558134999999"/>
    <n v="84.297793192204296"/>
    <n v="70.273510000000002"/>
    <n v="98.636150000000001"/>
    <x v="0"/>
  </r>
  <r>
    <x v="85"/>
    <x v="0"/>
    <n v="0"/>
    <n v="0"/>
    <n v="0"/>
    <n v="0"/>
    <n v="731279.79845999996"/>
    <n v="1088.21398580357"/>
    <n v="1000.82263"/>
    <n v="1150"/>
    <n v="3693.6362804700002"/>
    <n v="5.4964825602232104"/>
    <n v="0"/>
    <n v="204.02914000000001"/>
    <n v="119449.23192000001"/>
    <n v="177.751833214285"/>
    <n v="138.78012000000001"/>
    <n v="221.81720999999999"/>
    <x v="0"/>
  </r>
  <r>
    <x v="85"/>
    <x v="1"/>
    <n v="54871.615772999998"/>
    <n v="81.654190138392806"/>
    <n v="64.795150000000007"/>
    <n v="95.166920000000005"/>
    <n v="712091.48745999997"/>
    <n v="1059.6599515773801"/>
    <n v="1000.2413299999999"/>
    <n v="1225"/>
    <n v="12.58035286"/>
    <n v="1.87207631845238E-2"/>
    <n v="0"/>
    <n v="11.864132"/>
    <n v="54742.611662000003"/>
    <n v="81.462219735119007"/>
    <n v="66.182509999999994"/>
    <n v="94.733345"/>
    <x v="0"/>
  </r>
  <r>
    <x v="86"/>
    <x v="0"/>
    <n v="0"/>
    <n v="0"/>
    <n v="0"/>
    <n v="0"/>
    <n v="814205.82276000001"/>
    <n v="1094.3626650000001"/>
    <n v="1000.3987"/>
    <n v="1150"/>
    <n v="58870.026910699999"/>
    <n v="79.126380256317205"/>
    <n v="0"/>
    <n v="330.35610000000003"/>
    <n v="115939.61352699999"/>
    <n v="155.83281388037599"/>
    <n v="116.94282"/>
    <n v="200.26324"/>
    <x v="0"/>
  </r>
  <r>
    <x v="86"/>
    <x v="1"/>
    <n v="49420.587593999997"/>
    <n v="66.425520959677399"/>
    <n v="49.422939999999997"/>
    <n v="79.970569999999995"/>
    <n v="787027.90988000005"/>
    <n v="1057.8332122043"/>
    <n v="1000.1752"/>
    <n v="1225"/>
    <n v="4137.9119531799997"/>
    <n v="5.5617096144892404"/>
    <n v="0"/>
    <n v="164.31540000000001"/>
    <n v="49396.093625000001"/>
    <n v="66.392598958333295"/>
    <n v="51.030853"/>
    <n v="81.150729999999996"/>
    <x v="0"/>
  </r>
  <r>
    <x v="87"/>
    <x v="0"/>
    <n v="0"/>
    <n v="0"/>
    <n v="0"/>
    <n v="0"/>
    <n v="783631.91448000004"/>
    <n v="1088.377659"/>
    <n v="1000.17053"/>
    <n v="1150"/>
    <n v="90990.860921400003"/>
    <n v="126.376195724166"/>
    <n v="0"/>
    <n v="352.11290000000002"/>
    <n v="111742.540582"/>
    <n v="155.197973030555"/>
    <n v="118.62524000000001"/>
    <n v="210.53870000000001"/>
    <x v="0"/>
  </r>
  <r>
    <x v="87"/>
    <x v="1"/>
    <n v="44856.098028"/>
    <n v="62.30013615"/>
    <n v="46.934196"/>
    <n v="75.624880000000005"/>
    <n v="755878.33825000003"/>
    <n v="1049.83102534722"/>
    <n v="1000.0187"/>
    <n v="1225"/>
    <n v="2800.8883034"/>
    <n v="3.89012264361111"/>
    <n v="0"/>
    <n v="143.60245"/>
    <n v="45081.043855999997"/>
    <n v="62.612560911111103"/>
    <n v="48.399920000000002"/>
    <n v="76.875810000000001"/>
    <x v="0"/>
  </r>
  <r>
    <x v="88"/>
    <x v="0"/>
    <n v="0"/>
    <n v="0"/>
    <n v="0"/>
    <n v="0"/>
    <n v="809238.70383999997"/>
    <n v="1087.68642989247"/>
    <n v="1000.16113"/>
    <n v="1150"/>
    <n v="8742.4436126000001"/>
    <n v="11.750596253494599"/>
    <n v="0"/>
    <n v="251.77829"/>
    <n v="129210.87469900001"/>
    <n v="173.670530509408"/>
    <n v="121.17177"/>
    <n v="225.01849999999999"/>
    <x v="0"/>
  </r>
  <r>
    <x v="88"/>
    <x v="1"/>
    <n v="45088.333850000003"/>
    <n v="60.602599260752598"/>
    <n v="45.047173000000001"/>
    <n v="74.694919999999996"/>
    <n v="776916.97745000001"/>
    <n v="1044.24324926075"/>
    <n v="1000.08203"/>
    <n v="1225"/>
    <n v="168.85119897999999"/>
    <n v="0.22695053626344"/>
    <n v="0"/>
    <n v="46.236404"/>
    <n v="45914.473063999998"/>
    <n v="61.713001430107497"/>
    <n v="47.900565999999998"/>
    <n v="75.799040000000005"/>
    <x v="0"/>
  </r>
  <r>
    <x v="89"/>
    <x v="0"/>
    <n v="0"/>
    <n v="0"/>
    <n v="0"/>
    <n v="0"/>
    <n v="780431.25106000004"/>
    <n v="1083.9322931388799"/>
    <n v="1000.20886"/>
    <n v="1150"/>
    <n v="22421.839188599999"/>
    <n v="31.141443317499998"/>
    <n v="0"/>
    <n v="291.38297"/>
    <n v="132351.2996"/>
    <n v="183.82124944444399"/>
    <n v="126.84425"/>
    <n v="242.16307"/>
    <x v="0"/>
  </r>
  <r>
    <x v="89"/>
    <x v="1"/>
    <n v="49505.608966"/>
    <n v="68.7577902305555"/>
    <n v="46.000312999999998"/>
    <n v="86.913340000000005"/>
    <n v="750326.07241999998"/>
    <n v="1042.1195450277701"/>
    <n v="1000.17633"/>
    <n v="1145.9781"/>
    <n v="0"/>
    <n v="0"/>
    <n v="0"/>
    <n v="0"/>
    <n v="50484.771246999997"/>
    <n v="70.117737843055494"/>
    <n v="49.585773000000003"/>
    <n v="88.753426000000005"/>
    <x v="0"/>
  </r>
  <r>
    <x v="90"/>
    <x v="0"/>
    <n v="0"/>
    <n v="0"/>
    <n v="0"/>
    <n v="0"/>
    <n v="806711.62855999998"/>
    <n v="1084.2898233333301"/>
    <n v="1000.73645"/>
    <n v="1150"/>
    <n v="403.57697899999999"/>
    <n v="0.54244217607526801"/>
    <n v="0"/>
    <n v="38.942734000000002"/>
    <n v="148160.59004000001"/>
    <n v="199.14057801075199"/>
    <n v="141.26894999999999"/>
    <n v="257.8655"/>
    <x v="0"/>
  </r>
  <r>
    <x v="90"/>
    <x v="1"/>
    <n v="56206.564916000003"/>
    <n v="75.546458220430097"/>
    <n v="54.485657000000003"/>
    <n v="92.261734000000004"/>
    <n v="779526.71525999997"/>
    <n v="1047.7509613709601"/>
    <n v="1000.37396"/>
    <n v="1174.9194"/>
    <n v="0"/>
    <n v="0"/>
    <n v="0"/>
    <n v="0"/>
    <n v="57014.621047000001"/>
    <n v="76.632555170698893"/>
    <n v="57.495475999999996"/>
    <n v="93.391013999999998"/>
    <x v="0"/>
  </r>
  <r>
    <x v="91"/>
    <x v="0"/>
    <n v="0"/>
    <n v="0"/>
    <n v="0"/>
    <n v="0"/>
    <n v="811180.63807999995"/>
    <n v="1090.2965565591301"/>
    <n v="1000.01086"/>
    <n v="1150"/>
    <n v="159.1339869"/>
    <n v="0.21388976733870901"/>
    <n v="0"/>
    <n v="86.114104999999995"/>
    <n v="146087.06881999999"/>
    <n v="196.35358712365499"/>
    <n v="140.08185"/>
    <n v="250.51751999999999"/>
    <x v="0"/>
  </r>
  <r>
    <x v="91"/>
    <x v="1"/>
    <n v="58236.982548"/>
    <n v="78.275514177419296"/>
    <n v="58.086951999999997"/>
    <n v="92.627790000000005"/>
    <n v="784559.14231000002"/>
    <n v="1054.5149762231099"/>
    <n v="1000.5399"/>
    <n v="1207.8445999999999"/>
    <n v="0"/>
    <n v="0"/>
    <n v="0"/>
    <n v="0"/>
    <n v="58871.663629000002"/>
    <n v="79.1285801465053"/>
    <n v="60.323227000000003"/>
    <n v="92.679730000000006"/>
    <x v="0"/>
  </r>
  <r>
    <x v="92"/>
    <x v="0"/>
    <n v="0"/>
    <n v="0"/>
    <n v="0"/>
    <n v="0"/>
    <n v="786202.78156000003"/>
    <n v="1091.9483077222201"/>
    <n v="1000.45557"/>
    <n v="1150"/>
    <n v="3091.7744743160001"/>
    <n v="4.2941312143277699"/>
    <n v="0"/>
    <n v="144.58420000000001"/>
    <n v="127531.65867"/>
    <n v="177.12730370833299"/>
    <n v="127.20896999999999"/>
    <n v="235.61533"/>
    <x v="0"/>
  </r>
  <r>
    <x v="92"/>
    <x v="1"/>
    <n v="54946.066243000001"/>
    <n v="76.313980893055501"/>
    <n v="62.609659999999998"/>
    <n v="89.360114999999993"/>
    <n v="755790.90810999996"/>
    <n v="1049.7095945972201"/>
    <n v="1000.0016000000001"/>
    <n v="1195.6994999999999"/>
    <n v="0"/>
    <n v="0"/>
    <n v="0"/>
    <n v="0"/>
    <n v="55481.113223"/>
    <n v="77.057101698611106"/>
    <n v="63.968269999999997"/>
    <n v="91.285700000000006"/>
    <x v="0"/>
  </r>
  <r>
    <x v="93"/>
    <x v="0"/>
    <n v="0"/>
    <n v="0"/>
    <n v="0"/>
    <n v="0"/>
    <n v="817467.61782000004"/>
    <n v="1098.74679814516"/>
    <n v="1000.20984"/>
    <n v="1150"/>
    <n v="7846.3081955999996"/>
    <n v="10.546113166129"/>
    <n v="0"/>
    <n v="292.05527000000001"/>
    <n v="123837.846351"/>
    <n v="166.44871821370899"/>
    <n v="118.96625"/>
    <n v="221.29802000000001"/>
    <x v="0"/>
  </r>
  <r>
    <x v="93"/>
    <x v="1"/>
    <n v="56202.587528999997"/>
    <n v="75.541112270161193"/>
    <n v="63.556744000000002"/>
    <n v="89.723730000000003"/>
    <n v="782087.40208999999"/>
    <n v="1051.1927447446201"/>
    <n v="1000.067"/>
    <n v="1225"/>
    <n v="0"/>
    <n v="0"/>
    <n v="0"/>
    <n v="0"/>
    <n v="56748.455643000001"/>
    <n v="76.2748059717741"/>
    <n v="65.266684999999995"/>
    <n v="88.745350000000002"/>
    <x v="0"/>
  </r>
  <r>
    <x v="94"/>
    <x v="0"/>
    <n v="0"/>
    <n v="0"/>
    <n v="0"/>
    <n v="0"/>
    <n v="783940.02775999997"/>
    <n v="1088.8055941111099"/>
    <n v="1000.1343000000001"/>
    <n v="1150"/>
    <n v="52270.423477800003"/>
    <n v="72.597810385833299"/>
    <n v="0"/>
    <n v="308.31106999999997"/>
    <n v="115417.22343500001"/>
    <n v="160.30169921527701"/>
    <n v="125.85697"/>
    <n v="194.38953000000001"/>
    <x v="0"/>
  </r>
  <r>
    <x v="94"/>
    <x v="1"/>
    <n v="57138.751652999999"/>
    <n v="79.359377295833298"/>
    <n v="61.048706000000003"/>
    <n v="93.284559999999999"/>
    <n v="760468.77047999995"/>
    <n v="1056.2066256666601"/>
    <n v="1000.5656"/>
    <n v="1225"/>
    <n v="0"/>
    <n v="0"/>
    <n v="0"/>
    <n v="0"/>
    <n v="55893.236958000001"/>
    <n v="77.629495774999995"/>
    <n v="61.048706000000003"/>
    <n v="92.383610000000004"/>
    <x v="0"/>
  </r>
  <r>
    <x v="95"/>
    <x v="0"/>
    <n v="0"/>
    <n v="0"/>
    <n v="0"/>
    <n v="0"/>
    <n v="806530.57094999996"/>
    <n v="1084.04646633064"/>
    <n v="1000.04517"/>
    <n v="1150"/>
    <n v="37611.432210350002"/>
    <n v="50.553000282728398"/>
    <n v="0"/>
    <n v="265.40944999999999"/>
    <n v="125474.81054000001"/>
    <n v="168.64893889784901"/>
    <n v="135.52476999999999"/>
    <n v="205.94710000000001"/>
    <x v="0"/>
  </r>
  <r>
    <x v="95"/>
    <x v="1"/>
    <n v="63513.200364999997"/>
    <n v="85.367204791666595"/>
    <n v="69.631900000000002"/>
    <n v="96.933179999999993"/>
    <n v="783872.95617999998"/>
    <n v="1053.59268303763"/>
    <n v="1000.00684"/>
    <n v="1225"/>
    <n v="0"/>
    <n v="0"/>
    <n v="0"/>
    <n v="0"/>
    <n v="62236.212492999999"/>
    <n v="83.650823243279504"/>
    <n v="69.066900000000004"/>
    <n v="95.677925000000002"/>
    <x v="0"/>
  </r>
  <r>
    <x v="96"/>
    <x v="0"/>
    <n v="0"/>
    <n v="0"/>
    <n v="0"/>
    <n v="0"/>
    <n v="807737.04749000003"/>
    <n v="1085.6680745833301"/>
    <n v="1000.1357400000001"/>
    <n v="1150"/>
    <n v="24082.566102569999"/>
    <n v="32.3690404604435"/>
    <n v="0"/>
    <n v="238.29807"/>
    <n v="127536.23454"/>
    <n v="171.41967008064501"/>
    <n v="139.39976999999999"/>
    <n v="210.77658"/>
    <x v="0"/>
  </r>
  <r>
    <x v="96"/>
    <x v="1"/>
    <n v="64491.806208000002"/>
    <n v="86.682535225806404"/>
    <n v="69.889403999999999"/>
    <n v="100.01582999999999"/>
    <n v="795402.30620999995"/>
    <n v="1069.0891212500001"/>
    <n v="1000.7018399999999"/>
    <n v="1225"/>
    <n v="0"/>
    <n v="0"/>
    <n v="0"/>
    <n v="0"/>
    <n v="62803.746346"/>
    <n v="84.413637561827898"/>
    <n v="69.889403999999999"/>
    <n v="99.597350000000006"/>
    <x v="0"/>
  </r>
  <r>
    <x v="97"/>
    <x v="0"/>
    <n v="0"/>
    <n v="0"/>
    <n v="0"/>
    <n v="0"/>
    <n v="730908.91960000002"/>
    <n v="1087.66208273809"/>
    <n v="1000.49207"/>
    <n v="1150"/>
    <n v="12241.435033399999"/>
    <n v="18.216421180654699"/>
    <n v="0"/>
    <n v="204.23439999999999"/>
    <n v="116269.18103000001"/>
    <n v="173.01961462797601"/>
    <n v="136.17456000000001"/>
    <n v="214.05435"/>
    <x v="0"/>
  </r>
  <r>
    <x v="97"/>
    <x v="1"/>
    <n v="55293.122339000001"/>
    <n v="82.281432052083304"/>
    <n v="64.504599999999996"/>
    <n v="95.914180000000002"/>
    <n v="711866.03619999997"/>
    <n v="1059.3244586309499"/>
    <n v="1000.4121"/>
    <n v="1225"/>
    <n v="0"/>
    <n v="0"/>
    <n v="0"/>
    <n v="0"/>
    <n v="55173.398974999996"/>
    <n v="82.103272284226094"/>
    <n v="65.786540000000002"/>
    <n v="95.603480000000005"/>
    <x v="0"/>
  </r>
  <r>
    <x v="98"/>
    <x v="0"/>
    <n v="0"/>
    <n v="0"/>
    <n v="0"/>
    <n v="0"/>
    <n v="814675.58689999999"/>
    <n v="1094.9940684139699"/>
    <n v="1000.0862"/>
    <n v="1150"/>
    <n v="42776.576274799998"/>
    <n v="57.495398218817201"/>
    <n v="0"/>
    <n v="292.28778"/>
    <n v="120280.84219700001"/>
    <n v="161.66779865188099"/>
    <n v="120.99193"/>
    <n v="212.24424999999999"/>
    <x v="0"/>
  </r>
  <r>
    <x v="98"/>
    <x v="1"/>
    <n v="50444.874836000003"/>
    <n v="67.802251123655907"/>
    <n v="51.068503999999997"/>
    <n v="92.098669999999998"/>
    <n v="786493.92478999996"/>
    <n v="1057.1154903091301"/>
    <n v="1000.0940000000001"/>
    <n v="1225"/>
    <n v="2263.4700306190002"/>
    <n v="3.0422984282513399"/>
    <n v="0"/>
    <n v="127.44477999999999"/>
    <n v="50439.195777000001"/>
    <n v="67.794617979838705"/>
    <n v="52.422718000000003"/>
    <n v="94.458039999999997"/>
    <x v="0"/>
  </r>
  <r>
    <x v="99"/>
    <x v="0"/>
    <n v="0"/>
    <n v="0"/>
    <n v="0"/>
    <n v="0"/>
    <n v="783081.44574"/>
    <n v="1087.61311908333"/>
    <n v="1000.0227"/>
    <n v="1150"/>
    <n v="47262.938615999999"/>
    <n v="65.642970300000002"/>
    <n v="0"/>
    <n v="345.55932999999999"/>
    <n v="118912.359232"/>
    <n v="165.156054488888"/>
    <n v="120.91617599999999"/>
    <n v="225.28403"/>
    <x v="0"/>
  </r>
  <r>
    <x v="99"/>
    <x v="1"/>
    <n v="51193.564489999997"/>
    <n v="71.102172902777696"/>
    <n v="47.389533999999998"/>
    <n v="89.286720000000003"/>
    <n v="755742.45013000001"/>
    <n v="1049.6422918472199"/>
    <n v="1000.02936"/>
    <n v="1225"/>
    <n v="103.6813851"/>
    <n v="0.14400192375000001"/>
    <n v="0"/>
    <n v="30.063759000000001"/>
    <n v="51368.449359999999"/>
    <n v="71.3450685555555"/>
    <n v="48.934756999999998"/>
    <n v="91.392970000000005"/>
    <x v="0"/>
  </r>
  <r>
    <x v="100"/>
    <x v="0"/>
    <n v="0"/>
    <n v="0"/>
    <n v="0"/>
    <n v="0"/>
    <n v="809515.59920000006"/>
    <n v="1088.05860107526"/>
    <n v="1000.0947"/>
    <n v="1150"/>
    <n v="8907.8171547999991"/>
    <n v="11.9728725198924"/>
    <n v="0"/>
    <n v="252.28121999999999"/>
    <n v="129681.55299"/>
    <n v="174.30316262096699"/>
    <n v="122.76233000000001"/>
    <n v="226.04813999999999"/>
    <x v="0"/>
  </r>
  <r>
    <x v="100"/>
    <x v="1"/>
    <n v="45584.335337999997"/>
    <n v="61.2692679274193"/>
    <n v="44.395203000000002"/>
    <n v="77.071494999999999"/>
    <n v="777771.24921000004"/>
    <n v="1045.3914639919301"/>
    <n v="1000.27655"/>
    <n v="1225"/>
    <n v="150.5784725"/>
    <n v="0.20239042002688101"/>
    <n v="0"/>
    <n v="47.653660000000002"/>
    <n v="46433.661233999999"/>
    <n v="62.410834991935403"/>
    <n v="48.436604000000003"/>
    <n v="78.555999999999997"/>
    <x v="0"/>
  </r>
  <r>
    <x v="101"/>
    <x v="0"/>
    <n v="0"/>
    <n v="0"/>
    <n v="0"/>
    <n v="0"/>
    <n v="780270.58342000004"/>
    <n v="1083.7091436388801"/>
    <n v="1000.0104"/>
    <n v="1150"/>
    <n v="22806.426949500001"/>
    <n v="31.6755929854166"/>
    <n v="0"/>
    <n v="294.39479999999998"/>
    <n v="132834.78461900001"/>
    <n v="184.492756415277"/>
    <n v="125.125404"/>
    <n v="241.25597999999999"/>
    <x v="0"/>
  </r>
  <r>
    <x v="101"/>
    <x v="1"/>
    <n v="49027.437561999999"/>
    <n v="68.093663280555504"/>
    <n v="46.244377"/>
    <n v="89.968474999999998"/>
    <n v="750239.21651000006"/>
    <n v="1041.9989118194401"/>
    <n v="1000.1664"/>
    <n v="1146.0392999999999"/>
    <n v="0"/>
    <n v="0"/>
    <n v="0"/>
    <n v="0"/>
    <n v="49983.057897999999"/>
    <n v="69.420913747222201"/>
    <n v="49.954574999999998"/>
    <n v="92.090355000000002"/>
    <x v="0"/>
  </r>
  <r>
    <x v="102"/>
    <x v="0"/>
    <n v="0"/>
    <n v="0"/>
    <n v="0"/>
    <n v="0"/>
    <n v="806195.04148999997"/>
    <n v="1083.59548587365"/>
    <n v="1000.15674"/>
    <n v="1150"/>
    <n v="339.17249884"/>
    <n v="0.45587701456989199"/>
    <n v="0"/>
    <n v="46.449890000000003"/>
    <n v="148407.45048999999"/>
    <n v="199.47237969086001"/>
    <n v="140.98714000000001"/>
    <n v="253.41652999999999"/>
    <x v="0"/>
  </r>
  <r>
    <x v="102"/>
    <x v="1"/>
    <n v="56199.652599000001"/>
    <n v="75.537167471774097"/>
    <n v="53.792006999999998"/>
    <n v="92.787809999999993"/>
    <n v="780327.23311999999"/>
    <n v="1048.82692623655"/>
    <n v="1000.0124499999999"/>
    <n v="1183.5023000000001"/>
    <n v="0"/>
    <n v="0"/>
    <n v="0"/>
    <n v="0"/>
    <n v="57030.175791000001"/>
    <n v="76.6534620846774"/>
    <n v="56.039380000000001"/>
    <n v="93.209959999999995"/>
    <x v="0"/>
  </r>
  <r>
    <x v="103"/>
    <x v="0"/>
    <n v="0"/>
    <n v="0"/>
    <n v="0"/>
    <n v="0"/>
    <n v="810758.26879"/>
    <n v="1089.7288559005301"/>
    <n v="1000.38684"/>
    <n v="1150"/>
    <n v="2.8244934399999999"/>
    <n v="3.7963621505376298E-3"/>
    <n v="0"/>
    <n v="1.836319"/>
    <n v="146368.83528"/>
    <n v="196.73230548386999"/>
    <n v="142.41088999999999"/>
    <n v="250.08438000000001"/>
    <x v="0"/>
  </r>
  <r>
    <x v="103"/>
    <x v="1"/>
    <n v="58532.234754999998"/>
    <n v="78.672358541666597"/>
    <n v="64.825209999999998"/>
    <n v="92.216639999999998"/>
    <n v="783854.30429"/>
    <n v="1053.56761329301"/>
    <n v="1000.4877"/>
    <n v="1220.6677"/>
    <n v="0"/>
    <n v="0"/>
    <n v="0"/>
    <n v="0"/>
    <n v="59147.226101"/>
    <n v="79.498959813171993"/>
    <n v="66.338750000000005"/>
    <n v="93.002880000000005"/>
    <x v="0"/>
  </r>
  <r>
    <x v="104"/>
    <x v="0"/>
    <n v="0"/>
    <n v="0"/>
    <n v="0"/>
    <n v="0"/>
    <n v="786997.90998999996"/>
    <n v="1093.0526527638799"/>
    <n v="1000.479"/>
    <n v="1150"/>
    <n v="10570.731566099999"/>
    <n v="14.6815716195833"/>
    <n v="0"/>
    <n v="247.36941999999999"/>
    <n v="127037.08878999999"/>
    <n v="176.44040109722201"/>
    <n v="128.65016"/>
    <n v="234.42188999999999"/>
    <x v="0"/>
  </r>
  <r>
    <x v="104"/>
    <x v="1"/>
    <n v="54963.388608000001"/>
    <n v="76.338039733333304"/>
    <n v="62.609172999999998"/>
    <n v="88.831215"/>
    <n v="755347.02940999996"/>
    <n v="1049.09309640277"/>
    <n v="1000.00964"/>
    <n v="1192.8805"/>
    <n v="0"/>
    <n v="0"/>
    <n v="0"/>
    <n v="0"/>
    <n v="55533.925943000002"/>
    <n v="77.130452698611094"/>
    <n v="64.014160000000004"/>
    <n v="90.783844000000002"/>
    <x v="0"/>
  </r>
  <r>
    <x v="105"/>
    <x v="0"/>
    <n v="0"/>
    <n v="0"/>
    <n v="0"/>
    <n v="0"/>
    <n v="817216.44264000002"/>
    <n v="1098.40919709677"/>
    <n v="1000.1159699999999"/>
    <n v="1150"/>
    <n v="12813.7714713"/>
    <n v="17.222811117338701"/>
    <n v="0"/>
    <n v="232.90329"/>
    <n v="120147.079153"/>
    <n v="161.48800961424701"/>
    <n v="119.65423"/>
    <n v="207.99008000000001"/>
    <x v="0"/>
  </r>
  <r>
    <x v="105"/>
    <x v="1"/>
    <n v="56283.352810999997"/>
    <n v="75.649667756720405"/>
    <n v="63.431660000000001"/>
    <n v="89.042113999999998"/>
    <n v="782715.59389000002"/>
    <n v="1052.0370885618199"/>
    <n v="1000.16833"/>
    <n v="1225"/>
    <n v="0"/>
    <n v="0"/>
    <n v="0"/>
    <n v="0"/>
    <n v="56784.673056"/>
    <n v="76.323485290322495"/>
    <n v="65.220749999999995"/>
    <n v="88.769120000000001"/>
    <x v="0"/>
  </r>
  <r>
    <x v="106"/>
    <x v="0"/>
    <n v="0"/>
    <n v="0"/>
    <n v="0"/>
    <n v="0"/>
    <n v="784380.17909999995"/>
    <n v="1089.41691541666"/>
    <n v="1000.5875"/>
    <n v="1150"/>
    <n v="45641.165838699999"/>
    <n v="63.3905081093055"/>
    <n v="0"/>
    <n v="317.18990000000002"/>
    <n v="116749.73617400001"/>
    <n v="162.15241135277699"/>
    <n v="124.05582"/>
    <n v="202.61264"/>
    <x v="0"/>
  </r>
  <r>
    <x v="106"/>
    <x v="1"/>
    <n v="58138.156283999997"/>
    <n v="80.747439283333307"/>
    <n v="67.404589999999999"/>
    <n v="93.379270000000005"/>
    <n v="761220.00502000004"/>
    <n v="1057.25000697222"/>
    <n v="1000.43677"/>
    <n v="1225"/>
    <n v="0"/>
    <n v="0"/>
    <n v="0"/>
    <n v="0"/>
    <n v="56914.487892999998"/>
    <n v="79.047899851388806"/>
    <n v="67.404589999999999"/>
    <n v="92.449439999999996"/>
    <x v="0"/>
  </r>
  <r>
    <x v="107"/>
    <x v="0"/>
    <n v="0"/>
    <n v="0"/>
    <n v="0"/>
    <n v="0"/>
    <n v="805782.89029999997"/>
    <n v="1083.04151922043"/>
    <n v="1000.3584"/>
    <n v="1150"/>
    <n v="29001.695580200001"/>
    <n v="38.980773629300998"/>
    <n v="0"/>
    <n v="261.90890000000002"/>
    <n v="127777.34678000001"/>
    <n v="171.74374567204299"/>
    <n v="137.63756000000001"/>
    <n v="205.59360000000001"/>
    <x v="0"/>
  </r>
  <r>
    <x v="107"/>
    <x v="1"/>
    <n v="62642.326373000004"/>
    <n v="84.1966752325268"/>
    <n v="66.637609999999995"/>
    <n v="96.944823999999997"/>
    <n v="783557.44240000006"/>
    <n v="1053.1686053763401"/>
    <n v="1000.1625"/>
    <n v="1224.0505000000001"/>
    <n v="124.073646"/>
    <n v="0.166765653225806"/>
    <n v="0"/>
    <n v="55.419333999999999"/>
    <n v="61438.721844"/>
    <n v="82.578927209677403"/>
    <n v="66.637609999999995"/>
    <n v="95.594639999999998"/>
    <x v="0"/>
  </r>
  <r>
    <x v="108"/>
    <x v="0"/>
    <n v="0"/>
    <n v="0"/>
    <n v="0"/>
    <n v="0"/>
    <n v="807620.47374000004"/>
    <n v="1085.5113894354799"/>
    <n v="1000.24023"/>
    <n v="1150"/>
    <n v="26634.362861019999"/>
    <n v="35.7988748131989"/>
    <n v="0"/>
    <n v="252.36008000000001"/>
    <n v="128478.65532999999"/>
    <n v="172.68636469085999"/>
    <n v="138.38281000000001"/>
    <n v="212.85075000000001"/>
    <x v="0"/>
  </r>
  <r>
    <x v="108"/>
    <x v="1"/>
    <n v="63517.723938000003"/>
    <n v="85.373284862903205"/>
    <n v="64.126540000000006"/>
    <n v="100.879715"/>
    <n v="795609.38242000004"/>
    <n v="1069.36744948924"/>
    <n v="1000.1324499999999"/>
    <n v="1225"/>
    <n v="171.28632379999999"/>
    <n v="0.23022355349462301"/>
    <n v="0"/>
    <n v="28.661746999999998"/>
    <n v="61905.306106999997"/>
    <n v="83.206056595430098"/>
    <n v="64.883369999999999"/>
    <n v="99.489760000000004"/>
    <x v="0"/>
  </r>
  <r>
    <x v="109"/>
    <x v="0"/>
    <n v="0"/>
    <n v="0"/>
    <n v="0"/>
    <n v="0"/>
    <n v="759009.04547999997"/>
    <n v="1090.5302377586199"/>
    <n v="1001.1439"/>
    <n v="1150"/>
    <n v="16026.714705099999"/>
    <n v="23.0268889441091"/>
    <n v="0"/>
    <n v="211.37674000000001"/>
    <n v="121387.11444"/>
    <n v="174.40677362068899"/>
    <n v="139.46387999999999"/>
    <n v="212.16884999999999"/>
    <x v="0"/>
  </r>
  <r>
    <x v="109"/>
    <x v="1"/>
    <n v="57430.306183000001"/>
    <n v="82.514807734195401"/>
    <n v="64.622720000000001"/>
    <n v="94.909800000000004"/>
    <n v="737207.51124999998"/>
    <n v="1059.2061943247099"/>
    <n v="1000.34924"/>
    <n v="1225"/>
    <n v="0"/>
    <n v="0"/>
    <n v="0"/>
    <n v="0"/>
    <n v="57227.773746999999"/>
    <n v="82.223812854884997"/>
    <n v="65.706230000000005"/>
    <n v="95.326560000000001"/>
    <x v="0"/>
  </r>
  <r>
    <x v="110"/>
    <x v="0"/>
    <n v="0"/>
    <n v="0"/>
    <n v="0"/>
    <n v="0"/>
    <n v="814232.84198000003"/>
    <n v="1094.39898115591"/>
    <n v="1000.7529"/>
    <n v="1150"/>
    <n v="69141.283876500005"/>
    <n v="92.931833167338695"/>
    <n v="0"/>
    <n v="316.33181999999999"/>
    <n v="118006.703981"/>
    <n v="158.61116126478399"/>
    <n v="123.29125000000001"/>
    <n v="204.31440000000001"/>
    <x v="0"/>
  </r>
  <r>
    <x v="110"/>
    <x v="1"/>
    <n v="50897.587875999998"/>
    <n v="68.410736392473098"/>
    <n v="50.665329999999997"/>
    <n v="86.708629999999999"/>
    <n v="783745.10941999999"/>
    <n v="1053.4208459946201"/>
    <n v="1000.022"/>
    <n v="1225"/>
    <n v="2091.6445917999999"/>
    <n v="2.8113502577956901"/>
    <n v="0"/>
    <n v="140.18691999999999"/>
    <n v="50879.139179999998"/>
    <n v="68.385939758064495"/>
    <n v="52.758521999999999"/>
    <n v="87.31147"/>
    <x v="0"/>
  </r>
  <r>
    <x v="111"/>
    <x v="0"/>
    <n v="0"/>
    <n v="0"/>
    <n v="0"/>
    <n v="0"/>
    <n v="784185.11832000001"/>
    <n v="1089.1459976666599"/>
    <n v="1000.06165"/>
    <n v="1150"/>
    <n v="66761.035247969994"/>
    <n v="92.723660066625001"/>
    <n v="0"/>
    <n v="361.1936"/>
    <n v="115620.40055999999"/>
    <n v="160.58388966666601"/>
    <n v="120.90568"/>
    <n v="204.46226999999999"/>
    <x v="0"/>
  </r>
  <r>
    <x v="111"/>
    <x v="1"/>
    <n v="47310.268826"/>
    <n v="65.708706702777704"/>
    <n v="46.450175999999999"/>
    <n v="81.249504000000002"/>
    <n v="755622.62321999995"/>
    <n v="1049.47586558333"/>
    <n v="1000.0121"/>
    <n v="1225"/>
    <n v="148.30908299999999"/>
    <n v="0.20598483749999999"/>
    <n v="0"/>
    <n v="27.940006"/>
    <n v="47686.516679"/>
    <n v="66.231273165277699"/>
    <n v="48.01408"/>
    <n v="83.339389999999995"/>
    <x v="0"/>
  </r>
  <r>
    <x v="112"/>
    <x v="0"/>
    <n v="0"/>
    <n v="0"/>
    <n v="0"/>
    <n v="0"/>
    <n v="810053.31137000001"/>
    <n v="1088.7813324865499"/>
    <n v="1000.6572"/>
    <n v="1150"/>
    <n v="11697.1911906"/>
    <n v="15.7220311701612"/>
    <n v="0"/>
    <n v="291.87473"/>
    <n v="129438.71646"/>
    <n v="173.97676943548299"/>
    <n v="122.68113"/>
    <n v="229.2287"/>
    <x v="0"/>
  </r>
  <r>
    <x v="112"/>
    <x v="1"/>
    <n v="45367.538059999999"/>
    <n v="60.977873736559097"/>
    <n v="45.190060000000003"/>
    <n v="72.487340000000003"/>
    <n v="776188.97858"/>
    <n v="1043.2647561559099"/>
    <n v="1000.0821"/>
    <n v="1210.3956000000001"/>
    <n v="288.41307416000001"/>
    <n v="0.38765198139784901"/>
    <n v="0"/>
    <n v="69.523719999999997"/>
    <n v="46162.423146000001"/>
    <n v="62.046267669354798"/>
    <n v="49.190550000000002"/>
    <n v="73.652810000000002"/>
    <x v="0"/>
  </r>
  <r>
    <x v="113"/>
    <x v="0"/>
    <n v="0"/>
    <n v="0"/>
    <n v="0"/>
    <n v="0"/>
    <n v="781427.09065000003"/>
    <n v="1085.3154036805499"/>
    <n v="1000.0466300000001"/>
    <n v="1150"/>
    <n v="30382.440703"/>
    <n v="42.197834309722197"/>
    <n v="0"/>
    <n v="309.31247000000002"/>
    <n v="132432.17047000001"/>
    <n v="183.933570097222"/>
    <n v="127.92085"/>
    <n v="242.32857999999999"/>
    <x v="0"/>
  </r>
  <r>
    <x v="113"/>
    <x v="1"/>
    <n v="48675.254527999998"/>
    <n v="67.604520177777701"/>
    <n v="48.024456000000001"/>
    <n v="90.224463999999998"/>
    <n v="748986.05663999997"/>
    <n v="1040.2584119999999"/>
    <n v="1000.04736"/>
    <n v="1156.7637999999999"/>
    <n v="0"/>
    <n v="0"/>
    <n v="0"/>
    <n v="0"/>
    <n v="49688.946567999999"/>
    <n v="69.012425788888805"/>
    <n v="50.727290000000004"/>
    <n v="91.925250000000005"/>
    <x v="0"/>
  </r>
  <r>
    <x v="114"/>
    <x v="0"/>
    <n v="0"/>
    <n v="0"/>
    <n v="0"/>
    <n v="0"/>
    <n v="807406.11479999998"/>
    <n v="1085.22327258064"/>
    <n v="1000.2084"/>
    <n v="1150"/>
    <n v="647.56555289999994"/>
    <n v="0.87038380766128998"/>
    <n v="0"/>
    <n v="54.795043999999997"/>
    <n v="148610.28997000001"/>
    <n v="199.745013400537"/>
    <n v="141.42064999999999"/>
    <n v="255.20240000000001"/>
    <x v="0"/>
  </r>
  <r>
    <x v="114"/>
    <x v="1"/>
    <n v="56264.532419000003"/>
    <n v="75.624371530913905"/>
    <n v="53.377636000000003"/>
    <n v="93.251686000000007"/>
    <n v="780502.49604999996"/>
    <n v="1049.0624946908599"/>
    <n v="1000.242"/>
    <n v="1191.9323999999999"/>
    <n v="0"/>
    <n v="0"/>
    <n v="0"/>
    <n v="0"/>
    <n v="57050.399404000003"/>
    <n v="76.680644360214998"/>
    <n v="55.985393999999999"/>
    <n v="93.832729999999998"/>
    <x v="0"/>
  </r>
  <r>
    <x v="115"/>
    <x v="0"/>
    <n v="0"/>
    <n v="0"/>
    <n v="0"/>
    <n v="0"/>
    <n v="809133.83415999997"/>
    <n v="1087.5454760215"/>
    <n v="1000.02246"/>
    <n v="1150"/>
    <n v="13.8333435"/>
    <n v="1.85932036290322E-2"/>
    <n v="0"/>
    <n v="8.9240265000000001"/>
    <n v="147252.31808"/>
    <n v="197.919782365591"/>
    <n v="143.98779999999999"/>
    <n v="248.55946"/>
    <x v="0"/>
  </r>
  <r>
    <x v="115"/>
    <x v="1"/>
    <n v="58559.217144000002"/>
    <n v="78.708625193548301"/>
    <n v="65.113699999999994"/>
    <n v="92.164760000000001"/>
    <n v="780766.63856999995"/>
    <n v="1049.4175249596699"/>
    <n v="1000.00354"/>
    <n v="1182.4004"/>
    <n v="0"/>
    <n v="0"/>
    <n v="0"/>
    <n v="0"/>
    <n v="59195.951719999997"/>
    <n v="79.564451236559094"/>
    <n v="67.188860000000005"/>
    <n v="92.93159"/>
    <x v="0"/>
  </r>
  <r>
    <x v="116"/>
    <x v="0"/>
    <n v="0"/>
    <n v="0"/>
    <n v="0"/>
    <n v="0"/>
    <n v="786927.14450000005"/>
    <n v="1092.9543673611099"/>
    <n v="1000.55237"/>
    <n v="1150"/>
    <n v="2896.9811140000002"/>
    <n v="4.0235848805555499"/>
    <n v="0"/>
    <n v="170.52072000000001"/>
    <n v="129415.16925000001"/>
    <n v="179.74329062499999"/>
    <n v="130.39514"/>
    <n v="235.38688999999999"/>
    <x v="0"/>
  </r>
  <r>
    <x v="116"/>
    <x v="1"/>
    <n v="54949.602500000001"/>
    <n v="76.318892361111097"/>
    <n v="62.216990000000003"/>
    <n v="87.954729999999998"/>
    <n v="754901.98675000004"/>
    <n v="1048.47498159722"/>
    <n v="1000.38477"/>
    <n v="1193.4462000000001"/>
    <n v="0"/>
    <n v="0"/>
    <n v="0"/>
    <n v="0"/>
    <n v="55402.050934999999"/>
    <n v="76.947292965277697"/>
    <n v="63.566650000000003"/>
    <n v="88.371350000000007"/>
    <x v="0"/>
  </r>
  <r>
    <x v="117"/>
    <x v="0"/>
    <n v="0"/>
    <n v="0"/>
    <n v="0"/>
    <n v="0"/>
    <n v="818728.04578000004"/>
    <n v="1100.4409217473101"/>
    <n v="1000.2125"/>
    <n v="1150"/>
    <n v="6893.5607393199998"/>
    <n v="9.2655386281182697"/>
    <n v="0"/>
    <n v="228.40799000000001"/>
    <n v="125601.900803"/>
    <n v="168.81975914381701"/>
    <n v="119.5714"/>
    <n v="224.45894999999999"/>
    <x v="0"/>
  </r>
  <r>
    <x v="117"/>
    <x v="1"/>
    <n v="56208.267381999998"/>
    <n v="75.548746481182704"/>
    <n v="64.860439999999997"/>
    <n v="87.067710000000005"/>
    <n v="775562.64303000004"/>
    <n v="1042.4229072983801"/>
    <n v="1000.18414"/>
    <n v="1199.7956999999999"/>
    <n v="0"/>
    <n v="0"/>
    <n v="0"/>
    <n v="0"/>
    <n v="56879.367159000001"/>
    <n v="76.450762310483796"/>
    <n v="66.924959999999999"/>
    <n v="88.07647"/>
    <x v="0"/>
  </r>
  <r>
    <x v="118"/>
    <x v="0"/>
    <n v="0"/>
    <n v="0"/>
    <n v="0"/>
    <n v="0"/>
    <n v="781812.70076000004"/>
    <n v="1085.85097327777"/>
    <n v="1000.1022"/>
    <n v="1150"/>
    <n v="50674.635778099997"/>
    <n v="70.381438580694393"/>
    <n v="0"/>
    <n v="311.97629999999998"/>
    <n v="117823.517836"/>
    <n v="163.643774772222"/>
    <n v="127.39258599999999"/>
    <n v="204.63553999999999"/>
    <x v="0"/>
  </r>
  <r>
    <x v="118"/>
    <x v="1"/>
    <n v="57722.264394999998"/>
    <n v="80.1698116597222"/>
    <n v="67.504745"/>
    <n v="91.938156000000006"/>
    <n v="759648.61331000004"/>
    <n v="1055.06751848611"/>
    <n v="1000.4713"/>
    <n v="1225"/>
    <n v="0"/>
    <n v="0"/>
    <n v="0"/>
    <n v="0"/>
    <n v="56649.155923999999"/>
    <n v="78.679383227777706"/>
    <n v="67.504745"/>
    <n v="90.360519999999994"/>
    <x v="0"/>
  </r>
  <r>
    <x v="119"/>
    <x v="0"/>
    <n v="0"/>
    <n v="0"/>
    <n v="0"/>
    <n v="0"/>
    <n v="806070.83126000001"/>
    <n v="1083.4285366397801"/>
    <n v="1000.8866"/>
    <n v="1150"/>
    <n v="12298.709675"/>
    <n v="16.530523756720399"/>
    <n v="0"/>
    <n v="277.66428000000002"/>
    <n v="133874.1599"/>
    <n v="179.938386962365"/>
    <n v="138.66443000000001"/>
    <n v="211.82820000000001"/>
    <x v="0"/>
  </r>
  <r>
    <x v="119"/>
    <x v="1"/>
    <n v="62562.563154000003"/>
    <n v="84.089466604838705"/>
    <n v="66.372826000000003"/>
    <n v="95.713909999999998"/>
    <n v="784114.41304999997"/>
    <n v="1053.9172218413901"/>
    <n v="1000.0960700000001"/>
    <n v="1225"/>
    <n v="151.35491207999999"/>
    <n v="0.203434021612903"/>
    <n v="0"/>
    <n v="57.778624999999998"/>
    <n v="61362.353814000002"/>
    <n v="82.476282008064501"/>
    <n v="66.730630000000005"/>
    <n v="95.077704999999995"/>
    <x v="0"/>
  </r>
  <r>
    <x v="120"/>
    <x v="0"/>
    <n v="0"/>
    <n v="0"/>
    <n v="0"/>
    <n v="0"/>
    <n v="806960.78159999999"/>
    <n v="1084.6247064516101"/>
    <n v="1000.27844"/>
    <n v="1150"/>
    <n v="12489.4377121"/>
    <n v="16.786878645295602"/>
    <n v="0"/>
    <n v="269.48923000000002"/>
    <n v="136498.41498"/>
    <n v="183.46561153225801"/>
    <n v="139.6533"/>
    <n v="217.00572"/>
    <x v="0"/>
  </r>
  <r>
    <x v="120"/>
    <x v="1"/>
    <n v="63496.452559999998"/>
    <n v="85.344694301075194"/>
    <n v="63.496822000000002"/>
    <n v="100.64551"/>
    <n v="794079.01413000003"/>
    <n v="1067.3105028629"/>
    <n v="1000.10144"/>
    <n v="1225"/>
    <n v="127.26703689999999"/>
    <n v="0.17105784529569801"/>
    <n v="0"/>
    <n v="34.601795000000003"/>
    <n v="61954.490725000003"/>
    <n v="83.272164952956899"/>
    <n v="64.325559999999996"/>
    <n v="98.88167"/>
    <x v="0"/>
  </r>
  <r>
    <x v="121"/>
    <x v="0"/>
    <n v="0"/>
    <n v="0"/>
    <n v="0"/>
    <n v="0"/>
    <n v="733613.49222999997"/>
    <n v="1091.68674438988"/>
    <n v="1000.71875"/>
    <n v="1150"/>
    <n v="750.29835400000002"/>
    <n v="1.1165154077380901"/>
    <n v="0"/>
    <n v="105.37808"/>
    <n v="124273.33468"/>
    <n v="184.93055755952301"/>
    <n v="147.95400000000001"/>
    <n v="232.27782999999999"/>
    <x v="0"/>
  </r>
  <r>
    <x v="121"/>
    <x v="1"/>
    <n v="55219.439097000002"/>
    <n v="82.171784370535704"/>
    <n v="64.753944000000004"/>
    <n v="96.321100000000001"/>
    <n v="712422.45218999998"/>
    <n v="1060.1524586160699"/>
    <n v="1000.0304599999999"/>
    <n v="1225"/>
    <n v="7.7155570000000004"/>
    <n v="1.14814836309523E-2"/>
    <n v="0"/>
    <n v="7.7155570000000004"/>
    <n v="55143.001541999998"/>
    <n v="82.058038008928506"/>
    <n v="66.010270000000006"/>
    <n v="95.630369999999999"/>
    <x v="0"/>
  </r>
  <r>
    <x v="122"/>
    <x v="0"/>
    <n v="0"/>
    <n v="0"/>
    <n v="0"/>
    <n v="0"/>
    <n v="815608.09117000003"/>
    <n v="1096.24743436827"/>
    <n v="1000.9446"/>
    <n v="1150"/>
    <n v="89127.536937919998"/>
    <n v="119.79507652946199"/>
    <n v="0"/>
    <n v="368.08629999999999"/>
    <n v="119051.605948"/>
    <n v="160.01559939247301"/>
    <n v="125.24644499999999"/>
    <n v="211.26549"/>
    <x v="0"/>
  </r>
  <r>
    <x v="122"/>
    <x v="1"/>
    <n v="49877.26784"/>
    <n v="67.039338494623607"/>
    <n v="49.953949999999999"/>
    <n v="79.700609999999998"/>
    <n v="785742.66732999997"/>
    <n v="1056.1057356586"/>
    <n v="1000.1281"/>
    <n v="1225"/>
    <n v="3623.29699269"/>
    <n v="4.8700228396370902"/>
    <n v="0"/>
    <n v="165.82352"/>
    <n v="49856.014217000004"/>
    <n v="67.010771797043006"/>
    <n v="51.176532999999999"/>
    <n v="81.623289999999997"/>
    <x v="0"/>
  </r>
  <r>
    <x v="123"/>
    <x v="0"/>
    <n v="0"/>
    <n v="0"/>
    <n v="0"/>
    <n v="0"/>
    <n v="785207.08175000001"/>
    <n v="1090.5653913194401"/>
    <n v="1000.3889"/>
    <n v="1150"/>
    <n v="99900.917473199996"/>
    <n v="138.75127426833299"/>
    <n v="0"/>
    <n v="391.97399999999999"/>
    <n v="114188.958713"/>
    <n v="158.59577599027699"/>
    <n v="121.80656"/>
    <n v="207.41254000000001"/>
    <x v="0"/>
  </r>
  <r>
    <x v="123"/>
    <x v="1"/>
    <n v="46588.878193999997"/>
    <n v="64.706775269444407"/>
    <n v="46.652410000000003"/>
    <n v="81.314599999999999"/>
    <n v="756082.48115000001"/>
    <n v="1050.11455715277"/>
    <n v="1000.01965"/>
    <n v="1225"/>
    <n v="261.26976930000001"/>
    <n v="0.36287467958333303"/>
    <n v="0"/>
    <n v="48.266210000000001"/>
    <n v="46904.451570999998"/>
    <n v="65.145071626388798"/>
    <n v="47.841003000000001"/>
    <n v="83.553309999999996"/>
    <x v="0"/>
  </r>
  <r>
    <x v="124"/>
    <x v="0"/>
    <n v="0"/>
    <n v="0"/>
    <n v="0"/>
    <n v="0"/>
    <n v="810712.86126000003"/>
    <n v="1089.66782427419"/>
    <n v="1000.1304"/>
    <n v="1150"/>
    <n v="14819.1075501"/>
    <n v="19.918155309274098"/>
    <n v="0"/>
    <n v="315.58132999999998"/>
    <n v="130735.307059"/>
    <n v="175.71949873521501"/>
    <n v="124.84173"/>
    <n v="225.76166000000001"/>
    <x v="0"/>
  </r>
  <r>
    <x v="124"/>
    <x v="1"/>
    <n v="45288.807143999999"/>
    <n v="60.872052612903197"/>
    <n v="45.402664000000001"/>
    <n v="72.740030000000004"/>
    <n v="775860.09569999995"/>
    <n v="1042.8227092741899"/>
    <n v="1000.0323"/>
    <n v="1205.5454"/>
    <n v="192.11575513"/>
    <n v="0.25822010098118198"/>
    <n v="0"/>
    <n v="67.477689999999996"/>
    <n v="46084.581965999998"/>
    <n v="61.941642427419303"/>
    <n v="49.143999999999998"/>
    <n v="73.693306000000007"/>
    <x v="0"/>
  </r>
  <r>
    <x v="125"/>
    <x v="0"/>
    <n v="0"/>
    <n v="0"/>
    <n v="0"/>
    <n v="0"/>
    <n v="781645.63563999999"/>
    <n v="1085.61893838888"/>
    <n v="1000.9885"/>
    <n v="1150"/>
    <n v="33557.750952199996"/>
    <n v="46.6079874336111"/>
    <n v="0"/>
    <n v="344.83264000000003"/>
    <n v="133392.20581000001"/>
    <n v="185.26695251388799"/>
    <n v="128.79481999999999"/>
    <n v="243.47748000000001"/>
    <x v="0"/>
  </r>
  <r>
    <x v="125"/>
    <x v="1"/>
    <n v="48270.033635"/>
    <n v="67.041713381944405"/>
    <n v="47.235252000000003"/>
    <n v="85.612909999999999"/>
    <n v="748838.67637999996"/>
    <n v="1040.05371719444"/>
    <n v="1000.20276"/>
    <n v="1143.3871999999999"/>
    <n v="0"/>
    <n v="0"/>
    <n v="0"/>
    <n v="0"/>
    <n v="49702.672188999997"/>
    <n v="69.031489151388797"/>
    <n v="50.677494000000003"/>
    <n v="88.11936"/>
    <x v="0"/>
  </r>
  <r>
    <x v="126"/>
    <x v="0"/>
    <n v="0"/>
    <n v="0"/>
    <n v="0"/>
    <n v="0"/>
    <n v="805977.36115000001"/>
    <n v="1083.3029047714999"/>
    <n v="1001.2119"/>
    <n v="1150"/>
    <n v="1487.5567470000001"/>
    <n v="1.9994042298387"/>
    <n v="0"/>
    <n v="78.716309999999993"/>
    <n v="149252.16018000001"/>
    <n v="200.607742177419"/>
    <n v="143.45177000000001"/>
    <n v="255.02504999999999"/>
    <x v="0"/>
  </r>
  <r>
    <x v="126"/>
    <x v="1"/>
    <n v="55770.626453999997"/>
    <n v="74.9605194274193"/>
    <n v="54.308329999999998"/>
    <n v="90.509513999999996"/>
    <n v="777589.64893000002"/>
    <n v="1045.1473775940799"/>
    <n v="1000.48096"/>
    <n v="1170.9036000000001"/>
    <n v="0"/>
    <n v="0"/>
    <n v="0"/>
    <n v="0"/>
    <n v="57036.747625999997"/>
    <n v="76.662295196236499"/>
    <n v="57.347003999999998"/>
    <n v="93.111564999999999"/>
    <x v="0"/>
  </r>
  <r>
    <x v="127"/>
    <x v="0"/>
    <n v="0"/>
    <n v="0"/>
    <n v="0"/>
    <n v="0"/>
    <n v="809484.53640999994"/>
    <n v="1088.01685001344"/>
    <n v="1000.04224"/>
    <n v="1150"/>
    <n v="218.992097"/>
    <n v="0.29434421639784902"/>
    <n v="0"/>
    <n v="115.43979"/>
    <n v="147543.32370000001"/>
    <n v="198.310918951612"/>
    <n v="141.83151000000001"/>
    <n v="254.84612999999999"/>
    <x v="0"/>
  </r>
  <r>
    <x v="127"/>
    <x v="1"/>
    <n v="58088.537950999998"/>
    <n v="78.075991869623607"/>
    <n v="64.746530000000007"/>
    <n v="89.465450000000004"/>
    <n v="782586.87092000002"/>
    <n v="1051.8640738172001"/>
    <n v="1000.1079"/>
    <n v="1186.4933000000001"/>
    <n v="0"/>
    <n v="0"/>
    <n v="0"/>
    <n v="0"/>
    <n v="59203.037183"/>
    <n v="79.573974708333296"/>
    <n v="66.264786000000001"/>
    <n v="92.399559999999994"/>
    <x v="0"/>
  </r>
  <r>
    <x v="128"/>
    <x v="0"/>
    <n v="0"/>
    <n v="0"/>
    <n v="0"/>
    <n v="0"/>
    <n v="788486.29535999999"/>
    <n v="1095.1198546666601"/>
    <n v="1000.1521"/>
    <n v="1150"/>
    <n v="3020.3537216999998"/>
    <n v="4.1949357245833303"/>
    <n v="0"/>
    <n v="187.27457000000001"/>
    <n v="131481.15929000001"/>
    <n v="182.61272123611101"/>
    <n v="129.69882000000001"/>
    <n v="241.97246000000001"/>
    <x v="0"/>
  </r>
  <r>
    <x v="128"/>
    <x v="1"/>
    <n v="54972.052404000002"/>
    <n v="76.350072783333303"/>
    <n v="61.990603999999998"/>
    <n v="88.802620000000005"/>
    <n v="755139.15112000005"/>
    <n v="1048.8043765555501"/>
    <n v="1000.2344000000001"/>
    <n v="1196.5696"/>
    <n v="0"/>
    <n v="0"/>
    <n v="0"/>
    <n v="0"/>
    <n v="55476.304156999999"/>
    <n v="77.0504224402777"/>
    <n v="63.946339999999999"/>
    <n v="89.352189999999993"/>
    <x v="0"/>
  </r>
  <r>
    <x v="129"/>
    <x v="0"/>
    <n v="0"/>
    <n v="0"/>
    <n v="0"/>
    <n v="0"/>
    <n v="818662.83239999996"/>
    <n v="1100.35326935483"/>
    <n v="1000.0293"/>
    <n v="1150"/>
    <n v="9131.2916719599998"/>
    <n v="12.273241494569801"/>
    <n v="0"/>
    <n v="255.98544000000001"/>
    <n v="127344.678535"/>
    <n v="171.16220233198899"/>
    <n v="121.83575999999999"/>
    <n v="230.62375"/>
    <x v="0"/>
  </r>
  <r>
    <x v="129"/>
    <x v="1"/>
    <n v="56224.155255999998"/>
    <n v="75.570101150537596"/>
    <n v="62.875027000000003"/>
    <n v="88.333060000000003"/>
    <n v="781960.56723000004"/>
    <n v="1051.0222677822501"/>
    <n v="1000.2446"/>
    <n v="1225"/>
    <n v="0"/>
    <n v="0"/>
    <n v="0"/>
    <n v="0"/>
    <n v="56872.357034000001"/>
    <n v="76.441340099462295"/>
    <n v="64.793379999999999"/>
    <n v="88.705830000000006"/>
    <x v="0"/>
  </r>
  <r>
    <x v="130"/>
    <x v="0"/>
    <n v="0"/>
    <n v="0"/>
    <n v="0"/>
    <n v="0"/>
    <n v="782812.62450999999"/>
    <n v="1087.2397562638801"/>
    <n v="1000.02124"/>
    <n v="1150"/>
    <n v="59065.554136400002"/>
    <n v="82.035491856111094"/>
    <n v="0"/>
    <n v="338.09512000000001"/>
    <n v="120142.44228"/>
    <n v="166.864503166666"/>
    <n v="129.85158000000001"/>
    <n v="205.35160999999999"/>
    <x v="0"/>
  </r>
  <r>
    <x v="130"/>
    <x v="1"/>
    <n v="57814.908366000003"/>
    <n v="80.298483841666595"/>
    <n v="68.207239999999999"/>
    <n v="92.082520000000002"/>
    <n v="757660.24546999997"/>
    <n v="1052.30589648611"/>
    <n v="1000.0998499999999"/>
    <n v="1225"/>
    <n v="0"/>
    <n v="0"/>
    <n v="0"/>
    <n v="0"/>
    <n v="56716.261145999997"/>
    <n v="78.772584925000004"/>
    <n v="68.244579999999999"/>
    <n v="91.384039999999999"/>
    <x v="0"/>
  </r>
  <r>
    <x v="131"/>
    <x v="0"/>
    <n v="0"/>
    <n v="0"/>
    <n v="0"/>
    <n v="0"/>
    <n v="805998.21524000005"/>
    <n v="1083.3309344623599"/>
    <n v="1000.0488"/>
    <n v="1150"/>
    <n v="11274.523557500001"/>
    <n v="15.1539295127688"/>
    <n v="0"/>
    <n v="301.43277"/>
    <n v="137247.54011"/>
    <n v="184.47250014784899"/>
    <n v="146.58322000000001"/>
    <n v="221.72234"/>
    <x v="0"/>
  </r>
  <r>
    <x v="131"/>
    <x v="1"/>
    <n v="63649.050344000003"/>
    <n v="85.549798849462306"/>
    <n v="73.719549999999998"/>
    <n v="96.130489999999995"/>
    <n v="785257.49832000001"/>
    <n v="1055.4536267741901"/>
    <n v="1000.2682"/>
    <n v="1225"/>
    <n v="0"/>
    <n v="0"/>
    <n v="0"/>
    <n v="0"/>
    <n v="62531.975106999998"/>
    <n v="84.048353638440801"/>
    <n v="73.719549999999998"/>
    <n v="95.785965000000004"/>
    <x v="0"/>
  </r>
  <r>
    <x v="132"/>
    <x v="0"/>
    <n v="0"/>
    <n v="0"/>
    <n v="0"/>
    <n v="0"/>
    <n v="806726.40040000004"/>
    <n v="1084.3096779569801"/>
    <n v="1000.193"/>
    <n v="1150"/>
    <n v="2707.4754868"/>
    <n v="3.63907995537634"/>
    <n v="0"/>
    <n v="141.04195999999999"/>
    <n v="138891.57483999999"/>
    <n v="186.68222424731101"/>
    <n v="151.41838000000001"/>
    <n v="219.67840000000001"/>
    <x v="0"/>
  </r>
  <r>
    <x v="132"/>
    <x v="1"/>
    <n v="58859.390866000002"/>
    <n v="79.112084497311798"/>
    <n v="42.661053000000003"/>
    <n v="101.82787999999999"/>
    <n v="793823.25361999997"/>
    <n v="1066.96673873655"/>
    <n v="1000.25024"/>
    <n v="1225"/>
    <n v="0"/>
    <n v="0"/>
    <n v="0"/>
    <n v="0"/>
    <n v="62907.503644999997"/>
    <n v="84.553096297042998"/>
    <n v="70.716200000000001"/>
    <n v="99.362409999999997"/>
    <x v="0"/>
  </r>
  <r>
    <x v="133"/>
    <x v="0"/>
    <n v="0"/>
    <n v="0"/>
    <n v="0"/>
    <n v="0"/>
    <n v="732973.50300999999"/>
    <n v="1090.73437947916"/>
    <n v="1000.1819"/>
    <n v="1150"/>
    <n v="712.87754299999995"/>
    <n v="1.0608296770833301"/>
    <n v="0"/>
    <n v="103.52176"/>
    <n v="124950.6774"/>
    <n v="185.93850803571399"/>
    <n v="150.31729000000001"/>
    <n v="234.37689"/>
    <x v="0"/>
  </r>
  <r>
    <x v="133"/>
    <x v="1"/>
    <n v="50970.695207999997"/>
    <n v="75.849248821428503"/>
    <n v="37.521296999999997"/>
    <n v="97.051599999999993"/>
    <n v="712029.77376999997"/>
    <n v="1059.5681157291599"/>
    <n v="1000.718"/>
    <n v="1225"/>
    <n v="0"/>
    <n v="0"/>
    <n v="0"/>
    <n v="0"/>
    <n v="56039.897283999999"/>
    <n v="83.392704291666604"/>
    <n v="72.249534999999995"/>
    <n v="96.402889999999999"/>
    <x v="0"/>
  </r>
  <r>
    <x v="134"/>
    <x v="0"/>
    <n v="0"/>
    <n v="0"/>
    <n v="0"/>
    <n v="0"/>
    <n v="815478.23979000002"/>
    <n v="1096.0729029435399"/>
    <n v="1000.0204"/>
    <n v="1150"/>
    <n v="23328.809343500001"/>
    <n v="31.355926536962301"/>
    <n v="0"/>
    <n v="326.48705999999999"/>
    <n v="128067.360071"/>
    <n v="172.13354848252601"/>
    <n v="125.60422"/>
    <n v="235.39590000000001"/>
    <x v="0"/>
  </r>
  <r>
    <x v="134"/>
    <x v="1"/>
    <n v="53178.256163999999"/>
    <n v="71.476150758064506"/>
    <n v="49.855347000000002"/>
    <n v="92.310683999999995"/>
    <n v="786584.63474000001"/>
    <n v="1057.2374122849401"/>
    <n v="1000.33984"/>
    <n v="1225"/>
    <n v="1319.9520924999999"/>
    <n v="1.77412915658602"/>
    <n v="0"/>
    <n v="165.99252000000001"/>
    <n v="53171.159241000001"/>
    <n v="71.466611883064502"/>
    <n v="51.239581999999999"/>
    <n v="93.955399999999997"/>
    <x v="0"/>
  </r>
  <r>
    <x v="135"/>
    <x v="0"/>
    <n v="0"/>
    <n v="0"/>
    <n v="0"/>
    <n v="0"/>
    <n v="785120.88656000001"/>
    <n v="1090.44567577777"/>
    <n v="1000.00354"/>
    <n v="1150"/>
    <n v="38276.631892340003"/>
    <n v="53.161988739361099"/>
    <n v="0"/>
    <n v="378.80590000000001"/>
    <n v="120597.24722999999"/>
    <n v="167.496176708333"/>
    <n v="120.85907"/>
    <n v="210.66649000000001"/>
    <x v="0"/>
  </r>
  <r>
    <x v="135"/>
    <x v="1"/>
    <n v="49578.621298999999"/>
    <n v="68.859196248611099"/>
    <n v="47.956977999999999"/>
    <n v="88.434030000000007"/>
    <n v="755800.18952999997"/>
    <n v="1049.7224854583301"/>
    <n v="1000.0193"/>
    <n v="1225"/>
    <n v="106.411556"/>
    <n v="0.147793827777777"/>
    <n v="0"/>
    <n v="42.003279999999997"/>
    <n v="49885.539764000001"/>
    <n v="69.285471894444399"/>
    <n v="49.29945"/>
    <n v="90.172319999999999"/>
    <x v="0"/>
  </r>
  <r>
    <x v="136"/>
    <x v="0"/>
    <n v="0"/>
    <n v="0"/>
    <n v="0"/>
    <n v="0"/>
    <n v="810772.59664999996"/>
    <n v="1089.74811377688"/>
    <n v="1000.00183"/>
    <n v="1150"/>
    <n v="14222.757074200001"/>
    <n v="19.116608970698898"/>
    <n v="0"/>
    <n v="297.63632000000001"/>
    <n v="130148.943816"/>
    <n v="174.93137609677399"/>
    <n v="123.891205"/>
    <n v="227.02757"/>
    <x v="0"/>
  </r>
  <r>
    <x v="136"/>
    <x v="1"/>
    <n v="45427.494369"/>
    <n v="61.058460173386997"/>
    <n v="46.247055000000003"/>
    <n v="73.842606000000004"/>
    <n v="775089.65694999998"/>
    <n v="1041.7871733198899"/>
    <n v="1000.0414"/>
    <n v="1204.596"/>
    <n v="50.787093400000003"/>
    <n v="6.8262222311827894E-2"/>
    <n v="0"/>
    <n v="20.948734000000002"/>
    <n v="46237.586780999998"/>
    <n v="62.147294060483802"/>
    <n v="49.859515999999999"/>
    <n v="74.907449999999997"/>
    <x v="0"/>
  </r>
  <r>
    <x v="137"/>
    <x v="0"/>
    <n v="0"/>
    <n v="0"/>
    <n v="0"/>
    <n v="0"/>
    <n v="781798.09719"/>
    <n v="1085.83069054166"/>
    <n v="1000.1459"/>
    <n v="1150"/>
    <n v="33062.990978000002"/>
    <n v="45.920820802777698"/>
    <n v="0"/>
    <n v="349.6438"/>
    <n v="133898.22927000001"/>
    <n v="185.96976287499999"/>
    <n v="129.84875"/>
    <n v="244.28134"/>
    <x v="0"/>
  </r>
  <r>
    <x v="137"/>
    <x v="1"/>
    <n v="42429.2188455"/>
    <n v="58.929470618750003"/>
    <n v="15.8028145"/>
    <n v="85.536420000000007"/>
    <n v="749321.87023999996"/>
    <n v="1040.7248197777701"/>
    <n v="1000.10565"/>
    <n v="1143.5630000000001"/>
    <n v="0"/>
    <n v="0"/>
    <n v="0"/>
    <n v="0"/>
    <n v="50120.949431000001"/>
    <n v="69.612429765277696"/>
    <n v="49.97193"/>
    <n v="87.918610000000001"/>
    <x v="0"/>
  </r>
  <r>
    <x v="138"/>
    <x v="0"/>
    <n v="0"/>
    <n v="0"/>
    <n v="0"/>
    <n v="0"/>
    <n v="806237.80379000003"/>
    <n v="1083.6529620833301"/>
    <n v="1000.05054"/>
    <n v="1150"/>
    <n v="1364.0566140000001"/>
    <n v="1.83340942741935"/>
    <n v="0"/>
    <n v="78.036315999999999"/>
    <n v="149645.94628999999"/>
    <n v="201.13702458333299"/>
    <n v="144.03568000000001"/>
    <n v="258.45657"/>
    <x v="0"/>
  </r>
  <r>
    <x v="138"/>
    <x v="1"/>
    <n v="49320.912100000001"/>
    <n v="66.291548521505305"/>
    <n v="27.371067"/>
    <n v="89.95196"/>
    <n v="778105.17741999996"/>
    <n v="1045.84029223118"/>
    <n v="1000.0946"/>
    <n v="1175.4413999999999"/>
    <n v="0"/>
    <n v="0"/>
    <n v="0"/>
    <n v="0"/>
    <n v="57164.317057"/>
    <n v="76.833759485214998"/>
    <n v="56.856518000000001"/>
    <n v="91.900959999999998"/>
    <x v="0"/>
  </r>
  <r>
    <x v="139"/>
    <x v="0"/>
    <n v="0"/>
    <n v="0"/>
    <n v="0"/>
    <n v="0"/>
    <n v="810271.75049000001"/>
    <n v="1089.0749334543"/>
    <n v="1000.7324"/>
    <n v="1150"/>
    <n v="1711.8553583999999"/>
    <n v="2.3008808580645099"/>
    <n v="0"/>
    <n v="160.88864000000001"/>
    <n v="147874.58932"/>
    <n v="198.75616844085999"/>
    <n v="136.77087"/>
    <n v="254.51263"/>
    <x v="0"/>
  </r>
  <r>
    <x v="139"/>
    <x v="1"/>
    <n v="52136.744710999999"/>
    <n v="70.0762697728494"/>
    <n v="33.817520000000002"/>
    <n v="89.725364999999996"/>
    <n v="783247.88708000001"/>
    <n v="1052.75253639784"/>
    <n v="1000.2499"/>
    <n v="1184.8761999999999"/>
    <n v="0"/>
    <n v="0"/>
    <n v="0"/>
    <n v="0"/>
    <n v="59236.161838"/>
    <n v="79.618497094085996"/>
    <n v="66.728133999999997"/>
    <n v="94.001739999999998"/>
    <x v="0"/>
  </r>
  <r>
    <x v="140"/>
    <x v="0"/>
    <n v="0"/>
    <n v="0"/>
    <n v="0"/>
    <n v="0"/>
    <n v="788213.87427000003"/>
    <n v="1094.74149204166"/>
    <n v="1000.0425"/>
    <n v="1150"/>
    <n v="5362.2272505600004"/>
    <n v="7.4475378479999996"/>
    <n v="0"/>
    <n v="177.18343999999999"/>
    <n v="130345.197226"/>
    <n v="181.03499614722199"/>
    <n v="126.22298000000001"/>
    <n v="239.30958999999999"/>
    <x v="0"/>
  </r>
  <r>
    <x v="140"/>
    <x v="1"/>
    <n v="55022.686694999997"/>
    <n v="76.420398187499998"/>
    <n v="62.663975000000001"/>
    <n v="88.514754999999994"/>
    <n v="754677.13995999994"/>
    <n v="1048.16269438888"/>
    <n v="1000.1759"/>
    <n v="1195.7842000000001"/>
    <n v="0"/>
    <n v="0"/>
    <n v="0"/>
    <n v="0"/>
    <n v="55539.072937999998"/>
    <n v="77.137601302777696"/>
    <n v="64.313866000000004"/>
    <n v="90.050094999999999"/>
    <x v="0"/>
  </r>
  <r>
    <x v="141"/>
    <x v="0"/>
    <n v="0"/>
    <n v="0"/>
    <n v="0"/>
    <n v="0"/>
    <n v="818082.97002000001"/>
    <n v="1099.5738844354801"/>
    <n v="1000.21326"/>
    <n v="1150"/>
    <n v="8188.6136882999999"/>
    <n v="11.0062011939516"/>
    <n v="0"/>
    <n v="256.90339999999998"/>
    <n v="128365.91903800001"/>
    <n v="172.53483741666599"/>
    <n v="124.98183400000001"/>
    <n v="226.77867000000001"/>
    <x v="0"/>
  </r>
  <r>
    <x v="141"/>
    <x v="1"/>
    <n v="56262.656219999997"/>
    <n v="75.621849758064499"/>
    <n v="63.227542999999997"/>
    <n v="88.473884999999996"/>
    <n v="781362.57421999995"/>
    <n v="1050.21851373655"/>
    <n v="1000.02246"/>
    <n v="1216.0903000000001"/>
    <n v="0"/>
    <n v="0"/>
    <n v="0"/>
    <n v="0"/>
    <n v="56892.046001000002"/>
    <n v="76.467803764784904"/>
    <n v="64.993769999999998"/>
    <n v="88.473884999999996"/>
    <x v="0"/>
  </r>
  <r>
    <x v="142"/>
    <x v="0"/>
    <n v="0"/>
    <n v="0"/>
    <n v="0"/>
    <n v="0"/>
    <n v="782949.00812999997"/>
    <n v="1087.42917795833"/>
    <n v="1000.19446"/>
    <n v="1150"/>
    <n v="61783.354565100002"/>
    <n v="85.810214673749996"/>
    <n v="0"/>
    <n v="339.13943"/>
    <n v="120405.99905"/>
    <n v="167.230554236111"/>
    <n v="131.86959999999999"/>
    <n v="202.07208"/>
    <x v="0"/>
  </r>
  <r>
    <x v="142"/>
    <x v="1"/>
    <n v="57937.723397000002"/>
    <n v="80.469060273611106"/>
    <n v="68.265000000000001"/>
    <n v="91.725914000000003"/>
    <n v="758583.60453999997"/>
    <n v="1053.5883396388799"/>
    <n v="1000.44727"/>
    <n v="1225"/>
    <n v="0"/>
    <n v="0"/>
    <n v="0"/>
    <n v="0"/>
    <n v="56766.297021999999"/>
    <n v="78.842079197222205"/>
    <n v="68.265000000000001"/>
    <n v="91.216139999999996"/>
    <x v="0"/>
  </r>
  <r>
    <x v="143"/>
    <x v="0"/>
    <n v="0"/>
    <n v="0"/>
    <n v="0"/>
    <n v="0"/>
    <n v="806737.76038999995"/>
    <n v="1084.32494676075"/>
    <n v="1000.0564000000001"/>
    <n v="1150"/>
    <n v="11844.402158000001"/>
    <n v="15.919895373655899"/>
    <n v="0"/>
    <n v="301.54683999999997"/>
    <n v="137540.86772000001"/>
    <n v="184.86675768817199"/>
    <n v="146.32933"/>
    <n v="220.26297"/>
    <x v="0"/>
  </r>
  <r>
    <x v="143"/>
    <x v="1"/>
    <n v="57833.748231999998"/>
    <n v="77.733532569892404"/>
    <n v="40.614967"/>
    <n v="96.187820000000002"/>
    <n v="784896.34701999999"/>
    <n v="1054.9682083602099"/>
    <n v="1000.00995"/>
    <n v="1225"/>
    <n v="0"/>
    <n v="0"/>
    <n v="0"/>
    <n v="0"/>
    <n v="62559.527786999999"/>
    <n v="84.085386810483797"/>
    <n v="73.038079999999994"/>
    <n v="94.658320000000003"/>
    <x v="0"/>
  </r>
  <r>
    <x v="144"/>
    <x v="0"/>
    <n v="0"/>
    <n v="0"/>
    <n v="0"/>
    <n v="0"/>
    <n v="806707.68087000004"/>
    <n v="1084.28451729838"/>
    <n v="1000.0276"/>
    <n v="1150"/>
    <n v="20007.003544859999"/>
    <n v="26.891133796854799"/>
    <n v="0"/>
    <n v="267.00954999999999"/>
    <n v="135417.84471"/>
    <n v="182.013232137096"/>
    <n v="144.51602"/>
    <n v="214.91820000000001"/>
    <x v="0"/>
  </r>
  <r>
    <x v="144"/>
    <x v="1"/>
    <n v="59180.696743"/>
    <n v="79.543947235215001"/>
    <n v="41.777380000000001"/>
    <n v="101.06353"/>
    <n v="793631.71970000002"/>
    <n v="1066.7093006720399"/>
    <n v="1000.3541"/>
    <n v="1225"/>
    <n v="0"/>
    <n v="0"/>
    <n v="0"/>
    <n v="0"/>
    <n v="62930.699120999998"/>
    <n v="84.584273012096702"/>
    <n v="71.092545000000001"/>
    <n v="98.865780000000001"/>
    <x v="0"/>
  </r>
  <r>
    <x v="145"/>
    <x v="0"/>
    <n v="0"/>
    <n v="0"/>
    <n v="0"/>
    <n v="0"/>
    <n v="733506.61490000004"/>
    <n v="1091.52770074404"/>
    <n v="1000.0697"/>
    <n v="1150"/>
    <n v="926.96642829999996"/>
    <n v="1.37941432782738"/>
    <n v="0"/>
    <n v="106.15810999999999"/>
    <n v="125120.01185"/>
    <n v="186.190493824404"/>
    <n v="148.21751"/>
    <n v="229.32596000000001"/>
    <x v="0"/>
  </r>
  <r>
    <x v="145"/>
    <x v="1"/>
    <n v="50988.821236000003"/>
    <n v="75.876222077380902"/>
    <n v="38.587516999999998"/>
    <n v="96.456726000000003"/>
    <n v="711770.65824999998"/>
    <n v="1059.18252715773"/>
    <n v="1000.14343"/>
    <n v="1225"/>
    <n v="0"/>
    <n v="0"/>
    <n v="0"/>
    <n v="0"/>
    <n v="56079.697660999998"/>
    <n v="83.451931043154701"/>
    <n v="72.312129999999996"/>
    <n v="95.8245"/>
    <x v="0"/>
  </r>
  <r>
    <x v="146"/>
    <x v="0"/>
    <n v="0"/>
    <n v="0"/>
    <n v="0"/>
    <n v="0"/>
    <n v="815941.31993999996"/>
    <n v="1096.6953225"/>
    <n v="1000.3519"/>
    <n v="1150"/>
    <n v="13781.0646968"/>
    <n v="18.522936420430099"/>
    <n v="0"/>
    <n v="218.66249999999999"/>
    <n v="129030.8468"/>
    <n v="173.42855752688101"/>
    <n v="130.31700000000001"/>
    <n v="219.94504000000001"/>
    <x v="0"/>
  </r>
  <r>
    <x v="146"/>
    <x v="1"/>
    <n v="53540.672759000001"/>
    <n v="71.963269837365502"/>
    <n v="49.83925"/>
    <n v="92.694884999999999"/>
    <n v="786627.65719000006"/>
    <n v="1057.2952381585999"/>
    <n v="1000.0587"/>
    <n v="1225"/>
    <n v="1433.1445925"/>
    <n v="1.9262696135752599"/>
    <n v="0"/>
    <n v="164.89410000000001"/>
    <n v="53557.484007999999"/>
    <n v="71.985865602150497"/>
    <n v="51.345306000000001"/>
    <n v="93.732590000000002"/>
    <x v="0"/>
  </r>
  <r>
    <x v="147"/>
    <x v="0"/>
    <n v="0"/>
    <n v="0"/>
    <n v="0"/>
    <n v="0"/>
    <n v="785061.86063999997"/>
    <n v="1090.36369533333"/>
    <n v="1000.188"/>
    <n v="1150"/>
    <n v="33995.762066850002"/>
    <n v="47.216336203958299"/>
    <n v="0"/>
    <n v="376.95929999999998"/>
    <n v="122417.126875"/>
    <n v="170.023787326388"/>
    <n v="124.88883"/>
    <n v="223.01157000000001"/>
    <x v="0"/>
  </r>
  <r>
    <x v="147"/>
    <x v="1"/>
    <n v="48749.802365000003"/>
    <n v="67.708058840277701"/>
    <n v="46.801070000000003"/>
    <n v="89.931899999999999"/>
    <n v="755803.16798000003"/>
    <n v="1049.7266221944401"/>
    <n v="1000.0719"/>
    <n v="1225"/>
    <n v="389.85185749999999"/>
    <n v="0.541460913194444"/>
    <n v="0"/>
    <n v="70.750730000000004"/>
    <n v="49011.467320999996"/>
    <n v="68.071482390277694"/>
    <n v="48.526899999999998"/>
    <n v="92.234620000000007"/>
    <x v="0"/>
  </r>
  <r>
    <x v="148"/>
    <x v="0"/>
    <n v="0"/>
    <n v="0"/>
    <n v="0"/>
    <n v="0"/>
    <n v="811440.04917999997"/>
    <n v="1090.6452273924699"/>
    <n v="1000.14026"/>
    <n v="1150"/>
    <n v="13671.367805399999"/>
    <n v="18.375494362096699"/>
    <n v="0"/>
    <n v="298.86282"/>
    <n v="130976.54786000001"/>
    <n v="176.04374712365501"/>
    <n v="124.99766"/>
    <n v="227.173"/>
    <x v="0"/>
  </r>
  <r>
    <x v="148"/>
    <x v="1"/>
    <n v="45512.144616999998"/>
    <n v="61.172237388440799"/>
    <n v="46.033790000000003"/>
    <n v="75.114279999999994"/>
    <n v="775323.86299000005"/>
    <n v="1042.1019663843999"/>
    <n v="1000.06647"/>
    <n v="1215.8782000000001"/>
    <n v="75.776251999999999"/>
    <n v="0.101849801075268"/>
    <n v="0"/>
    <n v="32.453476000000002"/>
    <n v="46335.324252999999"/>
    <n v="62.278661630376298"/>
    <n v="49.657093000000003"/>
    <n v="76.097999999999999"/>
    <x v="0"/>
  </r>
  <r>
    <x v="149"/>
    <x v="0"/>
    <n v="0"/>
    <n v="0"/>
    <n v="0"/>
    <n v="0"/>
    <n v="781447.13973000005"/>
    <n v="1085.343249625"/>
    <n v="1000.1195"/>
    <n v="1150"/>
    <n v="29285.518767699999"/>
    <n v="40.6743316218055"/>
    <n v="0"/>
    <n v="328.29217999999997"/>
    <n v="134888.68268"/>
    <n v="187.34539261111101"/>
    <n v="130.36690999999999"/>
    <n v="248.04875000000001"/>
    <x v="0"/>
  </r>
  <r>
    <x v="149"/>
    <x v="1"/>
    <n v="42876.607345999997"/>
    <n v="59.550843536111103"/>
    <n v="15.516292999999999"/>
    <n v="85.968665999999999"/>
    <n v="749225.47817000002"/>
    <n v="1040.5909419027701"/>
    <n v="1000.0023"/>
    <n v="1148.0544"/>
    <n v="0"/>
    <n v="0"/>
    <n v="0"/>
    <n v="0"/>
    <n v="50569.474179999997"/>
    <n v="70.235380805555494"/>
    <n v="51.077710000000003"/>
    <n v="88.496830000000003"/>
    <x v="0"/>
  </r>
  <r>
    <x v="150"/>
    <x v="0"/>
    <n v="0"/>
    <n v="0"/>
    <n v="0"/>
    <n v="0"/>
    <n v="805982.88788000005"/>
    <n v="1083.3103331720399"/>
    <n v="1000.5488"/>
    <n v="1150"/>
    <n v="1398.6032792000001"/>
    <n v="1.8798431172043"/>
    <n v="0"/>
    <n v="77.720339999999993"/>
    <n v="150408.04928000001"/>
    <n v="202.16135655913899"/>
    <n v="146.07236"/>
    <n v="258.1875"/>
    <x v="0"/>
  </r>
  <r>
    <x v="150"/>
    <x v="1"/>
    <n v="49651.229404999998"/>
    <n v="66.735523393817203"/>
    <n v="33.701186999999997"/>
    <n v="90.570305000000005"/>
    <n v="778137.71680000005"/>
    <n v="1045.8840279569799"/>
    <n v="1000.0248"/>
    <n v="1171.1249"/>
    <n v="0"/>
    <n v="0"/>
    <n v="0"/>
    <n v="0"/>
    <n v="57190.515995000002"/>
    <n v="76.8689731115591"/>
    <n v="57.530529999999999"/>
    <n v="93.044300000000007"/>
    <x v="0"/>
  </r>
  <r>
    <x v="151"/>
    <x v="0"/>
    <n v="0"/>
    <n v="0"/>
    <n v="0"/>
    <n v="0"/>
    <n v="810056.89003999997"/>
    <n v="1088.78614252688"/>
    <n v="1000.13025"/>
    <n v="1150"/>
    <n v="395.510898"/>
    <n v="0.53160066935483796"/>
    <n v="0"/>
    <n v="112.48166000000001"/>
    <n v="148810.42525999999"/>
    <n v="200.01401244623599"/>
    <n v="142.63657000000001"/>
    <n v="254.81507999999999"/>
    <x v="0"/>
  </r>
  <r>
    <x v="151"/>
    <x v="1"/>
    <n v="51886.565267999998"/>
    <n v="69.7400070806451"/>
    <n v="33.73236"/>
    <n v="89.933080000000004"/>
    <n v="783434.86557000002"/>
    <n v="1053.0038515725801"/>
    <n v="1000.3267"/>
    <n v="1197.0835"/>
    <n v="0"/>
    <n v="0"/>
    <n v="0"/>
    <n v="0"/>
    <n v="59280.740506000002"/>
    <n v="79.678414658602094"/>
    <n v="66.514780000000002"/>
    <n v="94.851079999999996"/>
    <x v="0"/>
  </r>
  <r>
    <x v="152"/>
    <x v="0"/>
    <n v="0"/>
    <n v="0"/>
    <n v="0"/>
    <n v="0"/>
    <n v="788190.97632999998"/>
    <n v="1094.7096893472201"/>
    <n v="1000.5654"/>
    <n v="1150"/>
    <n v="5586.1096692000001"/>
    <n v="7.7584856516666596"/>
    <n v="0"/>
    <n v="178.09439"/>
    <n v="130269.01289"/>
    <n v="180.929184569444"/>
    <n v="125.82572"/>
    <n v="236.06847999999999"/>
    <x v="0"/>
  </r>
  <r>
    <x v="152"/>
    <x v="1"/>
    <n v="55070.238127999997"/>
    <n v="76.4864418444444"/>
    <n v="62.331608000000003"/>
    <n v="88.660269999999997"/>
    <n v="754248.39161000005"/>
    <n v="1047.56721056944"/>
    <n v="1000.4007"/>
    <n v="1193.3236999999999"/>
    <n v="0"/>
    <n v="0"/>
    <n v="0"/>
    <n v="0"/>
    <n v="55596.903230000004"/>
    <n v="77.217921152777706"/>
    <n v="64.166330000000002"/>
    <n v="90.182199999999995"/>
    <x v="0"/>
  </r>
  <r>
    <x v="153"/>
    <x v="0"/>
    <n v="0"/>
    <n v="0"/>
    <n v="0"/>
    <n v="0"/>
    <n v="819392.96965999994"/>
    <n v="1101.33463663978"/>
    <n v="1000.01013"/>
    <n v="1150"/>
    <n v="10396.3719478"/>
    <n v="13.973618209408601"/>
    <n v="0"/>
    <n v="265.40732000000003"/>
    <n v="127363.404626"/>
    <n v="171.18737180913899"/>
    <n v="122.87062"/>
    <n v="223.35122999999999"/>
    <x v="0"/>
  </r>
  <r>
    <x v="153"/>
    <x v="1"/>
    <n v="56295.638073000002"/>
    <n v="75.666180205645105"/>
    <n v="63.973385"/>
    <n v="88.389754999999994"/>
    <n v="780879.59849999996"/>
    <n v="1049.56935282258"/>
    <n v="1000.0115"/>
    <n v="1221.0746999999999"/>
    <n v="0"/>
    <n v="0"/>
    <n v="0"/>
    <n v="0"/>
    <n v="56921.249691999998"/>
    <n v="76.507056037634399"/>
    <n v="65.677769999999995"/>
    <n v="88.389754999999994"/>
    <x v="0"/>
  </r>
  <r>
    <x v="154"/>
    <x v="0"/>
    <n v="0"/>
    <n v="0"/>
    <n v="0"/>
    <n v="0"/>
    <n v="783505.88558"/>
    <n v="1088.2026188611101"/>
    <n v="1000.2129"/>
    <n v="1150"/>
    <n v="39087.3682357"/>
    <n v="54.288011438472203"/>
    <n v="0"/>
    <n v="339.74088"/>
    <n v="124508.53298"/>
    <n v="172.92851802777699"/>
    <n v="133.13556"/>
    <n v="210.32927000000001"/>
    <x v="0"/>
  </r>
  <r>
    <x v="154"/>
    <x v="1"/>
    <n v="58060.100843"/>
    <n v="80.639028948611099"/>
    <n v="67.861540000000005"/>
    <n v="91.988845999999995"/>
    <n v="759900.93594999996"/>
    <n v="1055.4179665972199"/>
    <n v="1000.13464"/>
    <n v="1225"/>
    <n v="0"/>
    <n v="0"/>
    <n v="0"/>
    <n v="0"/>
    <n v="56781.850000999999"/>
    <n v="78.863680556944402"/>
    <n v="67.861540000000005"/>
    <n v="91.122100000000003"/>
    <x v="0"/>
  </r>
  <r>
    <x v="155"/>
    <x v="0"/>
    <n v="0"/>
    <n v="0"/>
    <n v="0"/>
    <n v="0"/>
    <n v="806024.13713000005"/>
    <n v="1083.3657757123599"/>
    <n v="1000.1133"/>
    <n v="1150"/>
    <n v="8905.9799879999991"/>
    <n v="11.9704032096774"/>
    <n v="0"/>
    <n v="165.86752000000001"/>
    <n v="138317.63759999999"/>
    <n v="185.91080322580601"/>
    <n v="146.56348"/>
    <n v="218.44612000000001"/>
    <x v="0"/>
  </r>
  <r>
    <x v="155"/>
    <x v="1"/>
    <n v="57876.764189000001"/>
    <n v="77.791349716397804"/>
    <n v="40.30545"/>
    <n v="96.126369999999994"/>
    <n v="784427.20389"/>
    <n v="1054.33763963709"/>
    <n v="1000.192"/>
    <n v="1225"/>
    <n v="0"/>
    <n v="0"/>
    <n v="0"/>
    <n v="0"/>
    <n v="62602.435351"/>
    <n v="84.143058267473094"/>
    <n v="73.56541"/>
    <n v="95.207419999999999"/>
    <x v="0"/>
  </r>
  <r>
    <x v="156"/>
    <x v="0"/>
    <n v="0"/>
    <n v="0"/>
    <n v="0"/>
    <n v="0"/>
    <n v="807547.50488000002"/>
    <n v="1085.41331301075"/>
    <n v="1000.5785"/>
    <n v="1150"/>
    <n v="863.89790349999998"/>
    <n v="1.1611530961021499"/>
    <n v="0"/>
    <n v="135.11879999999999"/>
    <n v="134465.44734000001"/>
    <n v="180.733128145161"/>
    <n v="144.21512999999999"/>
    <n v="206.95677000000001"/>
    <x v="0"/>
  </r>
  <r>
    <x v="156"/>
    <x v="1"/>
    <n v="59199.422168999998"/>
    <n v="79.569115818548298"/>
    <n v="44.371864000000002"/>
    <n v="100.73205"/>
    <n v="794450.40231999999"/>
    <n v="1067.8096805376299"/>
    <n v="1000.1387999999999"/>
    <n v="1225"/>
    <n v="0"/>
    <n v="0"/>
    <n v="0"/>
    <n v="0"/>
    <n v="62968.179703000002"/>
    <n v="84.634650138440804"/>
    <n v="70.74194"/>
    <n v="98.67859"/>
    <x v="0"/>
  </r>
  <r>
    <x v="157"/>
    <x v="0"/>
    <n v="0"/>
    <n v="0"/>
    <n v="0"/>
    <n v="0"/>
    <n v="760700.62375999999"/>
    <n v="1092.9606663218301"/>
    <n v="1000.39355"/>
    <n v="1150"/>
    <n v="0"/>
    <n v="0"/>
    <n v="0"/>
    <n v="0"/>
    <n v="125668.81488999999"/>
    <n v="180.55864208333301"/>
    <n v="153.82639"/>
    <n v="213.43976000000001"/>
    <x v="0"/>
  </r>
  <r>
    <x v="157"/>
    <x v="1"/>
    <n v="51542.594753999998"/>
    <n v="74.055452232758597"/>
    <n v="38.289993000000003"/>
    <n v="95.258610000000004"/>
    <n v="737518.38896000001"/>
    <n v="1059.65285770114"/>
    <n v="1000.7097"/>
    <n v="1225"/>
    <n v="215.9145575"/>
    <n v="0.31022206537356301"/>
    <n v="0"/>
    <n v="47.294303999999997"/>
    <n v="56914.543773999998"/>
    <n v="81.773769790229807"/>
    <n v="59.783034999999998"/>
    <n v="95.230735999999993"/>
    <x v="0"/>
  </r>
  <r>
    <x v="158"/>
    <x v="0"/>
    <n v="0"/>
    <n v="0"/>
    <n v="0"/>
    <n v="0"/>
    <n v="816168.72695000004"/>
    <n v="1097.0009770833301"/>
    <n v="1000.85974"/>
    <n v="1150"/>
    <n v="13139.200070999999"/>
    <n v="17.660215149193501"/>
    <n v="0"/>
    <n v="202.21286000000001"/>
    <n v="126038.06200999999"/>
    <n v="169.405997325268"/>
    <n v="131.12956"/>
    <n v="214.50344999999999"/>
    <x v="0"/>
  </r>
  <r>
    <x v="158"/>
    <x v="1"/>
    <n v="49695.568502000002"/>
    <n v="66.795118954301003"/>
    <n v="50.078209999999999"/>
    <n v="91.930070000000001"/>
    <n v="785557.80013999995"/>
    <n v="1055.8572582526799"/>
    <n v="1000.0473"/>
    <n v="1225"/>
    <n v="3524.2581009999999"/>
    <n v="4.7369060497311803"/>
    <n v="0"/>
    <n v="165.72726"/>
    <n v="49711.634908"/>
    <n v="66.816713586021507"/>
    <n v="51.808506000000001"/>
    <n v="94.295699999999997"/>
    <x v="0"/>
  </r>
  <r>
    <x v="159"/>
    <x v="0"/>
    <n v="0"/>
    <n v="0"/>
    <n v="0"/>
    <n v="0"/>
    <n v="784542.97444000002"/>
    <n v="1089.6430200555501"/>
    <n v="1000.3423"/>
    <n v="1150"/>
    <n v="24068.43798545"/>
    <n v="33.428386090902698"/>
    <n v="0"/>
    <n v="228.40848"/>
    <n v="117779.6097"/>
    <n v="163.58279125000001"/>
    <n v="125.93225"/>
    <n v="208.40445"/>
    <x v="0"/>
  </r>
  <r>
    <x v="159"/>
    <x v="1"/>
    <n v="47402.391308999999"/>
    <n v="65.836654595833295"/>
    <n v="47.931601999999998"/>
    <n v="82.407875000000004"/>
    <n v="754660.59823999996"/>
    <n v="1048.1397197777701"/>
    <n v="1000.3616"/>
    <n v="1225"/>
    <n v="634.10587150000003"/>
    <n v="0.88070259930555495"/>
    <n v="0"/>
    <n v="67.894970000000001"/>
    <n v="47612.455728000001"/>
    <n v="66.128410733333297"/>
    <n v="49.626883999999997"/>
    <n v="83.665535000000006"/>
    <x v="0"/>
  </r>
  <r>
    <x v="160"/>
    <x v="0"/>
    <n v="0"/>
    <n v="0"/>
    <n v="0"/>
    <n v="0"/>
    <n v="811509.99664999999"/>
    <n v="1090.73924280913"/>
    <n v="1000.65405"/>
    <n v="1150"/>
    <n v="521.61842300000001"/>
    <n v="0.70110003091397799"/>
    <n v="0"/>
    <n v="69.023089999999996"/>
    <n v="127782.69469999999"/>
    <n v="171.75093373655901"/>
    <n v="129.93030999999999"/>
    <n v="217.84808000000001"/>
    <x v="0"/>
  </r>
  <r>
    <x v="160"/>
    <x v="1"/>
    <n v="45787.111159"/>
    <n v="61.5418160739247"/>
    <n v="45.166106999999997"/>
    <n v="77.143799999999999"/>
    <n v="776814.83768"/>
    <n v="1044.1059646236499"/>
    <n v="1000.1568600000001"/>
    <n v="1223.4258"/>
    <n v="87.706501200000005"/>
    <n v="0.117885082258064"/>
    <n v="0"/>
    <n v="46.084285999999999"/>
    <n v="46619.776139000001"/>
    <n v="62.660989434139701"/>
    <n v="49.106617"/>
    <n v="78.719970000000004"/>
    <x v="0"/>
  </r>
  <r>
    <x v="161"/>
    <x v="0"/>
    <n v="0"/>
    <n v="0"/>
    <n v="0"/>
    <n v="0"/>
    <n v="781239.93836999999"/>
    <n v="1085.0554699583299"/>
    <n v="1000.1863"/>
    <n v="1150"/>
    <n v="6479.28568"/>
    <n v="8.9990078888888796"/>
    <n v="0"/>
    <n v="288.20706000000001"/>
    <n v="131359.47010999999"/>
    <n v="182.44370848611101"/>
    <n v="126.67394"/>
    <n v="236.57250999999999"/>
    <x v="0"/>
  </r>
  <r>
    <x v="161"/>
    <x v="1"/>
    <n v="43643.287544999999"/>
    <n v="60.615677145833303"/>
    <n v="22.185226"/>
    <n v="89.423500000000004"/>
    <n v="749163.70677000005"/>
    <n v="1040.5051482916599"/>
    <n v="1000.24304"/>
    <n v="1145.3074999999999"/>
    <n v="0"/>
    <n v="0"/>
    <n v="0"/>
    <n v="0"/>
    <n v="51346.822667"/>
    <n v="71.315031481944402"/>
    <n v="50.699103999999998"/>
    <n v="92.71893"/>
    <x v="0"/>
  </r>
  <r>
    <x v="162"/>
    <x v="0"/>
    <n v="0"/>
    <n v="0"/>
    <n v="0"/>
    <n v="0"/>
    <n v="806144.55437999999"/>
    <n v="1083.52762685483"/>
    <n v="1000.1616"/>
    <n v="1150"/>
    <n v="0"/>
    <n v="0"/>
    <n v="0"/>
    <n v="0"/>
    <n v="146634.73389"/>
    <n v="197.08969608870899"/>
    <n v="148.21663000000001"/>
    <n v="247.72809000000001"/>
    <x v="0"/>
  </r>
  <r>
    <x v="162"/>
    <x v="1"/>
    <n v="50001.790663"/>
    <n v="67.2067078803763"/>
    <n v="34.256309999999999"/>
    <n v="89.863560000000007"/>
    <n v="785953.78277000005"/>
    <n v="1056.38949297043"/>
    <n v="1000.0855"/>
    <n v="1225"/>
    <n v="0"/>
    <n v="0"/>
    <n v="0"/>
    <n v="0"/>
    <n v="57302.753248000001"/>
    <n v="77.019829634408595"/>
    <n v="55.720818000000001"/>
    <n v="93.609084999999993"/>
    <x v="0"/>
  </r>
  <r>
    <x v="163"/>
    <x v="0"/>
    <n v="0"/>
    <n v="0"/>
    <n v="0"/>
    <n v="0"/>
    <n v="809902.19590000005"/>
    <n v="1088.57822029569"/>
    <n v="1000.30566"/>
    <n v="1150"/>
    <n v="0"/>
    <n v="0"/>
    <n v="0"/>
    <n v="0"/>
    <n v="144713.43387000001"/>
    <n v="194.50730358870899"/>
    <n v="149.58278000000001"/>
    <n v="245.17535000000001"/>
    <x v="0"/>
  </r>
  <r>
    <x v="163"/>
    <x v="1"/>
    <n v="51547.762864999997"/>
    <n v="69.284627506720398"/>
    <n v="33.954369999999997"/>
    <n v="89.214250000000007"/>
    <n v="789378.95805000002"/>
    <n v="1060.99322318548"/>
    <n v="1000.0404"/>
    <n v="1225"/>
    <n v="0"/>
    <n v="0"/>
    <n v="0"/>
    <n v="0"/>
    <n v="59292.783722"/>
    <n v="79.694601776881697"/>
    <n v="66.68038"/>
    <n v="93.139049999999997"/>
    <x v="0"/>
  </r>
  <r>
    <x v="164"/>
    <x v="0"/>
    <n v="0"/>
    <n v="0"/>
    <n v="0"/>
    <n v="0"/>
    <n v="787239.56770999997"/>
    <n v="1093.38828848611"/>
    <n v="1000.35095"/>
    <n v="1150"/>
    <n v="917.77406900000005"/>
    <n v="1.27468620694444"/>
    <n v="0"/>
    <n v="112.77229"/>
    <n v="126567.80272000001"/>
    <n v="175.78861488888799"/>
    <n v="136.63953000000001"/>
    <n v="219.98197999999999"/>
    <x v="0"/>
  </r>
  <r>
    <x v="164"/>
    <x v="1"/>
    <n v="55022.167517000002"/>
    <n v="76.419677106944405"/>
    <n v="62.931865999999999"/>
    <n v="88.762289999999993"/>
    <n v="759201.34285000002"/>
    <n v="1054.4463095138799"/>
    <n v="1000.12134"/>
    <n v="1225"/>
    <n v="0"/>
    <n v="0"/>
    <n v="0"/>
    <n v="0"/>
    <n v="55595.625416000003"/>
    <n v="77.216146411111097"/>
    <n v="64.33811"/>
    <n v="90.692795000000004"/>
    <x v="0"/>
  </r>
  <r>
    <x v="165"/>
    <x v="0"/>
    <n v="0"/>
    <n v="0"/>
    <n v="0"/>
    <n v="0"/>
    <n v="819359.13278999995"/>
    <n v="1101.2891569758001"/>
    <n v="1000.7465999999999"/>
    <n v="1150"/>
    <n v="1581.9783063"/>
    <n v="2.1263149278225799"/>
    <n v="0"/>
    <n v="102.77003499999999"/>
    <n v="123966.41981000001"/>
    <n v="166.62153200268801"/>
    <n v="128.25400999999999"/>
    <n v="215.78946999999999"/>
    <x v="0"/>
  </r>
  <r>
    <x v="165"/>
    <x v="1"/>
    <n v="56368.088818999997"/>
    <n v="75.763560240591303"/>
    <n v="63.631619999999998"/>
    <n v="88.870804000000007"/>
    <n v="782039.97947000002"/>
    <n v="1051.1290046639699"/>
    <n v="1000.1772999999999"/>
    <n v="1225"/>
    <n v="0"/>
    <n v="0"/>
    <n v="0"/>
    <n v="0"/>
    <n v="56882.736595000002"/>
    <n v="76.455291122311806"/>
    <n v="65.383260000000007"/>
    <n v="88.363463999999993"/>
    <x v="0"/>
  </r>
  <r>
    <x v="166"/>
    <x v="0"/>
    <n v="0"/>
    <n v="0"/>
    <n v="0"/>
    <n v="0"/>
    <n v="784705.07215999998"/>
    <n v="1089.86815577777"/>
    <n v="1000.6317"/>
    <n v="1150"/>
    <n v="0"/>
    <n v="0"/>
    <n v="0"/>
    <n v="0"/>
    <n v="125794.91033"/>
    <n v="174.71515323611101"/>
    <n v="144.83739"/>
    <n v="206.75493"/>
    <x v="0"/>
  </r>
  <r>
    <x v="166"/>
    <x v="1"/>
    <n v="58188.883293999999"/>
    <n v="80.817893463888794"/>
    <n v="67.507675000000006"/>
    <n v="93.132095000000007"/>
    <n v="760631.49824999995"/>
    <n v="1056.4326364583301"/>
    <n v="1000.03467"/>
    <n v="1225"/>
    <n v="0"/>
    <n v="0"/>
    <n v="0"/>
    <n v="0"/>
    <n v="56988.321883999997"/>
    <n v="79.150447061111095"/>
    <n v="67.584464999999994"/>
    <n v="92.227050000000006"/>
    <x v="0"/>
  </r>
  <r>
    <x v="167"/>
    <x v="0"/>
    <n v="0"/>
    <n v="0"/>
    <n v="0"/>
    <n v="0"/>
    <n v="806507.67191000003"/>
    <n v="1084.0156880510699"/>
    <n v="1000.0729"/>
    <n v="1150"/>
    <n v="0"/>
    <n v="0"/>
    <n v="0"/>
    <n v="0"/>
    <n v="135196.70262"/>
    <n v="181.715998145161"/>
    <n v="157.69443999999999"/>
    <n v="206.69720000000001"/>
    <x v="0"/>
  </r>
  <r>
    <x v="167"/>
    <x v="1"/>
    <n v="58282.718763999997"/>
    <n v="78.336987586021493"/>
    <n v="42.117893000000002"/>
    <n v="96.279480000000007"/>
    <n v="783757.74032999994"/>
    <n v="1053.43782302419"/>
    <n v="1000.1802"/>
    <n v="1225"/>
    <n v="0"/>
    <n v="0"/>
    <n v="0"/>
    <n v="0"/>
    <n v="62565.338888999999"/>
    <n v="84.0931974314516"/>
    <n v="73.61412"/>
    <n v="95.588939999999994"/>
    <x v="0"/>
  </r>
  <r>
    <x v="168"/>
    <x v="0"/>
    <n v="0"/>
    <n v="0"/>
    <n v="0"/>
    <n v="0"/>
    <n v="808024.01063000003"/>
    <n v="1086.0537777284901"/>
    <n v="1000.0585"/>
    <n v="1150"/>
    <n v="0"/>
    <n v="0"/>
    <n v="0"/>
    <n v="0"/>
    <n v="135386.34826"/>
    <n v="181.970898198924"/>
    <n v="148.16835"/>
    <n v="207.84112999999999"/>
    <x v="0"/>
  </r>
  <r>
    <x v="168"/>
    <x v="1"/>
    <n v="58734.676728999999"/>
    <n v="78.944457969086002"/>
    <n v="42.476779999999998"/>
    <n v="101.39352"/>
    <n v="795939.85173999995"/>
    <n v="1069.8116286827899"/>
    <n v="1000.0057399999999"/>
    <n v="1225"/>
    <n v="0"/>
    <n v="0"/>
    <n v="0"/>
    <n v="0"/>
    <n v="63081.07518"/>
    <n v="84.786391370967706"/>
    <n v="71.593400000000003"/>
    <n v="99.969054999999997"/>
    <x v="0"/>
  </r>
  <r>
    <x v="169"/>
    <x v="0"/>
    <n v="0"/>
    <n v="0"/>
    <n v="0"/>
    <n v="0"/>
    <n v="733421.09618999995"/>
    <n v="1091.40044075892"/>
    <n v="1000.2178"/>
    <n v="1150"/>
    <n v="0"/>
    <n v="0"/>
    <n v="0"/>
    <n v="0"/>
    <n v="122194.69415"/>
    <n v="181.837342485119"/>
    <n v="156.72893999999999"/>
    <n v="213.41171"/>
    <x v="0"/>
  </r>
  <r>
    <x v="169"/>
    <x v="1"/>
    <n v="50069.487032999998"/>
    <n v="74.508165227678504"/>
    <n v="39.585503000000003"/>
    <n v="95.295940000000002"/>
    <n v="710990.49798999995"/>
    <n v="1058.02157438988"/>
    <n v="1000.0971"/>
    <n v="1225"/>
    <n v="296.7527149"/>
    <n v="0.44159630193452298"/>
    <n v="0"/>
    <n v="85.458629999999999"/>
    <n v="55113.516687000003"/>
    <n v="82.014161736607093"/>
    <n v="59.810192000000001"/>
    <n v="95.714290000000005"/>
    <x v="0"/>
  </r>
  <r>
    <x v="170"/>
    <x v="0"/>
    <n v="0"/>
    <n v="0"/>
    <n v="0"/>
    <n v="0"/>
    <n v="815626.75451"/>
    <n v="1096.2725195026801"/>
    <n v="1000.391"/>
    <n v="1150"/>
    <n v="11130.3103467"/>
    <n v="14.9600945520161"/>
    <n v="0"/>
    <n v="186.43942000000001"/>
    <n v="127692.04397"/>
    <n v="171.62909135752599"/>
    <n v="137.04713000000001"/>
    <n v="211.65933000000001"/>
    <x v="0"/>
  </r>
  <r>
    <x v="170"/>
    <x v="1"/>
    <n v="50634.328526999998"/>
    <n v="68.056893181451599"/>
    <n v="52.130946999999999"/>
    <n v="94.28058"/>
    <n v="784662.85456999997"/>
    <n v="1054.6543744220401"/>
    <n v="1000.22064"/>
    <n v="1225"/>
    <n v="3248.4301953999998"/>
    <n v="4.3661696174731102"/>
    <n v="0"/>
    <n v="147.53531000000001"/>
    <n v="50563.223401000003"/>
    <n v="67.961321775537598"/>
    <n v="53.670870000000001"/>
    <n v="94.625625999999997"/>
    <x v="0"/>
  </r>
  <r>
    <x v="171"/>
    <x v="0"/>
    <n v="0"/>
    <n v="0"/>
    <n v="0"/>
    <n v="0"/>
    <n v="784616.16111999995"/>
    <n v="1089.7446682222201"/>
    <n v="1000.79944"/>
    <n v="1150"/>
    <n v="20857.710347870001"/>
    <n v="28.969042149819401"/>
    <n v="0"/>
    <n v="276.24892999999997"/>
    <n v="119773.29227000001"/>
    <n v="166.351794819444"/>
    <n v="129.90439000000001"/>
    <n v="213.76468"/>
    <x v="0"/>
  </r>
  <r>
    <x v="171"/>
    <x v="1"/>
    <n v="47565.252311999997"/>
    <n v="66.062850433333296"/>
    <n v="47.757354999999997"/>
    <n v="82.434030000000007"/>
    <n v="755013.04009999998"/>
    <n v="1048.6292223611099"/>
    <n v="1000.0793"/>
    <n v="1225"/>
    <n v="189.15508688"/>
    <n v="0.26271539844444403"/>
    <n v="0"/>
    <n v="38.836018000000003"/>
    <n v="47908.358400999998"/>
    <n v="66.539386668055499"/>
    <n v="49.436565000000002"/>
    <n v="84.721869999999996"/>
    <x v="0"/>
  </r>
  <r>
    <x v="172"/>
    <x v="0"/>
    <n v="0"/>
    <n v="0"/>
    <n v="0"/>
    <n v="0"/>
    <n v="810953.90810999996"/>
    <n v="1089.9918119757999"/>
    <n v="1000.19556"/>
    <n v="1150"/>
    <n v="475.24600299999997"/>
    <n v="0.63877150940860195"/>
    <n v="0"/>
    <n v="51.331924000000001"/>
    <n v="127921.7141"/>
    <n v="171.937787768817"/>
    <n v="130.42957999999999"/>
    <n v="218.76267999999999"/>
    <x v="0"/>
  </r>
  <r>
    <x v="172"/>
    <x v="1"/>
    <n v="46262.002045000001"/>
    <n v="62.180110275537601"/>
    <n v="46.52346"/>
    <n v="77.769139999999993"/>
    <n v="776460.57810000004"/>
    <n v="1043.6298092741899"/>
    <n v="1000.4259"/>
    <n v="1222.3942"/>
    <n v="332.72774815999998"/>
    <n v="0.44721471526881701"/>
    <n v="0"/>
    <n v="59.151649999999997"/>
    <n v="47081.850756"/>
    <n v="63.2820574677419"/>
    <n v="49.970398000000003"/>
    <n v="78.840609999999998"/>
    <x v="0"/>
  </r>
  <r>
    <x v="173"/>
    <x v="0"/>
    <n v="0"/>
    <n v="0"/>
    <n v="0"/>
    <n v="0"/>
    <n v="782376.06107000005"/>
    <n v="1086.63341815277"/>
    <n v="1000.24756"/>
    <n v="1150"/>
    <n v="11703.4981699"/>
    <n v="16.254858569305501"/>
    <n v="0"/>
    <n v="241.27786"/>
    <n v="129566.24725"/>
    <n v="179.953121180555"/>
    <n v="129.58913999999999"/>
    <n v="240.05013"/>
    <x v="0"/>
  </r>
  <r>
    <x v="173"/>
    <x v="1"/>
    <n v="43141.319495000003"/>
    <n v="59.918499298611103"/>
    <n v="22.775497000000001"/>
    <n v="89.461479999999995"/>
    <n v="749136.96230999997"/>
    <n v="1040.4680032083299"/>
    <n v="1000.1646"/>
    <n v="1150.2190000000001"/>
    <n v="0"/>
    <n v="0"/>
    <n v="0"/>
    <n v="0"/>
    <n v="50552.435425000003"/>
    <n v="70.211715868055506"/>
    <n v="51.368625999999999"/>
    <n v="92.705659999999995"/>
    <x v="0"/>
  </r>
  <r>
    <x v="174"/>
    <x v="0"/>
    <n v="0"/>
    <n v="0"/>
    <n v="0"/>
    <n v="0"/>
    <n v="806411.01324"/>
    <n v="1083.8857704838699"/>
    <n v="1000.5112"/>
    <n v="1150"/>
    <n v="0"/>
    <n v="0"/>
    <n v="0"/>
    <n v="0"/>
    <n v="147229.46338999999"/>
    <n v="197.88906369623601"/>
    <n v="148.67320000000001"/>
    <n v="249.33884"/>
    <x v="0"/>
  </r>
  <r>
    <x v="174"/>
    <x v="1"/>
    <n v="49749.179175999998"/>
    <n v="66.867176311827905"/>
    <n v="34.531370000000003"/>
    <n v="90.849654999999998"/>
    <n v="790644.90176000004"/>
    <n v="1062.6947604300999"/>
    <n v="1000.1046"/>
    <n v="1225"/>
    <n v="0"/>
    <n v="0"/>
    <n v="0"/>
    <n v="0"/>
    <n v="57336.321763"/>
    <n v="77.064948606182696"/>
    <n v="55.500267000000001"/>
    <n v="93.841170000000005"/>
    <x v="0"/>
  </r>
  <r>
    <x v="175"/>
    <x v="0"/>
    <n v="0"/>
    <n v="0"/>
    <n v="0"/>
    <n v="0"/>
    <n v="809930.65501999995"/>
    <n v="1088.61647180107"/>
    <n v="1000.6477"/>
    <n v="1150"/>
    <n v="0"/>
    <n v="0"/>
    <n v="0"/>
    <n v="0"/>
    <n v="145207.81808999999"/>
    <n v="195.171798508064"/>
    <n v="150.15149"/>
    <n v="244.99959000000001"/>
    <x v="0"/>
  </r>
  <r>
    <x v="175"/>
    <x v="1"/>
    <n v="51616.884815999998"/>
    <n v="69.377533354838704"/>
    <n v="33.744109999999999"/>
    <n v="89.223884999999996"/>
    <n v="793642.54539999994"/>
    <n v="1066.72385134408"/>
    <n v="1000.071"/>
    <n v="1225"/>
    <n v="0"/>
    <n v="0"/>
    <n v="0"/>
    <n v="0"/>
    <n v="59358.715166000002"/>
    <n v="79.783219309139696"/>
    <n v="66.945279999999997"/>
    <n v="93.336753999999999"/>
    <x v="0"/>
  </r>
  <r>
    <x v="176"/>
    <x v="0"/>
    <n v="0"/>
    <n v="0"/>
    <n v="0"/>
    <n v="0"/>
    <n v="787304.99069999997"/>
    <n v="1093.47915375"/>
    <n v="1000.0386"/>
    <n v="1150"/>
    <n v="0"/>
    <n v="0"/>
    <n v="0"/>
    <n v="0"/>
    <n v="128070.977"/>
    <n v="177.87635694444401"/>
    <n v="138.64850999999999"/>
    <n v="230.05756"/>
    <x v="0"/>
  </r>
  <r>
    <x v="176"/>
    <x v="1"/>
    <n v="55000.511326"/>
    <n v="76.389599063888795"/>
    <n v="63.519176000000002"/>
    <n v="87.790854999999993"/>
    <n v="763205.17753999995"/>
    <n v="1060.00719102777"/>
    <n v="1000.4105"/>
    <n v="1225"/>
    <n v="0"/>
    <n v="0"/>
    <n v="0"/>
    <n v="0"/>
    <n v="55493.917235000001"/>
    <n v="77.074885048611094"/>
    <n v="64.849914999999996"/>
    <n v="88.086830000000006"/>
    <x v="0"/>
  </r>
  <r>
    <x v="177"/>
    <x v="0"/>
    <n v="0"/>
    <n v="0"/>
    <n v="0"/>
    <n v="0"/>
    <n v="819538.82903999998"/>
    <n v="1101.5306841935401"/>
    <n v="1000.28076"/>
    <n v="1150"/>
    <n v="810.54185689999997"/>
    <n v="1.0894379797042999"/>
    <n v="0"/>
    <n v="81.771010000000004"/>
    <n v="124025.81568"/>
    <n v="166.70136516129"/>
    <n v="129.01000999999999"/>
    <n v="214.01679999999999"/>
    <x v="0"/>
  </r>
  <r>
    <x v="177"/>
    <x v="1"/>
    <n v="55635.872038000001"/>
    <n v="74.779397900537603"/>
    <n v="57.617489999999997"/>
    <n v="88.519890000000004"/>
    <n v="778250.45070000004"/>
    <n v="1046.0355520161199"/>
    <n v="1000.1915"/>
    <n v="1217.4992999999999"/>
    <n v="0"/>
    <n v="0"/>
    <n v="0"/>
    <n v="0"/>
    <n v="56327.890288000002"/>
    <n v="75.709529956989201"/>
    <n v="59.947346000000003"/>
    <n v="88.737785000000002"/>
    <x v="0"/>
  </r>
  <r>
    <x v="178"/>
    <x v="0"/>
    <n v="0"/>
    <n v="0"/>
    <n v="0"/>
    <n v="0"/>
    <n v="783948.43033999996"/>
    <n v="1088.8172643611099"/>
    <n v="1001.1367"/>
    <n v="1150"/>
    <n v="147.5436387"/>
    <n v="0.20492172041666601"/>
    <n v="0"/>
    <n v="81.127759999999995"/>
    <n v="125143.46405"/>
    <n v="173.81036673611101"/>
    <n v="140.07695000000001"/>
    <n v="207.67488"/>
    <x v="0"/>
  </r>
  <r>
    <x v="178"/>
    <x v="1"/>
    <n v="57842.602264000001"/>
    <n v="80.336947588888805"/>
    <n v="67.581720000000004"/>
    <n v="92.501909999999995"/>
    <n v="760359.59540999995"/>
    <n v="1056.054993625"/>
    <n v="1000.0712"/>
    <n v="1225"/>
    <n v="0"/>
    <n v="0"/>
    <n v="0"/>
    <n v="0"/>
    <n v="56845.765182000003"/>
    <n v="78.952451641666599"/>
    <n v="67.581720000000004"/>
    <n v="91.443100000000001"/>
    <x v="0"/>
  </r>
  <r>
    <x v="179"/>
    <x v="0"/>
    <n v="0"/>
    <n v="0"/>
    <n v="0"/>
    <n v="0"/>
    <n v="805886.20018000004"/>
    <n v="1083.18037658602"/>
    <n v="1000.84485"/>
    <n v="1150"/>
    <n v="0"/>
    <n v="0"/>
    <n v="0"/>
    <n v="0"/>
    <n v="135038.89551"/>
    <n v="181.50389181451601"/>
    <n v="156.22902999999999"/>
    <n v="206.25934000000001"/>
    <x v="0"/>
  </r>
  <r>
    <x v="179"/>
    <x v="1"/>
    <n v="58359.517528999997"/>
    <n v="78.440211732526805"/>
    <n v="42.461773000000001"/>
    <n v="95.322730000000007"/>
    <n v="783667.29541999998"/>
    <n v="1053.3162572849401"/>
    <n v="1000.2155"/>
    <n v="1225"/>
    <n v="0"/>
    <n v="0"/>
    <n v="0"/>
    <n v="0"/>
    <n v="62646.601132000003"/>
    <n v="84.202420876343993"/>
    <n v="73.709850000000003"/>
    <n v="94.100430000000003"/>
    <x v="0"/>
  </r>
  <r>
    <x v="180"/>
    <x v="0"/>
    <n v="0"/>
    <n v="0"/>
    <n v="0"/>
    <n v="0"/>
    <n v="806611.55628999998"/>
    <n v="1084.1553175940801"/>
    <n v="1000.1039"/>
    <n v="1150"/>
    <n v="0"/>
    <n v="0"/>
    <n v="0"/>
    <n v="0"/>
    <n v="133822.17074"/>
    <n v="179.868509059139"/>
    <n v="146.31908000000001"/>
    <n v="204.37772000000001"/>
    <x v="0"/>
  </r>
  <r>
    <x v="180"/>
    <x v="1"/>
    <n v="58803.183010000001"/>
    <n v="79.036536303763398"/>
    <n v="42.987459999999999"/>
    <n v="101.88185"/>
    <n v="796310.49688999995"/>
    <n v="1070.30980764784"/>
    <n v="1000.0134"/>
    <n v="1225"/>
    <n v="0"/>
    <n v="0"/>
    <n v="0"/>
    <n v="0"/>
    <n v="63109.004269999998"/>
    <n v="84.823930470430099"/>
    <n v="71.395480000000006"/>
    <n v="100.35706"/>
    <x v="0"/>
  </r>
  <r>
    <x v="181"/>
    <x v="0"/>
    <n v="0"/>
    <n v="0"/>
    <n v="0"/>
    <n v="0"/>
    <n v="732851.38150999998"/>
    <n v="1090.5526510565401"/>
    <n v="1000.0137999999999"/>
    <n v="1150"/>
    <n v="0"/>
    <n v="0"/>
    <n v="0"/>
    <n v="0"/>
    <n v="120890.78146"/>
    <n v="179.89699622023801"/>
    <n v="155.15656000000001"/>
    <n v="209.69290000000001"/>
    <x v="0"/>
  </r>
  <r>
    <x v="181"/>
    <x v="1"/>
    <n v="50097.390712"/>
    <n v="74.549688559523801"/>
    <n v="38.709361999999999"/>
    <n v="96.188964999999996"/>
    <n v="710425.79585999995"/>
    <n v="1057.1812438392799"/>
    <n v="1000.1101"/>
    <n v="1225"/>
    <n v="291.42932538000002"/>
    <n v="0.43367459133928499"/>
    <n v="0"/>
    <n v="111.90071"/>
    <n v="55167.881528999998"/>
    <n v="82.0950617991071"/>
    <n v="60.937626000000002"/>
    <n v="95.392669999999995"/>
    <x v="0"/>
  </r>
  <r>
    <x v="182"/>
    <x v="0"/>
    <n v="0"/>
    <n v="0"/>
    <n v="0"/>
    <n v="0"/>
    <n v="815013.68126999994"/>
    <n v="1095.44849633064"/>
    <n v="1000.3561"/>
    <n v="1150"/>
    <n v="3916.94391081"/>
    <n v="5.2647095575403204"/>
    <n v="0"/>
    <n v="128.94595000000001"/>
    <n v="125784.41462"/>
    <n v="169.06507341397801"/>
    <n v="134.80655999999999"/>
    <n v="211.06969000000001"/>
    <x v="0"/>
  </r>
  <r>
    <x v="182"/>
    <x v="1"/>
    <n v="50467.415931000003"/>
    <n v="67.832548294354794"/>
    <n v="50.988349999999997"/>
    <n v="93.803809999999999"/>
    <n v="783303.80417000002"/>
    <n v="1052.8276937768801"/>
    <n v="1000.1031"/>
    <n v="1225"/>
    <n v="3008.4764409600002"/>
    <n v="4.0436511303225799"/>
    <n v="0"/>
    <n v="143.02875"/>
    <n v="50456.069575000001"/>
    <n v="67.817297815860201"/>
    <n v="53.071182"/>
    <n v="94.379450000000006"/>
    <x v="0"/>
  </r>
  <r>
    <x v="183"/>
    <x v="0"/>
    <n v="0"/>
    <n v="0"/>
    <n v="0"/>
    <n v="0"/>
    <n v="784621.56793000002"/>
    <n v="1089.7521776805499"/>
    <n v="1001.0099"/>
    <n v="1150"/>
    <n v="12897.076736700001"/>
    <n v="17.912606578750001"/>
    <n v="0"/>
    <n v="215.68566999999999"/>
    <n v="118477.79712"/>
    <n v="164.55249599999999"/>
    <n v="128.35140000000001"/>
    <n v="201.34397999999999"/>
    <x v="0"/>
  </r>
  <r>
    <x v="183"/>
    <x v="1"/>
    <n v="47026.108442999997"/>
    <n v="65.314039504166601"/>
    <n v="47.160400000000003"/>
    <n v="81.800070000000005"/>
    <n v="755927.17980000004"/>
    <n v="1049.89886083333"/>
    <n v="1000.1709"/>
    <n v="1225"/>
    <n v="224.0921434"/>
    <n v="0.311239088055555"/>
    <n v="0"/>
    <n v="37.011992999999997"/>
    <n v="47398.158944000003"/>
    <n v="65.830776311111094"/>
    <n v="48.689010000000003"/>
    <n v="83.919715999999994"/>
    <x v="0"/>
  </r>
  <r>
    <x v="184"/>
    <x v="0"/>
    <n v="0"/>
    <n v="0"/>
    <n v="0"/>
    <n v="0"/>
    <n v="810698.23948999995"/>
    <n v="1089.6481713575199"/>
    <n v="1000.1800500000001"/>
    <n v="1150"/>
    <n v="203.61520465999999"/>
    <n v="0.27367635034946203"/>
    <n v="0"/>
    <n v="55.824233999999997"/>
    <n v="126454.22895"/>
    <n v="169.965361491935"/>
    <n v="128.62443999999999"/>
    <n v="221.97939"/>
    <x v="0"/>
  </r>
  <r>
    <x v="184"/>
    <x v="1"/>
    <n v="46134.766969999997"/>
    <n v="62.009095389784903"/>
    <n v="45.916297999999998"/>
    <n v="74.240020000000001"/>
    <n v="776091.65469999996"/>
    <n v="1043.1339444892401"/>
    <n v="1000.2292"/>
    <n v="1209.3257000000001"/>
    <n v="304.09968750000002"/>
    <n v="0.40873613911290302"/>
    <n v="0"/>
    <n v="69.775480000000002"/>
    <n v="46955.270200999999"/>
    <n v="63.111922313172002"/>
    <n v="49.849243000000001"/>
    <n v="75.631290000000007"/>
    <x v="0"/>
  </r>
  <r>
    <x v="185"/>
    <x v="0"/>
    <n v="0"/>
    <n v="0"/>
    <n v="0"/>
    <n v="0"/>
    <n v="781348.56877999997"/>
    <n v="1085.2063455277701"/>
    <n v="1000.213"/>
    <n v="1150"/>
    <n v="13213.708686"/>
    <n v="18.352373175"/>
    <n v="0"/>
    <n v="287.24257999999998"/>
    <n v="127906.605419"/>
    <n v="177.648063081944"/>
    <n v="124.83856"/>
    <n v="235.50014999999999"/>
    <x v="0"/>
  </r>
  <r>
    <x v="185"/>
    <x v="1"/>
    <n v="43683.288566000003"/>
    <n v="60.671234119444399"/>
    <n v="23.731857000000002"/>
    <n v="89.410849999999996"/>
    <n v="749035.95155999996"/>
    <n v="1040.3277105"/>
    <n v="1000.16284"/>
    <n v="1156.1323"/>
    <n v="0"/>
    <n v="0"/>
    <n v="0"/>
    <n v="0"/>
    <n v="50800.287737999999"/>
    <n v="70.555955191666598"/>
    <n v="51.394759999999998"/>
    <n v="92.744995000000003"/>
    <x v="0"/>
  </r>
  <r>
    <x v="186"/>
    <x v="0"/>
    <n v="0"/>
    <n v="0"/>
    <n v="0"/>
    <n v="0"/>
    <n v="806409.26312000002"/>
    <n v="1083.8834181720399"/>
    <n v="1000.11694"/>
    <n v="1150"/>
    <n v="0"/>
    <n v="0"/>
    <n v="0"/>
    <n v="0"/>
    <n v="143627.19846000001"/>
    <n v="193.04730975806399"/>
    <n v="148.14839000000001"/>
    <n v="242.36282"/>
    <x v="0"/>
  </r>
  <r>
    <x v="186"/>
    <x v="1"/>
    <n v="49434.292477000003"/>
    <n v="66.443941501344"/>
    <n v="34.828944999999997"/>
    <n v="91.15119"/>
    <n v="793778.32535000006"/>
    <n v="1066.9063512768801"/>
    <n v="1000.2504"/>
    <n v="1225"/>
    <n v="0"/>
    <n v="0"/>
    <n v="0"/>
    <n v="0"/>
    <n v="57314.701416000004"/>
    <n v="77.035888999999997"/>
    <n v="56.404395999999998"/>
    <n v="94.356750000000005"/>
    <x v="0"/>
  </r>
  <r>
    <x v="187"/>
    <x v="0"/>
    <n v="0"/>
    <n v="0"/>
    <n v="0"/>
    <n v="0"/>
    <n v="807582.39127000002"/>
    <n v="1085.4602033198901"/>
    <n v="1000.3645"/>
    <n v="1150"/>
    <n v="0"/>
    <n v="0"/>
    <n v="0"/>
    <n v="0"/>
    <n v="141382.70543999999"/>
    <n v="190.030518064516"/>
    <n v="150.45488"/>
    <n v="237.58280999999999"/>
    <x v="0"/>
  </r>
  <r>
    <x v="187"/>
    <x v="1"/>
    <n v="51539.196401000001"/>
    <n v="69.273113442204306"/>
    <n v="34.133540000000004"/>
    <n v="89.637889999999999"/>
    <n v="795239.39413000003"/>
    <n v="1068.8701534005299"/>
    <n v="1000.17303"/>
    <n v="1225"/>
    <n v="0"/>
    <n v="0"/>
    <n v="0"/>
    <n v="0"/>
    <n v="58953.850556999998"/>
    <n v="79.239046447580606"/>
    <n v="55.626899999999999"/>
    <n v="93.415115"/>
    <x v="0"/>
  </r>
  <r>
    <x v="188"/>
    <x v="0"/>
    <n v="0"/>
    <n v="0"/>
    <n v="0"/>
    <n v="0"/>
    <n v="785756.30567000003"/>
    <n v="1091.3282023194399"/>
    <n v="1000.22986"/>
    <n v="1150"/>
    <n v="15.128746"/>
    <n v="2.1012147222222201E-2"/>
    <n v="0"/>
    <n v="15.128746"/>
    <n v="126816.20905"/>
    <n v="176.13362368055499"/>
    <n v="135.12195"/>
    <n v="222.73329000000001"/>
    <x v="0"/>
  </r>
  <r>
    <x v="188"/>
    <x v="1"/>
    <n v="54211.721412999999"/>
    <n v="75.294057518055496"/>
    <n v="49.600211999999999"/>
    <n v="88.200999999999993"/>
    <n v="765295.35181000002"/>
    <n v="1062.91021084722"/>
    <n v="1000.047"/>
    <n v="1225"/>
    <n v="0"/>
    <n v="0"/>
    <n v="0"/>
    <n v="0"/>
    <n v="54735.278684999997"/>
    <n v="76.021220395833296"/>
    <n v="51.710619999999999"/>
    <n v="88.640349999999998"/>
    <x v="0"/>
  </r>
  <r>
    <x v="189"/>
    <x v="0"/>
    <n v="0"/>
    <n v="0"/>
    <n v="0"/>
    <n v="0"/>
    <n v="817638.90532999998"/>
    <n v="1098.97702329301"/>
    <n v="1000.01135"/>
    <n v="1150"/>
    <n v="185.705704"/>
    <n v="0.24960444086021499"/>
    <n v="0"/>
    <n v="43.899619999999999"/>
    <n v="122243.632705"/>
    <n v="164.30595793682701"/>
    <n v="125.72467"/>
    <n v="209.97776999999999"/>
    <x v="0"/>
  </r>
  <r>
    <x v="189"/>
    <x v="1"/>
    <n v="56022.928555999999"/>
    <n v="75.299635155913904"/>
    <n v="61.731037000000001"/>
    <n v="87.418940000000006"/>
    <n v="775650.67509000003"/>
    <n v="1042.5412299596701"/>
    <n v="1000.09424"/>
    <n v="1200.0845999999999"/>
    <n v="0"/>
    <n v="0"/>
    <n v="0"/>
    <n v="0"/>
    <n v="56702.301335999997"/>
    <n v="76.212770612903199"/>
    <n v="64.001570000000001"/>
    <n v="88.498750000000001"/>
    <x v="0"/>
  </r>
  <r>
    <x v="190"/>
    <x v="0"/>
    <n v="0"/>
    <n v="0"/>
    <n v="0"/>
    <n v="0"/>
    <n v="780606.79458999995"/>
    <n v="1084.1761035972199"/>
    <n v="1000.0353"/>
    <n v="1150"/>
    <n v="0"/>
    <n v="0"/>
    <n v="0"/>
    <n v="0"/>
    <n v="123233.62384"/>
    <n v="171.15781088888801"/>
    <n v="144.80338"/>
    <n v="201.97720000000001"/>
    <x v="0"/>
  </r>
  <r>
    <x v="190"/>
    <x v="1"/>
    <n v="57873.400235000001"/>
    <n v="80.379722548611099"/>
    <n v="67.709779999999995"/>
    <n v="92.151259999999994"/>
    <n v="759639.20912999997"/>
    <n v="1055.054457125"/>
    <n v="1000.0948"/>
    <n v="1225"/>
    <n v="0"/>
    <n v="0"/>
    <n v="0"/>
    <n v="0"/>
    <n v="56799.400795000001"/>
    <n v="78.888056659722196"/>
    <n v="67.709779999999995"/>
    <n v="90.611059999999995"/>
    <x v="0"/>
  </r>
  <r>
    <x v="191"/>
    <x v="0"/>
    <n v="0"/>
    <n v="0"/>
    <n v="0"/>
    <n v="0"/>
    <n v="805652.27708000003"/>
    <n v="1082.8659638172001"/>
    <n v="1000.09705"/>
    <n v="1150"/>
    <n v="0"/>
    <n v="0"/>
    <n v="0"/>
    <n v="0"/>
    <n v="132919.11853000001"/>
    <n v="178.654729206989"/>
    <n v="154.58344"/>
    <n v="204.88727"/>
    <x v="0"/>
  </r>
  <r>
    <x v="191"/>
    <x v="1"/>
    <n v="58157.740228000002"/>
    <n v="78.1690056827956"/>
    <n v="42.360737"/>
    <n v="95.997110000000006"/>
    <n v="784102.19635999994"/>
    <n v="1053.9008015591301"/>
    <n v="1000.03406"/>
    <n v="1225"/>
    <n v="0"/>
    <n v="0"/>
    <n v="0"/>
    <n v="0"/>
    <n v="62685.071688999997"/>
    <n v="84.254128614247307"/>
    <n v="73.330640000000002"/>
    <n v="95.480834999999999"/>
    <x v="0"/>
  </r>
  <r>
    <x v="192"/>
    <x v="0"/>
    <n v="0"/>
    <n v="0"/>
    <n v="0"/>
    <n v="0"/>
    <n v="806108.31828999997"/>
    <n v="1083.4789224327899"/>
    <n v="1000.4018600000001"/>
    <n v="1150"/>
    <n v="0"/>
    <n v="0"/>
    <n v="0"/>
    <n v="0"/>
    <n v="132570.72135000001"/>
    <n v="178.186453427419"/>
    <n v="148.08757"/>
    <n v="203.69763"/>
    <x v="0"/>
  </r>
  <r>
    <x v="192"/>
    <x v="1"/>
    <n v="63412.928922999999"/>
    <n v="85.232431348118197"/>
    <n v="48.797020000000003"/>
    <n v="107.52434"/>
    <n v="794235.88404000003"/>
    <n v="1067.5213495161199"/>
    <n v="1000.1992"/>
    <n v="1225"/>
    <n v="0"/>
    <n v="0"/>
    <n v="0"/>
    <n v="0"/>
    <n v="67731.641875000001"/>
    <n v="91.037153057795607"/>
    <n v="76.690820000000002"/>
    <n v="105.69616000000001"/>
    <x v="0"/>
  </r>
  <r>
    <x v="193"/>
    <x v="0"/>
    <n v="0"/>
    <n v="0"/>
    <n v="0"/>
    <n v="0"/>
    <n v="732965.98104999994"/>
    <n v="1090.7231860863001"/>
    <n v="1000.6515000000001"/>
    <n v="1150"/>
    <n v="0"/>
    <n v="0"/>
    <n v="0"/>
    <n v="0"/>
    <n v="119800.75586999999"/>
    <n v="178.27493433035701"/>
    <n v="153.78851"/>
    <n v="208.39734000000001"/>
    <x v="0"/>
  </r>
  <r>
    <x v="193"/>
    <x v="1"/>
    <n v="54692.946330999999"/>
    <n v="81.388312992559506"/>
    <n v="44.762929999999997"/>
    <n v="103.08015399999999"/>
    <n v="712601.46392999997"/>
    <n v="1060.4188451339201"/>
    <n v="1000.3013999999999"/>
    <n v="1225"/>
    <n v="0"/>
    <n v="0"/>
    <n v="0"/>
    <n v="0"/>
    <n v="59706.343386"/>
    <n v="88.8487252767857"/>
    <n v="71.690439999999995"/>
    <n v="102.40454"/>
    <x v="0"/>
  </r>
  <r>
    <x v="194"/>
    <x v="0"/>
    <n v="0"/>
    <n v="0"/>
    <n v="0"/>
    <n v="0"/>
    <n v="814139.01503999997"/>
    <n v="1094.27286967741"/>
    <n v="1000.41296"/>
    <n v="1150"/>
    <n v="5093.8298371000001"/>
    <n v="6.84654547997311"/>
    <n v="0"/>
    <n v="156.15298000000001"/>
    <n v="124231.1002"/>
    <n v="166.977285215053"/>
    <n v="133.20016000000001"/>
    <n v="211.72307000000001"/>
    <x v="0"/>
  </r>
  <r>
    <x v="194"/>
    <x v="1"/>
    <n v="52474.547888000001"/>
    <n v="70.5303063010752"/>
    <n v="50.248103999999998"/>
    <n v="86.265465000000006"/>
    <n v="785262.10800000001"/>
    <n v="1055.4598225806401"/>
    <n v="1000.2674"/>
    <n v="1225"/>
    <n v="676.36603749999995"/>
    <n v="0.90909413642473103"/>
    <n v="0"/>
    <n v="106.2594"/>
    <n v="52468.692523999998"/>
    <n v="70.522436188171994"/>
    <n v="51.435287000000002"/>
    <n v="88.166595000000001"/>
    <x v="0"/>
  </r>
  <r>
    <x v="195"/>
    <x v="0"/>
    <n v="0"/>
    <n v="0"/>
    <n v="0"/>
    <n v="0"/>
    <n v="782291.51058"/>
    <n v="1086.51598691666"/>
    <n v="1000.1804"/>
    <n v="1150"/>
    <n v="21108.730245499999"/>
    <n v="29.317680896527701"/>
    <n v="0"/>
    <n v="289.00223"/>
    <n v="116897.95876199999"/>
    <n v="162.35827605833299"/>
    <n v="123.387276"/>
    <n v="199.37056999999999"/>
    <x v="0"/>
  </r>
  <r>
    <x v="195"/>
    <x v="1"/>
    <n v="47829.882724000003"/>
    <n v="66.430392672222197"/>
    <n v="47.240203999999999"/>
    <n v="87.465090000000004"/>
    <n v="756089.11117000005"/>
    <n v="1050.12376551388"/>
    <n v="1000.17664"/>
    <n v="1225"/>
    <n v="0"/>
    <n v="0"/>
    <n v="0"/>
    <n v="0"/>
    <n v="48148.115906999999"/>
    <n v="66.872383204166596"/>
    <n v="48.406883000000001"/>
    <n v="88.799194"/>
    <x v="0"/>
  </r>
  <r>
    <x v="196"/>
    <x v="0"/>
    <n v="0"/>
    <n v="0"/>
    <n v="0"/>
    <n v="0"/>
    <n v="809431.13684000005"/>
    <n v="1087.94507639784"/>
    <n v="1000.28455"/>
    <n v="1150"/>
    <n v="79.017150299999997"/>
    <n v="0.106205847177419"/>
    <n v="0"/>
    <n v="16.880759999999999"/>
    <n v="126141.46548"/>
    <n v="169.54498048387001"/>
    <n v="130.33679000000001"/>
    <n v="213.44887"/>
    <x v="0"/>
  </r>
  <r>
    <x v="196"/>
    <x v="1"/>
    <n v="48141.590198999998"/>
    <n v="64.706438439516106"/>
    <n v="46.172386000000003"/>
    <n v="82.787925999999999"/>
    <n v="775704.36008000001"/>
    <n v="1042.6133872042999"/>
    <n v="1000.1265"/>
    <n v="1204.3040000000001"/>
    <n v="74.230354000000005"/>
    <n v="9.9771981182795594E-2"/>
    <n v="0"/>
    <n v="22.910667"/>
    <n v="49037.648835"/>
    <n v="65.910818326612898"/>
    <n v="49.515740000000001"/>
    <n v="84.026859999999999"/>
    <x v="0"/>
  </r>
  <r>
    <x v="197"/>
    <x v="0"/>
    <n v="0"/>
    <n v="0"/>
    <n v="0"/>
    <n v="0"/>
    <n v="780016.99208999996"/>
    <n v="1083.3569334583301"/>
    <n v="1000.2698"/>
    <n v="1150"/>
    <n v="11665.81765886"/>
    <n v="16.202524526194399"/>
    <n v="0"/>
    <n v="334.31412"/>
    <n v="127459.66189"/>
    <n v="177.027308180555"/>
    <n v="124.10415999999999"/>
    <n v="229.22200000000001"/>
    <x v="0"/>
  </r>
  <r>
    <x v="197"/>
    <x v="1"/>
    <n v="45612.635765999999"/>
    <n v="63.350883008333298"/>
    <n v="26.399035999999999"/>
    <n v="95.511764999999997"/>
    <n v="748722.74857000005"/>
    <n v="1039.8927063472199"/>
    <n v="1000.0739"/>
    <n v="1143.1635000000001"/>
    <n v="0"/>
    <n v="0"/>
    <n v="0"/>
    <n v="0"/>
    <n v="53107.537635000001"/>
    <n v="73.760468937499994"/>
    <n v="51.257350000000002"/>
    <n v="98.104836000000006"/>
    <x v="0"/>
  </r>
  <r>
    <x v="198"/>
    <x v="0"/>
    <n v="0"/>
    <n v="0"/>
    <n v="0"/>
    <n v="0"/>
    <n v="805282.75115000003"/>
    <n v="1082.3692891800999"/>
    <n v="1000.20886"/>
    <n v="1150"/>
    <n v="0"/>
    <n v="0"/>
    <n v="0"/>
    <n v="0"/>
    <n v="143013.25975999999"/>
    <n v="192.222123333333"/>
    <n v="149.2783"/>
    <n v="238.50454999999999"/>
    <x v="0"/>
  </r>
  <r>
    <x v="198"/>
    <x v="1"/>
    <n v="52355.049987999999"/>
    <n v="70.369690844085994"/>
    <n v="39.208218000000002"/>
    <n v="96.542659999999998"/>
    <n v="791772.77228999999"/>
    <n v="1064.21071544354"/>
    <n v="1000.39545"/>
    <n v="1225"/>
    <n v="0"/>
    <n v="0"/>
    <n v="0"/>
    <n v="0"/>
    <n v="60294.103217999997"/>
    <n v="81.040461314516094"/>
    <n v="56.768982000000001"/>
    <n v="99.397829999999999"/>
    <x v="0"/>
  </r>
  <r>
    <x v="199"/>
    <x v="0"/>
    <n v="0"/>
    <n v="0"/>
    <n v="0"/>
    <n v="0"/>
    <n v="807793.72485"/>
    <n v="1085.74425383064"/>
    <n v="1000.19165"/>
    <n v="1150"/>
    <n v="0"/>
    <n v="0"/>
    <n v="0"/>
    <n v="0"/>
    <n v="140410.01134999999"/>
    <n v="188.72313353494599"/>
    <n v="147.06352000000001"/>
    <n v="233.54399000000001"/>
    <x v="0"/>
  </r>
  <r>
    <x v="199"/>
    <x v="1"/>
    <n v="56036.189931000001"/>
    <n v="75.317459584677394"/>
    <n v="39.806891999999998"/>
    <n v="95.324219999999997"/>
    <n v="796277.15590999997"/>
    <n v="1070.2649945026801"/>
    <n v="1000.1747"/>
    <n v="1225"/>
    <n v="0"/>
    <n v="0"/>
    <n v="0"/>
    <n v="0"/>
    <n v="63240.056980000001"/>
    <n v="85.000076586021507"/>
    <n v="65.778930000000003"/>
    <n v="98.633606"/>
    <x v="0"/>
  </r>
  <r>
    <x v="200"/>
    <x v="0"/>
    <n v="0"/>
    <n v="0"/>
    <n v="0"/>
    <n v="0"/>
    <n v="785152.36279000004"/>
    <n v="1090.48939276388"/>
    <n v="1000.02734"/>
    <n v="1150"/>
    <n v="5.3855209999999998"/>
    <n v="7.4798902777777699E-3"/>
    <n v="0"/>
    <n v="5.3855209999999998"/>
    <n v="125505.89822"/>
    <n v="174.313747527777"/>
    <n v="132.52237"/>
    <n v="219.10199"/>
    <x v="0"/>
  </r>
  <r>
    <x v="200"/>
    <x v="1"/>
    <n v="58243.961296000001"/>
    <n v="80.894390688888805"/>
    <n v="49.348328000000002"/>
    <n v="94.674999999999997"/>
    <n v="766149.12101999996"/>
    <n v="1064.0960014166601"/>
    <n v="1000.2277"/>
    <n v="1225"/>
    <n v="0"/>
    <n v="0"/>
    <n v="0"/>
    <n v="0"/>
    <n v="58816.275624000002"/>
    <n v="81.689271700000006"/>
    <n v="52.067863000000003"/>
    <n v="95.376390000000001"/>
    <x v="0"/>
  </r>
  <r>
    <x v="201"/>
    <x v="0"/>
    <n v="0"/>
    <n v="0"/>
    <n v="0"/>
    <n v="0"/>
    <n v="817570.28304000001"/>
    <n v="1098.88478903225"/>
    <n v="1000.7566"/>
    <n v="1150"/>
    <n v="121.50424150000001"/>
    <n v="0.163312152553763"/>
    <n v="0"/>
    <n v="45.574424999999998"/>
    <n v="121756.14183399999"/>
    <n v="163.65072827150499"/>
    <n v="127.489914"/>
    <n v="207.18109000000001"/>
    <x v="0"/>
  </r>
  <r>
    <x v="201"/>
    <x v="1"/>
    <n v="59961.256367000002"/>
    <n v="80.5930865147849"/>
    <n v="61.737022000000003"/>
    <n v="94.383669999999995"/>
    <n v="781935.12662999996"/>
    <n v="1050.98807342741"/>
    <n v="1000.0254"/>
    <n v="1225"/>
    <n v="0"/>
    <n v="0"/>
    <n v="0"/>
    <n v="0"/>
    <n v="60631.941931000001"/>
    <n v="81.494545606182697"/>
    <n v="63.705615999999999"/>
    <n v="95.073250000000002"/>
    <x v="0"/>
  </r>
  <r>
    <x v="202"/>
    <x v="0"/>
    <n v="0"/>
    <n v="0"/>
    <n v="0"/>
    <n v="0"/>
    <n v="781093.1017"/>
    <n v="1084.85153013888"/>
    <n v="1000.01733"/>
    <n v="1150"/>
    <n v="0"/>
    <n v="0"/>
    <n v="0"/>
    <n v="0"/>
    <n v="122912.11916"/>
    <n v="170.711276611111"/>
    <n v="144.17363"/>
    <n v="201.52897999999999"/>
    <x v="0"/>
  </r>
  <r>
    <x v="202"/>
    <x v="1"/>
    <n v="62289.559106000001"/>
    <n v="86.513276536111107"/>
    <n v="74.077286000000001"/>
    <n v="98.500839999999997"/>
    <n v="757669.48441000003"/>
    <n v="1052.31872834722"/>
    <n v="1000.2033"/>
    <n v="1225"/>
    <n v="0"/>
    <n v="0"/>
    <n v="0"/>
    <n v="0"/>
    <n v="61203.764506"/>
    <n v="85.005228480555502"/>
    <n v="74.125656000000006"/>
    <n v="97.835999999999999"/>
    <x v="0"/>
  </r>
  <r>
    <x v="203"/>
    <x v="0"/>
    <n v="0"/>
    <n v="0"/>
    <n v="0"/>
    <n v="0"/>
    <n v="805819.53200000001"/>
    <n v="1083.0907688171999"/>
    <n v="1000.79175"/>
    <n v="1150"/>
    <n v="0"/>
    <n v="0"/>
    <n v="0"/>
    <n v="0"/>
    <n v="132738.59826"/>
    <n v="178.412094435483"/>
    <n v="153.48151999999999"/>
    <n v="204.10701"/>
    <x v="0"/>
  </r>
  <r>
    <x v="203"/>
    <x v="1"/>
    <n v="62599.908258000003"/>
    <n v="84.139661637096694"/>
    <n v="46.896709999999999"/>
    <n v="102.90664"/>
    <n v="785365.49852000002"/>
    <n v="1055.59878833333"/>
    <n v="1000.1736"/>
    <n v="1225"/>
    <n v="0"/>
    <n v="0"/>
    <n v="0"/>
    <n v="0"/>
    <n v="67349.832727000001"/>
    <n v="90.523968719086"/>
    <n v="79.711579999999998"/>
    <n v="102.54517"/>
    <x v="0"/>
  </r>
  <r>
    <x v="204"/>
    <x v="0"/>
    <n v="0"/>
    <n v="0"/>
    <n v="0"/>
    <n v="0"/>
    <n v="806520.19961999997"/>
    <n v="1084.0325263709601"/>
    <n v="1000.74854"/>
    <n v="1150"/>
    <n v="0"/>
    <n v="0"/>
    <n v="0"/>
    <n v="0"/>
    <n v="133040.34648000001"/>
    <n v="178.81766999999999"/>
    <n v="151.71323000000001"/>
    <n v="204.51056"/>
    <x v="0"/>
  </r>
  <r>
    <x v="204"/>
    <x v="1"/>
    <n v="63730.210207999997"/>
    <n v="85.658884688171995"/>
    <n v="48.639389999999999"/>
    <n v="108.69652000000001"/>
    <n v="794555.78322999994"/>
    <n v="1067.95132154569"/>
    <n v="1000.4397"/>
    <n v="1225"/>
    <n v="0"/>
    <n v="0"/>
    <n v="0"/>
    <n v="0"/>
    <n v="67763.650704"/>
    <n v="91.080175677419305"/>
    <n v="76.585970000000003"/>
    <n v="106.21030399999999"/>
    <x v="0"/>
  </r>
  <r>
    <x v="205"/>
    <x v="0"/>
    <n v="0"/>
    <n v="0"/>
    <n v="0"/>
    <n v="0"/>
    <n v="759100.41761"/>
    <n v="1090.6615195545901"/>
    <n v="1000.058"/>
    <n v="1150"/>
    <n v="0"/>
    <n v="0"/>
    <n v="0"/>
    <n v="0"/>
    <n v="124382.63896"/>
    <n v="178.71068816091901"/>
    <n v="154.41507999999999"/>
    <n v="211.94226"/>
    <x v="0"/>
  </r>
  <r>
    <x v="205"/>
    <x v="1"/>
    <n v="57337.867645999999"/>
    <n v="82.381993744252796"/>
    <n v="44.146214000000001"/>
    <n v="103.90233000000001"/>
    <n v="737665.78668999998"/>
    <n v="1059.8646360488499"/>
    <n v="1000.59656"/>
    <n v="1225"/>
    <n v="0"/>
    <n v="0"/>
    <n v="0"/>
    <n v="0"/>
    <n v="62380.113053000001"/>
    <n v="89.6265992140804"/>
    <n v="77.937820000000002"/>
    <n v="103.29939"/>
    <x v="0"/>
  </r>
  <r>
    <x v="206"/>
    <x v="0"/>
    <n v="0"/>
    <n v="0"/>
    <n v="0"/>
    <n v="0"/>
    <n v="814780.10918999999"/>
    <n v="1095.1345553629001"/>
    <n v="1000.3318"/>
    <n v="1150"/>
    <n v="5283.4354907099996"/>
    <n v="7.1013917885886997"/>
    <n v="0"/>
    <n v="172.25638000000001"/>
    <n v="125449.26435"/>
    <n v="168.61460262096699"/>
    <n v="130.59280000000001"/>
    <n v="210.72592"/>
    <x v="0"/>
  </r>
  <r>
    <x v="206"/>
    <x v="1"/>
    <n v="52777.206999000002"/>
    <n v="70.937106181451597"/>
    <n v="50.068565"/>
    <n v="97.922179999999997"/>
    <n v="786218.10791000002"/>
    <n v="1056.74476869623"/>
    <n v="1000.11"/>
    <n v="1225"/>
    <n v="1681.7146891049999"/>
    <n v="2.2603692057862901"/>
    <n v="0"/>
    <n v="165.65964"/>
    <n v="52793.298507"/>
    <n v="70.958734552419301"/>
    <n v="51.545276999999999"/>
    <n v="100.21373"/>
    <x v="0"/>
  </r>
  <r>
    <x v="207"/>
    <x v="0"/>
    <n v="0"/>
    <n v="0"/>
    <n v="0"/>
    <n v="0"/>
    <n v="783093.71675000002"/>
    <n v="1087.63016215277"/>
    <n v="1000.73267"/>
    <n v="1150"/>
    <n v="34561.728164799999"/>
    <n v="48.002400228888803"/>
    <n v="0"/>
    <n v="289.08571999999998"/>
    <n v="116548.01319100001"/>
    <n v="161.872240543055"/>
    <n v="126.02355"/>
    <n v="203.82185000000001"/>
    <x v="0"/>
  </r>
  <r>
    <x v="207"/>
    <x v="1"/>
    <n v="47914.239444999999"/>
    <n v="66.547554784722195"/>
    <n v="46.933190000000003"/>
    <n v="87.103129999999993"/>
    <n v="756045.49852999998"/>
    <n v="1050.06319240277"/>
    <n v="1000.0368999999999"/>
    <n v="1225"/>
    <n v="155.8308275"/>
    <n v="0.21643170486111099"/>
    <n v="0"/>
    <n v="91.951279999999997"/>
    <n v="48178.511469999998"/>
    <n v="66.914599263888803"/>
    <n v="48.644764000000002"/>
    <n v="88.595960000000005"/>
    <x v="0"/>
  </r>
  <r>
    <x v="208"/>
    <x v="0"/>
    <n v="0"/>
    <n v="0"/>
    <n v="0"/>
    <n v="0"/>
    <n v="809417.75639999995"/>
    <n v="1087.9270919354799"/>
    <n v="1000.2898"/>
    <n v="1150"/>
    <n v="195.31166064000001"/>
    <n v="0.26251567290322497"/>
    <n v="0"/>
    <n v="57.604689999999998"/>
    <n v="126791.41257"/>
    <n v="170.41856528225799"/>
    <n v="130.7585"/>
    <n v="217.44669999999999"/>
    <x v="0"/>
  </r>
  <r>
    <x v="208"/>
    <x v="1"/>
    <n v="47137.082145"/>
    <n v="63.356293205645102"/>
    <n v="45.982951999999997"/>
    <n v="81.240539999999996"/>
    <n v="775664.88564999995"/>
    <n v="1042.5603301747301"/>
    <n v="1000.2643"/>
    <n v="1217.3114"/>
    <n v="77.712733999999998"/>
    <n v="0.104452599462365"/>
    <n v="0"/>
    <n v="36.833416"/>
    <n v="48008.958543000001"/>
    <n v="64.528170084677399"/>
    <n v="49.593913999999998"/>
    <n v="82.822789999999998"/>
    <x v="0"/>
  </r>
  <r>
    <x v="209"/>
    <x v="0"/>
    <n v="0"/>
    <n v="0"/>
    <n v="0"/>
    <n v="0"/>
    <n v="780399.36294999998"/>
    <n v="1083.8880040972199"/>
    <n v="1000.6697"/>
    <n v="1150"/>
    <n v="10934.331403"/>
    <n v="15.1865713930555"/>
    <n v="0"/>
    <n v="301.49367999999998"/>
    <n v="128503.031206"/>
    <n v="178.47643223055499"/>
    <n v="125.17081"/>
    <n v="238.22107"/>
    <x v="0"/>
  </r>
  <r>
    <x v="209"/>
    <x v="1"/>
    <n v="45494.154786999999"/>
    <n v="63.186326093055499"/>
    <n v="27.562037"/>
    <n v="91.90598"/>
    <n v="749226.30377999996"/>
    <n v="1040.59208858333"/>
    <n v="1000.0025000000001"/>
    <n v="1148.1338000000001"/>
    <n v="0"/>
    <n v="0"/>
    <n v="0"/>
    <n v="0"/>
    <n v="53272.683396"/>
    <n v="73.989838050000003"/>
    <n v="51.196599999999997"/>
    <n v="94.518073999999999"/>
    <x v="0"/>
  </r>
  <r>
    <x v="210"/>
    <x v="0"/>
    <n v="0"/>
    <n v="0"/>
    <n v="0"/>
    <n v="0"/>
    <n v="804043.71340999997"/>
    <n v="1080.70391587365"/>
    <n v="1001.0289299999999"/>
    <n v="1150"/>
    <n v="0"/>
    <n v="0"/>
    <n v="0"/>
    <n v="0"/>
    <n v="143679.58559999999"/>
    <n v="193.11772258064499"/>
    <n v="151.10355000000001"/>
    <n v="238.4058"/>
    <x v="0"/>
  </r>
  <r>
    <x v="210"/>
    <x v="1"/>
    <n v="52735.963192000003"/>
    <n v="70.881670956989197"/>
    <n v="39.653595000000003"/>
    <n v="96.384240000000005"/>
    <n v="792345.32692000002"/>
    <n v="1064.98027811827"/>
    <n v="1000.0163"/>
    <n v="1225"/>
    <n v="0"/>
    <n v="0"/>
    <n v="0"/>
    <n v="0"/>
    <n v="60372.530601999999"/>
    <n v="81.145874465053694"/>
    <n v="56.252724000000001"/>
    <n v="99.258705000000006"/>
    <x v="0"/>
  </r>
  <r>
    <x v="211"/>
    <x v="0"/>
    <n v="0"/>
    <n v="0"/>
    <n v="0"/>
    <n v="0"/>
    <n v="807454.31321000005"/>
    <n v="1085.2880553897801"/>
    <n v="1000.0427"/>
    <n v="1150"/>
    <n v="0"/>
    <n v="0"/>
    <n v="0"/>
    <n v="0"/>
    <n v="141033.35047999999"/>
    <n v="189.560954946236"/>
    <n v="147.83018000000001"/>
    <n v="235.55705"/>
    <x v="0"/>
  </r>
  <r>
    <x v="211"/>
    <x v="1"/>
    <n v="55507.138391"/>
    <n v="74.606368805107493"/>
    <n v="39.746876"/>
    <n v="95.716920000000002"/>
    <n v="796732.83597000001"/>
    <n v="1070.8774677016099"/>
    <n v="1000.1323"/>
    <n v="1225"/>
    <n v="0"/>
    <n v="0"/>
    <n v="0"/>
    <n v="0"/>
    <n v="63020.837212999999"/>
    <n v="84.705426361559105"/>
    <n v="59.679450000000003"/>
    <n v="101.05929"/>
    <x v="0"/>
  </r>
  <r>
    <x v="212"/>
    <x v="0"/>
    <n v="0"/>
    <n v="0"/>
    <n v="0"/>
    <n v="0"/>
    <n v="785122.73052999994"/>
    <n v="1090.44823684722"/>
    <n v="1000.20386"/>
    <n v="1150"/>
    <n v="37.921371000000001"/>
    <n v="5.2668570833333303E-2"/>
    <n v="0"/>
    <n v="25.589378"/>
    <n v="125833.16024"/>
    <n v="174.76827811111099"/>
    <n v="129.28188"/>
    <n v="221.45065"/>
    <x v="0"/>
  </r>
  <r>
    <x v="212"/>
    <x v="1"/>
    <n v="58424.108096999997"/>
    <n v="81.144594579166593"/>
    <n v="49.632004000000002"/>
    <n v="94.479759999999999"/>
    <n v="765274.01864000002"/>
    <n v="1062.8805814444399"/>
    <n v="1000.12634"/>
    <n v="1225"/>
    <n v="0"/>
    <n v="0"/>
    <n v="0"/>
    <n v="0"/>
    <n v="59006.150253"/>
    <n v="81.952986462499993"/>
    <n v="52.236412000000001"/>
    <n v="96.382040000000003"/>
    <x v="0"/>
  </r>
  <r>
    <x v="213"/>
    <x v="0"/>
    <n v="0"/>
    <n v="0"/>
    <n v="0"/>
    <n v="0"/>
    <n v="818878.40722000005"/>
    <n v="1100.6430204569799"/>
    <n v="1000.4822"/>
    <n v="1150"/>
    <n v="285.273932"/>
    <n v="0.38343270430107501"/>
    <n v="0"/>
    <n v="70.311109999999999"/>
    <n v="121935.90235"/>
    <n v="163.892341868279"/>
    <n v="128.26453000000001"/>
    <n v="204.26519999999999"/>
    <x v="0"/>
  </r>
  <r>
    <x v="213"/>
    <x v="1"/>
    <n v="60327.571888999999"/>
    <n v="81.085446087365497"/>
    <n v="66.198160000000001"/>
    <n v="94.669839999999994"/>
    <n v="780925.93256999995"/>
    <n v="1049.6316297983799"/>
    <n v="1000.12225"/>
    <n v="1221.3605"/>
    <n v="0"/>
    <n v="0"/>
    <n v="0"/>
    <n v="0"/>
    <n v="60931.751961000002"/>
    <n v="81.897516076612902"/>
    <n v="67.751884000000004"/>
    <n v="94.698459999999997"/>
    <x v="0"/>
  </r>
  <r>
    <x v="214"/>
    <x v="0"/>
    <n v="0"/>
    <n v="0"/>
    <n v="0"/>
    <n v="0"/>
    <n v="781672.59889000002"/>
    <n v="1085.6563873472201"/>
    <n v="1000.1384"/>
    <n v="1150"/>
    <n v="0"/>
    <n v="0"/>
    <n v="0"/>
    <n v="0"/>
    <n v="123782.72998"/>
    <n v="171.920458305555"/>
    <n v="145.43939"/>
    <n v="201.73683"/>
    <x v="0"/>
  </r>
  <r>
    <x v="214"/>
    <x v="1"/>
    <n v="62530.034294999998"/>
    <n v="86.847269854166598"/>
    <n v="73.605379999999997"/>
    <n v="98.398409999999998"/>
    <n v="760055.07212999999"/>
    <n v="1055.6320446249999"/>
    <n v="1000.06287"/>
    <n v="1225"/>
    <n v="0"/>
    <n v="0"/>
    <n v="0"/>
    <n v="0"/>
    <n v="61247.413989000001"/>
    <n v="85.0658527625"/>
    <n v="73.64649"/>
    <n v="97.537056000000007"/>
    <x v="0"/>
  </r>
  <r>
    <x v="215"/>
    <x v="0"/>
    <n v="0"/>
    <n v="0"/>
    <n v="0"/>
    <n v="0"/>
    <n v="805362.54474000004"/>
    <n v="1082.4765386290301"/>
    <n v="1000.2395"/>
    <n v="1150"/>
    <n v="0"/>
    <n v="0"/>
    <n v="0"/>
    <n v="0"/>
    <n v="133345.77527000001"/>
    <n v="179.22819256720399"/>
    <n v="153.19311999999999"/>
    <n v="204.51627999999999"/>
    <x v="0"/>
  </r>
  <r>
    <x v="215"/>
    <x v="1"/>
    <n v="62691.349918"/>
    <n v="84.262567094085995"/>
    <n v="46.955956"/>
    <n v="102.886185"/>
    <n v="784659.97349"/>
    <n v="1054.65050200268"/>
    <n v="1000.0647"/>
    <n v="1225"/>
    <n v="0"/>
    <n v="0"/>
    <n v="0"/>
    <n v="0"/>
    <n v="67399.351091000004"/>
    <n v="90.590525659946195"/>
    <n v="79.340360000000004"/>
    <n v="102.53339"/>
    <x v="0"/>
  </r>
  <r>
    <x v="216"/>
    <x v="0"/>
    <n v="0"/>
    <n v="0"/>
    <n v="0"/>
    <n v="0"/>
    <n v="806695.26300000004"/>
    <n v="1084.2678266129001"/>
    <n v="1000.235"/>
    <n v="1150"/>
    <n v="0"/>
    <n v="0"/>
    <n v="0"/>
    <n v="0"/>
    <n v="133487.48699"/>
    <n v="179.41866530913899"/>
    <n v="152.55313000000001"/>
    <n v="204.63449"/>
    <x v="0"/>
  </r>
  <r>
    <x v="216"/>
    <x v="1"/>
    <n v="64035.432824000003"/>
    <n v="86.069130139784903"/>
    <n v="51.107109999999999"/>
    <n v="107.51855999999999"/>
    <n v="794537.82129999995"/>
    <n v="1067.9271791666599"/>
    <n v="1000.0732400000001"/>
    <n v="1225"/>
    <n v="0"/>
    <n v="0"/>
    <n v="0"/>
    <n v="0"/>
    <n v="67821.664464000001"/>
    <n v="91.158151161290306"/>
    <n v="76.840100000000007"/>
    <n v="105.48451"/>
    <x v="0"/>
  </r>
  <r>
    <x v="217"/>
    <x v="0"/>
    <n v="0"/>
    <n v="0"/>
    <n v="0"/>
    <n v="0"/>
    <n v="732094.86000999995"/>
    <n v="1089.4268750148799"/>
    <n v="1000.0984"/>
    <n v="1150"/>
    <n v="0"/>
    <n v="0"/>
    <n v="0"/>
    <n v="0"/>
    <n v="120889.93384"/>
    <n v="179.89573488095201"/>
    <n v="153.97926000000001"/>
    <n v="211.50934000000001"/>
    <x v="0"/>
  </r>
  <r>
    <x v="217"/>
    <x v="1"/>
    <n v="54730.902105000001"/>
    <n v="81.4447947991071"/>
    <n v="44.889225000000003"/>
    <n v="101.96088"/>
    <n v="711569.17729999998"/>
    <n v="1058.8827043154699"/>
    <n v="1000.03467"/>
    <n v="1225"/>
    <n v="0"/>
    <n v="0"/>
    <n v="0"/>
    <n v="0"/>
    <n v="59818.993104000001"/>
    <n v="89.016358785714203"/>
    <n v="72.105260000000001"/>
    <n v="101.96599000000001"/>
    <x v="0"/>
  </r>
  <r>
    <x v="218"/>
    <x v="0"/>
    <n v="0"/>
    <n v="0"/>
    <n v="0"/>
    <n v="0"/>
    <n v="814856.62196999998"/>
    <n v="1095.2373951209599"/>
    <n v="1000.0928"/>
    <n v="1150"/>
    <n v="6123.1081807999999"/>
    <n v="8.2299841139784906"/>
    <n v="0"/>
    <n v="146.33876000000001"/>
    <n v="125539.92797"/>
    <n v="168.73646232526801"/>
    <n v="132.91809000000001"/>
    <n v="210.16261"/>
    <x v="0"/>
  </r>
  <r>
    <x v="218"/>
    <x v="1"/>
    <n v="52804.891864999998"/>
    <n v="70.974317022849405"/>
    <n v="50.09863"/>
    <n v="98.329729999999998"/>
    <n v="785832.67278000002"/>
    <n v="1056.2267107258001"/>
    <n v="1000.13226"/>
    <n v="1225"/>
    <n v="1725.0763347"/>
    <n v="2.3186509874999999"/>
    <n v="0"/>
    <n v="165.1765"/>
    <n v="52837.145677"/>
    <n v="71.017668920698895"/>
    <n v="51.690575000000003"/>
    <n v="100.56538"/>
    <x v="0"/>
  </r>
  <r>
    <x v="219"/>
    <x v="0"/>
    <n v="0"/>
    <n v="0"/>
    <n v="0"/>
    <n v="0"/>
    <n v="782381.03061999998"/>
    <n v="1086.6403203055499"/>
    <n v="1000.41846"/>
    <n v="1150"/>
    <n v="31506.811638800002"/>
    <n v="43.759460609444403"/>
    <n v="0"/>
    <n v="271.99014"/>
    <n v="117246.469966"/>
    <n v="162.84231939722201"/>
    <n v="127.43931600000001"/>
    <n v="204.37674000000001"/>
    <x v="0"/>
  </r>
  <r>
    <x v="219"/>
    <x v="1"/>
    <n v="49838.533603000003"/>
    <n v="69.220185559722196"/>
    <n v="47.872880000000002"/>
    <n v="88.892259999999993"/>
    <n v="755171.33724000002"/>
    <n v="1048.8490795"/>
    <n v="1000.0755"/>
    <n v="1225"/>
    <n v="18.456100500000002"/>
    <n v="2.5633472916666601E-2"/>
    <n v="0"/>
    <n v="14.0051155"/>
    <n v="50090.168398000002"/>
    <n v="69.569678330555504"/>
    <n v="49.567799999999998"/>
    <n v="90.488069999999993"/>
    <x v="0"/>
  </r>
  <r>
    <x v="220"/>
    <x v="0"/>
    <n v="0"/>
    <n v="0"/>
    <n v="0"/>
    <n v="0"/>
    <n v="809242.56512000004"/>
    <n v="1087.69161978494"/>
    <n v="1000.11975"/>
    <n v="1150"/>
    <n v="307.67261150000002"/>
    <n v="0.41353845631720398"/>
    <n v="0"/>
    <n v="132.16843"/>
    <n v="127277.4247"/>
    <n v="171.071807392473"/>
    <n v="130.03641999999999"/>
    <n v="220.25713999999999"/>
    <x v="0"/>
  </r>
  <r>
    <x v="220"/>
    <x v="1"/>
    <n v="47195.521054999997"/>
    <n v="63.434840127688098"/>
    <n v="45.857246000000004"/>
    <n v="84.741979999999998"/>
    <n v="776515.07010999997"/>
    <n v="1043.7030512231099"/>
    <n v="1000.22375"/>
    <n v="1219.9172000000001"/>
    <n v="81.858722999999998"/>
    <n v="0.11002516532258"/>
    <n v="0"/>
    <n v="41.700653000000003"/>
    <n v="48074.555990000001"/>
    <n v="64.616338696236497"/>
    <n v="49.301406999999998"/>
    <n v="86.583663999999999"/>
    <x v="0"/>
  </r>
  <r>
    <x v="221"/>
    <x v="0"/>
    <n v="0"/>
    <n v="0"/>
    <n v="0"/>
    <n v="0"/>
    <n v="780590.39203999995"/>
    <n v="1084.15332227777"/>
    <n v="1000.3606"/>
    <n v="1150"/>
    <n v="11057.28187235"/>
    <n v="15.3573359338194"/>
    <n v="0"/>
    <n v="338.52663999999999"/>
    <n v="128978.81447500001"/>
    <n v="179.13724232638799"/>
    <n v="125.5204"/>
    <n v="236.36621"/>
    <x v="0"/>
  </r>
  <r>
    <x v="221"/>
    <x v="1"/>
    <n v="45743.221595000003"/>
    <n v="63.532252215277701"/>
    <n v="27.919668000000001"/>
    <n v="95.407640000000001"/>
    <n v="749367.80558000004"/>
    <n v="1040.7886188611101"/>
    <n v="1000.0144"/>
    <n v="1141.8273999999999"/>
    <n v="0"/>
    <n v="0"/>
    <n v="0"/>
    <n v="0"/>
    <n v="53528.610890999997"/>
    <n v="74.345292904166598"/>
    <n v="50.465890000000002"/>
    <n v="98.798959999999994"/>
    <x v="0"/>
  </r>
  <r>
    <x v="222"/>
    <x v="0"/>
    <n v="0"/>
    <n v="0"/>
    <n v="0"/>
    <n v="0"/>
    <n v="804361.80171999999"/>
    <n v="1081.1314539247301"/>
    <n v="1000.98975"/>
    <n v="1150"/>
    <n v="0"/>
    <n v="0"/>
    <n v="0"/>
    <n v="0"/>
    <n v="144062.30319999999"/>
    <n v="193.632127956989"/>
    <n v="150.44855000000001"/>
    <n v="240.16908000000001"/>
    <x v="0"/>
  </r>
  <r>
    <x v="222"/>
    <x v="1"/>
    <n v="53063.099183999999"/>
    <n v="71.3213698709677"/>
    <n v="40.265762000000002"/>
    <n v="96.641509999999997"/>
    <n v="792253.19079000002"/>
    <n v="1064.8564392338701"/>
    <n v="1000.1324"/>
    <n v="1225"/>
    <n v="0"/>
    <n v="0"/>
    <n v="0"/>
    <n v="0"/>
    <n v="60405.917061"/>
    <n v="81.190748737903206"/>
    <n v="56.039276000000001"/>
    <n v="99.935209999999998"/>
    <x v="0"/>
  </r>
  <r>
    <x v="223"/>
    <x v="0"/>
    <n v="0"/>
    <n v="0"/>
    <n v="0"/>
    <n v="0"/>
    <n v="807693.33016000001"/>
    <n v="1085.6093147311799"/>
    <n v="1000.0266"/>
    <n v="1150"/>
    <n v="0"/>
    <n v="0"/>
    <n v="0"/>
    <n v="0"/>
    <n v="141633.29414000001"/>
    <n v="190.367330833333"/>
    <n v="142.35348999999999"/>
    <n v="235.76044999999999"/>
    <x v="0"/>
  </r>
  <r>
    <x v="223"/>
    <x v="1"/>
    <n v="55303.860797000001"/>
    <n v="74.333146232526801"/>
    <n v="40.230007000000001"/>
    <n v="94.565185999999997"/>
    <n v="797317.07880999998"/>
    <n v="1071.6627403360201"/>
    <n v="1000.65515"/>
    <n v="1225"/>
    <n v="0"/>
    <n v="0"/>
    <n v="0"/>
    <n v="0"/>
    <n v="63113.356100999998"/>
    <n v="84.829779705645095"/>
    <n v="59.554564999999997"/>
    <n v="99.298289999999994"/>
    <x v="0"/>
  </r>
  <r>
    <x v="224"/>
    <x v="0"/>
    <n v="0"/>
    <n v="0"/>
    <n v="0"/>
    <n v="0"/>
    <n v="784857.27349000005"/>
    <n v="1090.0795465138799"/>
    <n v="1000.105"/>
    <n v="1150"/>
    <n v="46.115142740000003"/>
    <n v="6.4048809361111098E-2"/>
    <n v="0"/>
    <n v="29.247215000000001"/>
    <n v="125761.32038999999"/>
    <n v="174.66850054166599"/>
    <n v="133.45616000000001"/>
    <n v="220.45677000000001"/>
    <x v="0"/>
  </r>
  <r>
    <x v="224"/>
    <x v="1"/>
    <n v="58410.786369000001"/>
    <n v="81.126092179166605"/>
    <n v="50.194510000000001"/>
    <n v="95.227090000000004"/>
    <n v="765152.81798000005"/>
    <n v="1062.7122471944399"/>
    <n v="1000.0442"/>
    <n v="1225"/>
    <n v="0"/>
    <n v="0"/>
    <n v="0"/>
    <n v="0"/>
    <n v="58997.843390000002"/>
    <n v="81.941449152777693"/>
    <n v="52.460039999999999"/>
    <n v="97.512659999999997"/>
    <x v="0"/>
  </r>
  <r>
    <x v="225"/>
    <x v="0"/>
    <n v="0"/>
    <n v="0"/>
    <n v="0"/>
    <n v="0"/>
    <n v="818087.20412000001"/>
    <n v="1099.5795754301"/>
    <n v="1000.00366"/>
    <n v="1150"/>
    <n v="575.9020299"/>
    <n v="0.77406186814516098"/>
    <n v="0"/>
    <n v="86.352490000000003"/>
    <n v="122666.99765"/>
    <n v="164.87499684139701"/>
    <n v="128.35077000000001"/>
    <n v="205.97331"/>
    <x v="0"/>
  </r>
  <r>
    <x v="225"/>
    <x v="1"/>
    <n v="60842.468137000003"/>
    <n v="81.777510936827895"/>
    <n v="69.458680000000001"/>
    <n v="95.774640000000005"/>
    <n v="781182.38089999999"/>
    <n v="1049.9763184139699"/>
    <n v="1000.0155999999999"/>
    <n v="1224.2922000000001"/>
    <n v="0"/>
    <n v="0"/>
    <n v="0"/>
    <n v="0"/>
    <n v="61373.118821999997"/>
    <n v="82.490751104838694"/>
    <n v="70.794520000000006"/>
    <n v="94.93629"/>
    <x v="0"/>
  </r>
  <r>
    <x v="226"/>
    <x v="0"/>
    <n v="0"/>
    <n v="0"/>
    <n v="0"/>
    <n v="0"/>
    <n v="781456.63219000003"/>
    <n v="1085.3564335972201"/>
    <n v="1000.3689000000001"/>
    <n v="1150"/>
    <n v="0"/>
    <n v="0"/>
    <n v="0"/>
    <n v="0"/>
    <n v="124576.52147000001"/>
    <n v="173.02294648611101"/>
    <n v="146.47635"/>
    <n v="202.24768"/>
    <x v="0"/>
  </r>
  <r>
    <x v="226"/>
    <x v="1"/>
    <n v="62664.15928"/>
    <n v="87.033554555555497"/>
    <n v="73.724580000000003"/>
    <n v="99.57996"/>
    <n v="759910.24369000003"/>
    <n v="1055.4308940138801"/>
    <n v="1000.07227"/>
    <n v="1225"/>
    <n v="0"/>
    <n v="0"/>
    <n v="0"/>
    <n v="0"/>
    <n v="61453.608740000003"/>
    <n v="85.352234361111101"/>
    <n v="73.724580000000003"/>
    <n v="98.735299999999995"/>
    <x v="0"/>
  </r>
  <r>
    <x v="227"/>
    <x v="0"/>
    <n v="0"/>
    <n v="0"/>
    <n v="0"/>
    <n v="0"/>
    <n v="806063.98412000004"/>
    <n v="1083.4193334946201"/>
    <n v="1000.0006"/>
    <n v="1150"/>
    <n v="0"/>
    <n v="0"/>
    <n v="0"/>
    <n v="0"/>
    <n v="133838.61650999999"/>
    <n v="179.89061358870899"/>
    <n v="155.24770000000001"/>
    <n v="205.0129"/>
    <x v="0"/>
  </r>
  <r>
    <x v="227"/>
    <x v="1"/>
    <n v="63001.549200000001"/>
    <n v="84.679501612903195"/>
    <n v="49.095191999999997"/>
    <n v="102.9211"/>
    <n v="784477.70129999996"/>
    <n v="1054.4055125"/>
    <n v="1000.18396"/>
    <n v="1225"/>
    <n v="0"/>
    <n v="0"/>
    <n v="0"/>
    <n v="0"/>
    <n v="67432.832049999997"/>
    <n v="90.635526948924706"/>
    <n v="79.689369999999997"/>
    <n v="102.43944"/>
    <x v="0"/>
  </r>
  <r>
    <x v="228"/>
    <x v="0"/>
    <n v="0"/>
    <n v="0"/>
    <n v="0"/>
    <n v="0"/>
    <n v="807187.26069999998"/>
    <n v="1084.9291138440799"/>
    <n v="1000.2582"/>
    <n v="1150"/>
    <n v="0"/>
    <n v="0"/>
    <n v="0"/>
    <n v="0"/>
    <n v="134136.76448000001"/>
    <n v="180.291350107526"/>
    <n v="151.51679999999999"/>
    <n v="204.33590000000001"/>
    <x v="0"/>
  </r>
  <r>
    <x v="228"/>
    <x v="1"/>
    <n v="63871.726457999997"/>
    <n v="85.849094701612898"/>
    <n v="51.045994"/>
    <n v="106.99893"/>
    <n v="795467.13636999996"/>
    <n v="1069.1762585618201"/>
    <n v="1000.0331"/>
    <n v="1225"/>
    <n v="0"/>
    <n v="0"/>
    <n v="0"/>
    <n v="0"/>
    <n v="67943.738207999995"/>
    <n v="91.322228774193505"/>
    <n v="76.468760000000003"/>
    <n v="106.54079400000001"/>
    <x v="0"/>
  </r>
  <r>
    <x v="229"/>
    <x v="0"/>
    <n v="0"/>
    <n v="0"/>
    <n v="0"/>
    <n v="0"/>
    <n v="732015.58334999997"/>
    <n v="1089.3089037946399"/>
    <n v="1000.0564000000001"/>
    <n v="1150"/>
    <n v="0"/>
    <n v="0"/>
    <n v="0"/>
    <n v="0"/>
    <n v="121365.93270999999"/>
    <n v="180.60406653273799"/>
    <n v="155.27293"/>
    <n v="212.36053000000001"/>
    <x v="0"/>
  </r>
  <r>
    <x v="229"/>
    <x v="1"/>
    <n v="55380.313701999999"/>
    <n v="82.411181104166602"/>
    <n v="45.236705999999998"/>
    <n v="102.77315"/>
    <n v="711453.28040000005"/>
    <n v="1058.7102386904701"/>
    <n v="1000.0349"/>
    <n v="1225"/>
    <n v="0"/>
    <n v="0"/>
    <n v="0"/>
    <n v="0"/>
    <n v="60476.949488999999"/>
    <n v="89.995460549107094"/>
    <n v="78.183753999999993"/>
    <n v="102.61227"/>
    <x v="0"/>
  </r>
  <r>
    <x v="230"/>
    <x v="0"/>
    <n v="0"/>
    <n v="0"/>
    <n v="0"/>
    <n v="0"/>
    <n v="814777.44583999994"/>
    <n v="1095.1309755913901"/>
    <n v="1000.3854"/>
    <n v="1150"/>
    <n v="6353.28975808"/>
    <n v="8.5393679544086005"/>
    <n v="0"/>
    <n v="136.81659999999999"/>
    <n v="125696.40837"/>
    <n v="168.94678544354801"/>
    <n v="133.27196000000001"/>
    <n v="210.38484"/>
    <x v="0"/>
  </r>
  <r>
    <x v="230"/>
    <x v="1"/>
    <n v="52840.633011999998"/>
    <n v="71.022356198924697"/>
    <n v="50.463191999999999"/>
    <n v="98.561194999999998"/>
    <n v="785168.32862000004"/>
    <n v="1055.3337750268799"/>
    <n v="1000.2213"/>
    <n v="1225"/>
    <n v="1606.9339259000001"/>
    <n v="2.15985742728494"/>
    <n v="0"/>
    <n v="166.58032"/>
    <n v="52882.605687000003"/>
    <n v="71.078771084677399"/>
    <n v="52.148215999999998"/>
    <n v="100.93075"/>
    <x v="0"/>
  </r>
  <r>
    <x v="231"/>
    <x v="0"/>
    <n v="0"/>
    <n v="0"/>
    <n v="0"/>
    <n v="0"/>
    <n v="782249.06588999997"/>
    <n v="1086.4570359583299"/>
    <n v="1000.0762"/>
    <n v="1150"/>
    <n v="28749.895451029999"/>
    <n v="39.9304103486527"/>
    <n v="0"/>
    <n v="272.02053999999998"/>
    <n v="118091.99518"/>
    <n v="164.01665997222199"/>
    <n v="127.98976999999999"/>
    <n v="204.755"/>
    <x v="0"/>
  </r>
  <r>
    <x v="231"/>
    <x v="1"/>
    <n v="49904.988415"/>
    <n v="69.312483909722204"/>
    <n v="48.160879999999999"/>
    <n v="88.741699999999994"/>
    <n v="754840.67157000001"/>
    <n v="1048.389821625"/>
    <n v="1000.6129"/>
    <n v="1225"/>
    <n v="60.745086800000003"/>
    <n v="8.4368176111111096E-2"/>
    <n v="0"/>
    <n v="25.796837"/>
    <n v="50128.302519999997"/>
    <n v="69.622642388888806"/>
    <n v="49.901066"/>
    <n v="90.252144000000001"/>
    <x v="0"/>
  </r>
  <r>
    <x v="232"/>
    <x v="0"/>
    <n v="0"/>
    <n v="0"/>
    <n v="0"/>
    <n v="0"/>
    <n v="809217.46244000003"/>
    <n v="1087.6578796236499"/>
    <n v="1001.45496"/>
    <n v="1150"/>
    <n v="91.054519999999997"/>
    <n v="0.122385107526881"/>
    <n v="0"/>
    <n v="41.135330000000003"/>
    <n v="127921.64014"/>
    <n v="171.93768836021499"/>
    <n v="132.40442999999999"/>
    <n v="218.65305000000001"/>
    <x v="0"/>
  </r>
  <r>
    <x v="232"/>
    <x v="1"/>
    <n v="47161.390179000002"/>
    <n v="63.388965294354797"/>
    <n v="45.362434"/>
    <n v="84.34375"/>
    <n v="777216.01171999995"/>
    <n v="1044.6451770430101"/>
    <n v="1000.0853"/>
    <n v="1224.3641"/>
    <n v="90.478247984999996"/>
    <n v="0.121610548366935"/>
    <n v="0"/>
    <n v="47.504130000000004"/>
    <n v="48054.849484999999"/>
    <n v="64.5898514583333"/>
    <n v="49.125884999999997"/>
    <n v="85.718339999999998"/>
    <x v="0"/>
  </r>
  <r>
    <x v="233"/>
    <x v="0"/>
    <n v="0"/>
    <n v="0"/>
    <n v="0"/>
    <n v="0"/>
    <n v="780660.80386999995"/>
    <n v="1084.25111648611"/>
    <n v="1000.01025"/>
    <n v="1150"/>
    <n v="10696.8203976"/>
    <n v="14.856694996666601"/>
    <n v="0"/>
    <n v="336.22609999999997"/>
    <n v="129628.10028"/>
    <n v="180.03902816666599"/>
    <n v="126.30623"/>
    <n v="234.93355"/>
    <x v="0"/>
  </r>
  <r>
    <x v="233"/>
    <x v="1"/>
    <n v="45936.725985999998"/>
    <n v="63.801008313888801"/>
    <n v="28.227270000000001"/>
    <n v="95.430983999999995"/>
    <n v="749149.81146"/>
    <n v="1040.48584925"/>
    <n v="1000.1659"/>
    <n v="1145.0195000000001"/>
    <n v="0"/>
    <n v="0"/>
    <n v="0"/>
    <n v="0"/>
    <n v="53717.669298000001"/>
    <n v="74.607874025000001"/>
    <n v="50.958992000000002"/>
    <n v="99.128280000000004"/>
    <x v="0"/>
  </r>
  <r>
    <x v="234"/>
    <x v="0"/>
    <n v="0"/>
    <n v="0"/>
    <n v="0"/>
    <n v="0"/>
    <n v="804869.68711000006"/>
    <n v="1081.81409557795"/>
    <n v="1000.3999"/>
    <n v="1150"/>
    <n v="0"/>
    <n v="0"/>
    <n v="0"/>
    <n v="0"/>
    <n v="144723.21562"/>
    <n v="194.52045110214999"/>
    <n v="150.21869000000001"/>
    <n v="245.70265000000001"/>
    <x v="0"/>
  </r>
  <r>
    <x v="234"/>
    <x v="1"/>
    <n v="53172.803801000002"/>
    <n v="71.468822313171998"/>
    <n v="40.291400000000003"/>
    <n v="96.743934999999993"/>
    <n v="792754.15226"/>
    <n v="1065.52977454301"/>
    <n v="1000.06067"/>
    <n v="1225"/>
    <n v="0"/>
    <n v="0"/>
    <n v="0"/>
    <n v="0"/>
    <n v="60533.306820999998"/>
    <n v="81.361971533602102"/>
    <n v="56.076523000000002"/>
    <n v="99.983159999999998"/>
    <x v="0"/>
  </r>
  <r>
    <x v="235"/>
    <x v="0"/>
    <n v="0"/>
    <n v="0"/>
    <n v="0"/>
    <n v="0"/>
    <n v="806502.47238000005"/>
    <n v="1084.0086994354799"/>
    <n v="1000.324"/>
    <n v="1150"/>
    <n v="0"/>
    <n v="0"/>
    <n v="0"/>
    <n v="0"/>
    <n v="142305.3014"/>
    <n v="191.270566397849"/>
    <n v="144.72060999999999"/>
    <n v="236.01266000000001"/>
    <x v="0"/>
  </r>
  <r>
    <x v="235"/>
    <x v="1"/>
    <n v="55680.781748000001"/>
    <n v="74.839760413978397"/>
    <n v="40.242896999999999"/>
    <n v="95.179924"/>
    <n v="796745.74054999999"/>
    <n v="1070.8948125672"/>
    <n v="1000.53644"/>
    <n v="1225"/>
    <n v="0"/>
    <n v="0"/>
    <n v="0"/>
    <n v="0"/>
    <n v="63469.130297000003"/>
    <n v="85.307970829300999"/>
    <n v="67.026275999999996"/>
    <n v="99.546499999999995"/>
    <x v="0"/>
  </r>
  <r>
    <x v="236"/>
    <x v="0"/>
    <n v="0"/>
    <n v="0"/>
    <n v="0"/>
    <n v="0"/>
    <n v="784421.59086999996"/>
    <n v="1089.4744317638799"/>
    <n v="1000.5432"/>
    <n v="1150"/>
    <n v="813.43042720000005"/>
    <n v="1.1297644822222199"/>
    <n v="0"/>
    <n v="158.50794999999999"/>
    <n v="126343.81395"/>
    <n v="175.47751937500001"/>
    <n v="134.61208999999999"/>
    <n v="218.99199999999999"/>
    <x v="0"/>
  </r>
  <r>
    <x v="236"/>
    <x v="1"/>
    <n v="58628.351074999999"/>
    <n v="81.428265381944399"/>
    <n v="55.648266"/>
    <n v="94.715159999999997"/>
    <n v="765529.18038000003"/>
    <n v="1063.23497275"/>
    <n v="1000.15405"/>
    <n v="1225"/>
    <n v="0"/>
    <n v="0"/>
    <n v="0"/>
    <n v="0"/>
    <n v="59223.181081000002"/>
    <n v="82.254418168055494"/>
    <n v="57.497104999999998"/>
    <n v="97.024299999999997"/>
    <x v="0"/>
  </r>
  <r>
    <x v="237"/>
    <x v="0"/>
    <n v="0"/>
    <n v="0"/>
    <n v="0"/>
    <n v="0"/>
    <n v="818930.80122999998"/>
    <n v="1100.71344251344"/>
    <n v="1000.1336700000001"/>
    <n v="1150"/>
    <n v="118.532023"/>
    <n v="0.159317235215053"/>
    <n v="0"/>
    <n v="65.05086"/>
    <n v="123264.13067"/>
    <n v="165.677594986559"/>
    <n v="129.44927999999999"/>
    <n v="206.66913"/>
    <x v="0"/>
  </r>
  <r>
    <x v="237"/>
    <x v="1"/>
    <n v="60960.805969000001"/>
    <n v="81.936567162634404"/>
    <n v="69.332589999999996"/>
    <n v="95.367424"/>
    <n v="782109.61777000001"/>
    <n v="1051.2226045295599"/>
    <n v="1000.0134"/>
    <n v="1225"/>
    <n v="0"/>
    <n v="0"/>
    <n v="0"/>
    <n v="0"/>
    <n v="61434.979517"/>
    <n v="82.573897200268803"/>
    <n v="70.718729999999994"/>
    <n v="94.911865000000006"/>
    <x v="0"/>
  </r>
  <r>
    <x v="238"/>
    <x v="0"/>
    <n v="0"/>
    <n v="0"/>
    <n v="0"/>
    <n v="0"/>
    <n v="782383.31334999995"/>
    <n v="1086.64349076388"/>
    <n v="1000.4867"/>
    <n v="1150"/>
    <n v="0"/>
    <n v="0"/>
    <n v="0"/>
    <n v="0"/>
    <n v="125286.9979"/>
    <n v="174.009719305555"/>
    <n v="146.12242000000001"/>
    <n v="203.44942"/>
    <x v="0"/>
  </r>
  <r>
    <x v="238"/>
    <x v="1"/>
    <n v="62780.544353999998"/>
    <n v="87.195200491666597"/>
    <n v="73.455573999999999"/>
    <n v="99.674544999999995"/>
    <n v="760651.17535999999"/>
    <n v="1056.4599657777701"/>
    <n v="1000.1058"/>
    <n v="1225"/>
    <n v="0"/>
    <n v="0"/>
    <n v="0"/>
    <n v="0"/>
    <n v="61585.626468000002"/>
    <n v="85.535592316666595"/>
    <n v="73.523574999999994"/>
    <n v="98.765919999999994"/>
    <x v="0"/>
  </r>
  <r>
    <x v="239"/>
    <x v="0"/>
    <n v="0"/>
    <n v="0"/>
    <n v="0"/>
    <n v="0"/>
    <n v="805590.06677999999"/>
    <n v="1082.78234782258"/>
    <n v="1000.07275"/>
    <n v="1150"/>
    <n v="0"/>
    <n v="0"/>
    <n v="0"/>
    <n v="0"/>
    <n v="134415.13683999999"/>
    <n v="180.66550650537599"/>
    <n v="158.83267000000001"/>
    <n v="204.49672000000001"/>
    <x v="0"/>
  </r>
  <r>
    <x v="239"/>
    <x v="1"/>
    <n v="63213.224793000001"/>
    <n v="84.9640118185483"/>
    <n v="49.165194999999997"/>
    <n v="103.17573"/>
    <n v="783928.73499000003"/>
    <n v="1053.6676545564501"/>
    <n v="1000.08215"/>
    <n v="1225"/>
    <n v="0"/>
    <n v="0"/>
    <n v="0"/>
    <n v="0"/>
    <n v="67488.504167999999"/>
    <n v="90.710355064516094"/>
    <n v="79.721739999999997"/>
    <n v="102.495384"/>
    <x v="0"/>
  </r>
  <r>
    <x v="240"/>
    <x v="0"/>
    <n v="0"/>
    <n v="0"/>
    <n v="0"/>
    <n v="0"/>
    <n v="807681.83643000002"/>
    <n v="1085.5938661693499"/>
    <n v="1000.9487"/>
    <n v="1150"/>
    <n v="0"/>
    <n v="0"/>
    <n v="0"/>
    <n v="0"/>
    <n v="134830.28967"/>
    <n v="181.22350762096701"/>
    <n v="149.99185"/>
    <n v="205.244"/>
    <x v="0"/>
  </r>
  <r>
    <x v="240"/>
    <x v="1"/>
    <n v="63735.860893999998"/>
    <n v="85.666479696236493"/>
    <n v="49.390329999999999"/>
    <n v="108.46052"/>
    <n v="796215.46626999998"/>
    <n v="1070.18207831989"/>
    <n v="1000.0979"/>
    <n v="1225"/>
    <n v="0"/>
    <n v="0"/>
    <n v="0"/>
    <n v="0"/>
    <n v="68075.244821999993"/>
    <n v="91.498984975806394"/>
    <n v="77.856309999999993"/>
    <n v="107.00843999999999"/>
    <x v="0"/>
  </r>
  <r>
    <x v="241"/>
    <x v="0"/>
    <n v="0"/>
    <n v="0"/>
    <n v="0"/>
    <n v="0"/>
    <n v="732355.58499"/>
    <n v="1089.8148586160701"/>
    <n v="1000.6511"/>
    <n v="1150"/>
    <n v="0"/>
    <n v="0"/>
    <n v="0"/>
    <n v="0"/>
    <n v="121874.41927"/>
    <n v="181.360742961309"/>
    <n v="157.30017000000001"/>
    <n v="212.22192000000001"/>
    <x v="0"/>
  </r>
  <r>
    <x v="241"/>
    <x v="1"/>
    <n v="55604.402459999998"/>
    <n v="82.744646517857106"/>
    <n v="46.280434"/>
    <n v="102.23031"/>
    <n v="711180.81529000006"/>
    <n v="1058.3047846577299"/>
    <n v="1000.0521"/>
    <n v="1225"/>
    <n v="0"/>
    <n v="0"/>
    <n v="0"/>
    <n v="0"/>
    <n v="60642.984026999999"/>
    <n v="90.2425357544642"/>
    <n v="78.6631"/>
    <n v="102.63079999999999"/>
    <x v="0"/>
  </r>
  <r>
    <x v="242"/>
    <x v="0"/>
    <n v="0"/>
    <n v="0"/>
    <n v="0"/>
    <n v="0"/>
    <n v="813845.23638000002"/>
    <n v="1093.87800588709"/>
    <n v="1000.1748"/>
    <n v="1150"/>
    <n v="4810.9307563000002"/>
    <n v="6.4663047799731102"/>
    <n v="0"/>
    <n v="141.51730000000001"/>
    <n v="127265.99507999999"/>
    <n v="171.056445"/>
    <n v="137.97820999999999"/>
    <n v="209.07909000000001"/>
    <x v="0"/>
  </r>
  <r>
    <x v="242"/>
    <x v="1"/>
    <n v="59774.341203000004"/>
    <n v="80.3418564556451"/>
    <n v="52.43309"/>
    <n v="101.01906"/>
    <n v="784483.70773000002"/>
    <n v="1054.4135856585999"/>
    <n v="1000.06805"/>
    <n v="1225"/>
    <n v="2.1125335999999999"/>
    <n v="2.8394268817204301E-3"/>
    <n v="0"/>
    <n v="2.1125335999999999"/>
    <n v="59713.490406999998"/>
    <n v="80.260067751343996"/>
    <n v="53.977547000000001"/>
    <n v="101.37032000000001"/>
    <x v="0"/>
  </r>
  <r>
    <x v="243"/>
    <x v="0"/>
    <n v="0"/>
    <n v="0"/>
    <n v="0"/>
    <n v="0"/>
    <n v="782528.90338999999"/>
    <n v="1086.8456991527701"/>
    <n v="1000.26794"/>
    <n v="1150"/>
    <n v="30723.283738300001"/>
    <n v="42.671227414305498"/>
    <n v="0"/>
    <n v="319.77298000000002"/>
    <n v="118507.78322"/>
    <n v="164.59414336111101"/>
    <n v="128.59508"/>
    <n v="202.55832000000001"/>
    <x v="0"/>
  </r>
  <r>
    <x v="243"/>
    <x v="1"/>
    <n v="50270.120649999997"/>
    <n v="69.819612013888801"/>
    <n v="48.052933000000003"/>
    <n v="88.613240000000005"/>
    <n v="755029.52885"/>
    <n v="1048.65212340277"/>
    <n v="1000.1660000000001"/>
    <n v="1225"/>
    <n v="24.708770829999999"/>
    <n v="3.4317737263888801E-2"/>
    <n v="0"/>
    <n v="11.2760315"/>
    <n v="50637.184321000001"/>
    <n v="70.3294226680555"/>
    <n v="49.590373999999997"/>
    <n v="91.285640000000001"/>
    <x v="0"/>
  </r>
  <r>
    <x v="244"/>
    <x v="0"/>
    <n v="0"/>
    <n v="0"/>
    <n v="0"/>
    <n v="0"/>
    <n v="809398.30047999998"/>
    <n v="1087.9009415053699"/>
    <n v="1000.1698"/>
    <n v="1150"/>
    <n v="108.2200622"/>
    <n v="0.14545707284946199"/>
    <n v="0"/>
    <n v="29.149857000000001"/>
    <n v="127908.46184"/>
    <n v="171.91997559139699"/>
    <n v="133.68063000000001"/>
    <n v="216.66953000000001"/>
    <x v="0"/>
  </r>
  <r>
    <x v="244"/>
    <x v="1"/>
    <n v="47703.041699000001"/>
    <n v="64.116991530913893"/>
    <n v="46.591952999999997"/>
    <n v="84.812690000000003"/>
    <n v="776804.50910000002"/>
    <n v="1044.09208212365"/>
    <n v="1000.1578"/>
    <n v="1223.1759"/>
    <n v="180.99861920000001"/>
    <n v="0.24327771397849399"/>
    <n v="0"/>
    <n v="43.965877999999996"/>
    <n v="48565.573298000003"/>
    <n v="65.276308196236499"/>
    <n v="50.064255000000003"/>
    <n v="86.615660000000005"/>
    <x v="0"/>
  </r>
  <r>
    <x v="245"/>
    <x v="0"/>
    <n v="0"/>
    <n v="0"/>
    <n v="0"/>
    <n v="0"/>
    <n v="780754.09779000003"/>
    <n v="1084.380691375"/>
    <n v="1001.5547"/>
    <n v="1150"/>
    <n v="13807.575477"/>
    <n v="19.177188162499998"/>
    <n v="0"/>
    <n v="291.02699999999999"/>
    <n v="129665.06234"/>
    <n v="180.090364361111"/>
    <n v="128.78133"/>
    <n v="231.11680000000001"/>
    <x v="0"/>
  </r>
  <r>
    <x v="245"/>
    <x v="1"/>
    <n v="45274.204762000001"/>
    <n v="62.880839947222199"/>
    <n v="28.764361999999998"/>
    <n v="95.536159999999995"/>
    <n v="749074.34181999997"/>
    <n v="1040.38103030555"/>
    <n v="1000.0097"/>
    <n v="1150.3004000000001"/>
    <n v="0"/>
    <n v="0"/>
    <n v="0"/>
    <n v="0"/>
    <n v="52790.284875999998"/>
    <n v="73.3198401055555"/>
    <n v="51.208399999999997"/>
    <n v="99.161169999999998"/>
    <x v="0"/>
  </r>
  <r>
    <x v="246"/>
    <x v="0"/>
    <n v="0"/>
    <n v="0"/>
    <n v="0"/>
    <n v="0"/>
    <n v="805564.63867000001"/>
    <n v="1082.74817025537"/>
    <n v="1001.021"/>
    <n v="1150"/>
    <n v="0"/>
    <n v="0"/>
    <n v="0"/>
    <n v="0"/>
    <n v="145407.64955999999"/>
    <n v="195.44038919354799"/>
    <n v="150.55403000000001"/>
    <n v="242.1046"/>
    <x v="0"/>
  </r>
  <r>
    <x v="246"/>
    <x v="1"/>
    <n v="53032.734212000003"/>
    <n v="71.280556736559106"/>
    <n v="40.580860000000001"/>
    <n v="96.735690000000005"/>
    <n v="793175.82412999996"/>
    <n v="1066.09653780913"/>
    <n v="1000.02295"/>
    <n v="1225"/>
    <n v="0"/>
    <n v="0"/>
    <n v="0"/>
    <n v="0"/>
    <n v="60694.121715000001"/>
    <n v="81.578120584677393"/>
    <n v="55.884140000000002"/>
    <n v="100.288414"/>
    <x v="0"/>
  </r>
  <r>
    <x v="247"/>
    <x v="0"/>
    <n v="0"/>
    <n v="0"/>
    <n v="0"/>
    <n v="0"/>
    <n v="806483.31963000004"/>
    <n v="1083.9829564919301"/>
    <n v="1000.4138"/>
    <n v="1150"/>
    <n v="0"/>
    <n v="0"/>
    <n v="0"/>
    <n v="0"/>
    <n v="143130.26097999999"/>
    <n v="192.379383037634"/>
    <n v="145.19809000000001"/>
    <n v="236.80292"/>
    <x v="0"/>
  </r>
  <r>
    <x v="247"/>
    <x v="1"/>
    <n v="56036.955300000001"/>
    <n v="75.318488306451599"/>
    <n v="39.624622000000002"/>
    <n v="95.419974999999994"/>
    <n v="796308.84728999995"/>
    <n v="1070.30759044354"/>
    <n v="1000.19867"/>
    <n v="1225"/>
    <n v="0"/>
    <n v="0"/>
    <n v="0"/>
    <n v="0"/>
    <n v="63816.508866999997"/>
    <n v="85.774877509408597"/>
    <n v="72.184399999999997"/>
    <n v="99.763279999999995"/>
    <x v="0"/>
  </r>
  <r>
    <x v="248"/>
    <x v="0"/>
    <n v="0"/>
    <n v="0"/>
    <n v="0"/>
    <n v="0"/>
    <n v="784164.92955999996"/>
    <n v="1089.1179577222199"/>
    <n v="1000.0023"/>
    <n v="1150"/>
    <n v="112.2706829"/>
    <n v="0.155931504027777"/>
    <n v="0"/>
    <n v="34.658714000000003"/>
    <n v="127750.05544"/>
    <n v="177.43063255555501"/>
    <n v="137.66855000000001"/>
    <n v="221.58174"/>
    <x v="0"/>
  </r>
  <r>
    <x v="248"/>
    <x v="1"/>
    <n v="58842.257553000003"/>
    <n v="81.725357712499999"/>
    <n v="62.606290000000001"/>
    <n v="93.773340000000005"/>
    <n v="764599.51142"/>
    <n v="1061.94376586111"/>
    <n v="1000.38257"/>
    <n v="1225"/>
    <n v="0"/>
    <n v="0"/>
    <n v="0"/>
    <n v="0"/>
    <n v="59382.154331999998"/>
    <n v="82.475214350000002"/>
    <n v="63.932659999999998"/>
    <n v="94.422499999999999"/>
    <x v="0"/>
  </r>
  <r>
    <x v="249"/>
    <x v="0"/>
    <n v="0"/>
    <n v="0"/>
    <n v="0"/>
    <n v="0"/>
    <n v="818732.17620999995"/>
    <n v="1100.4464734005301"/>
    <n v="1000.51794"/>
    <n v="1150"/>
    <n v="144.2830975"/>
    <n v="0.19392889448924699"/>
    <n v="0"/>
    <n v="39.510950000000001"/>
    <n v="123482.44902"/>
    <n v="165.97103362903201"/>
    <n v="129.97626"/>
    <n v="211.55727999999999"/>
    <x v="0"/>
  </r>
  <r>
    <x v="249"/>
    <x v="1"/>
    <n v="60984.724949000003"/>
    <n v="81.968716329301003"/>
    <n v="70.154754999999994"/>
    <n v="95.117424"/>
    <n v="778306.72504000005"/>
    <n v="1046.11118956989"/>
    <n v="1000.00806"/>
    <n v="1218.4206999999999"/>
    <n v="0"/>
    <n v="0"/>
    <n v="0"/>
    <n v="0"/>
    <n v="61647.772886999999"/>
    <n v="82.859909794354806"/>
    <n v="71.708680000000001"/>
    <n v="95.36327"/>
    <x v="0"/>
  </r>
  <r>
    <x v="250"/>
    <x v="0"/>
    <n v="0"/>
    <n v="0"/>
    <n v="0"/>
    <n v="0"/>
    <n v="782172.89099999995"/>
    <n v="1086.3512375"/>
    <n v="1000.34937"/>
    <n v="1150"/>
    <n v="0"/>
    <n v="0"/>
    <n v="0"/>
    <n v="0"/>
    <n v="125107.51442000001"/>
    <n v="173.760436694444"/>
    <n v="145.95721"/>
    <n v="205.10265000000001"/>
    <x v="0"/>
  </r>
  <r>
    <x v="250"/>
    <x v="1"/>
    <n v="62433.270960000002"/>
    <n v="86.712876333333298"/>
    <n v="73.575999999999993"/>
    <n v="99.08623"/>
    <n v="760437.10074999998"/>
    <n v="1056.1626399305501"/>
    <n v="1000.5919"/>
    <n v="1225"/>
    <n v="0"/>
    <n v="0"/>
    <n v="0"/>
    <n v="0"/>
    <n v="61444.650189"/>
    <n v="85.339791929166594"/>
    <n v="73.575999999999993"/>
    <n v="98.020049999999998"/>
    <x v="0"/>
  </r>
  <r>
    <x v="251"/>
    <x v="0"/>
    <n v="0"/>
    <n v="0"/>
    <n v="0"/>
    <n v="0"/>
    <n v="806141.17298000003"/>
    <n v="1083.52308196236"/>
    <n v="1000.004"/>
    <n v="1150"/>
    <n v="0"/>
    <n v="0"/>
    <n v="0"/>
    <n v="0"/>
    <n v="135009.86992"/>
    <n v="181.46487892473101"/>
    <n v="157.2182"/>
    <n v="205.24019999999999"/>
    <x v="0"/>
  </r>
  <r>
    <x v="251"/>
    <x v="1"/>
    <n v="63356.249765"/>
    <n v="85.156249684139695"/>
    <n v="49.303417000000003"/>
    <n v="103.467316"/>
    <n v="786474.55654000002"/>
    <n v="1057.08945771505"/>
    <n v="1000.12305"/>
    <n v="1192.8837000000001"/>
    <n v="0"/>
    <n v="0"/>
    <n v="0"/>
    <n v="0"/>
    <n v="67565.147287"/>
    <n v="90.813370009408601"/>
    <n v="79.80341"/>
    <n v="103.1367"/>
    <x v="0"/>
  </r>
  <r>
    <x v="252"/>
    <x v="0"/>
    <n v="0"/>
    <n v="0"/>
    <n v="0"/>
    <n v="0"/>
    <n v="807685.31649999996"/>
    <n v="1085.59854368279"/>
    <n v="1000.0808"/>
    <n v="1150"/>
    <n v="0"/>
    <n v="0"/>
    <n v="0"/>
    <n v="0"/>
    <n v="135469.34286999999"/>
    <n v="182.082450094086"/>
    <n v="149.30977999999999"/>
    <n v="205.76808"/>
    <x v="0"/>
  </r>
  <r>
    <x v="252"/>
    <x v="1"/>
    <n v="64031.907216"/>
    <n v="86.064391419354806"/>
    <n v="50.281424999999999"/>
    <n v="109.01108600000001"/>
    <n v="796539.47322000004"/>
    <n v="1070.6175715322499"/>
    <n v="1000.0204"/>
    <n v="1225"/>
    <n v="0"/>
    <n v="0"/>
    <n v="0"/>
    <n v="0"/>
    <n v="68332.868583000003"/>
    <n v="91.8452534717741"/>
    <n v="77.647530000000003"/>
    <n v="107.47835000000001"/>
    <x v="0"/>
  </r>
  <r>
    <x v="253"/>
    <x v="0"/>
    <n v="0"/>
    <n v="0"/>
    <n v="0"/>
    <n v="0"/>
    <n v="759033.59574999998"/>
    <n v="1090.56551113505"/>
    <n v="1000.24646"/>
    <n v="1150"/>
    <n v="0"/>
    <n v="0"/>
    <n v="0"/>
    <n v="0"/>
    <n v="126321.03515"/>
    <n v="181.49574015804501"/>
    <n v="158.13695000000001"/>
    <n v="210.35391000000001"/>
    <x v="0"/>
  </r>
  <r>
    <x v="253"/>
    <x v="1"/>
    <n v="57370.163348000002"/>
    <n v="82.428395614942502"/>
    <n v="44.702469999999998"/>
    <n v="103.05585499999999"/>
    <n v="736217.1923"/>
    <n v="1057.7833222701099"/>
    <n v="1000.0913"/>
    <n v="1225"/>
    <n v="0"/>
    <n v="0"/>
    <n v="0"/>
    <n v="0"/>
    <n v="62652.233289000003"/>
    <n v="90.017576564655101"/>
    <n v="78.719009999999997"/>
    <n v="102.29678"/>
    <x v="0"/>
  </r>
  <r>
    <x v="254"/>
    <x v="0"/>
    <n v="0"/>
    <n v="0"/>
    <n v="0"/>
    <n v="0"/>
    <n v="814000.51893999998"/>
    <n v="1094.08671900537"/>
    <n v="1000.07446"/>
    <n v="1150"/>
    <n v="5848.5374531999996"/>
    <n v="7.8609374370967702"/>
    <n v="0"/>
    <n v="176.39681999999999"/>
    <n v="126799.46980000001"/>
    <n v="170.429394892473"/>
    <n v="137.44687999999999"/>
    <n v="213.67243999999999"/>
    <x v="0"/>
  </r>
  <r>
    <x v="254"/>
    <x v="1"/>
    <n v="58764.019157000002"/>
    <n v="78.983896716397794"/>
    <n v="52.50215"/>
    <n v="96.273049999999998"/>
    <n v="784079.91486999998"/>
    <n v="1053.8708533198901"/>
    <n v="1000.2571"/>
    <n v="1225"/>
    <n v="0"/>
    <n v="0"/>
    <n v="0"/>
    <n v="0"/>
    <n v="58767.106111000001"/>
    <n v="78.988045848118205"/>
    <n v="53.248756"/>
    <n v="98.202150000000003"/>
    <x v="0"/>
  </r>
  <r>
    <x v="255"/>
    <x v="0"/>
    <n v="0"/>
    <n v="0"/>
    <n v="0"/>
    <n v="0"/>
    <n v="782908.28936000005"/>
    <n v="1087.3726241111101"/>
    <n v="1000.10876"/>
    <n v="1150"/>
    <n v="24414.375164900001"/>
    <n v="33.908854395694398"/>
    <n v="0"/>
    <n v="306.15176000000002"/>
    <n v="119262.83267"/>
    <n v="165.642823152777"/>
    <n v="128.56224"/>
    <n v="202.87526"/>
    <x v="0"/>
  </r>
  <r>
    <x v="255"/>
    <x v="1"/>
    <n v="50584.749238999997"/>
    <n v="70.256596165277699"/>
    <n v="48.086539999999999"/>
    <n v="90.948363999999998"/>
    <n v="755292.41033999994"/>
    <n v="1049.01723658333"/>
    <n v="1000.0299"/>
    <n v="1225"/>
    <n v="230.92430250000001"/>
    <n v="0.32072819791666601"/>
    <n v="0"/>
    <n v="36.823509999999999"/>
    <n v="50962.837562000001"/>
    <n v="70.781718836111096"/>
    <n v="49.210990000000002"/>
    <n v="92.770195000000001"/>
    <x v="0"/>
  </r>
  <r>
    <x v="256"/>
    <x v="0"/>
    <n v="0"/>
    <n v="0"/>
    <n v="0"/>
    <n v="0"/>
    <n v="808351.33152000001"/>
    <n v="1086.4937251612901"/>
    <n v="1000.0503"/>
    <n v="1150"/>
    <n v="117.56264584"/>
    <n v="0.15801430892473101"/>
    <n v="0"/>
    <n v="20.810745000000001"/>
    <n v="128358.41902"/>
    <n v="172.52475674731099"/>
    <n v="134.06873999999999"/>
    <n v="216.33658"/>
    <x v="0"/>
  </r>
  <r>
    <x v="256"/>
    <x v="1"/>
    <n v="47457.155223000002"/>
    <n v="63.786498955645101"/>
    <n v="46.039223"/>
    <n v="78.845770000000002"/>
    <n v="775990.44701"/>
    <n v="1042.9979126478399"/>
    <n v="1000.02625"/>
    <n v="1210.5409999999999"/>
    <n v="161.52483899999999"/>
    <n v="0.217103278225806"/>
    <n v="0"/>
    <n v="36.394027999999999"/>
    <n v="48296.975039999998"/>
    <n v="64.915289032258002"/>
    <n v="49.027909999999999"/>
    <n v="80.147896000000003"/>
    <x v="0"/>
  </r>
  <r>
    <x v="257"/>
    <x v="0"/>
    <n v="0"/>
    <n v="0"/>
    <n v="0"/>
    <n v="0"/>
    <n v="780801.85756999999"/>
    <n v="1084.44702440277"/>
    <n v="1000.0217"/>
    <n v="1150"/>
    <n v="18036.372934700001"/>
    <n v="25.0505179648611"/>
    <n v="0"/>
    <n v="313.09537"/>
    <n v="130174.19693999999"/>
    <n v="180.79749575"/>
    <n v="128.51598999999999"/>
    <n v="230.80519000000001"/>
    <x v="0"/>
  </r>
  <r>
    <x v="257"/>
    <x v="1"/>
    <n v="46083.451701999998"/>
    <n v="64.004794030555502"/>
    <n v="28.313359999999999"/>
    <n v="95.330190000000002"/>
    <n v="749650.13760999998"/>
    <n v="1041.1807466805501"/>
    <n v="1000.0203"/>
    <n v="1149.3960999999999"/>
    <n v="0"/>
    <n v="0"/>
    <n v="0"/>
    <n v="0"/>
    <n v="53606.271953000003"/>
    <n v="74.453155490277695"/>
    <n v="52.376984"/>
    <n v="98.610669999999999"/>
    <x v="0"/>
  </r>
  <r>
    <x v="258"/>
    <x v="0"/>
    <n v="0"/>
    <n v="0"/>
    <n v="0"/>
    <n v="0"/>
    <n v="805695.35238000005"/>
    <n v="1082.9238607258001"/>
    <n v="1000.1116"/>
    <n v="1150"/>
    <n v="0"/>
    <n v="0"/>
    <n v="0"/>
    <n v="0"/>
    <n v="146299.15904999999"/>
    <n v="196.63865463709601"/>
    <n v="152.66316"/>
    <n v="244.02565000000001"/>
    <x v="0"/>
  </r>
  <r>
    <x v="258"/>
    <x v="1"/>
    <n v="52954.600750999998"/>
    <n v="71.175538643817205"/>
    <n v="40.935142999999997"/>
    <n v="97.635509999999996"/>
    <n v="794273.73109000002"/>
    <n v="1067.57221920698"/>
    <n v="1000.4064"/>
    <n v="1225"/>
    <n v="0"/>
    <n v="0"/>
    <n v="0"/>
    <n v="0"/>
    <n v="60912.970795000001"/>
    <n v="81.872272573924704"/>
    <n v="56.784317000000001"/>
    <n v="101.20116400000001"/>
    <x v="0"/>
  </r>
  <r>
    <x v="259"/>
    <x v="0"/>
    <n v="0"/>
    <n v="0"/>
    <n v="0"/>
    <n v="0"/>
    <n v="805761.10707000003"/>
    <n v="1083.01224068548"/>
    <n v="1000.2197"/>
    <n v="1150"/>
    <n v="0"/>
    <n v="0"/>
    <n v="0"/>
    <n v="0"/>
    <n v="142431.94031000001"/>
    <n v="191.44077998655899"/>
    <n v="144.23048"/>
    <n v="240.69775000000001"/>
    <x v="0"/>
  </r>
  <r>
    <x v="259"/>
    <x v="1"/>
    <n v="56307.930119999997"/>
    <n v="75.682701774193504"/>
    <n v="39.93036"/>
    <n v="94.31259"/>
    <n v="795357.59632000001"/>
    <n v="1069.0290273118201"/>
    <n v="1000.24414"/>
    <n v="1225"/>
    <n v="0"/>
    <n v="0"/>
    <n v="0"/>
    <n v="0"/>
    <n v="63459.972611999998"/>
    <n v="85.295662112903202"/>
    <n v="71.591620000000006"/>
    <n v="97.901949999999999"/>
    <x v="0"/>
  </r>
  <r>
    <x v="260"/>
    <x v="0"/>
    <n v="0"/>
    <n v="0"/>
    <n v="0"/>
    <n v="0"/>
    <n v="784714.73158000002"/>
    <n v="1089.8815716388799"/>
    <n v="1000.1826"/>
    <n v="1150"/>
    <n v="50.092781000000002"/>
    <n v="6.9573306944444399E-2"/>
    <n v="0"/>
    <n v="24.731468"/>
    <n v="128034.34776"/>
    <n v="177.82548299999999"/>
    <n v="134.73175000000001"/>
    <n v="220.64922000000001"/>
    <x v="0"/>
  </r>
  <r>
    <x v="260"/>
    <x v="1"/>
    <n v="59336.965876000002"/>
    <n v="82.412452605555501"/>
    <n v="62.081290000000003"/>
    <n v="95.455089999999998"/>
    <n v="765520.9192"/>
    <n v="1063.2234988888799"/>
    <n v="1000.1014"/>
    <n v="1225"/>
    <n v="0"/>
    <n v="0"/>
    <n v="0"/>
    <n v="0"/>
    <n v="59909.003575000002"/>
    <n v="83.206949409722199"/>
    <n v="63.723784999999999"/>
    <n v="96.049790000000002"/>
    <x v="0"/>
  </r>
  <r>
    <x v="261"/>
    <x v="0"/>
    <n v="0"/>
    <n v="0"/>
    <n v="0"/>
    <n v="0"/>
    <n v="818764.11522000004"/>
    <n v="1100.4894021774101"/>
    <n v="1000.45215"/>
    <n v="1150"/>
    <n v="311.17284899999999"/>
    <n v="0.418243076612903"/>
    <n v="0"/>
    <n v="71.111770000000007"/>
    <n v="124399.94775000001"/>
    <n v="167.20423084677401"/>
    <n v="130.40244999999999"/>
    <n v="210.1942"/>
    <x v="0"/>
  </r>
  <r>
    <x v="261"/>
    <x v="1"/>
    <n v="61181.741736000004"/>
    <n v="82.233523838709601"/>
    <n v="70.251009999999994"/>
    <n v="95.400760000000005"/>
    <n v="778679.31606999994"/>
    <n v="1046.6119839650501"/>
    <n v="1000.19434"/>
    <n v="1211.0784000000001"/>
    <n v="0"/>
    <n v="0"/>
    <n v="0"/>
    <n v="0"/>
    <n v="61820.912927999998"/>
    <n v="83.092624903225797"/>
    <n v="71.796394000000006"/>
    <n v="95.435479999999998"/>
    <x v="0"/>
  </r>
  <r>
    <x v="262"/>
    <x v="0"/>
    <n v="0"/>
    <n v="0"/>
    <n v="0"/>
    <n v="0"/>
    <n v="781189.50222000002"/>
    <n v="1084.9854197499999"/>
    <n v="1000.04944"/>
    <n v="1150"/>
    <n v="0"/>
    <n v="0"/>
    <n v="0"/>
    <n v="0"/>
    <n v="125330.50916"/>
    <n v="174.07015161111099"/>
    <n v="147.62862999999999"/>
    <n v="205.09567000000001"/>
    <x v="0"/>
  </r>
  <r>
    <x v="262"/>
    <x v="1"/>
    <n v="62522.946120000001"/>
    <n v="86.837425166666605"/>
    <n v="74.322119999999998"/>
    <n v="98.730590000000007"/>
    <n v="759379.41546000005"/>
    <n v="1054.6936325833301"/>
    <n v="1000.5757"/>
    <n v="1225"/>
    <n v="0"/>
    <n v="0"/>
    <n v="0"/>
    <n v="0"/>
    <n v="61391.864234000001"/>
    <n v="85.266478102777697"/>
    <n v="74.434989999999999"/>
    <n v="97.075839999999999"/>
    <x v="0"/>
  </r>
  <r>
    <x v="263"/>
    <x v="0"/>
    <n v="0"/>
    <n v="0"/>
    <n v="0"/>
    <n v="0"/>
    <n v="806535.92498000001"/>
    <n v="1084.05366260752"/>
    <n v="1000.11194"/>
    <n v="1150"/>
    <n v="0"/>
    <n v="0"/>
    <n v="0"/>
    <n v="0"/>
    <n v="136076.92384999999"/>
    <n v="182.89909119623599"/>
    <n v="158.10544999999999"/>
    <n v="207.70752999999999"/>
    <x v="0"/>
  </r>
  <r>
    <x v="263"/>
    <x v="1"/>
    <n v="63227.186446"/>
    <n v="84.982777481182694"/>
    <n v="49.574399999999997"/>
    <n v="104.4187"/>
    <n v="787887.84958000004"/>
    <n v="1058.9890451343999"/>
    <n v="1000.28174"/>
    <n v="1222.5327"/>
    <n v="0"/>
    <n v="0"/>
    <n v="0"/>
    <n v="0"/>
    <n v="67913.879614000005"/>
    <n v="91.282096255376302"/>
    <n v="80.327240000000003"/>
    <n v="103.48302"/>
    <x v="0"/>
  </r>
  <r>
    <x v="264"/>
    <x v="0"/>
    <n v="0"/>
    <n v="0"/>
    <n v="0"/>
    <n v="0"/>
    <n v="807621.60979999998"/>
    <n v="1085.5129163978399"/>
    <n v="1000.17554"/>
    <n v="1150"/>
    <n v="0"/>
    <n v="0"/>
    <n v="0"/>
    <n v="0"/>
    <n v="135946.70946000001"/>
    <n v="182.724071854838"/>
    <n v="152.63847000000001"/>
    <n v="206.10249999999999"/>
    <x v="0"/>
  </r>
  <r>
    <x v="264"/>
    <x v="1"/>
    <n v="64350.966815"/>
    <n v="86.493234966397793"/>
    <n v="49.923454"/>
    <n v="109.23778"/>
    <n v="795754.91313999996"/>
    <n v="1069.56305529569"/>
    <n v="1000.0022"/>
    <n v="1225"/>
    <n v="0"/>
    <n v="0"/>
    <n v="0"/>
    <n v="0"/>
    <n v="68331.666840999998"/>
    <n v="91.843638227150507"/>
    <n v="77.395359999999997"/>
    <n v="106.76424"/>
    <x v="0"/>
  </r>
  <r>
    <x v="265"/>
    <x v="0"/>
    <n v="0"/>
    <n v="0"/>
    <n v="0"/>
    <n v="0"/>
    <n v="733011.16934999998"/>
    <n v="1090.7904305803499"/>
    <n v="1001.00415"/>
    <n v="1150"/>
    <n v="0"/>
    <n v="0"/>
    <n v="0"/>
    <n v="0"/>
    <n v="122300.46768"/>
    <n v="181.99474357142799"/>
    <n v="157.61009999999999"/>
    <n v="214.76427000000001"/>
    <x v="0"/>
  </r>
  <r>
    <x v="265"/>
    <x v="1"/>
    <n v="55295.227811999997"/>
    <n v="82.284565196428503"/>
    <n v="44.282179999999997"/>
    <n v="103.62900999999999"/>
    <n v="710753.85556000005"/>
    <n v="1057.66942791666"/>
    <n v="1000.0414"/>
    <n v="1225"/>
    <n v="0"/>
    <n v="0"/>
    <n v="0"/>
    <n v="0"/>
    <n v="60404.086845999998"/>
    <n v="89.887033997023806"/>
    <n v="77.397149999999996"/>
    <n v="102.97539"/>
    <x v="0"/>
  </r>
  <r>
    <x v="266"/>
    <x v="0"/>
    <n v="0"/>
    <n v="0"/>
    <n v="0"/>
    <n v="0"/>
    <n v="814078.48555999994"/>
    <n v="1094.19151284946"/>
    <n v="1000.11194"/>
    <n v="1150"/>
    <n v="4668.7438161"/>
    <n v="6.2751933012096703"/>
    <n v="0"/>
    <n v="179.84018"/>
    <n v="128421.74948"/>
    <n v="172.609878333333"/>
    <n v="134.3021"/>
    <n v="213.39206999999999"/>
    <x v="0"/>
  </r>
  <r>
    <x v="266"/>
    <x v="1"/>
    <n v="61172.414858999997"/>
    <n v="82.220987713709604"/>
    <n v="52.952464999999997"/>
    <n v="99.278400000000005"/>
    <n v="785086.91752000002"/>
    <n v="1055.2243515053699"/>
    <n v="1000.1539"/>
    <n v="1225"/>
    <n v="0"/>
    <n v="0"/>
    <n v="0"/>
    <n v="0"/>
    <n v="61199.315306999997"/>
    <n v="82.257144229838701"/>
    <n v="53.092503000000001"/>
    <n v="101.14847"/>
    <x v="0"/>
  </r>
  <r>
    <x v="267"/>
    <x v="0"/>
    <n v="0"/>
    <n v="0"/>
    <n v="0"/>
    <n v="0"/>
    <n v="782838.52081999998"/>
    <n v="1087.2757233611101"/>
    <n v="1000.5779"/>
    <n v="1150"/>
    <n v="43881.651982399999"/>
    <n v="60.946738864444399"/>
    <n v="0"/>
    <n v="296.65910000000002"/>
    <n v="118404.6609"/>
    <n v="164.45091791666599"/>
    <n v="129.01357999999999"/>
    <n v="206.14249000000001"/>
    <x v="0"/>
  </r>
  <r>
    <x v="267"/>
    <x v="1"/>
    <n v="51500.784884000001"/>
    <n v="71.528867894444403"/>
    <n v="49.188212999999998"/>
    <n v="91.661360000000002"/>
    <n v="755229.70129"/>
    <n v="1048.93014068055"/>
    <n v="1000.0049"/>
    <n v="1225"/>
    <n v="309.10416070000002"/>
    <n v="0.42931133430555501"/>
    <n v="0"/>
    <n v="52.389705999999997"/>
    <n v="51847.964464999997"/>
    <n v="72.0110617569444"/>
    <n v="50.61824"/>
    <n v="94.003659999999996"/>
    <x v="0"/>
  </r>
  <r>
    <x v="268"/>
    <x v="0"/>
    <n v="0"/>
    <n v="0"/>
    <n v="0"/>
    <n v="0"/>
    <n v="809173.78673000005"/>
    <n v="1087.59917571236"/>
    <n v="1000.4238"/>
    <n v="1150"/>
    <n v="1848.5396370000001"/>
    <n v="2.4845962862903201"/>
    <n v="0"/>
    <n v="98.30153"/>
    <n v="128712.74391"/>
    <n v="173.00099987903201"/>
    <n v="131.46426"/>
    <n v="211.54695000000001"/>
    <x v="0"/>
  </r>
  <r>
    <x v="268"/>
    <x v="1"/>
    <n v="47501.642650000002"/>
    <n v="63.846293884408603"/>
    <n v="46.858353000000001"/>
    <n v="80.58175"/>
    <n v="775637.72863999999"/>
    <n v="1042.5238288172"/>
    <n v="1000.00586"/>
    <n v="1207.2772"/>
    <n v="99.257717299999996"/>
    <n v="0.13341091034946201"/>
    <n v="0"/>
    <n v="26.779959999999999"/>
    <n v="48354.372402000001"/>
    <n v="64.992436024193495"/>
    <n v="49.782806000000001"/>
    <n v="82.013350000000003"/>
    <x v="0"/>
  </r>
  <r>
    <x v="269"/>
    <x v="0"/>
    <n v="0"/>
    <n v="0"/>
    <n v="0"/>
    <n v="0"/>
    <n v="780497.58467999997"/>
    <n v="1084.02442316666"/>
    <n v="1000.6753"/>
    <n v="1150"/>
    <n v="12986.113872399999"/>
    <n v="18.036269267222199"/>
    <n v="0"/>
    <n v="338.25002999999998"/>
    <n v="131814.82451999999"/>
    <n v="183.07614516666601"/>
    <n v="130.49876"/>
    <n v="235.20411999999999"/>
    <x v="0"/>
  </r>
  <r>
    <x v="269"/>
    <x v="1"/>
    <n v="46147.825589"/>
    <n v="64.094202206944402"/>
    <n v="28.479229"/>
    <n v="94.558099999999996"/>
    <n v="750559.55871000001"/>
    <n v="1042.4438315416601"/>
    <n v="1000.0729"/>
    <n v="1152.7448999999999"/>
    <n v="0"/>
    <n v="0"/>
    <n v="0"/>
    <n v="0"/>
    <n v="53975.183331"/>
    <n v="74.965532404166595"/>
    <n v="51.826942000000003"/>
    <n v="97.293149999999997"/>
    <x v="0"/>
  </r>
  <r>
    <x v="270"/>
    <x v="0"/>
    <n v="0"/>
    <n v="0"/>
    <n v="0"/>
    <n v="0"/>
    <n v="805566.72788999998"/>
    <n v="1082.7509783467699"/>
    <n v="1000.40576"/>
    <n v="1150"/>
    <n v="0"/>
    <n v="0"/>
    <n v="0"/>
    <n v="0"/>
    <n v="147062.82233"/>
    <n v="197.665083776881"/>
    <n v="153.48749000000001"/>
    <n v="243.60342"/>
    <x v="0"/>
  </r>
  <r>
    <x v="270"/>
    <x v="1"/>
    <n v="52954.726613999999"/>
    <n v="71.175707814516102"/>
    <n v="40.648426000000001"/>
    <n v="96.254379999999998"/>
    <n v="794010.59164"/>
    <n v="1067.21853715053"/>
    <n v="1000.08966"/>
    <n v="1225"/>
    <n v="0"/>
    <n v="0"/>
    <n v="0"/>
    <n v="0"/>
    <n v="60886.672428999998"/>
    <n v="81.836925307795596"/>
    <n v="57.324176999999999"/>
    <n v="99.603660000000005"/>
    <x v="0"/>
  </r>
  <r>
    <x v="271"/>
    <x v="0"/>
    <n v="0"/>
    <n v="0"/>
    <n v="0"/>
    <n v="0"/>
    <n v="806121.95785999997"/>
    <n v="1083.4972551881699"/>
    <n v="1000.93555"/>
    <n v="1150"/>
    <n v="0"/>
    <n v="0"/>
    <n v="0"/>
    <n v="0"/>
    <n v="142664.05815999999"/>
    <n v="191.75276634408601"/>
    <n v="145.66461000000001"/>
    <n v="239.33754999999999"/>
    <x v="0"/>
  </r>
  <r>
    <x v="271"/>
    <x v="1"/>
    <n v="56221.103159999999"/>
    <n v="75.565998870967704"/>
    <n v="37.454549999999998"/>
    <n v="94.499790000000004"/>
    <n v="795349.69074999995"/>
    <n v="1069.01840154569"/>
    <n v="1000.35767"/>
    <n v="1225"/>
    <n v="0"/>
    <n v="0"/>
    <n v="0"/>
    <n v="0"/>
    <n v="63380.888465999997"/>
    <n v="85.189366217741906"/>
    <n v="72.242779999999996"/>
    <n v="99.163284000000004"/>
    <x v="0"/>
  </r>
  <r>
    <x v="272"/>
    <x v="0"/>
    <n v="0"/>
    <n v="0"/>
    <n v="0"/>
    <n v="0"/>
    <n v="785229.39671999996"/>
    <n v="1090.59638433333"/>
    <n v="1000.0005"/>
    <n v="1150"/>
    <n v="220.24389400000001"/>
    <n v="0.305894297222222"/>
    <n v="0"/>
    <n v="76.979384999999994"/>
    <n v="128435.29300999999"/>
    <n v="178.382351402777"/>
    <n v="132.89291"/>
    <n v="223.16066000000001"/>
    <x v="0"/>
  </r>
  <r>
    <x v="272"/>
    <x v="1"/>
    <n v="59560.952485000002"/>
    <n v="82.723545118055497"/>
    <n v="62.602707000000002"/>
    <n v="94.944900000000004"/>
    <n v="765511.60661999998"/>
    <n v="1063.21056475"/>
    <n v="1000.07465"/>
    <n v="1225"/>
    <n v="0"/>
    <n v="0"/>
    <n v="0"/>
    <n v="0"/>
    <n v="60138.823665999997"/>
    <n v="83.526143980555503"/>
    <n v="64.472740000000002"/>
    <n v="95.943860000000001"/>
    <x v="0"/>
  </r>
  <r>
    <x v="273"/>
    <x v="0"/>
    <n v="0"/>
    <n v="0"/>
    <n v="0"/>
    <n v="0"/>
    <n v="818248.73459000001"/>
    <n v="1099.7966862768801"/>
    <n v="1000.1566"/>
    <n v="1150"/>
    <n v="292.58050350000002"/>
    <n v="0.39325336491935398"/>
    <n v="0"/>
    <n v="56.005209999999998"/>
    <n v="124698.95346"/>
    <n v="167.606120241935"/>
    <n v="132.12698"/>
    <n v="209.37180000000001"/>
    <x v="0"/>
  </r>
  <r>
    <x v="273"/>
    <x v="1"/>
    <n v="61206.274857999997"/>
    <n v="82.266498465053701"/>
    <n v="70.425780000000003"/>
    <n v="95.639129999999994"/>
    <n v="778361.96785000002"/>
    <n v="1046.1854406586001"/>
    <n v="1000.1605"/>
    <n v="1198.9844000000001"/>
    <n v="0"/>
    <n v="0"/>
    <n v="0"/>
    <n v="0"/>
    <n v="61818.895539999998"/>
    <n v="83.089913360214993"/>
    <n v="71.826930000000004"/>
    <n v="95.879419999999996"/>
    <x v="0"/>
  </r>
  <r>
    <x v="274"/>
    <x v="0"/>
    <n v="0"/>
    <n v="0"/>
    <n v="0"/>
    <n v="0"/>
    <n v="781730.69799999997"/>
    <n v="1085.7370805555499"/>
    <n v="1000.0736000000001"/>
    <n v="1150"/>
    <n v="3.0675507400000002"/>
    <n v="4.2604871388888799E-3"/>
    <n v="0"/>
    <n v="3.0434800000000002"/>
    <n v="125922.28621000001"/>
    <n v="174.892064180555"/>
    <n v="146.32429999999999"/>
    <n v="205.32199"/>
    <x v="0"/>
  </r>
  <r>
    <x v="274"/>
    <x v="1"/>
    <n v="62826.625386"/>
    <n v="87.259201924999999"/>
    <n v="74.785179999999997"/>
    <n v="99.558139999999995"/>
    <n v="760181.71799999999"/>
    <n v="1055.8079416666601"/>
    <n v="1000.26794"/>
    <n v="1225"/>
    <n v="0"/>
    <n v="0"/>
    <n v="0"/>
    <n v="0"/>
    <n v="61610.802893"/>
    <n v="85.570559573611106"/>
    <n v="74.785179999999997"/>
    <n v="98.489136000000002"/>
    <x v="0"/>
  </r>
  <r>
    <x v="275"/>
    <x v="0"/>
    <n v="0"/>
    <n v="0"/>
    <n v="0"/>
    <n v="0"/>
    <n v="806861.25390999997"/>
    <n v="1084.4909326747299"/>
    <n v="1000.1001"/>
    <n v="1150"/>
    <n v="0"/>
    <n v="0"/>
    <n v="0"/>
    <n v="0"/>
    <n v="136743.91164000001"/>
    <n v="183.79558016128999"/>
    <n v="156.99171000000001"/>
    <n v="209.2088"/>
    <x v="0"/>
  </r>
  <r>
    <x v="275"/>
    <x v="1"/>
    <n v="63267.567607999998"/>
    <n v="85.037053236559103"/>
    <n v="49.737293000000001"/>
    <n v="103.75279999999999"/>
    <n v="787175.37396999996"/>
    <n v="1058.0314166263399"/>
    <n v="1000.3312"/>
    <n v="1225"/>
    <n v="0"/>
    <n v="0"/>
    <n v="0"/>
    <n v="0"/>
    <n v="67935.046390000003"/>
    <n v="91.310546223118195"/>
    <n v="80.06474"/>
    <n v="102.188774"/>
    <x v="0"/>
  </r>
  <r>
    <x v="276"/>
    <x v="0"/>
    <n v="0"/>
    <n v="0"/>
    <n v="0"/>
    <n v="0"/>
    <n v="807570.24904999998"/>
    <n v="1085.44388313172"/>
    <n v="1000.204"/>
    <n v="1150"/>
    <n v="0"/>
    <n v="0"/>
    <n v="0"/>
    <n v="0"/>
    <n v="136348.32472"/>
    <n v="183.263877311827"/>
    <n v="154.11252999999999"/>
    <n v="208.09904"/>
    <x v="0"/>
  </r>
  <r>
    <x v="276"/>
    <x v="1"/>
    <n v="64693.394232999999"/>
    <n v="86.9534868723118"/>
    <n v="49.981940000000002"/>
    <n v="109.25436999999999"/>
    <n v="795360.20878999995"/>
    <n v="1069.0325386962299"/>
    <n v="1000.37964"/>
    <n v="1225"/>
    <n v="0"/>
    <n v="0"/>
    <n v="0"/>
    <n v="0"/>
    <n v="68400.224042000002"/>
    <n v="91.935785002688107"/>
    <n v="78.037620000000004"/>
    <n v="106.289"/>
    <x v="0"/>
  </r>
  <r>
    <x v="277"/>
    <x v="0"/>
    <n v="0"/>
    <n v="0"/>
    <n v="0"/>
    <n v="0"/>
    <n v="733114.22481000004"/>
    <n v="1090.9437869196399"/>
    <n v="1000.2742"/>
    <n v="1150"/>
    <n v="0"/>
    <n v="0"/>
    <n v="0"/>
    <n v="0"/>
    <n v="122697.31471999999"/>
    <n v="182.58528976190399"/>
    <n v="157.30823000000001"/>
    <n v="215.20271"/>
    <x v="0"/>
  </r>
  <r>
    <x v="277"/>
    <x v="1"/>
    <n v="55219.775027000003"/>
    <n v="82.172284266369005"/>
    <n v="45.291663999999997"/>
    <n v="103.25620000000001"/>
    <n v="710622.57478000002"/>
    <n v="1057.47406961309"/>
    <n v="1000.0925"/>
    <n v="1225"/>
    <n v="0"/>
    <n v="0"/>
    <n v="0"/>
    <n v="0"/>
    <n v="60342.069665000003"/>
    <n v="89.794746525297597"/>
    <n v="77.131150000000005"/>
    <n v="102.34538999999999"/>
    <x v="0"/>
  </r>
  <r>
    <x v="278"/>
    <x v="0"/>
    <n v="0"/>
    <n v="0"/>
    <n v="0"/>
    <n v="0"/>
    <n v="814062.74627999996"/>
    <n v="1094.1703579032201"/>
    <n v="1000.2157999999999"/>
    <n v="1150"/>
    <n v="6049.2679525399999"/>
    <n v="8.1307364953494599"/>
    <n v="0"/>
    <n v="182.16256999999999"/>
    <n v="128965.82417000001"/>
    <n v="173.34116151881699"/>
    <n v="136.18647999999999"/>
    <n v="213.63471999999999"/>
    <x v="0"/>
  </r>
  <r>
    <x v="278"/>
    <x v="1"/>
    <n v="62245.200107999997"/>
    <n v="83.662903370967697"/>
    <n v="53.025962999999997"/>
    <n v="100.47023"/>
    <n v="785403.86861999996"/>
    <n v="1055.6503610483801"/>
    <n v="1000.1707"/>
    <n v="1225"/>
    <n v="0.74940110000000004"/>
    <n v="1.00725954301075E-3"/>
    <n v="0"/>
    <n v="0.74940110000000004"/>
    <n v="62289.725423000004"/>
    <n v="83.722749224462305"/>
    <n v="54.642803000000001"/>
    <n v="101.5346"/>
    <x v="0"/>
  </r>
  <r>
    <x v="279"/>
    <x v="0"/>
    <n v="0"/>
    <n v="0"/>
    <n v="0"/>
    <n v="0"/>
    <n v="783002.74935000006"/>
    <n v="1087.5038185416599"/>
    <n v="1000.0538299999999"/>
    <n v="1150"/>
    <n v="37175.623352360002"/>
    <n v="51.632810211611101"/>
    <n v="0"/>
    <n v="310.99734000000001"/>
    <n v="119476.57491"/>
    <n v="165.93968737500001"/>
    <n v="130.70128"/>
    <n v="208.48652999999999"/>
    <x v="0"/>
  </r>
  <r>
    <x v="279"/>
    <x v="1"/>
    <n v="55059.166018000004"/>
    <n v="76.471063913888798"/>
    <n v="50.178314"/>
    <n v="95.490425000000002"/>
    <n v="755221.83797999995"/>
    <n v="1048.9192194166601"/>
    <n v="1000.02124"/>
    <n v="1225"/>
    <n v="0"/>
    <n v="0"/>
    <n v="0"/>
    <n v="0"/>
    <n v="55382.701975000004"/>
    <n v="76.9204194097222"/>
    <n v="51.41957"/>
    <n v="97.558260000000004"/>
    <x v="0"/>
  </r>
  <r>
    <x v="280"/>
    <x v="0"/>
    <n v="0"/>
    <n v="0"/>
    <n v="0"/>
    <n v="0"/>
    <n v="809502.63957"/>
    <n v="1088.04118221774"/>
    <n v="1000.04956"/>
    <n v="1150"/>
    <n v="676.69639370000004"/>
    <n v="0.90953816357526795"/>
    <n v="0"/>
    <n v="142.46591000000001"/>
    <n v="129821.19579"/>
    <n v="174.49085455645101"/>
    <n v="132.82837000000001"/>
    <n v="214.94896"/>
    <x v="0"/>
  </r>
  <r>
    <x v="280"/>
    <x v="1"/>
    <n v="47706.466622"/>
    <n v="64.121594922043002"/>
    <n v="46.292529999999999"/>
    <n v="84.26294"/>
    <n v="776265.88399"/>
    <n v="1043.36812364247"/>
    <n v="1000.0762"/>
    <n v="1225"/>
    <n v="106.30634360000001"/>
    <n v="0.142884870430107"/>
    <n v="0"/>
    <n v="43.787903"/>
    <n v="48613.169383"/>
    <n v="65.340281428763404"/>
    <n v="49.927596999999999"/>
    <n v="84.447519999999997"/>
    <x v="0"/>
  </r>
  <r>
    <x v="281"/>
    <x v="0"/>
    <n v="0"/>
    <n v="0"/>
    <n v="0"/>
    <n v="0"/>
    <n v="781305.16599999997"/>
    <n v="1085.14606388888"/>
    <n v="1000.271"/>
    <n v="1150"/>
    <n v="12907.885372500001"/>
    <n v="17.9276185729166"/>
    <n v="0"/>
    <n v="324.52663999999999"/>
    <n v="132697.82329"/>
    <n v="184.30253234722201"/>
    <n v="131.27357000000001"/>
    <n v="234.59790000000001"/>
    <x v="0"/>
  </r>
  <r>
    <x v="281"/>
    <x v="1"/>
    <n v="46434.003941000003"/>
    <n v="64.4916721402777"/>
    <n v="27.857382000000001"/>
    <n v="93.524185000000003"/>
    <n v="750268.29784000001"/>
    <n v="1042.03930255555"/>
    <n v="1000.18414"/>
    <n v="1162.7532000000001"/>
    <n v="0"/>
    <n v="0"/>
    <n v="0"/>
    <n v="0"/>
    <n v="54253.331550000003"/>
    <n v="75.351849375"/>
    <n v="51.814746999999997"/>
    <n v="97.113659999999996"/>
    <x v="0"/>
  </r>
  <r>
    <x v="282"/>
    <x v="0"/>
    <n v="0"/>
    <n v="0"/>
    <n v="0"/>
    <n v="0"/>
    <n v="806116.23927999998"/>
    <n v="1083.4895689247301"/>
    <n v="1000.9995"/>
    <n v="1150"/>
    <n v="0"/>
    <n v="0"/>
    <n v="0"/>
    <n v="0"/>
    <n v="147620.71445"/>
    <n v="198.414938776881"/>
    <n v="154.96957"/>
    <n v="249.21770000000001"/>
    <x v="0"/>
  </r>
  <r>
    <x v="282"/>
    <x v="1"/>
    <n v="53203.474267999998"/>
    <n v="71.510046059139697"/>
    <n v="40.780406999999997"/>
    <n v="96.801029999999997"/>
    <n v="794419.53238999995"/>
    <n v="1067.76818869623"/>
    <n v="1000.4914"/>
    <n v="1225"/>
    <n v="0"/>
    <n v="0"/>
    <n v="0"/>
    <n v="0"/>
    <n v="60842.727565000001"/>
    <n v="81.777859630376298"/>
    <n v="56.18994"/>
    <n v="100.22283"/>
    <x v="0"/>
  </r>
  <r>
    <x v="283"/>
    <x v="0"/>
    <n v="0"/>
    <n v="0"/>
    <n v="0"/>
    <n v="0"/>
    <n v="807015.20372999995"/>
    <n v="1084.6978544758001"/>
    <n v="1000.08484"/>
    <n v="1150"/>
    <n v="0"/>
    <n v="0"/>
    <n v="0"/>
    <n v="0"/>
    <n v="143327.98121"/>
    <n v="192.64513603494601"/>
    <n v="145.77529999999999"/>
    <n v="239.24634"/>
    <x v="0"/>
  </r>
  <r>
    <x v="283"/>
    <x v="1"/>
    <n v="56036.421041000001"/>
    <n v="75.317770216397804"/>
    <n v="37.779167000000001"/>
    <n v="95.189610000000002"/>
    <n v="795208.13792999997"/>
    <n v="1068.8281423790299"/>
    <n v="1000.20715"/>
    <n v="1225"/>
    <n v="0"/>
    <n v="0"/>
    <n v="0"/>
    <n v="0"/>
    <n v="63495.783326999997"/>
    <n v="85.343794794354807"/>
    <n v="72.029740000000004"/>
    <n v="100.285286"/>
    <x v="0"/>
  </r>
  <r>
    <x v="284"/>
    <x v="0"/>
    <n v="0"/>
    <n v="0"/>
    <n v="0"/>
    <n v="0"/>
    <n v="785819.00014000002"/>
    <n v="1091.4152779722201"/>
    <n v="1000.0874"/>
    <n v="1150"/>
    <n v="263.125246"/>
    <n v="0.36545173055555502"/>
    <n v="0"/>
    <n v="82.402789999999996"/>
    <n v="128615.45234"/>
    <n v="178.63257269444401"/>
    <n v="133.06532000000001"/>
    <n v="223.0932"/>
    <x v="0"/>
  </r>
  <r>
    <x v="284"/>
    <x v="1"/>
    <n v="59882.781208"/>
    <n v="83.170529455555496"/>
    <n v="68.878339999999994"/>
    <n v="93.939099999999996"/>
    <n v="765209.33132999996"/>
    <n v="1062.7907379583301"/>
    <n v="1000.2083"/>
    <n v="1225"/>
    <n v="0"/>
    <n v="0"/>
    <n v="0"/>
    <n v="0"/>
    <n v="60448.677687000003"/>
    <n v="83.956496787500001"/>
    <n v="70.386420000000001"/>
    <n v="95.564660000000003"/>
    <x v="0"/>
  </r>
  <r>
    <x v="285"/>
    <x v="0"/>
    <n v="0"/>
    <n v="0"/>
    <n v="0"/>
    <n v="0"/>
    <n v="817880.5368"/>
    <n v="1099.3017967741901"/>
    <n v="1000.09265"/>
    <n v="1150"/>
    <n v="552.81617740000002"/>
    <n v="0.74303249650537595"/>
    <n v="0"/>
    <n v="76.491410000000002"/>
    <n v="124981.59965"/>
    <n v="167.98602103494599"/>
    <n v="132.97327000000001"/>
    <n v="209.61832000000001"/>
    <x v="0"/>
  </r>
  <r>
    <x v="285"/>
    <x v="1"/>
    <n v="61293.868391000004"/>
    <n v="82.384231708333303"/>
    <n v="71.015469999999993"/>
    <n v="95.142690000000002"/>
    <n v="778210.87031999999"/>
    <n v="1045.9823525806401"/>
    <n v="1000.3578"/>
    <n v="1197.6024"/>
    <n v="0"/>
    <n v="0"/>
    <n v="0"/>
    <n v="0"/>
    <n v="61895.132702000003"/>
    <n v="83.192382663978407"/>
    <n v="72.592060000000004"/>
    <n v="95.469825999999998"/>
    <x v="0"/>
  </r>
  <r>
    <x v="286"/>
    <x v="0"/>
    <n v="0"/>
    <n v="0"/>
    <n v="0"/>
    <n v="0"/>
    <n v="781719.10981000005"/>
    <n v="1085.7209858472199"/>
    <n v="1000.30994"/>
    <n v="1150"/>
    <n v="0"/>
    <n v="0"/>
    <n v="0"/>
    <n v="0"/>
    <n v="127228.08584"/>
    <n v="176.70567477777701"/>
    <n v="149.88611"/>
    <n v="206.16962000000001"/>
    <x v="0"/>
  </r>
  <r>
    <x v="286"/>
    <x v="1"/>
    <n v="63264.364446"/>
    <n v="87.867172841666601"/>
    <n v="75.258679999999998"/>
    <n v="100.85652"/>
    <n v="760373.53561999998"/>
    <n v="1056.07435502777"/>
    <n v="1000.12695"/>
    <n v="1225"/>
    <n v="0"/>
    <n v="0"/>
    <n v="0"/>
    <n v="0"/>
    <n v="61986.893625999997"/>
    <n v="86.0929078138888"/>
    <n v="75.258679999999998"/>
    <n v="99.362526000000003"/>
    <x v="0"/>
  </r>
  <r>
    <x v="287"/>
    <x v="0"/>
    <n v="0"/>
    <n v="0"/>
    <n v="0"/>
    <n v="0"/>
    <n v="806134.67463999998"/>
    <n v="1083.5143476344001"/>
    <n v="1000.2383"/>
    <n v="1150"/>
    <n v="14.8139115"/>
    <n v="1.9911171370967699E-2"/>
    <n v="0"/>
    <n v="6.0282819999999999"/>
    <n v="136889.27226"/>
    <n v="183.99095733870899"/>
    <n v="151.51558"/>
    <n v="210.28098"/>
    <x v="0"/>
  </r>
  <r>
    <x v="287"/>
    <x v="1"/>
    <n v="63199.488324999998"/>
    <n v="84.945548823924696"/>
    <n v="49.350333999999997"/>
    <n v="104.02549999999999"/>
    <n v="788055.06946000003"/>
    <n v="1059.21380303763"/>
    <n v="1000.13293"/>
    <n v="1225"/>
    <n v="0"/>
    <n v="0"/>
    <n v="0"/>
    <n v="0"/>
    <n v="67813.517965000006"/>
    <n v="91.1472015658602"/>
    <n v="80.909909999999996"/>
    <n v="102.18812"/>
    <x v="0"/>
  </r>
  <r>
    <x v="0"/>
    <x v="0"/>
    <n v="0"/>
    <n v="0"/>
    <n v="0"/>
    <n v="0"/>
    <n v="816311.87564999994"/>
    <n v="1097.1933812499999"/>
    <n v="1020.0356399999999"/>
    <n v="1170"/>
    <n v="6173.0404257299997"/>
    <n v="8.2970973464112898"/>
    <n v="0"/>
    <n v="142.11832000000001"/>
    <n v="122898.3756"/>
    <n v="165.18598870967699"/>
    <n v="137.11653000000001"/>
    <n v="205.24639999999999"/>
    <x v="1"/>
  </r>
  <r>
    <x v="0"/>
    <x v="1"/>
    <n v="57317.346141000002"/>
    <n v="77.039443737903198"/>
    <n v="51.334156"/>
    <n v="97.522819999999996"/>
    <n v="786901.10291000002"/>
    <n v="1057.6627727284899"/>
    <n v="1000.60547"/>
    <n v="1199.6439"/>
    <n v="0"/>
    <n v="0"/>
    <n v="0"/>
    <n v="0"/>
    <n v="64133.895729999997"/>
    <n v="86.201472755376301"/>
    <n v="64.430859999999996"/>
    <n v="105.82899999999999"/>
    <x v="1"/>
  </r>
  <r>
    <x v="1"/>
    <x v="0"/>
    <n v="0"/>
    <n v="0"/>
    <n v="0"/>
    <n v="0"/>
    <n v="734894.81853000005"/>
    <n v="1093.5934799553499"/>
    <n v="1020.3113"/>
    <n v="1170"/>
    <n v="4178.0700112000004"/>
    <n v="6.2173660880952299"/>
    <n v="0"/>
    <n v="119.83072"/>
    <n v="109289.62328"/>
    <n v="162.63336797618999"/>
    <n v="132.70123000000001"/>
    <n v="195.95437999999999"/>
    <x v="1"/>
  </r>
  <r>
    <x v="1"/>
    <x v="1"/>
    <n v="44009.555044000001"/>
    <n v="65.490409291666595"/>
    <n v="47.858960000000003"/>
    <n v="80.053370000000001"/>
    <n v="709121.15856999997"/>
    <n v="1055.2398193005899"/>
    <n v="1000.0399"/>
    <n v="1188.5262"/>
    <n v="6.8672447500000002"/>
    <n v="1.0219114211309501E-2"/>
    <n v="0"/>
    <n v="6.3163605"/>
    <n v="51366.867482000001"/>
    <n v="76.438790895833307"/>
    <n v="62.08202"/>
    <n v="91.948580000000007"/>
    <x v="1"/>
  </r>
  <r>
    <x v="2"/>
    <x v="0"/>
    <n v="0"/>
    <n v="0"/>
    <n v="0"/>
    <n v="0"/>
    <n v="810363.33903000003"/>
    <n v="1089.19803633064"/>
    <n v="1020.33203"/>
    <n v="1170"/>
    <n v="9472.2038045600002"/>
    <n v="12.731456726559101"/>
    <n v="0"/>
    <n v="225.80563000000001"/>
    <n v="114393.254459"/>
    <n v="153.75437427284899"/>
    <n v="119.60386"/>
    <n v="191.37186"/>
    <x v="1"/>
  </r>
  <r>
    <x v="2"/>
    <x v="1"/>
    <n v="44613.905723999997"/>
    <n v="59.964927048386997"/>
    <n v="41.097411999999998"/>
    <n v="76.618499999999997"/>
    <n v="782365.09657000005"/>
    <n v="1051.5659900134399"/>
    <n v="1000.1056"/>
    <n v="1225"/>
    <n v="840.0949038"/>
    <n v="1.12915981693548"/>
    <n v="0"/>
    <n v="123.03247"/>
    <n v="52572.166206000002"/>
    <n v="70.661513717741897"/>
    <n v="54.541699999999999"/>
    <n v="88.506065000000007"/>
    <x v="1"/>
  </r>
  <r>
    <x v="3"/>
    <x v="0"/>
    <n v="0"/>
    <n v="0"/>
    <n v="0"/>
    <n v="0"/>
    <n v="776845.77425999998"/>
    <n v="1078.95246425"/>
    <n v="1020.32104"/>
    <n v="1170"/>
    <n v="53524.548909229998"/>
    <n v="74.339651262819402"/>
    <n v="0"/>
    <n v="292.62356999999997"/>
    <n v="99843.180374999996"/>
    <n v="138.671083854166"/>
    <n v="114.96317000000001"/>
    <n v="164.14088000000001"/>
    <x v="1"/>
  </r>
  <r>
    <x v="3"/>
    <x v="1"/>
    <n v="39296.402216000002"/>
    <n v="54.578336411111103"/>
    <n v="37.721313000000002"/>
    <n v="72.273949999999999"/>
    <n v="756268.63304999995"/>
    <n v="1050.37310145833"/>
    <n v="1000.1342"/>
    <n v="1223.5786000000001"/>
    <n v="1642.2140833999999"/>
    <n v="2.2808528936111099"/>
    <n v="0"/>
    <n v="107.41829"/>
    <n v="46921.796434000004"/>
    <n v="65.169161713888798"/>
    <n v="50.285080000000001"/>
    <n v="83.126949999999994"/>
    <x v="1"/>
  </r>
  <r>
    <x v="4"/>
    <x v="0"/>
    <n v="0"/>
    <n v="0"/>
    <n v="0"/>
    <n v="0"/>
    <n v="812891.39639999997"/>
    <n v="1092.59596290322"/>
    <n v="1020.251"/>
    <n v="1170"/>
    <n v="25982.933921700002"/>
    <n v="34.923298281854798"/>
    <n v="0"/>
    <n v="245.33931999999999"/>
    <n v="111912.120717"/>
    <n v="150.41951709274099"/>
    <n v="114.21008999999999"/>
    <n v="188.72531000000001"/>
    <x v="1"/>
  </r>
  <r>
    <x v="4"/>
    <x v="1"/>
    <n v="39539.482339000002"/>
    <n v="53.144465509408597"/>
    <n v="36.312744000000002"/>
    <n v="69.090850000000003"/>
    <n v="777317.67486000003"/>
    <n v="1044.7818210483799"/>
    <n v="1000.006"/>
    <n v="1203.7783999999999"/>
    <n v="0"/>
    <n v="0"/>
    <n v="0"/>
    <n v="0"/>
    <n v="47680.877337999998"/>
    <n v="64.087200723118201"/>
    <n v="50.779297"/>
    <n v="79.739500000000007"/>
    <x v="1"/>
  </r>
  <r>
    <x v="5"/>
    <x v="0"/>
    <n v="0"/>
    <n v="0"/>
    <n v="0"/>
    <n v="0"/>
    <n v="794732.97699999996"/>
    <n v="1103.7958013888799"/>
    <n v="1020.3393600000001"/>
    <n v="1170"/>
    <n v="21500.434706610002"/>
    <n v="29.8617148702916"/>
    <n v="0"/>
    <n v="251.05667"/>
    <n v="116634.502071"/>
    <n v="161.9923639875"/>
    <n v="122.58844999999999"/>
    <n v="207.53026"/>
    <x v="1"/>
  </r>
  <r>
    <x v="5"/>
    <x v="1"/>
    <n v="40615.786822000002"/>
    <n v="56.410815030555497"/>
    <n v="37.145091999999998"/>
    <n v="72.651139999999998"/>
    <n v="752375.63453000004"/>
    <n v="1044.96615906944"/>
    <n v="1000.0268600000001"/>
    <n v="1184.8794"/>
    <n v="0"/>
    <n v="0"/>
    <n v="0"/>
    <n v="0"/>
    <n v="48575.591163999998"/>
    <n v="67.466098838888797"/>
    <n v="52.636448000000001"/>
    <n v="82.651139999999998"/>
    <x v="1"/>
  </r>
  <r>
    <x v="6"/>
    <x v="0"/>
    <n v="0"/>
    <n v="0"/>
    <n v="0"/>
    <n v="0"/>
    <n v="826951.74873999995"/>
    <n v="1111.49428594086"/>
    <n v="1020.6865"/>
    <n v="1170"/>
    <n v="55.66095"/>
    <n v="7.4813104838709593E-2"/>
    <n v="0"/>
    <n v="35.079987000000003"/>
    <n v="132428.17452999999"/>
    <n v="177.99485823924701"/>
    <n v="133.61655999999999"/>
    <n v="216.96768"/>
    <x v="1"/>
  </r>
  <r>
    <x v="6"/>
    <x v="1"/>
    <n v="49548.632942999997"/>
    <n v="66.597624923387002"/>
    <n v="44.248829999999998"/>
    <n v="87.823070000000001"/>
    <n v="790622.53751000005"/>
    <n v="1062.6647009543001"/>
    <n v="1000.08124"/>
    <n v="1225"/>
    <n v="0"/>
    <n v="0"/>
    <n v="0"/>
    <n v="0"/>
    <n v="57917.977513999998"/>
    <n v="77.846743970430097"/>
    <n v="59.198509999999999"/>
    <n v="97.823070000000001"/>
    <x v="1"/>
  </r>
  <r>
    <x v="7"/>
    <x v="0"/>
    <n v="0"/>
    <n v="0"/>
    <n v="0"/>
    <n v="0"/>
    <n v="825936.8112"/>
    <n v="1110.1301225806401"/>
    <n v="1020.97876"/>
    <n v="1170"/>
    <n v="286.62463430000003"/>
    <n v="0.38524816438171999"/>
    <n v="0"/>
    <n v="85.376434000000003"/>
    <n v="129792.16624999999"/>
    <n v="174.45183635752599"/>
    <n v="131.7492"/>
    <n v="211.96535"/>
    <x v="1"/>
  </r>
  <r>
    <x v="7"/>
    <x v="1"/>
    <n v="50480.163135000003"/>
    <n v="67.849681633064506"/>
    <n v="42.477393999999997"/>
    <n v="86.087599999999995"/>
    <n v="794032.83586999995"/>
    <n v="1067.2484353091299"/>
    <n v="1000.24805"/>
    <n v="1225"/>
    <n v="0"/>
    <n v="0"/>
    <n v="0"/>
    <n v="0"/>
    <n v="58687.995661000001"/>
    <n v="78.881714598118194"/>
    <n v="57.56456"/>
    <n v="96.087599999999995"/>
    <x v="1"/>
  </r>
  <r>
    <x v="8"/>
    <x v="0"/>
    <n v="0"/>
    <n v="0"/>
    <n v="0"/>
    <n v="0"/>
    <n v="793225.84126000002"/>
    <n v="1101.70255730555"/>
    <n v="1020.0291999999999"/>
    <n v="1170"/>
    <n v="6928.7826857600003"/>
    <n v="9.6233092857777702"/>
    <n v="0"/>
    <n v="188.26273"/>
    <n v="115112.230545"/>
    <n v="159.878097979166"/>
    <n v="116.46420000000001"/>
    <n v="207.68441999999999"/>
    <x v="1"/>
  </r>
  <r>
    <x v="8"/>
    <x v="1"/>
    <n v="48150.601977999999"/>
    <n v="66.875836080555501"/>
    <n v="39.426215999999997"/>
    <n v="82.011780000000002"/>
    <n v="763192.74331000005"/>
    <n v="1059.98992126388"/>
    <n v="1000.31445"/>
    <n v="1225"/>
    <n v="0"/>
    <n v="0"/>
    <n v="0"/>
    <n v="0"/>
    <n v="56199.344916000002"/>
    <n v="78.054645716666599"/>
    <n v="54.229145000000003"/>
    <n v="92.011780000000002"/>
    <x v="1"/>
  </r>
  <r>
    <x v="9"/>
    <x v="0"/>
    <n v="0"/>
    <n v="0"/>
    <n v="0"/>
    <n v="0"/>
    <n v="822676.71025"/>
    <n v="1105.7482664650499"/>
    <n v="1020.20776"/>
    <n v="1170"/>
    <n v="2702.5207292999999"/>
    <n v="3.6324203350806399"/>
    <n v="0"/>
    <n v="179.56344999999999"/>
    <n v="115672.89866399999"/>
    <n v="155.47432616129001"/>
    <n v="117.44694"/>
    <n v="195.87456"/>
    <x v="1"/>
  </r>
  <r>
    <x v="9"/>
    <x v="1"/>
    <n v="49960.718252999999"/>
    <n v="67.151503028225804"/>
    <n v="53.198039999999999"/>
    <n v="83.478250000000003"/>
    <n v="779736.65165999997"/>
    <n v="1048.0331339516099"/>
    <n v="1000.0513999999999"/>
    <n v="1210.3762999999999"/>
    <n v="0"/>
    <n v="0"/>
    <n v="0"/>
    <n v="0"/>
    <n v="58466.433388999998"/>
    <n v="78.583915845430099"/>
    <n v="67.380089999999996"/>
    <n v="93.478250000000003"/>
    <x v="1"/>
  </r>
  <r>
    <x v="10"/>
    <x v="0"/>
    <n v="0"/>
    <n v="0"/>
    <n v="0"/>
    <n v="0"/>
    <n v="792805.27494999999"/>
    <n v="1101.1184374305501"/>
    <n v="1020.06177"/>
    <n v="1170"/>
    <n v="20239.815472999999"/>
    <n v="28.110854823611099"/>
    <n v="0"/>
    <n v="269.85050000000001"/>
    <n v="113245.097973"/>
    <n v="157.284858295833"/>
    <n v="123.52864"/>
    <n v="196.31489999999999"/>
    <x v="1"/>
  </r>
  <r>
    <x v="10"/>
    <x v="1"/>
    <n v="47284.021759000003"/>
    <n v="65.672252443055498"/>
    <n v="50.603682999999997"/>
    <n v="78.728359999999995"/>
    <n v="757842.28200999997"/>
    <n v="1052.5587250138799"/>
    <n v="1000.1909000000001"/>
    <n v="1218.3489999999999"/>
    <n v="0"/>
    <n v="0"/>
    <n v="0"/>
    <n v="0"/>
    <n v="54085.706910000001"/>
    <n v="75.119037375000005"/>
    <n v="61.929870000000001"/>
    <n v="88.077160000000006"/>
    <x v="1"/>
  </r>
  <r>
    <x v="11"/>
    <x v="0"/>
    <n v="0"/>
    <n v="0"/>
    <n v="0"/>
    <n v="0"/>
    <n v="809743.58039000002"/>
    <n v="1088.36502740591"/>
    <n v="1020.146"/>
    <n v="1170"/>
    <n v="19329.1486243"/>
    <n v="25.9800384735215"/>
    <n v="0"/>
    <n v="234.25504000000001"/>
    <n v="125160.938886"/>
    <n v="168.22706839516101"/>
    <n v="126.927986"/>
    <n v="212.64868000000001"/>
    <x v="1"/>
  </r>
  <r>
    <x v="11"/>
    <x v="1"/>
    <n v="56017.455435999997"/>
    <n v="75.292278811827899"/>
    <n v="53.255093000000002"/>
    <n v="94.654399999999995"/>
    <n v="782655.31709999999"/>
    <n v="1051.95607137096"/>
    <n v="1000.09485"/>
    <n v="1192.1101000000001"/>
    <n v="0"/>
    <n v="0"/>
    <n v="0"/>
    <n v="0"/>
    <n v="63021.612464999998"/>
    <n v="84.706468366935397"/>
    <n v="65.784774999999996"/>
    <n v="104.28079"/>
    <x v="1"/>
  </r>
  <r>
    <x v="12"/>
    <x v="0"/>
    <n v="0"/>
    <n v="0"/>
    <n v="0"/>
    <n v="0"/>
    <n v="818485.07180000003"/>
    <n v="1100.1143438172001"/>
    <n v="1020.6863"/>
    <n v="1170"/>
    <n v="8955.6773112999999"/>
    <n v="12.037200687231101"/>
    <n v="0"/>
    <n v="197.50021000000001"/>
    <n v="129787.34114999999"/>
    <n v="174.44535100806399"/>
    <n v="138.07563999999999"/>
    <n v="209.69322"/>
    <x v="1"/>
  </r>
  <r>
    <x v="12"/>
    <x v="1"/>
    <n v="58509.005681000002"/>
    <n v="78.641136668010702"/>
    <n v="57.911377000000002"/>
    <n v="97.329539999999994"/>
    <n v="790434.66422999999"/>
    <n v="1062.4121831048301"/>
    <n v="1000.0945"/>
    <n v="1225"/>
    <n v="0"/>
    <n v="0"/>
    <n v="0"/>
    <n v="0"/>
    <n v="64879.582920000001"/>
    <n v="87.203740483870902"/>
    <n v="70.581059999999994"/>
    <n v="105.52449"/>
    <x v="1"/>
  </r>
  <r>
    <x v="13"/>
    <x v="0"/>
    <n v="0"/>
    <n v="0"/>
    <n v="0"/>
    <n v="0"/>
    <n v="765912.08473999996"/>
    <n v="1100.4483976149399"/>
    <n v="1020.2229"/>
    <n v="1170"/>
    <n v="5851.3834180000003"/>
    <n v="8.4071600833333306"/>
    <n v="0"/>
    <n v="194.96707000000001"/>
    <n v="118501.76076999999"/>
    <n v="170.26115053160899"/>
    <n v="127.97579"/>
    <n v="211.39442"/>
    <x v="1"/>
  </r>
  <r>
    <x v="13"/>
    <x v="1"/>
    <n v="48211.015169999999"/>
    <n v="69.268699956896498"/>
    <n v="45.708419999999997"/>
    <n v="86.524460000000005"/>
    <n v="736460.60277999996"/>
    <n v="1058.1330499712601"/>
    <n v="1000.0590999999999"/>
    <n v="1225"/>
    <n v="2.9306450000000002"/>
    <n v="4.21069683908045E-3"/>
    <n v="0"/>
    <n v="2.9306450000000002"/>
    <n v="55661.110321"/>
    <n v="79.972859656609103"/>
    <n v="59.714500000000001"/>
    <n v="97.792630000000003"/>
    <x v="1"/>
  </r>
  <r>
    <x v="14"/>
    <x v="0"/>
    <n v="0"/>
    <n v="0"/>
    <n v="0"/>
    <n v="0"/>
    <n v="821011.96037999995"/>
    <n v="1103.5106994354801"/>
    <n v="1020.26294"/>
    <n v="1170"/>
    <n v="21844.433706700001"/>
    <n v="29.3607979928763"/>
    <n v="0"/>
    <n v="253.71695"/>
    <n v="116766.92583199999"/>
    <n v="156.944792784946"/>
    <n v="117.331345"/>
    <n v="202.03688"/>
    <x v="1"/>
  </r>
  <r>
    <x v="14"/>
    <x v="1"/>
    <n v="47721.100762000002"/>
    <n v="64.141264465053695"/>
    <n v="41.075405000000003"/>
    <n v="82.364493999999993"/>
    <n v="784433.41001999995"/>
    <n v="1054.3459812096701"/>
    <n v="1000.1913500000001"/>
    <n v="1224.6895999999999"/>
    <n v="177.38309760000001"/>
    <n v="0.238418141935483"/>
    <n v="0"/>
    <n v="47.767184999999998"/>
    <n v="55452.843937999998"/>
    <n v="74.533392389784893"/>
    <n v="54.647170000000003"/>
    <n v="94.603189999999998"/>
    <x v="1"/>
  </r>
  <r>
    <x v="15"/>
    <x v="0"/>
    <n v="0"/>
    <n v="0"/>
    <n v="0"/>
    <n v="0"/>
    <n v="786996.29223000002"/>
    <n v="1093.050405875"/>
    <n v="1020.19543"/>
    <n v="1170"/>
    <n v="24834.085551"/>
    <n v="34.491785487500003"/>
    <n v="0"/>
    <n v="308.81900000000002"/>
    <n v="112053.606772"/>
    <n v="155.630009405555"/>
    <n v="119.126015"/>
    <n v="201.05891"/>
    <x v="1"/>
  </r>
  <r>
    <x v="15"/>
    <x v="1"/>
    <n v="41646.918046999999"/>
    <n v="57.8429417319444"/>
    <n v="38.137023999999997"/>
    <n v="82.060469999999995"/>
    <n v="755139.23432000005"/>
    <n v="1048.80449211111"/>
    <n v="1000.29767"/>
    <n v="1225"/>
    <n v="800.86982339999997"/>
    <n v="1.1123191991666601"/>
    <n v="0"/>
    <n v="106.58822000000001"/>
    <n v="49265.701008000004"/>
    <n v="68.424584733333305"/>
    <n v="51.403404000000002"/>
    <n v="93.420590000000004"/>
    <x v="1"/>
  </r>
  <r>
    <x v="16"/>
    <x v="0"/>
    <n v="0"/>
    <n v="0"/>
    <n v="0"/>
    <n v="0"/>
    <n v="818038.73540000001"/>
    <n v="1099.5144293010701"/>
    <n v="1020.05396"/>
    <n v="1170"/>
    <n v="14764.274461110001"/>
    <n v="19.844454920846701"/>
    <n v="0"/>
    <n v="238.13217"/>
    <n v="119137.14414"/>
    <n v="160.13057008064499"/>
    <n v="121.14842"/>
    <n v="199.65593000000001"/>
    <x v="1"/>
  </r>
  <r>
    <x v="16"/>
    <x v="1"/>
    <n v="39145.990895000003"/>
    <n v="52.615579159946201"/>
    <n v="35.427259999999997"/>
    <n v="69.529409999999999"/>
    <n v="777732.79767999996"/>
    <n v="1045.33978182795"/>
    <n v="1000.08875"/>
    <n v="1210.3376000000001"/>
    <n v="10.136298999999999"/>
    <n v="1.3624057795698899E-2"/>
    <n v="0"/>
    <n v="10.136298999999999"/>
    <n v="47276.875845000002"/>
    <n v="63.544187963709597"/>
    <n v="50.217486999999998"/>
    <n v="80.789619999999999"/>
    <x v="1"/>
  </r>
  <r>
    <x v="17"/>
    <x v="0"/>
    <n v="0"/>
    <n v="0"/>
    <n v="0"/>
    <n v="0"/>
    <n v="787986.99485000002"/>
    <n v="1094.42638173611"/>
    <n v="1020.0951"/>
    <n v="1170"/>
    <n v="17420.564919870001"/>
    <n v="24.195229055374998"/>
    <n v="0"/>
    <n v="251.94547"/>
    <n v="122910.73761900001"/>
    <n v="170.70935780416599"/>
    <n v="124.90407"/>
    <n v="216.96777"/>
    <x v="1"/>
  </r>
  <r>
    <x v="17"/>
    <x v="1"/>
    <n v="40625.601838000002"/>
    <n v="56.424446997222198"/>
    <n v="36.958550000000002"/>
    <n v="73.677170000000004"/>
    <n v="752736.82077999995"/>
    <n v="1045.4678066388799"/>
    <n v="1000.01526"/>
    <n v="1200.2229"/>
    <n v="0"/>
    <n v="0"/>
    <n v="0"/>
    <n v="0"/>
    <n v="48604.036893999997"/>
    <n v="67.5056067972222"/>
    <n v="52.471780000000003"/>
    <n v="84.099249999999998"/>
    <x v="1"/>
  </r>
  <r>
    <x v="18"/>
    <x v="0"/>
    <n v="0"/>
    <n v="0"/>
    <n v="0"/>
    <n v="0"/>
    <n v="816516.64644000004"/>
    <n v="1097.46861080645"/>
    <n v="1020.7051"/>
    <n v="1170"/>
    <n v="2971.8467644000002"/>
    <n v="3.9944176940860201"/>
    <n v="0"/>
    <n v="123.30410999999999"/>
    <n v="137327.55055000001"/>
    <n v="184.58004106182699"/>
    <n v="134.85316"/>
    <n v="232.21785"/>
    <x v="1"/>
  </r>
  <r>
    <x v="18"/>
    <x v="1"/>
    <n v="48277.329447999997"/>
    <n v="64.888883666666601"/>
    <n v="44.862029999999997"/>
    <n v="90.881789999999995"/>
    <n v="782122.11254999996"/>
    <n v="1051.2393985886999"/>
    <n v="1000.2856"/>
    <n v="1194.6871000000001"/>
    <n v="0"/>
    <n v="0"/>
    <n v="0"/>
    <n v="0"/>
    <n v="56668.537772999996"/>
    <n v="76.167389479838704"/>
    <n v="59.538400000000003"/>
    <n v="101.15488999999999"/>
    <x v="1"/>
  </r>
  <r>
    <x v="19"/>
    <x v="0"/>
    <n v="0"/>
    <n v="0"/>
    <n v="0"/>
    <n v="0"/>
    <n v="819965.16185000003"/>
    <n v="1102.1037121639699"/>
    <n v="1020.18933"/>
    <n v="1170"/>
    <n v="81.082336900000001"/>
    <n v="0.108981635618279"/>
    <n v="0"/>
    <n v="41.335845999999997"/>
    <n v="137692.43900000001"/>
    <n v="185.07048252688099"/>
    <n v="135.69254000000001"/>
    <n v="235.68098000000001"/>
    <x v="1"/>
  </r>
  <r>
    <x v="19"/>
    <x v="1"/>
    <n v="51669.815258000002"/>
    <n v="69.448676422042993"/>
    <n v="43.953330000000001"/>
    <n v="87.845470000000006"/>
    <n v="787420.14853999997"/>
    <n v="1058.3604147043"/>
    <n v="1000.1797"/>
    <n v="1196.8269"/>
    <n v="0"/>
    <n v="0"/>
    <n v="0"/>
    <n v="0"/>
    <n v="59835.564127999998"/>
    <n v="80.4241453333333"/>
    <n v="58.567303000000003"/>
    <n v="97.845470000000006"/>
    <x v="1"/>
  </r>
  <r>
    <x v="20"/>
    <x v="0"/>
    <n v="0"/>
    <n v="0"/>
    <n v="0"/>
    <n v="0"/>
    <n v="798487.73332"/>
    <n v="1109.0107407222199"/>
    <n v="1020.0974"/>
    <n v="1170"/>
    <n v="7144.3383543999998"/>
    <n v="9.9226921588888803"/>
    <n v="0"/>
    <n v="213.55343999999999"/>
    <n v="122844.659241"/>
    <n v="170.61758227916599"/>
    <n v="123.12994"/>
    <n v="215.6926"/>
    <x v="1"/>
  </r>
  <r>
    <x v="20"/>
    <x v="1"/>
    <n v="48724.791255999997"/>
    <n v="67.673321188888806"/>
    <n v="52.590716999999998"/>
    <n v="82.905500000000004"/>
    <n v="757782.07750000001"/>
    <n v="1052.47510763888"/>
    <n v="1000.2388"/>
    <n v="1225"/>
    <n v="0"/>
    <n v="0"/>
    <n v="0"/>
    <n v="0"/>
    <n v="56751.538404999999"/>
    <n v="78.821581118055505"/>
    <n v="66.382670000000005"/>
    <n v="93.243629999999996"/>
    <x v="1"/>
  </r>
  <r>
    <x v="21"/>
    <x v="0"/>
    <n v="0"/>
    <n v="0"/>
    <n v="0"/>
    <n v="0"/>
    <n v="828330.75543999998"/>
    <n v="1113.34778956989"/>
    <n v="1020.2886"/>
    <n v="1170"/>
    <n v="3275.92866"/>
    <n v="4.4031299193548303"/>
    <n v="0"/>
    <n v="164.99936"/>
    <n v="122352.09660999999"/>
    <n v="164.45174275537599"/>
    <n v="118.25502"/>
    <n v="214.87762000000001"/>
    <x v="1"/>
  </r>
  <r>
    <x v="21"/>
    <x v="1"/>
    <n v="49820.435182000001"/>
    <n v="66.962950513440802"/>
    <n v="53.047620000000002"/>
    <n v="86.665694999999999"/>
    <n v="781615.02836999996"/>
    <n v="1050.55783383064"/>
    <n v="1000.0044"/>
    <n v="1223.0954999999999"/>
    <n v="0"/>
    <n v="0"/>
    <n v="0"/>
    <n v="0"/>
    <n v="58331.427637000001"/>
    <n v="78.402456501344005"/>
    <n v="67.260574000000005"/>
    <n v="96.890649999999994"/>
    <x v="1"/>
  </r>
  <r>
    <x v="22"/>
    <x v="0"/>
    <n v="0"/>
    <n v="0"/>
    <n v="0"/>
    <n v="0"/>
    <n v="799235.28147000005"/>
    <n v="1110.0490020416601"/>
    <n v="1020.0282999999999"/>
    <n v="1170"/>
    <n v="21675.850160919999"/>
    <n v="30.105347445722199"/>
    <n v="0"/>
    <n v="257.2208"/>
    <n v="119094.21190900001"/>
    <n v="165.408627651388"/>
    <n v="124.562"/>
    <n v="209.29392999999999"/>
    <x v="1"/>
  </r>
  <r>
    <x v="22"/>
    <x v="1"/>
    <n v="51195.416815999997"/>
    <n v="71.104745577777706"/>
    <n v="49.296143000000001"/>
    <n v="88.86"/>
    <n v="761371.92053"/>
    <n v="1057.46100073611"/>
    <n v="1000.18896"/>
    <n v="1225"/>
    <n v="0"/>
    <n v="0"/>
    <n v="0"/>
    <n v="0"/>
    <n v="57902.157513999999"/>
    <n v="80.419663213888796"/>
    <n v="61.024635000000004"/>
    <n v="98.414259999999999"/>
    <x v="1"/>
  </r>
  <r>
    <x v="23"/>
    <x v="0"/>
    <n v="0"/>
    <n v="0"/>
    <n v="0"/>
    <n v="0"/>
    <n v="818613.58536000003"/>
    <n v="1100.28707709677"/>
    <n v="1020.7173"/>
    <n v="1170"/>
    <n v="20282.1816263"/>
    <n v="27.260996809542998"/>
    <n v="0"/>
    <n v="247.48116999999999"/>
    <n v="130519.21308"/>
    <n v="175.42904983870901"/>
    <n v="135.00017"/>
    <n v="218.75153"/>
    <x v="1"/>
  </r>
  <r>
    <x v="23"/>
    <x v="1"/>
    <n v="56956.919355999999"/>
    <n v="76.554999134408604"/>
    <n v="58.306449999999998"/>
    <n v="94.949036000000007"/>
    <n v="785075.15873000002"/>
    <n v="1055.2085466801"/>
    <n v="1000.2898"/>
    <n v="1202.5074"/>
    <n v="0"/>
    <n v="0"/>
    <n v="0"/>
    <n v="0"/>
    <n v="63827.695986999999"/>
    <n v="85.789913961021497"/>
    <n v="68.325905000000006"/>
    <n v="103.39641"/>
    <x v="1"/>
  </r>
  <r>
    <x v="24"/>
    <x v="0"/>
    <n v="0"/>
    <n v="0"/>
    <n v="0"/>
    <n v="0"/>
    <n v="824787.47906000004"/>
    <n v="1108.5853213171999"/>
    <n v="1020.12317"/>
    <n v="1170"/>
    <n v="8441.3107596999998"/>
    <n v="11.345847795295599"/>
    <n v="0"/>
    <n v="177.22379000000001"/>
    <n v="134287.65366000001"/>
    <n v="180.49415814516101"/>
    <n v="141.35246000000001"/>
    <n v="224.66347999999999"/>
    <x v="1"/>
  </r>
  <r>
    <x v="24"/>
    <x v="1"/>
    <n v="53690.321215000004"/>
    <n v="72.164410235215001"/>
    <n v="53.787838000000001"/>
    <n v="86.580200000000005"/>
    <n v="795353.32276000001"/>
    <n v="1069.02328327956"/>
    <n v="1000.06323"/>
    <n v="1225"/>
    <n v="781.00385976999996"/>
    <n v="1.0497363706586"/>
    <n v="0"/>
    <n v="60.035767"/>
    <n v="60000.612713000002"/>
    <n v="80.645984829301"/>
    <n v="65.951419999999999"/>
    <n v="98.199939999999998"/>
    <x v="1"/>
  </r>
  <r>
    <x v="25"/>
    <x v="0"/>
    <n v="0"/>
    <n v="0"/>
    <n v="0"/>
    <n v="0"/>
    <n v="745375.14752"/>
    <n v="1109.18920761904"/>
    <n v="1020.06274"/>
    <n v="1170"/>
    <n v="3872.0088940999999"/>
    <n v="5.7619179971726098"/>
    <n v="0"/>
    <n v="139.64107999999999"/>
    <n v="119815.19138"/>
    <n v="178.29641574404701"/>
    <n v="137.43661"/>
    <n v="228.40652"/>
    <x v="1"/>
  </r>
  <r>
    <x v="25"/>
    <x v="1"/>
    <n v="48901.212692000001"/>
    <n v="72.769661744047596"/>
    <n v="54.980457000000001"/>
    <n v="89.624724999999998"/>
    <n v="711818.52286999999"/>
    <n v="1059.2537542708301"/>
    <n v="1000.44073"/>
    <n v="1225"/>
    <n v="0"/>
    <n v="0"/>
    <n v="0"/>
    <n v="0"/>
    <n v="56021.204381000003"/>
    <n v="83.364887471726107"/>
    <n v="67.623059999999995"/>
    <n v="100.4722"/>
    <x v="1"/>
  </r>
  <r>
    <x v="26"/>
    <x v="0"/>
    <n v="0"/>
    <n v="0"/>
    <n v="0"/>
    <n v="0"/>
    <n v="827222.18749000004"/>
    <n v="1111.8577788844"/>
    <n v="1020.51526"/>
    <n v="1170"/>
    <n v="24836.751325699999"/>
    <n v="33.382730276478398"/>
    <n v="0"/>
    <n v="261.16412000000003"/>
    <n v="121326.003977"/>
    <n v="163.07258599059099"/>
    <n v="119.61879999999999"/>
    <n v="226.33134000000001"/>
    <x v="1"/>
  </r>
  <r>
    <x v="26"/>
    <x v="1"/>
    <n v="49216.862517000001"/>
    <n v="66.151696931451596"/>
    <n v="48.187396999999997"/>
    <n v="81.392714999999995"/>
    <n v="786678.96741000004"/>
    <n v="1057.36420350806"/>
    <n v="1000.19946"/>
    <n v="1225"/>
    <n v="172.46103553"/>
    <n v="0.23180246711021499"/>
    <n v="0"/>
    <n v="54.349007"/>
    <n v="56859.992298999998"/>
    <n v="76.424720831989205"/>
    <n v="60.933349999999997"/>
    <n v="92.701965000000001"/>
    <x v="1"/>
  </r>
  <r>
    <x v="27"/>
    <x v="0"/>
    <n v="0"/>
    <n v="0"/>
    <n v="0"/>
    <n v="0"/>
    <n v="799332.93474000006"/>
    <n v="1110.18463158333"/>
    <n v="1020.1603"/>
    <n v="1170"/>
    <n v="31567.407254999998"/>
    <n v="43.843621187499998"/>
    <n v="0"/>
    <n v="315.79703000000001"/>
    <n v="118634.614285"/>
    <n v="164.770297618055"/>
    <n v="116.83411"/>
    <n v="224.61593999999999"/>
    <x v="1"/>
  </r>
  <r>
    <x v="27"/>
    <x v="1"/>
    <n v="43702.413252999999"/>
    <n v="60.697796184722201"/>
    <n v="38.087542999999997"/>
    <n v="82.755579999999995"/>
    <n v="757257.34903000004"/>
    <n v="1051.74631809722"/>
    <n v="1000.1134"/>
    <n v="1225"/>
    <n v="624.41866434999997"/>
    <n v="0.86724814493055502"/>
    <n v="0"/>
    <n v="63.366979999999998"/>
    <n v="51215.505974"/>
    <n v="71.1326471861111"/>
    <n v="51.323900000000002"/>
    <n v="94.397099999999995"/>
    <x v="1"/>
  </r>
  <r>
    <x v="28"/>
    <x v="0"/>
    <n v="0"/>
    <n v="0"/>
    <n v="0"/>
    <n v="0"/>
    <n v="828748.36069999996"/>
    <n v="1113.9090869623601"/>
    <n v="1020.26697"/>
    <n v="1170"/>
    <n v="12260.34708756"/>
    <n v="16.478961139193501"/>
    <n v="0"/>
    <n v="256.60593"/>
    <n v="128919.61152999999"/>
    <n v="173.27904775537601"/>
    <n v="122.43442"/>
    <n v="225.10300000000001"/>
    <x v="1"/>
  </r>
  <r>
    <x v="28"/>
    <x v="1"/>
    <n v="42349.754903000001"/>
    <n v="56.921713579300999"/>
    <n v="34.950769999999999"/>
    <n v="78.245350000000002"/>
    <n v="779678.60473000002"/>
    <n v="1047.9551138843999"/>
    <n v="1000.0107400000001"/>
    <n v="1223.8955000000001"/>
    <n v="32.479010799999998"/>
    <n v="4.36545844086021E-2"/>
    <n v="0"/>
    <n v="26.959140000000001"/>
    <n v="50595.029274"/>
    <n v="68.0040716048387"/>
    <n v="50.713850000000001"/>
    <n v="89.291954000000004"/>
    <x v="1"/>
  </r>
  <r>
    <x v="29"/>
    <x v="0"/>
    <n v="0"/>
    <n v="0"/>
    <n v="0"/>
    <n v="0"/>
    <n v="798515.8554"/>
    <n v="1109.04979916666"/>
    <n v="1020.04114"/>
    <n v="1170"/>
    <n v="22009.28573236"/>
    <n v="30.568452406055499"/>
    <n v="0"/>
    <n v="277.27573000000001"/>
    <n v="130912.05265"/>
    <n v="181.822295347222"/>
    <n v="126.65425"/>
    <n v="238.01381000000001"/>
    <x v="1"/>
  </r>
  <r>
    <x v="29"/>
    <x v="1"/>
    <n v="41123.925675999999"/>
    <n v="57.116563438888797"/>
    <n v="37.373269999999998"/>
    <n v="73.549120000000002"/>
    <n v="752003.23840000003"/>
    <n v="1044.44894222222"/>
    <n v="1000.05524"/>
    <n v="1191.1853000000001"/>
    <n v="0"/>
    <n v="0"/>
    <n v="0"/>
    <n v="0"/>
    <n v="49110.973241"/>
    <n v="68.209685056944394"/>
    <n v="52.944991999999999"/>
    <n v="83.60163"/>
    <x v="1"/>
  </r>
  <r>
    <x v="30"/>
    <x v="0"/>
    <n v="0"/>
    <n v="0"/>
    <n v="0"/>
    <n v="0"/>
    <n v="828306.96028"/>
    <n v="1113.3158068279499"/>
    <n v="1020.7947"/>
    <n v="1170"/>
    <n v="2472.2540109000001"/>
    <n v="3.3229220576612901"/>
    <n v="0"/>
    <n v="140.19149999999999"/>
    <n v="145184.70360000001"/>
    <n v="195.140730645161"/>
    <n v="134.23865000000001"/>
    <n v="250.62629999999999"/>
    <x v="1"/>
  </r>
  <r>
    <x v="30"/>
    <x v="1"/>
    <n v="48583.376252000002"/>
    <n v="65.300236897849402"/>
    <n v="44.169037000000003"/>
    <n v="87.067374999999998"/>
    <n v="781214.91636999999"/>
    <n v="1050.0200488844"/>
    <n v="1000.17944"/>
    <n v="1197.7716"/>
    <n v="0"/>
    <n v="0"/>
    <n v="0"/>
    <n v="0"/>
    <n v="56963.958042999999"/>
    <n v="76.564459735214996"/>
    <n v="58.692250000000001"/>
    <n v="97.067374999999998"/>
    <x v="1"/>
  </r>
  <r>
    <x v="31"/>
    <x v="0"/>
    <n v="0"/>
    <n v="0"/>
    <n v="0"/>
    <n v="0"/>
    <n v="831790.2439"/>
    <n v="1117.9976396505299"/>
    <n v="1020.2622"/>
    <n v="1170"/>
    <n v="648.16410199999996"/>
    <n v="0.87118830913978396"/>
    <n v="0"/>
    <n v="100.34262"/>
    <n v="143343.18041"/>
    <n v="192.665565067204"/>
    <n v="135.28229999999999"/>
    <n v="243.77665999999999"/>
    <x v="1"/>
  </r>
  <r>
    <x v="31"/>
    <x v="1"/>
    <n v="52454.152259000002"/>
    <n v="70.5028928212365"/>
    <n v="55.190998"/>
    <n v="86.064250000000001"/>
    <n v="785060.95999"/>
    <n v="1055.18946235215"/>
    <n v="1000.088"/>
    <n v="1208.9059"/>
    <n v="0"/>
    <n v="0"/>
    <n v="0"/>
    <n v="0"/>
    <n v="60601.567620000002"/>
    <n v="81.453719919354796"/>
    <n v="68.81317"/>
    <n v="96.064250000000001"/>
    <x v="1"/>
  </r>
  <r>
    <x v="32"/>
    <x v="0"/>
    <n v="0"/>
    <n v="0"/>
    <n v="0"/>
    <n v="0"/>
    <n v="807032.35944999999"/>
    <n v="1120.8782770138801"/>
    <n v="1020.01025"/>
    <n v="1170"/>
    <n v="7896.4898470400003"/>
    <n v="10.967347009777701"/>
    <n v="0"/>
    <n v="221.67153999999999"/>
    <n v="127057.473686"/>
    <n v="176.468713452777"/>
    <n v="122.625046"/>
    <n v="227.74759"/>
    <x v="1"/>
  </r>
  <r>
    <x v="32"/>
    <x v="1"/>
    <n v="49039.682376999997"/>
    <n v="68.110669968055504"/>
    <n v="52.852314"/>
    <n v="84.421049999999994"/>
    <n v="756590.88295999996"/>
    <n v="1050.8206707777699"/>
    <n v="1000.03516"/>
    <n v="1225"/>
    <n v="0"/>
    <n v="0"/>
    <n v="0"/>
    <n v="0"/>
    <n v="57074.656610999999"/>
    <n v="79.270356404166606"/>
    <n v="66.839500000000001"/>
    <n v="94.973380000000006"/>
    <x v="1"/>
  </r>
  <r>
    <x v="33"/>
    <x v="0"/>
    <n v="0"/>
    <n v="0"/>
    <n v="0"/>
    <n v="0"/>
    <n v="832589.50335999997"/>
    <n v="1119.07191311827"/>
    <n v="1020.2119"/>
    <n v="1170"/>
    <n v="2942.9872790999998"/>
    <n v="3.9556280633064498"/>
    <n v="0"/>
    <n v="148.64517000000001"/>
    <n v="126440.91742500001"/>
    <n v="169.94746965725801"/>
    <n v="120.99572000000001"/>
    <n v="222.61803"/>
    <x v="1"/>
  </r>
  <r>
    <x v="33"/>
    <x v="1"/>
    <n v="50070.962290000003"/>
    <n v="67.299680497311797"/>
    <n v="54.04851"/>
    <n v="82.441469999999995"/>
    <n v="782601.90376999998"/>
    <n v="1051.88427926075"/>
    <n v="1000.0037"/>
    <n v="1225"/>
    <n v="0"/>
    <n v="0"/>
    <n v="0"/>
    <n v="0"/>
    <n v="58556.864599"/>
    <n v="78.705463170698906"/>
    <n v="68.192970000000003"/>
    <n v="93.330780000000004"/>
    <x v="1"/>
  </r>
  <r>
    <x v="34"/>
    <x v="0"/>
    <n v="0"/>
    <n v="0"/>
    <n v="0"/>
    <n v="0"/>
    <n v="801855.0514"/>
    <n v="1113.6875713888801"/>
    <n v="1020.09546"/>
    <n v="1170"/>
    <n v="16945.255982899998"/>
    <n v="23.5350777540277"/>
    <n v="0"/>
    <n v="274.98140000000001"/>
    <n v="123716.23918999999"/>
    <n v="171.828109986111"/>
    <n v="125.53144"/>
    <n v="220.29524000000001"/>
    <x v="1"/>
  </r>
  <r>
    <x v="34"/>
    <x v="1"/>
    <n v="52416.646781000003"/>
    <n v="72.800898306944404"/>
    <n v="57.977539999999998"/>
    <n v="87.420810000000003"/>
    <n v="761385.88142999995"/>
    <n v="1057.480390875"/>
    <n v="1000.0158"/>
    <n v="1225"/>
    <n v="0"/>
    <n v="0"/>
    <n v="0"/>
    <n v="0"/>
    <n v="59147.583847000002"/>
    <n v="82.149422009722201"/>
    <n v="68.907929999999993"/>
    <n v="97.636619999999994"/>
    <x v="1"/>
  </r>
  <r>
    <x v="35"/>
    <x v="0"/>
    <n v="0"/>
    <n v="0"/>
    <n v="0"/>
    <n v="0"/>
    <n v="820931.34033000004"/>
    <n v="1103.4023391532201"/>
    <n v="1020.0998499999999"/>
    <n v="1170"/>
    <n v="17799.955495583999"/>
    <n v="23.9246713650322"/>
    <n v="0"/>
    <n v="229.16238000000001"/>
    <n v="132764.33932"/>
    <n v="178.44669263440801"/>
    <n v="137.48775000000001"/>
    <n v="223.56057999999999"/>
    <x v="1"/>
  </r>
  <r>
    <x v="35"/>
    <x v="1"/>
    <n v="57352.328088000002"/>
    <n v="77.086462483870903"/>
    <n v="60.24718"/>
    <n v="91.604510000000005"/>
    <n v="783243.47987000004"/>
    <n v="1052.7466127284899"/>
    <n v="1000.1217"/>
    <n v="1197.3630000000001"/>
    <n v="0"/>
    <n v="0"/>
    <n v="0"/>
    <n v="0"/>
    <n v="64347.944175999997"/>
    <n v="86.4891722795698"/>
    <n v="70.514520000000005"/>
    <n v="100.53626"/>
    <x v="1"/>
  </r>
  <r>
    <x v="36"/>
    <x v="0"/>
    <n v="0"/>
    <n v="0"/>
    <n v="0"/>
    <n v="0"/>
    <n v="824676.85773000005"/>
    <n v="1108.43663673387"/>
    <n v="1020.64465"/>
    <n v="1170"/>
    <n v="8183.0525390000003"/>
    <n v="10.998726530913901"/>
    <n v="0"/>
    <n v="197.50033999999999"/>
    <n v="134872.20787000001"/>
    <n v="181.27984928763399"/>
    <n v="134.03822"/>
    <n v="224.09836000000001"/>
    <x v="1"/>
  </r>
  <r>
    <x v="36"/>
    <x v="1"/>
    <n v="58729.068943999999"/>
    <n v="78.936920623655894"/>
    <n v="61.718155000000003"/>
    <n v="95.872696000000005"/>
    <n v="796132.20791999996"/>
    <n v="1070.0701719354799"/>
    <n v="1000.15295"/>
    <n v="1225"/>
    <n v="0"/>
    <n v="0"/>
    <n v="0"/>
    <n v="0"/>
    <n v="65070.435966999998"/>
    <n v="87.460263396505297"/>
    <n v="72.998360000000005"/>
    <n v="104.876205"/>
    <x v="1"/>
  </r>
  <r>
    <x v="37"/>
    <x v="0"/>
    <n v="0"/>
    <n v="0"/>
    <n v="0"/>
    <n v="0"/>
    <n v="746046.57648000005"/>
    <n v="1110.1883578571401"/>
    <n v="1020.2356"/>
    <n v="1170"/>
    <n v="3036.0118215000002"/>
    <n v="4.5178747343749999"/>
    <n v="0"/>
    <n v="155.64913999999999"/>
    <n v="119742.26571000001"/>
    <n v="178.187895401785"/>
    <n v="135.60329999999999"/>
    <n v="227.69533000000001"/>
    <x v="1"/>
  </r>
  <r>
    <x v="37"/>
    <x v="1"/>
    <n v="50939.206888000001"/>
    <n v="75.802391202380903"/>
    <n v="61.747369999999997"/>
    <n v="89.153853999999995"/>
    <n v="711676.25187000004"/>
    <n v="1059.04204147321"/>
    <n v="1000.56177"/>
    <n v="1225"/>
    <n v="0"/>
    <n v="0"/>
    <n v="0"/>
    <n v="0"/>
    <n v="58015.042694000003"/>
    <n v="86.331908770833294"/>
    <n v="74.33108"/>
    <n v="100.50696000000001"/>
    <x v="1"/>
  </r>
  <r>
    <x v="38"/>
    <x v="0"/>
    <n v="0"/>
    <n v="0"/>
    <n v="0"/>
    <n v="0"/>
    <n v="826945.45180000004"/>
    <n v="1111.4858223118199"/>
    <n v="1020.489"/>
    <n v="1170"/>
    <n v="33283.687489659998"/>
    <n v="44.7361390990053"/>
    <n v="0"/>
    <n v="317.64807000000002"/>
    <n v="121294.846231"/>
    <n v="163.03070729973101"/>
    <n v="119.86142"/>
    <n v="219.78421"/>
    <x v="1"/>
  </r>
  <r>
    <x v="38"/>
    <x v="1"/>
    <n v="53306.313255000001"/>
    <n v="71.648270504032197"/>
    <n v="46.651220000000002"/>
    <n v="88.420959999999994"/>
    <n v="785898.54235"/>
    <n v="1056.31524509408"/>
    <n v="1000.98"/>
    <n v="1225"/>
    <n v="0"/>
    <n v="0"/>
    <n v="0"/>
    <n v="0"/>
    <n v="60946.210032000003"/>
    <n v="81.916948967741902"/>
    <n v="57.838264000000002"/>
    <n v="100.40854"/>
    <x v="1"/>
  </r>
  <r>
    <x v="39"/>
    <x v="0"/>
    <n v="0"/>
    <n v="0"/>
    <n v="0"/>
    <n v="0"/>
    <n v="800033.81078000006"/>
    <n v="1111.15807052777"/>
    <n v="1020.9281999999999"/>
    <n v="1170"/>
    <n v="29624.130978303001"/>
    <n v="41.144626358754103"/>
    <n v="0"/>
    <n v="359.31308000000001"/>
    <n v="118953.304466"/>
    <n v="165.21292286944399"/>
    <n v="117.32437"/>
    <n v="221.71968000000001"/>
    <x v="1"/>
  </r>
  <r>
    <x v="39"/>
    <x v="1"/>
    <n v="43450.070172"/>
    <n v="60.347319683333303"/>
    <n v="38.093269999999997"/>
    <n v="83.806730000000002"/>
    <n v="757904.68064000004"/>
    <n v="1052.6453897777701"/>
    <n v="1000.1316"/>
    <n v="1225"/>
    <n v="234.18208647"/>
    <n v="0.325252897875"/>
    <n v="0"/>
    <n v="93.491990000000001"/>
    <n v="51093.583027000001"/>
    <n v="70.963309759722193"/>
    <n v="50.632674999999999"/>
    <n v="95.894570000000002"/>
    <x v="1"/>
  </r>
  <r>
    <x v="40"/>
    <x v="0"/>
    <n v="0"/>
    <n v="0"/>
    <n v="0"/>
    <n v="0"/>
    <n v="829466.05841000006"/>
    <n v="1114.8737344220399"/>
    <n v="1020.39685"/>
    <n v="1170"/>
    <n v="24192.829375699999"/>
    <n v="32.517243784542998"/>
    <n v="0"/>
    <n v="297.76987000000003"/>
    <n v="126868.51982099999"/>
    <n v="170.52220406048301"/>
    <n v="116.593796"/>
    <n v="223.68781999999999"/>
    <x v="1"/>
  </r>
  <r>
    <x v="40"/>
    <x v="1"/>
    <n v="43095.140495"/>
    <n v="57.923575934139699"/>
    <n v="36.726469999999999"/>
    <n v="74.635599999999997"/>
    <n v="779196.91024999996"/>
    <n v="1047.3076750672001"/>
    <n v="1000.1615"/>
    <n v="1223.7528"/>
    <n v="180.0832925"/>
    <n v="0.24204743615591301"/>
    <n v="0"/>
    <n v="39.203150000000001"/>
    <n v="51354.476411000003"/>
    <n v="69.024833885752599"/>
    <n v="50.722836000000001"/>
    <n v="86.452126000000007"/>
    <x v="1"/>
  </r>
  <r>
    <x v="41"/>
    <x v="0"/>
    <n v="0"/>
    <n v="0"/>
    <n v="0"/>
    <n v="0"/>
    <n v="804032.56233999995"/>
    <n v="1116.7118921388801"/>
    <n v="1020.00305"/>
    <n v="1170"/>
    <n v="30192.033539"/>
    <n v="41.933379915277698"/>
    <n v="0"/>
    <n v="311.03976"/>
    <n v="129257.61775400001"/>
    <n v="179.524469102777"/>
    <n v="125.27536000000001"/>
    <n v="237.44210000000001"/>
    <x v="1"/>
  </r>
  <r>
    <x v="41"/>
    <x v="1"/>
    <n v="42703.842370999999"/>
    <n v="59.310892181944403"/>
    <n v="37.741675999999998"/>
    <n v="76.032120000000006"/>
    <n v="751895.99198000005"/>
    <n v="1044.29998886111"/>
    <n v="1000.2063000000001"/>
    <n v="1191.0769"/>
    <n v="0"/>
    <n v="0"/>
    <n v="0"/>
    <n v="0"/>
    <n v="50713.927658000001"/>
    <n v="70.436010636111106"/>
    <n v="53.088225999999999"/>
    <n v="86.501679999999993"/>
    <x v="1"/>
  </r>
  <r>
    <x v="42"/>
    <x v="0"/>
    <n v="0"/>
    <n v="0"/>
    <n v="0"/>
    <n v="0"/>
    <n v="830118.56094"/>
    <n v="1115.75075395161"/>
    <n v="1020.10596"/>
    <n v="1170"/>
    <n v="4929.0143329800003"/>
    <n v="6.6250192647580599"/>
    <n v="0"/>
    <n v="203.29245"/>
    <n v="145384.10190000001"/>
    <n v="195.40873911290299"/>
    <n v="130.84375"/>
    <n v="252.09791999999999"/>
    <x v="1"/>
  </r>
  <r>
    <x v="42"/>
    <x v="1"/>
    <n v="49688.686463999999"/>
    <n v="66.785868903225804"/>
    <n v="44.258580000000002"/>
    <n v="86.863479999999996"/>
    <n v="782150.09288000001"/>
    <n v="1051.2770065591301"/>
    <n v="1000.00275"/>
    <n v="1197.8982000000001"/>
    <n v="0"/>
    <n v="0"/>
    <n v="0"/>
    <n v="0"/>
    <n v="58034.054126000003"/>
    <n v="78.002760922042995"/>
    <n v="59.140686000000002"/>
    <n v="96.863479999999996"/>
    <x v="1"/>
  </r>
  <r>
    <x v="43"/>
    <x v="0"/>
    <n v="0"/>
    <n v="0"/>
    <n v="0"/>
    <n v="0"/>
    <n v="832178.49346000003"/>
    <n v="1118.5194804569801"/>
    <n v="1020.3899"/>
    <n v="1170"/>
    <n v="1520.4540225999999"/>
    <n v="2.04362099811827"/>
    <n v="0"/>
    <n v="144.37710000000001"/>
    <n v="143839.53732999999"/>
    <n v="193.33271146505299"/>
    <n v="131.97644"/>
    <n v="250.09666000000001"/>
    <x v="1"/>
  </r>
  <r>
    <x v="43"/>
    <x v="1"/>
    <n v="52599.540516000001"/>
    <n v="70.698307145161195"/>
    <n v="55.186915999999997"/>
    <n v="86.573710000000005"/>
    <n v="784213.91442000004"/>
    <n v="1054.0509602419299"/>
    <n v="1000.0034000000001"/>
    <n v="1202.0735"/>
    <n v="0"/>
    <n v="0"/>
    <n v="0"/>
    <n v="0"/>
    <n v="60745.904939"/>
    <n v="81.6477216922043"/>
    <n v="69.358469999999997"/>
    <n v="96.573710000000005"/>
    <x v="1"/>
  </r>
  <r>
    <x v="44"/>
    <x v="0"/>
    <n v="0"/>
    <n v="0"/>
    <n v="0"/>
    <n v="0"/>
    <n v="806598.13856999995"/>
    <n v="1120.2751924583299"/>
    <n v="1020.5928"/>
    <n v="1170"/>
    <n v="11318.448956599999"/>
    <n v="15.7200679952777"/>
    <n v="0"/>
    <n v="222.11685"/>
    <n v="128186.88086"/>
    <n v="178.03733452777701"/>
    <n v="126.62415"/>
    <n v="235.25210000000001"/>
    <x v="1"/>
  </r>
  <r>
    <x v="44"/>
    <x v="1"/>
    <n v="48729.889453999996"/>
    <n v="67.680402019444401"/>
    <n v="53.287875999999997"/>
    <n v="82.157730000000001"/>
    <n v="756053.94521999999"/>
    <n v="1050.0749239166601"/>
    <n v="1000.056"/>
    <n v="1222.4863"/>
    <n v="0"/>
    <n v="0"/>
    <n v="0"/>
    <n v="0"/>
    <n v="56585.437452999999"/>
    <n v="78.590885351388806"/>
    <n v="66.735489999999999"/>
    <n v="92.157730000000001"/>
    <x v="1"/>
  </r>
  <r>
    <x v="45"/>
    <x v="0"/>
    <n v="0"/>
    <n v="0"/>
    <n v="0"/>
    <n v="0"/>
    <n v="834472.82498999999"/>
    <n v="1121.60325939516"/>
    <n v="1020.0178"/>
    <n v="1170"/>
    <n v="6118.205876"/>
    <n v="8.22339499462365"/>
    <n v="0"/>
    <n v="222.52408"/>
    <n v="125190.56401099999"/>
    <n v="168.26688711155899"/>
    <n v="117.45811"/>
    <n v="224.35847000000001"/>
    <x v="1"/>
  </r>
  <r>
    <x v="45"/>
    <x v="1"/>
    <n v="49917.936799000003"/>
    <n v="67.094001073924701"/>
    <n v="54.548054"/>
    <n v="82.35427"/>
    <n v="778769.37725000002"/>
    <n v="1046.7330339381699"/>
    <n v="1000.1223"/>
    <n v="1219.5657000000001"/>
    <n v="0"/>
    <n v="0"/>
    <n v="0"/>
    <n v="0"/>
    <n v="58207.244287000001"/>
    <n v="78.235543396505307"/>
    <n v="68.237465"/>
    <n v="93.286354000000003"/>
    <x v="1"/>
  </r>
  <r>
    <x v="46"/>
    <x v="0"/>
    <n v="0"/>
    <n v="0"/>
    <n v="0"/>
    <n v="0"/>
    <n v="802662.07122000004"/>
    <n v="1114.8084322499999"/>
    <n v="1020.1307399999999"/>
    <n v="1170"/>
    <n v="10708.294277000001"/>
    <n v="14.8726309402777"/>
    <n v="0"/>
    <n v="212.61374000000001"/>
    <n v="123869.06168100001"/>
    <n v="172.04036344583301"/>
    <n v="122.40133"/>
    <n v="218.57741999999999"/>
    <x v="1"/>
  </r>
  <r>
    <x v="46"/>
    <x v="1"/>
    <n v="51802.121026000001"/>
    <n v="71.947390313888803"/>
    <n v="57.599409999999999"/>
    <n v="85.948586000000006"/>
    <n v="761163.18620999996"/>
    <n v="1057.17109195833"/>
    <n v="1000.0447"/>
    <n v="1225"/>
    <n v="0"/>
    <n v="0"/>
    <n v="0"/>
    <n v="0"/>
    <n v="58341.951057999999"/>
    <n v="81.030487580555501"/>
    <n v="68.092070000000007"/>
    <n v="95.495739999999998"/>
    <x v="1"/>
  </r>
  <r>
    <x v="47"/>
    <x v="0"/>
    <n v="0"/>
    <n v="0"/>
    <n v="0"/>
    <n v="0"/>
    <n v="820177.20860000001"/>
    <n v="1102.3887212365501"/>
    <n v="1020.05237"/>
    <n v="1170"/>
    <n v="3527.5223534000002"/>
    <n v="4.7412934857526796"/>
    <n v="0"/>
    <n v="148.32065"/>
    <n v="134583.83736"/>
    <n v="180.89225451612899"/>
    <n v="140.39565999999999"/>
    <n v="221.13675000000001"/>
    <x v="1"/>
  </r>
  <r>
    <x v="47"/>
    <x v="1"/>
    <n v="57288.133396999998"/>
    <n v="77.000179297043005"/>
    <n v="63.427475000000001"/>
    <n v="89.448440000000005"/>
    <n v="783135.71328000003"/>
    <n v="1052.6017651612899"/>
    <n v="1000.01135"/>
    <n v="1207.5264"/>
    <n v="0"/>
    <n v="0"/>
    <n v="0"/>
    <n v="0"/>
    <n v="64000.978260000004"/>
    <n v="86.022820241935406"/>
    <n v="74.835179999999994"/>
    <n v="97.334496000000001"/>
    <x v="1"/>
  </r>
  <r>
    <x v="48"/>
    <x v="0"/>
    <n v="0"/>
    <n v="0"/>
    <n v="0"/>
    <n v="0"/>
    <n v="824159.25569999998"/>
    <n v="1107.7409350806399"/>
    <n v="1020.15576"/>
    <n v="1170"/>
    <n v="1233.8948580000001"/>
    <n v="1.65846083064516"/>
    <n v="0"/>
    <n v="123.62667999999999"/>
    <n v="136249.96147000001"/>
    <n v="183.13166864247299"/>
    <n v="141.24996999999999"/>
    <n v="223.73096000000001"/>
    <x v="1"/>
  </r>
  <r>
    <x v="48"/>
    <x v="1"/>
    <n v="58438.028966999998"/>
    <n v="78.545737858870893"/>
    <n v="60.49727"/>
    <n v="94.469030000000004"/>
    <n v="796474.46076000005"/>
    <n v="1070.5301891935401"/>
    <n v="1000.3810999999999"/>
    <n v="1225"/>
    <n v="0"/>
    <n v="0"/>
    <n v="0"/>
    <n v="0"/>
    <n v="64592.135782999998"/>
    <n v="86.817386805107503"/>
    <n v="72.697029999999998"/>
    <n v="103.419586"/>
    <x v="1"/>
  </r>
  <r>
    <x v="49"/>
    <x v="0"/>
    <n v="0"/>
    <n v="0"/>
    <n v="0"/>
    <n v="0"/>
    <n v="746415.66417999996"/>
    <n v="1110.7375955059499"/>
    <n v="1020.2488"/>
    <n v="1170"/>
    <n v="498.31544700000001"/>
    <n v="0.74154084374999996"/>
    <n v="0"/>
    <n v="84.261610000000005"/>
    <n v="120932.91916"/>
    <n v="179.959701130952"/>
    <n v="142.85101"/>
    <n v="227.24648999999999"/>
    <x v="1"/>
  </r>
  <r>
    <x v="49"/>
    <x v="1"/>
    <n v="50690.809324000002"/>
    <n v="75.432751970238002"/>
    <n v="61.900806000000003"/>
    <n v="89.560744999999997"/>
    <n v="710901.66676000005"/>
    <n v="1057.88938505952"/>
    <n v="1001.0646400000001"/>
    <n v="1225"/>
    <n v="0"/>
    <n v="0"/>
    <n v="0"/>
    <n v="0"/>
    <n v="57558.059909000003"/>
    <n v="85.651874864583306"/>
    <n v="74.330830000000006"/>
    <n v="99.114069999999998"/>
    <x v="1"/>
  </r>
  <r>
    <x v="50"/>
    <x v="0"/>
    <n v="0"/>
    <n v="0"/>
    <n v="0"/>
    <n v="0"/>
    <n v="827483.73869999999"/>
    <n v="1112.2093262096701"/>
    <n v="1020.8832"/>
    <n v="1170"/>
    <n v="11992.005929589999"/>
    <n v="16.118287539771501"/>
    <n v="0"/>
    <n v="297.2167"/>
    <n v="124217.832914"/>
    <n v="166.959452841397"/>
    <n v="119.900345"/>
    <n v="221.79512"/>
    <x v="1"/>
  </r>
  <r>
    <x v="50"/>
    <x v="1"/>
    <n v="54630.355997999999"/>
    <n v="73.427897846774101"/>
    <n v="54.335189999999997"/>
    <n v="88.444649999999996"/>
    <n v="784933.42087999999"/>
    <n v="1055.0180388172"/>
    <n v="1000.1271"/>
    <n v="1225"/>
    <n v="0"/>
    <n v="0"/>
    <n v="0"/>
    <n v="0"/>
    <n v="61962.771506999998"/>
    <n v="83.283295036290298"/>
    <n v="66.948493999999997"/>
    <n v="99.293189999999996"/>
    <x v="1"/>
  </r>
  <r>
    <x v="51"/>
    <x v="0"/>
    <n v="0"/>
    <n v="0"/>
    <n v="0"/>
    <n v="0"/>
    <n v="798755.21051999996"/>
    <n v="1109.3822368333299"/>
    <n v="1020.1455999999999"/>
    <n v="1170"/>
    <n v="15381.7844052"/>
    <n v="21.363589451666599"/>
    <n v="0"/>
    <n v="354.04793999999998"/>
    <n v="121845.55587"/>
    <n v="169.22993870833301"/>
    <n v="122.55457"/>
    <n v="216.42304999999999"/>
    <x v="1"/>
  </r>
  <r>
    <x v="51"/>
    <x v="1"/>
    <n v="43976.693450999999"/>
    <n v="61.078740904166601"/>
    <n v="36.698444000000002"/>
    <n v="81.816069999999996"/>
    <n v="758021.76910999999"/>
    <n v="1052.80801265277"/>
    <n v="1000.0297"/>
    <n v="1225"/>
    <n v="256.96642426"/>
    <n v="0.35689781147222199"/>
    <n v="0"/>
    <n v="35.283299999999997"/>
    <n v="51514.797235999999"/>
    <n v="71.548329494444403"/>
    <n v="49.468020000000003"/>
    <n v="93.927220000000005"/>
    <x v="1"/>
  </r>
  <r>
    <x v="52"/>
    <x v="0"/>
    <n v="0"/>
    <n v="0"/>
    <n v="0"/>
    <n v="0"/>
    <n v="829580.71689000004"/>
    <n v="1115.0278452822499"/>
    <n v="1020.0773"/>
    <n v="1170"/>
    <n v="24004.0643604"/>
    <n v="32.263527366128997"/>
    <n v="0"/>
    <n v="301.82895000000002"/>
    <n v="127851.93908"/>
    <n v="171.844004139784"/>
    <n v="115.89637"/>
    <n v="225.21306999999999"/>
    <x v="1"/>
  </r>
  <r>
    <x v="52"/>
    <x v="1"/>
    <n v="42536.431682000002"/>
    <n v="57.172623228494601"/>
    <n v="35.316276999999999"/>
    <n v="73.407129999999995"/>
    <n v="778328.76839999994"/>
    <n v="1046.1408177419301"/>
    <n v="1000.0333000000001"/>
    <n v="1225"/>
    <n v="139.19953398000001"/>
    <n v="0.18709614782257999"/>
    <n v="0"/>
    <n v="52.928825000000003"/>
    <n v="50779.464266000003"/>
    <n v="68.251968099462303"/>
    <n v="51.146509999999999"/>
    <n v="85.248930000000001"/>
    <x v="1"/>
  </r>
  <r>
    <x v="53"/>
    <x v="0"/>
    <n v="0"/>
    <n v="0"/>
    <n v="0"/>
    <n v="0"/>
    <n v="804856.28662999999"/>
    <n v="1117.85595365277"/>
    <n v="1020.5028"/>
    <n v="1170"/>
    <n v="29877.609488499998"/>
    <n v="41.4966798451388"/>
    <n v="0"/>
    <n v="311.44724000000002"/>
    <n v="130027.415998"/>
    <n v="180.59363333055501"/>
    <n v="124.81771999999999"/>
    <n v="237.48750000000001"/>
    <x v="1"/>
  </r>
  <r>
    <x v="53"/>
    <x v="1"/>
    <n v="42419.489928000003"/>
    <n v="58.915958233333299"/>
    <n v="38.564860000000003"/>
    <n v="81.830789999999993"/>
    <n v="751366.36444000003"/>
    <n v="1043.56439505555"/>
    <n v="1000.026"/>
    <n v="1188.6271999999999"/>
    <n v="0"/>
    <n v="0"/>
    <n v="0"/>
    <n v="0"/>
    <n v="50451.525778000003"/>
    <n v="70.071563580555505"/>
    <n v="51.97786"/>
    <n v="93.059844999999996"/>
    <x v="1"/>
  </r>
  <r>
    <x v="54"/>
    <x v="0"/>
    <n v="0"/>
    <n v="0"/>
    <n v="0"/>
    <n v="0"/>
    <n v="829581.46504000004"/>
    <n v="1115.02885086021"/>
    <n v="1020.4741"/>
    <n v="1170"/>
    <n v="2706.2927735399999"/>
    <n v="3.6374902870161199"/>
    <n v="0"/>
    <n v="159.68716000000001"/>
    <n v="146563.48134"/>
    <n v="196.993926532258"/>
    <n v="132.39573999999999"/>
    <n v="252.70987"/>
    <x v="1"/>
  </r>
  <r>
    <x v="54"/>
    <x v="1"/>
    <n v="49449.856243000002"/>
    <n v="66.464860541666596"/>
    <n v="43.307360000000003"/>
    <n v="85.972700000000003"/>
    <n v="782384.54567999998"/>
    <n v="1051.5921312903199"/>
    <n v="1000.32935"/>
    <n v="1200.8526999999999"/>
    <n v="0"/>
    <n v="0"/>
    <n v="0"/>
    <n v="0"/>
    <n v="57786.724355999999"/>
    <n v="77.670328435483796"/>
    <n v="58.017870000000002"/>
    <n v="95.972700000000003"/>
    <x v="1"/>
  </r>
  <r>
    <x v="55"/>
    <x v="0"/>
    <n v="0"/>
    <n v="0"/>
    <n v="0"/>
    <n v="0"/>
    <n v="830763.29969999997"/>
    <n v="1116.6173383064499"/>
    <n v="1021.1642000000001"/>
    <n v="1170"/>
    <n v="1315.895698"/>
    <n v="1.76867701344086"/>
    <n v="0"/>
    <n v="142.53451999999999"/>
    <n v="144320.17793999999"/>
    <n v="193.978733790322"/>
    <n v="134.23361"/>
    <n v="250.06903"/>
    <x v="1"/>
  </r>
  <r>
    <x v="55"/>
    <x v="1"/>
    <n v="52301.301240000001"/>
    <n v="70.297447903225802"/>
    <n v="55.218310000000002"/>
    <n v="86.834699999999998"/>
    <n v="782893.28839"/>
    <n v="1052.2759252553701"/>
    <n v="1000.03656"/>
    <n v="1192.3279"/>
    <n v="0"/>
    <n v="0"/>
    <n v="0"/>
    <n v="0"/>
    <n v="60399.926627000001"/>
    <n v="81.182697079300993"/>
    <n v="68.104550000000003"/>
    <n v="96.834699999999998"/>
    <x v="1"/>
  </r>
  <r>
    <x v="56"/>
    <x v="0"/>
    <n v="0"/>
    <n v="0"/>
    <n v="0"/>
    <n v="0"/>
    <n v="806382.98684000003"/>
    <n v="1119.97637061111"/>
    <n v="1020.66956"/>
    <n v="1170"/>
    <n v="2380.0315052000001"/>
    <n v="3.3055993127777699"/>
    <n v="0"/>
    <n v="173.36788999999999"/>
    <n v="129228.785924"/>
    <n v="179.484424894444"/>
    <n v="125.31492"/>
    <n v="232.37656999999999"/>
    <x v="1"/>
  </r>
  <r>
    <x v="56"/>
    <x v="1"/>
    <n v="48817.426169999999"/>
    <n v="67.801980791666594"/>
    <n v="52.250216999999999"/>
    <n v="80.505679999999998"/>
    <n v="756687.13892000006"/>
    <n v="1050.95435961111"/>
    <n v="1000.00146"/>
    <n v="1196.6892"/>
    <n v="0"/>
    <n v="0"/>
    <n v="0"/>
    <n v="0"/>
    <n v="56685.230455999998"/>
    <n v="78.729486744444401"/>
    <n v="65.789609999999996"/>
    <n v="90.950485"/>
    <x v="1"/>
  </r>
  <r>
    <x v="57"/>
    <x v="0"/>
    <n v="0"/>
    <n v="0"/>
    <n v="0"/>
    <n v="0"/>
    <n v="835680.97748999996"/>
    <n v="1123.2271202822501"/>
    <n v="1020.9435"/>
    <n v="1170"/>
    <n v="5897.7515082399996"/>
    <n v="7.9270853605376299"/>
    <n v="0"/>
    <n v="197.80825999999999"/>
    <n v="126355.016537"/>
    <n v="169.83201147446201"/>
    <n v="116.01016"/>
    <n v="225.86281"/>
    <x v="1"/>
  </r>
  <r>
    <x v="57"/>
    <x v="1"/>
    <n v="50002.893099000001"/>
    <n v="67.2081896491935"/>
    <n v="55.325389999999999"/>
    <n v="82.718500000000006"/>
    <n v="776021.12505000003"/>
    <n v="1043.03914657258"/>
    <n v="1000.07275"/>
    <n v="1203.2827"/>
    <n v="0"/>
    <n v="0"/>
    <n v="0"/>
    <n v="0"/>
    <n v="58306.735824000003"/>
    <n v="78.369268580645098"/>
    <n v="68.645995999999997"/>
    <n v="93.312129999999996"/>
    <x v="1"/>
  </r>
  <r>
    <x v="58"/>
    <x v="0"/>
    <n v="0"/>
    <n v="0"/>
    <n v="0"/>
    <n v="0"/>
    <n v="801942.46256000001"/>
    <n v="1113.80897577777"/>
    <n v="1020.18286"/>
    <n v="1170"/>
    <n v="4724.5076360000003"/>
    <n v="6.5618161611111097"/>
    <n v="0"/>
    <n v="181.60776000000001"/>
    <n v="125530.30744999999"/>
    <n v="174.34764923611101"/>
    <n v="132.50986"/>
    <n v="222.14499000000001"/>
    <x v="1"/>
  </r>
  <r>
    <x v="58"/>
    <x v="1"/>
    <n v="51880.454580999998"/>
    <n v="72.056186918055502"/>
    <n v="57.857750000000003"/>
    <n v="86.042829999999995"/>
    <n v="760283.24782000005"/>
    <n v="1055.94895530555"/>
    <n v="1001.1858"/>
    <n v="1225"/>
    <n v="0"/>
    <n v="0"/>
    <n v="0"/>
    <n v="0"/>
    <n v="58361.723674000001"/>
    <n v="81.057949547222194"/>
    <n v="68.363789999999995"/>
    <n v="95.044039999999995"/>
    <x v="1"/>
  </r>
  <r>
    <x v="59"/>
    <x v="0"/>
    <n v="0"/>
    <n v="0"/>
    <n v="0"/>
    <n v="0"/>
    <n v="821393.00112999999"/>
    <n v="1104.02285098118"/>
    <n v="1020.03784"/>
    <n v="1170"/>
    <n v="4291.0197950000002"/>
    <n v="5.7674997244623603"/>
    <n v="0"/>
    <n v="146.98795000000001"/>
    <n v="135571.35647999999"/>
    <n v="182.21956516129001"/>
    <n v="139.06262000000001"/>
    <n v="225.13412"/>
    <x v="1"/>
  </r>
  <r>
    <x v="59"/>
    <x v="1"/>
    <n v="57436.170147999997"/>
    <n v="77.199153424731094"/>
    <n v="63.184555000000003"/>
    <n v="90.234970000000004"/>
    <n v="783373.29949"/>
    <n v="1052.92110146505"/>
    <n v="1000.04236"/>
    <n v="1222.0700999999999"/>
    <n v="0"/>
    <n v="0"/>
    <n v="0"/>
    <n v="0"/>
    <n v="64132.963187000001"/>
    <n v="86.200219337365496"/>
    <n v="74.208083999999999"/>
    <n v="98.732864000000006"/>
    <x v="1"/>
  </r>
  <r>
    <x v="60"/>
    <x v="0"/>
    <n v="0"/>
    <n v="0"/>
    <n v="0"/>
    <n v="0"/>
    <n v="824333.01292000001"/>
    <n v="1107.9744797311801"/>
    <n v="1020.0438"/>
    <n v="1170"/>
    <n v="1153.8901989999999"/>
    <n v="1.55092768682795"/>
    <n v="0"/>
    <n v="127.939545"/>
    <n v="136460.01970999999"/>
    <n v="183.41400498655901"/>
    <n v="144.41127"/>
    <n v="223.78967"/>
    <x v="1"/>
  </r>
  <r>
    <x v="60"/>
    <x v="1"/>
    <n v="58422.686910999997"/>
    <n v="78.525116815860201"/>
    <n v="60.239105000000002"/>
    <n v="94.601134999999999"/>
    <n v="794513.71206000005"/>
    <n v="1067.89477427419"/>
    <n v="1000.1184"/>
    <n v="1225"/>
    <n v="0"/>
    <n v="0"/>
    <n v="0"/>
    <n v="0"/>
    <n v="64602.642655000003"/>
    <n v="86.831508944892406"/>
    <n v="72.176795999999996"/>
    <n v="103.80998"/>
    <x v="1"/>
  </r>
  <r>
    <x v="61"/>
    <x v="0"/>
    <n v="0"/>
    <n v="0"/>
    <n v="0"/>
    <n v="0"/>
    <n v="772645.83259000001"/>
    <n v="1110.1233226867801"/>
    <n v="1020.27844"/>
    <n v="1170"/>
    <n v="831.30768999999998"/>
    <n v="1.19440760057471"/>
    <n v="0"/>
    <n v="87.000810000000001"/>
    <n v="125642.21911000001"/>
    <n v="180.52042975574699"/>
    <n v="140.57300000000001"/>
    <n v="227.24708999999999"/>
    <x v="1"/>
  </r>
  <r>
    <x v="61"/>
    <x v="1"/>
    <n v="52356.727291000003"/>
    <n v="75.225182889367801"/>
    <n v="61.312542000000001"/>
    <n v="90.093999999999994"/>
    <n v="738582.83108000003"/>
    <n v="1061.1822285632099"/>
    <n v="1000.3778"/>
    <n v="1225"/>
    <n v="0"/>
    <n v="0"/>
    <n v="0"/>
    <n v="0"/>
    <n v="59407.787291000001"/>
    <n v="85.356016222701101"/>
    <n v="73.248474000000002"/>
    <n v="99.899749999999997"/>
    <x v="1"/>
  </r>
  <r>
    <x v="62"/>
    <x v="0"/>
    <n v="0"/>
    <n v="0"/>
    <n v="0"/>
    <n v="0"/>
    <n v="827185.70716999995"/>
    <n v="1111.80874619623"/>
    <n v="1020.7555"/>
    <n v="1170"/>
    <n v="7570.7461430000003"/>
    <n v="10.175734063171999"/>
    <n v="0"/>
    <n v="203.31594999999999"/>
    <n v="125338.078536"/>
    <n v="168.46515932258001"/>
    <n v="123.05498"/>
    <n v="231.75855999999999"/>
    <x v="1"/>
  </r>
  <r>
    <x v="62"/>
    <x v="1"/>
    <n v="54340.153783000002"/>
    <n v="73.037841106182697"/>
    <n v="54.140526000000001"/>
    <n v="87.455246000000002"/>
    <n v="787489.63665"/>
    <n v="1058.4538127016101"/>
    <n v="1000.51337"/>
    <n v="1225"/>
    <n v="0"/>
    <n v="0"/>
    <n v="0"/>
    <n v="0"/>
    <n v="61663.432995000003"/>
    <n v="82.880958326612898"/>
    <n v="66.167379999999994"/>
    <n v="99.658429999999996"/>
    <x v="1"/>
  </r>
  <r>
    <x v="63"/>
    <x v="0"/>
    <n v="0"/>
    <n v="0"/>
    <n v="0"/>
    <n v="0"/>
    <n v="799539.69498999999"/>
    <n v="1110.47179859722"/>
    <n v="1020.386"/>
    <n v="1170"/>
    <n v="15893.7089416"/>
    <n v="22.074595752222201"/>
    <n v="0"/>
    <n v="330.16579999999999"/>
    <n v="121599.229721"/>
    <n v="168.88781905694401"/>
    <n v="121.90479000000001"/>
    <n v="223.64242999999999"/>
    <x v="1"/>
  </r>
  <r>
    <x v="63"/>
    <x v="1"/>
    <n v="44321.899075000001"/>
    <n v="61.558193159722201"/>
    <n v="38.708843000000002"/>
    <n v="82.862440000000007"/>
    <n v="757949.19787000003"/>
    <n v="1052.70721926388"/>
    <n v="1000.19354"/>
    <n v="1225"/>
    <n v="302.53009020000002"/>
    <n v="0.42018068083333299"/>
    <n v="0"/>
    <n v="49.483420000000002"/>
    <n v="51795.227335000003"/>
    <n v="71.937815743055495"/>
    <n v="50.534573000000002"/>
    <n v="95.068250000000006"/>
    <x v="1"/>
  </r>
  <r>
    <x v="64"/>
    <x v="0"/>
    <n v="0"/>
    <n v="0"/>
    <n v="0"/>
    <n v="0"/>
    <n v="828526.13850999996"/>
    <n v="1113.6104012231101"/>
    <n v="1020.692"/>
    <n v="1170"/>
    <n v="11975.860276699999"/>
    <n v="16.096586393413901"/>
    <n v="0"/>
    <n v="278.29629999999997"/>
    <n v="129149.490678"/>
    <n v="173.58802510483801"/>
    <n v="119.98867"/>
    <n v="220.27007"/>
    <x v="1"/>
  </r>
  <r>
    <x v="64"/>
    <x v="1"/>
    <n v="42476.936507999999"/>
    <n v="57.092656596774098"/>
    <n v="36.563113999999999"/>
    <n v="74.940703999999997"/>
    <n v="777405.25107999996"/>
    <n v="1044.8995310215"/>
    <n v="1000.0335"/>
    <n v="1209.4763"/>
    <n v="10.2227669"/>
    <n v="1.3740278091397801E-2"/>
    <n v="0"/>
    <n v="6.7901726"/>
    <n v="50753.442840000003"/>
    <n v="68.216993064516103"/>
    <n v="50.685870000000001"/>
    <n v="85.714264"/>
    <x v="1"/>
  </r>
  <r>
    <x v="65"/>
    <x v="0"/>
    <n v="0"/>
    <n v="0"/>
    <n v="0"/>
    <n v="0"/>
    <n v="803792.64948999998"/>
    <n v="1116.3786798472199"/>
    <n v="1020.34937"/>
    <n v="1170"/>
    <n v="27892.316787"/>
    <n v="38.739328870833297"/>
    <n v="0"/>
    <n v="315.39474000000001"/>
    <n v="131659.19168399999"/>
    <n v="182.85998845"/>
    <n v="125.7966"/>
    <n v="241.02977000000001"/>
    <x v="1"/>
  </r>
  <r>
    <x v="65"/>
    <x v="1"/>
    <n v="42980.595380999999"/>
    <n v="59.695271362500002"/>
    <n v="37.246429999999997"/>
    <n v="78.211753999999999"/>
    <n v="751631.52697000001"/>
    <n v="1043.93267634722"/>
    <n v="1000.0432"/>
    <n v="1188.3306"/>
    <n v="0"/>
    <n v="0"/>
    <n v="0"/>
    <n v="0"/>
    <n v="51026.974130000002"/>
    <n v="70.870797402777697"/>
    <n v="52.421734000000001"/>
    <n v="88.856970000000004"/>
    <x v="1"/>
  </r>
  <r>
    <x v="66"/>
    <x v="0"/>
    <n v="0"/>
    <n v="0"/>
    <n v="0"/>
    <n v="0"/>
    <n v="830077.42497000005"/>
    <n v="1115.6954636693499"/>
    <n v="1020.9409000000001"/>
    <n v="1170"/>
    <n v="2290.7488389"/>
    <n v="3.0789634931451602"/>
    <n v="0"/>
    <n v="159.45236"/>
    <n v="146831.58205999999"/>
    <n v="197.35427696236499"/>
    <n v="134.48455999999999"/>
    <n v="250.48760999999999"/>
    <x v="1"/>
  </r>
  <r>
    <x v="66"/>
    <x v="1"/>
    <n v="49367.384802"/>
    <n v="66.354011830645106"/>
    <n v="44.798285999999997"/>
    <n v="83.252989999999997"/>
    <n v="780561.38991000003"/>
    <n v="1049.1416531048301"/>
    <n v="1000.0746"/>
    <n v="1188.7565999999999"/>
    <n v="0"/>
    <n v="0"/>
    <n v="0"/>
    <n v="0"/>
    <n v="57704.320570999997"/>
    <n v="77.559570659946203"/>
    <n v="59.332104000000001"/>
    <n v="93.252989999999997"/>
    <x v="1"/>
  </r>
  <r>
    <x v="67"/>
    <x v="0"/>
    <n v="0"/>
    <n v="0"/>
    <n v="0"/>
    <n v="0"/>
    <n v="831115.80738999997"/>
    <n v="1117.09113896505"/>
    <n v="1020.0287"/>
    <n v="1170"/>
    <n v="267.17527100000001"/>
    <n v="0.35910654704300998"/>
    <n v="0"/>
    <n v="73.741714000000002"/>
    <n v="144598.24259000001"/>
    <n v="194.35247659946199"/>
    <n v="138.61281"/>
    <n v="252.13666000000001"/>
    <x v="1"/>
  </r>
  <r>
    <x v="67"/>
    <x v="1"/>
    <n v="52193.520818999998"/>
    <n v="70.152581745967694"/>
    <n v="55.330097000000002"/>
    <n v="85.022760000000005"/>
    <n v="785483.53896999999"/>
    <n v="1055.75744485215"/>
    <n v="1000.12665"/>
    <n v="1172.4552000000001"/>
    <n v="0"/>
    <n v="0"/>
    <n v="0"/>
    <n v="0"/>
    <n v="60322.009103999997"/>
    <n v="81.077969225806399"/>
    <n v="68.086426000000003"/>
    <n v="95.022760000000005"/>
    <x v="1"/>
  </r>
  <r>
    <x v="68"/>
    <x v="0"/>
    <n v="0"/>
    <n v="0"/>
    <n v="0"/>
    <n v="0"/>
    <n v="807383.12150999997"/>
    <n v="1121.36544654166"/>
    <n v="1020.4435999999999"/>
    <n v="1170"/>
    <n v="2641.48929"/>
    <n v="3.668735125"/>
    <n v="0"/>
    <n v="158.14931999999999"/>
    <n v="130006.89028399999"/>
    <n v="180.56512539444401"/>
    <n v="120.774124"/>
    <n v="235.92068"/>
    <x v="1"/>
  </r>
  <r>
    <x v="68"/>
    <x v="1"/>
    <n v="48818.991634999998"/>
    <n v="67.804155048611094"/>
    <n v="52.546863999999999"/>
    <n v="82.999054000000001"/>
    <n v="756630.56313000002"/>
    <n v="1050.8757821249999"/>
    <n v="1000.1321"/>
    <n v="1225"/>
    <n v="0"/>
    <n v="0"/>
    <n v="0"/>
    <n v="0"/>
    <n v="56726.354055999996"/>
    <n v="78.7866028555555"/>
    <n v="66.013940000000005"/>
    <n v="93.406480000000002"/>
    <x v="1"/>
  </r>
  <r>
    <x v="69"/>
    <x v="0"/>
    <n v="0"/>
    <n v="0"/>
    <n v="0"/>
    <n v="0"/>
    <n v="833837.89391999994"/>
    <n v="1120.7498574193501"/>
    <n v="1020.4297"/>
    <n v="1170"/>
    <n v="5751.6341866000002"/>
    <n v="7.7306911110214998"/>
    <n v="0"/>
    <n v="220.85818"/>
    <n v="127147.242404"/>
    <n v="170.896831188172"/>
    <n v="118.33123000000001"/>
    <n v="223.6558"/>
    <x v="1"/>
  </r>
  <r>
    <x v="69"/>
    <x v="1"/>
    <n v="49909.764855000001"/>
    <n v="67.083017278225796"/>
    <n v="53.527157000000003"/>
    <n v="81.766689999999997"/>
    <n v="781865.50153000001"/>
    <n v="1050.8944913037601"/>
    <n v="1000.4050999999999"/>
    <n v="1222.3658"/>
    <n v="0"/>
    <n v="0"/>
    <n v="0"/>
    <n v="0"/>
    <n v="58203.044108000002"/>
    <n v="78.229897994623599"/>
    <n v="67.029020000000003"/>
    <n v="91.79307"/>
    <x v="1"/>
  </r>
  <r>
    <x v="70"/>
    <x v="0"/>
    <n v="0"/>
    <n v="0"/>
    <n v="0"/>
    <n v="0"/>
    <n v="798939.31088"/>
    <n v="1109.6379317777701"/>
    <n v="1020.5602"/>
    <n v="1170"/>
    <n v="20925.577127799999"/>
    <n v="29.063301566388802"/>
    <n v="0"/>
    <n v="319.37405000000001"/>
    <n v="122230.24991"/>
    <n v="169.764235986111"/>
    <n v="125.30436"/>
    <n v="215.22069999999999"/>
    <x v="1"/>
  </r>
  <r>
    <x v="70"/>
    <x v="1"/>
    <n v="51986.508949000003"/>
    <n v="72.203484651388806"/>
    <n v="58.403174999999997"/>
    <n v="85.80256"/>
    <n v="759282.76766999997"/>
    <n v="1054.55939954166"/>
    <n v="1000.4376"/>
    <n v="1225"/>
    <n v="0"/>
    <n v="0"/>
    <n v="0"/>
    <n v="0"/>
    <n v="58386.869136000001"/>
    <n v="81.092873800000007"/>
    <n v="69.158289999999994"/>
    <n v="95.869690000000006"/>
    <x v="1"/>
  </r>
  <r>
    <x v="71"/>
    <x v="0"/>
    <n v="0"/>
    <n v="0"/>
    <n v="0"/>
    <n v="0"/>
    <n v="825488.48259999999"/>
    <n v="1109.5275303763401"/>
    <n v="1020.4951"/>
    <n v="1170"/>
    <n v="8244.8176179999991"/>
    <n v="11.081744110215"/>
    <n v="0"/>
    <n v="281.2903"/>
    <n v="134015.83932"/>
    <n v="180.12881629032199"/>
    <n v="133.73287999999999"/>
    <n v="218.7825"/>
    <x v="1"/>
  </r>
  <r>
    <x v="71"/>
    <x v="1"/>
    <n v="57514.653526000002"/>
    <n v="77.304641836021503"/>
    <n v="62.941895000000002"/>
    <n v="90.306595000000002"/>
    <n v="784902.04010999994"/>
    <n v="1054.9758603629"/>
    <n v="1000.1124"/>
    <n v="1225"/>
    <n v="0"/>
    <n v="0"/>
    <n v="0"/>
    <n v="0"/>
    <n v="64112.274433999999"/>
    <n v="86.172411873655903"/>
    <n v="74.084789999999998"/>
    <n v="99.271736000000004"/>
    <x v="1"/>
  </r>
  <r>
    <x v="72"/>
    <x v="0"/>
    <n v="0"/>
    <n v="0"/>
    <n v="0"/>
    <n v="0"/>
    <n v="823862.76479000004"/>
    <n v="1107.3424257930101"/>
    <n v="1020.3000500000001"/>
    <n v="1170"/>
    <n v="1675.1002739999999"/>
    <n v="2.2514788629032201"/>
    <n v="0"/>
    <n v="123.17581"/>
    <n v="135319.36704000001"/>
    <n v="181.88086967741901"/>
    <n v="146.56713999999999"/>
    <n v="222.05183"/>
    <x v="1"/>
  </r>
  <r>
    <x v="72"/>
    <x v="1"/>
    <n v="57710.387348999997"/>
    <n v="77.567724931451593"/>
    <n v="60.447265999999999"/>
    <n v="92.972305000000006"/>
    <n v="794183.02431999997"/>
    <n v="1067.4503015053699"/>
    <n v="1000.0999"/>
    <n v="1225"/>
    <n v="0"/>
    <n v="0"/>
    <n v="0"/>
    <n v="0"/>
    <n v="63198.955682"/>
    <n v="84.944832905913898"/>
    <n v="70.934110000000004"/>
    <n v="100.37049"/>
    <x v="1"/>
  </r>
  <r>
    <x v="73"/>
    <x v="0"/>
    <n v="0"/>
    <n v="0"/>
    <n v="0"/>
    <n v="0"/>
    <n v="745824.25705999997"/>
    <n v="1109.8575253869001"/>
    <n v="1020.09924"/>
    <n v="1170"/>
    <n v="813.94442500000002"/>
    <n v="1.2112268229166601"/>
    <n v="0"/>
    <n v="90.793610000000001"/>
    <n v="121071.07649000001"/>
    <n v="180.16529239583301"/>
    <n v="142.1995"/>
    <n v="225.43082999999999"/>
    <x v="1"/>
  </r>
  <r>
    <x v="73"/>
    <x v="1"/>
    <n v="49804.084244999998"/>
    <n v="74.113220602678496"/>
    <n v="61.019306"/>
    <n v="87.714939999999999"/>
    <n v="712508.33973999997"/>
    <n v="1060.28026747023"/>
    <n v="1000.2162"/>
    <n v="1225"/>
    <n v="0"/>
    <n v="0"/>
    <n v="0"/>
    <n v="0"/>
    <n v="56217.861360000003"/>
    <n v="83.657531785714198"/>
    <n v="72.15746"/>
    <n v="96.798659999999998"/>
    <x v="1"/>
  </r>
  <r>
    <x v="74"/>
    <x v="0"/>
    <n v="0"/>
    <n v="0"/>
    <n v="0"/>
    <n v="0"/>
    <n v="829182.02283999999"/>
    <n v="1114.4919661827901"/>
    <n v="1020.4641"/>
    <n v="1170"/>
    <n v="30164.033847800001"/>
    <n v="40.543056247042998"/>
    <n v="0"/>
    <n v="312.48192999999998"/>
    <n v="122157.261445"/>
    <n v="164.18986753360201"/>
    <n v="118.563095"/>
    <n v="224.24538000000001"/>
    <x v="1"/>
  </r>
  <r>
    <x v="74"/>
    <x v="1"/>
    <n v="48850.190401"/>
    <n v="65.658858065860201"/>
    <n v="39.620849999999997"/>
    <n v="86.209739999999996"/>
    <n v="787777.27040000004"/>
    <n v="1058.8404172042999"/>
    <n v="1000.7945"/>
    <n v="1225"/>
    <n v="667.75598179999997"/>
    <n v="0.89752148091397799"/>
    <n v="0"/>
    <n v="70.173370000000006"/>
    <n v="56085.543320999997"/>
    <n v="75.383794786290295"/>
    <n v="51.432194000000003"/>
    <n v="97.024249999999995"/>
    <x v="1"/>
  </r>
  <r>
    <x v="75"/>
    <x v="0"/>
    <n v="0"/>
    <n v="0"/>
    <n v="0"/>
    <n v="0"/>
    <n v="798866.15352000005"/>
    <n v="1109.53632433333"/>
    <n v="1020.3048"/>
    <n v="1170"/>
    <n v="40232.633542000003"/>
    <n v="55.878657697222202"/>
    <n v="0"/>
    <n v="358.27910000000003"/>
    <n v="118065.135178"/>
    <n v="163.97935441388799"/>
    <n v="119.51956"/>
    <n v="223.63829999999999"/>
    <x v="1"/>
  </r>
  <r>
    <x v="75"/>
    <x v="1"/>
    <n v="43533.49654"/>
    <n v="60.463189638888799"/>
    <n v="36.037674000000003"/>
    <n v="80.447395"/>
    <n v="756480.82570000004"/>
    <n v="1050.6678134722199"/>
    <n v="1000.37976"/>
    <n v="1225"/>
    <n v="92.287285370000006"/>
    <n v="0.12817678523611101"/>
    <n v="0"/>
    <n v="38.448853"/>
    <n v="50817.530395000002"/>
    <n v="70.579903326388802"/>
    <n v="48.098433999999997"/>
    <n v="91.944410000000005"/>
    <x v="1"/>
  </r>
  <r>
    <x v="76"/>
    <x v="0"/>
    <n v="0"/>
    <n v="0"/>
    <n v="0"/>
    <n v="0"/>
    <n v="824487.46597999998"/>
    <n v="1108.1820779300999"/>
    <n v="1020.10803"/>
    <n v="1170"/>
    <n v="11639.811414919999"/>
    <n v="15.6449078157526"/>
    <n v="0"/>
    <n v="295.94806"/>
    <n v="129157.847073"/>
    <n v="173.59925681854801"/>
    <n v="120.74193"/>
    <n v="223.58072000000001"/>
    <x v="1"/>
  </r>
  <r>
    <x v="76"/>
    <x v="1"/>
    <n v="41134.207569999999"/>
    <n v="55.287913400537597"/>
    <n v="35.195816000000001"/>
    <n v="76.190796000000006"/>
    <n v="778188.93880999996"/>
    <n v="1045.95287474462"/>
    <n v="1000.08875"/>
    <n v="1225"/>
    <n v="87.569447400000001"/>
    <n v="0.11770087016128999"/>
    <n v="0"/>
    <n v="35.114967"/>
    <n v="49379.479085999999"/>
    <n v="66.370267588709595"/>
    <n v="49.181804999999997"/>
    <n v="87.614136000000002"/>
    <x v="1"/>
  </r>
  <r>
    <x v="77"/>
    <x v="0"/>
    <n v="0"/>
    <n v="0"/>
    <n v="0"/>
    <n v="0"/>
    <n v="794231.10416999995"/>
    <n v="1103.0987557916601"/>
    <n v="1020.21155"/>
    <n v="1170"/>
    <n v="27915.778148000001"/>
    <n v="38.771914094444398"/>
    <n v="0"/>
    <n v="311.21863000000002"/>
    <n v="131821.01071500001"/>
    <n v="183.08473710416601"/>
    <n v="126.196434"/>
    <n v="243.09949"/>
    <x v="1"/>
  </r>
  <r>
    <x v="77"/>
    <x v="1"/>
    <n v="42542.126881999997"/>
    <n v="59.086287336111099"/>
    <n v="37.291007999999998"/>
    <n v="77.676640000000006"/>
    <n v="751724.91839999997"/>
    <n v="1044.0623866666599"/>
    <n v="1000.0394"/>
    <n v="1184.9993999999999"/>
    <n v="0"/>
    <n v="0"/>
    <n v="0"/>
    <n v="0"/>
    <n v="50602.196419"/>
    <n v="70.280828359722193"/>
    <n v="51.015909999999998"/>
    <n v="89.022580000000005"/>
    <x v="1"/>
  </r>
  <r>
    <x v="78"/>
    <x v="0"/>
    <n v="0"/>
    <n v="0"/>
    <n v="0"/>
    <n v="0"/>
    <n v="821685.59201000002"/>
    <n v="1104.41611829301"/>
    <n v="1020.0824"/>
    <n v="1170"/>
    <n v="2788.1118772"/>
    <n v="3.7474622005376301"/>
    <n v="0"/>
    <n v="166.28274999999999"/>
    <n v="147555.70495000001"/>
    <n v="198.32756041666599"/>
    <n v="136.21678"/>
    <n v="255.41213999999999"/>
    <x v="1"/>
  </r>
  <r>
    <x v="78"/>
    <x v="1"/>
    <n v="49008.817646000003"/>
    <n v="65.872066728494602"/>
    <n v="44.824706999999997"/>
    <n v="82.573030000000003"/>
    <n v="780514.62170999998"/>
    <n v="1049.07879262096"/>
    <n v="1000.3396"/>
    <n v="1180.606"/>
    <n v="0"/>
    <n v="0"/>
    <n v="0"/>
    <n v="0"/>
    <n v="57187.102120000003"/>
    <n v="76.864384569892394"/>
    <n v="57.761920000000003"/>
    <n v="93.309814000000003"/>
    <x v="1"/>
  </r>
  <r>
    <x v="79"/>
    <x v="0"/>
    <n v="0"/>
    <n v="0"/>
    <n v="0"/>
    <n v="0"/>
    <n v="825309.55764999997"/>
    <n v="1109.28703985215"/>
    <n v="1020.4995"/>
    <n v="1170"/>
    <n v="305.06533999999999"/>
    <n v="0.41003405913978402"/>
    <n v="0"/>
    <n v="96.174773999999999"/>
    <n v="145340.32902999999"/>
    <n v="195.34990461021499"/>
    <n v="138.16055"/>
    <n v="250.25812999999999"/>
    <x v="1"/>
  </r>
  <r>
    <x v="79"/>
    <x v="1"/>
    <n v="51500.936495000002"/>
    <n v="69.221688837365505"/>
    <n v="54.227670000000003"/>
    <n v="85.293000000000006"/>
    <n v="785742.77922000003"/>
    <n v="1056.1058860483799"/>
    <n v="1000.0567600000001"/>
    <n v="1184.0873999999999"/>
    <n v="0"/>
    <n v="0"/>
    <n v="0"/>
    <n v="0"/>
    <n v="59512.776676000001"/>
    <n v="79.990291231182695"/>
    <n v="66.579980000000006"/>
    <n v="95.334019999999995"/>
    <x v="1"/>
  </r>
  <r>
    <x v="80"/>
    <x v="0"/>
    <n v="0"/>
    <n v="0"/>
    <n v="0"/>
    <n v="0"/>
    <n v="801652.83698999998"/>
    <n v="1113.40671804166"/>
    <n v="1020.3501"/>
    <n v="1170"/>
    <n v="3098.7705907999998"/>
    <n v="4.3038480427777701"/>
    <n v="0"/>
    <n v="158.80936"/>
    <n v="128450.15784"/>
    <n v="178.402997"/>
    <n v="120.174164"/>
    <n v="235.25375"/>
    <x v="1"/>
  </r>
  <r>
    <x v="80"/>
    <x v="1"/>
    <n v="48176.051677000003"/>
    <n v="66.911182884722194"/>
    <n v="51.970149999999997"/>
    <n v="80.674229999999994"/>
    <n v="756484.88887000002"/>
    <n v="1050.67345676388"/>
    <n v="1000.1103000000001"/>
    <n v="1225"/>
    <n v="0"/>
    <n v="0"/>
    <n v="0"/>
    <n v="0"/>
    <n v="55893.560554999996"/>
    <n v="77.629945215277701"/>
    <n v="64.081429999999997"/>
    <n v="92.137566000000007"/>
    <x v="1"/>
  </r>
  <r>
    <x v="81"/>
    <x v="0"/>
    <n v="0"/>
    <n v="0"/>
    <n v="0"/>
    <n v="0"/>
    <n v="832816.30819999997"/>
    <n v="1119.3767583333299"/>
    <n v="1020.19946"/>
    <n v="1170"/>
    <n v="5968.0751086999999"/>
    <n v="8.0216063288978408"/>
    <n v="0"/>
    <n v="236.22379000000001"/>
    <n v="124129.23433399999"/>
    <n v="166.84036872849401"/>
    <n v="117.74548"/>
    <n v="224.35939999999999"/>
    <x v="1"/>
  </r>
  <r>
    <x v="81"/>
    <x v="1"/>
    <n v="49216.618532"/>
    <n v="66.151368994623596"/>
    <n v="53.999600000000001"/>
    <n v="81.135090000000005"/>
    <n v="781574.20505999995"/>
    <n v="1050.5029637903201"/>
    <n v="1000.4757"/>
    <n v="1220.2786000000001"/>
    <n v="0"/>
    <n v="0"/>
    <n v="0"/>
    <n v="0"/>
    <n v="57285.899702000002"/>
    <n v="76.997177018817197"/>
    <n v="66.001480000000001"/>
    <n v="91.135090000000005"/>
    <x v="1"/>
  </r>
  <r>
    <x v="82"/>
    <x v="0"/>
    <n v="0"/>
    <n v="0"/>
    <n v="0"/>
    <n v="0"/>
    <n v="797918.75271000003"/>
    <n v="1108.2204898750001"/>
    <n v="1020.0571"/>
    <n v="1170"/>
    <n v="51730.469389500002"/>
    <n v="71.847874152083307"/>
    <n v="0"/>
    <n v="334.80651999999998"/>
    <n v="115545.07564"/>
    <n v="160.47927172222199"/>
    <n v="127.24048000000001"/>
    <n v="192.83698999999999"/>
    <x v="1"/>
  </r>
  <r>
    <x v="82"/>
    <x v="1"/>
    <n v="50565.420291000002"/>
    <n v="70.229750404166595"/>
    <n v="51.166245000000004"/>
    <n v="84.712943999999993"/>
    <n v="760672.96374000004"/>
    <n v="1056.49022741666"/>
    <n v="1000.9309"/>
    <n v="1225"/>
    <n v="0"/>
    <n v="0"/>
    <n v="0"/>
    <n v="0"/>
    <n v="56259.059481999997"/>
    <n v="78.137582613888796"/>
    <n v="61.166245000000004"/>
    <n v="93.725043999999997"/>
    <x v="1"/>
  </r>
  <r>
    <x v="83"/>
    <x v="0"/>
    <n v="0"/>
    <n v="0"/>
    <n v="0"/>
    <n v="0"/>
    <n v="820991.93302999996"/>
    <n v="1103.4837809543001"/>
    <n v="1020.6377"/>
    <n v="1170"/>
    <n v="16344.371441900001"/>
    <n v="21.968241185349399"/>
    <n v="0"/>
    <n v="280.7724"/>
    <n v="128835.9154"/>
    <n v="173.16655295698899"/>
    <n v="132.11365000000001"/>
    <n v="200.89893000000001"/>
    <x v="1"/>
  </r>
  <r>
    <x v="83"/>
    <x v="1"/>
    <n v="55987.324975000003"/>
    <n v="75.251780880376302"/>
    <n v="56.571896000000002"/>
    <n v="89.40137"/>
    <n v="784093.02671999997"/>
    <n v="1053.8884767741899"/>
    <n v="1000.29065"/>
    <n v="1225"/>
    <n v="1.8546332999999999"/>
    <n v="2.4927866935483801E-3"/>
    <n v="0"/>
    <n v="1.8546332999999999"/>
    <n v="61954.697563000002"/>
    <n v="83.272442961021497"/>
    <n v="66.571889999999996"/>
    <n v="97.992220000000003"/>
    <x v="1"/>
  </r>
  <r>
    <x v="84"/>
    <x v="0"/>
    <n v="0"/>
    <n v="0"/>
    <n v="0"/>
    <n v="0"/>
    <n v="822170.63668999996"/>
    <n v="1105.0680600671999"/>
    <n v="1020.1518600000001"/>
    <n v="1170"/>
    <n v="30359.29219484"/>
    <n v="40.805500261881697"/>
    <n v="0"/>
    <n v="264.66757000000001"/>
    <n v="125897.70792"/>
    <n v="169.21734935483801"/>
    <n v="139.52424999999999"/>
    <n v="202.54288"/>
    <x v="1"/>
  </r>
  <r>
    <x v="84"/>
    <x v="1"/>
    <n v="64434.678526000003"/>
    <n v="86.605750706989198"/>
    <n v="70.124724999999998"/>
    <n v="100.67586"/>
    <n v="795029.87705999997"/>
    <n v="1068.5885444354799"/>
    <n v="1000.0491"/>
    <n v="1225"/>
    <n v="0"/>
    <n v="0"/>
    <n v="0"/>
    <n v="0"/>
    <n v="62717.558134999999"/>
    <n v="84.297793192204296"/>
    <n v="70.273510000000002"/>
    <n v="98.636150000000001"/>
    <x v="1"/>
  </r>
  <r>
    <x v="85"/>
    <x v="0"/>
    <n v="0"/>
    <n v="0"/>
    <n v="0"/>
    <n v="0"/>
    <n v="744719.79848999996"/>
    <n v="1108.2139858482101"/>
    <n v="1020.82263"/>
    <n v="1170"/>
    <n v="5391.791021"/>
    <n v="8.0234985431547603"/>
    <n v="0"/>
    <n v="223.42917"/>
    <n v="119021.46462"/>
    <n v="177.11527473214201"/>
    <n v="138.18011000000001"/>
    <n v="221.72278"/>
    <x v="1"/>
  </r>
  <r>
    <x v="85"/>
    <x v="1"/>
    <n v="54871.615772999998"/>
    <n v="81.654190138392806"/>
    <n v="64.795150000000007"/>
    <n v="95.166920000000005"/>
    <n v="712091.48745999997"/>
    <n v="1059.6599515773801"/>
    <n v="1000.2413299999999"/>
    <n v="1225"/>
    <n v="12.58035286"/>
    <n v="1.87207631845238E-2"/>
    <n v="0"/>
    <n v="11.864132"/>
    <n v="54742.611662000003"/>
    <n v="81.462219735119007"/>
    <n v="66.182509999999994"/>
    <n v="94.733345"/>
    <x v="1"/>
  </r>
  <r>
    <x v="86"/>
    <x v="0"/>
    <n v="0"/>
    <n v="0"/>
    <n v="0"/>
    <n v="0"/>
    <n v="829085.82247000001"/>
    <n v="1114.36266461021"/>
    <n v="1020.3987"/>
    <n v="1170"/>
    <n v="68211.541169699994"/>
    <n v="91.682178991532197"/>
    <n v="0"/>
    <n v="349.75607000000002"/>
    <n v="115439.25982399999"/>
    <n v="155.16029546236501"/>
    <n v="116.34282"/>
    <n v="199.66324"/>
    <x v="1"/>
  </r>
  <r>
    <x v="86"/>
    <x v="1"/>
    <n v="49420.587593999997"/>
    <n v="66.425520959677399"/>
    <n v="49.422939999999997"/>
    <n v="79.970569999999995"/>
    <n v="787027.90988000005"/>
    <n v="1057.8332122043"/>
    <n v="1000.1752"/>
    <n v="1225"/>
    <n v="4137.9119531799997"/>
    <n v="5.5617096144892404"/>
    <n v="0"/>
    <n v="164.31540000000001"/>
    <n v="49396.093625000001"/>
    <n v="66.392598958333295"/>
    <n v="51.030853"/>
    <n v="81.150729999999996"/>
    <x v="1"/>
  </r>
  <r>
    <x v="87"/>
    <x v="0"/>
    <n v="0"/>
    <n v="0"/>
    <n v="0"/>
    <n v="0"/>
    <n v="798031.91454000003"/>
    <n v="1108.3776590833299"/>
    <n v="1020.17053"/>
    <n v="1170"/>
    <n v="103032.15051084"/>
    <n v="143.100209042833"/>
    <n v="0"/>
    <n v="371.51288"/>
    <n v="111273.42826299999"/>
    <n v="154.54642814305501"/>
    <n v="118.02524"/>
    <n v="208.32302999999999"/>
    <x v="1"/>
  </r>
  <r>
    <x v="87"/>
    <x v="1"/>
    <n v="44856.098028"/>
    <n v="62.30013615"/>
    <n v="46.934196"/>
    <n v="75.624880000000005"/>
    <n v="755878.33825000003"/>
    <n v="1049.83102534722"/>
    <n v="1000.0187"/>
    <n v="1225"/>
    <n v="2800.8883034"/>
    <n v="3.89012264361111"/>
    <n v="0"/>
    <n v="143.60245"/>
    <n v="45081.043855999997"/>
    <n v="62.612560911111103"/>
    <n v="48.399920000000002"/>
    <n v="76.875810000000001"/>
    <x v="1"/>
  </r>
  <r>
    <x v="88"/>
    <x v="0"/>
    <n v="0"/>
    <n v="0"/>
    <n v="0"/>
    <n v="0"/>
    <n v="824118.70359000005"/>
    <n v="1107.6864295564501"/>
    <n v="1020.16113"/>
    <n v="1170"/>
    <n v="10977.687857299999"/>
    <n v="14.7549567974462"/>
    <n v="0"/>
    <n v="271.17824999999999"/>
    <n v="128909.38018599999"/>
    <n v="173.26529594892401"/>
    <n v="120.57177"/>
    <n v="224.75596999999999"/>
    <x v="1"/>
  </r>
  <r>
    <x v="88"/>
    <x v="1"/>
    <n v="45088.333850000003"/>
    <n v="60.602599260752598"/>
    <n v="45.047173000000001"/>
    <n v="74.694919999999996"/>
    <n v="776916.97745000001"/>
    <n v="1044.24324926075"/>
    <n v="1000.08203"/>
    <n v="1225"/>
    <n v="168.85119897999999"/>
    <n v="0.22695053626344"/>
    <n v="0"/>
    <n v="46.236404"/>
    <n v="45914.473063999998"/>
    <n v="61.713001430107497"/>
    <n v="47.900565999999998"/>
    <n v="75.799040000000005"/>
    <x v="1"/>
  </r>
  <r>
    <x v="89"/>
    <x v="0"/>
    <n v="0"/>
    <n v="0"/>
    <n v="0"/>
    <n v="0"/>
    <n v="794831.25144999998"/>
    <n v="1103.9322936805499"/>
    <n v="1020.20886"/>
    <n v="1170"/>
    <n v="25858.80577318"/>
    <n v="35.9150080183055"/>
    <n v="0"/>
    <n v="310.78300000000002"/>
    <n v="132179.61976999999"/>
    <n v="183.582805236111"/>
    <n v="126.24424999999999"/>
    <n v="241.56308000000001"/>
    <x v="1"/>
  </r>
  <r>
    <x v="89"/>
    <x v="1"/>
    <n v="49505.608966"/>
    <n v="68.7577902305555"/>
    <n v="46.000312999999998"/>
    <n v="86.913340000000005"/>
    <n v="750326.07241999998"/>
    <n v="1042.1195450277701"/>
    <n v="1000.17633"/>
    <n v="1145.9781"/>
    <n v="0"/>
    <n v="0"/>
    <n v="0"/>
    <n v="0"/>
    <n v="50484.771246999997"/>
    <n v="70.117737843055494"/>
    <n v="49.585773000000003"/>
    <n v="88.753426000000005"/>
    <x v="1"/>
  </r>
  <r>
    <x v="90"/>
    <x v="0"/>
    <n v="0"/>
    <n v="0"/>
    <n v="0"/>
    <n v="0"/>
    <n v="821591.62818"/>
    <n v="1104.2898228225799"/>
    <n v="1020.73645"/>
    <n v="1170"/>
    <n v="1191.3090064"/>
    <n v="1.6012217827956901"/>
    <n v="0"/>
    <n v="58.342711999999999"/>
    <n v="147783.24585000001"/>
    <n v="198.63339495967699"/>
    <n v="140.66896"/>
    <n v="257.26549999999997"/>
    <x v="1"/>
  </r>
  <r>
    <x v="90"/>
    <x v="1"/>
    <n v="56203.251381000002"/>
    <n v="75.542004544354796"/>
    <n v="54.485657000000003"/>
    <n v="92.261734000000004"/>
    <n v="779526.71525999997"/>
    <n v="1047.7509613709601"/>
    <n v="1000.37396"/>
    <n v="1174.9194"/>
    <n v="0"/>
    <n v="0"/>
    <n v="0"/>
    <n v="0"/>
    <n v="57011.307506999998"/>
    <n v="76.628101487903194"/>
    <n v="57.495475999999996"/>
    <n v="93.391013999999998"/>
    <x v="1"/>
  </r>
  <r>
    <x v="91"/>
    <x v="0"/>
    <n v="0"/>
    <n v="0"/>
    <n v="0"/>
    <n v="0"/>
    <n v="826060.63795999996"/>
    <n v="1110.29655639784"/>
    <n v="1020.01086"/>
    <n v="1170"/>
    <n v="251.56994839999999"/>
    <n v="0.33813165107526799"/>
    <n v="0"/>
    <n v="105.51407"/>
    <n v="145730.36588999999"/>
    <n v="195.874147701612"/>
    <n v="139.48184000000001"/>
    <n v="249.91750999999999"/>
    <x v="1"/>
  </r>
  <r>
    <x v="91"/>
    <x v="1"/>
    <n v="58236.982548"/>
    <n v="78.275514177419296"/>
    <n v="58.086951999999997"/>
    <n v="92.627790000000005"/>
    <n v="784559.14231000002"/>
    <n v="1054.5149762231099"/>
    <n v="1000.5399"/>
    <n v="1207.8445999999999"/>
    <n v="0"/>
    <n v="0"/>
    <n v="0"/>
    <n v="0"/>
    <n v="58871.663629000002"/>
    <n v="79.1285801465053"/>
    <n v="60.323227000000003"/>
    <n v="92.679730000000006"/>
    <x v="1"/>
  </r>
  <r>
    <x v="92"/>
    <x v="0"/>
    <n v="0"/>
    <n v="0"/>
    <n v="0"/>
    <n v="0"/>
    <n v="800602.78173000005"/>
    <n v="1111.9483079583299"/>
    <n v="1020.45557"/>
    <n v="1170"/>
    <n v="4566.2231048000003"/>
    <n v="6.3419765344444397"/>
    <n v="0"/>
    <n v="163.98421999999999"/>
    <n v="127177.69386"/>
    <n v="176.63568591666601"/>
    <n v="126.60897"/>
    <n v="235.01532"/>
    <x v="1"/>
  </r>
  <r>
    <x v="92"/>
    <x v="1"/>
    <n v="54946.066243000001"/>
    <n v="76.313980893055501"/>
    <n v="62.609659999999998"/>
    <n v="89.360114999999993"/>
    <n v="755790.90810999996"/>
    <n v="1049.7095945972201"/>
    <n v="1000.0016000000001"/>
    <n v="1195.6994999999999"/>
    <n v="0"/>
    <n v="0"/>
    <n v="0"/>
    <n v="0"/>
    <n v="55481.113223"/>
    <n v="77.057101698611106"/>
    <n v="63.968269999999997"/>
    <n v="91.285700000000006"/>
    <x v="1"/>
  </r>
  <r>
    <x v="93"/>
    <x v="0"/>
    <n v="0"/>
    <n v="0"/>
    <n v="0"/>
    <n v="0"/>
    <n v="832347.61838"/>
    <n v="1118.7467988978401"/>
    <n v="1020.20984"/>
    <n v="1170"/>
    <n v="10191.646745"/>
    <n v="13.698449926075201"/>
    <n v="0"/>
    <n v="311.45530000000002"/>
    <n v="123505.908981"/>
    <n v="166.002565834677"/>
    <n v="117.88924400000001"/>
    <n v="220.69801000000001"/>
    <x v="1"/>
  </r>
  <r>
    <x v="93"/>
    <x v="1"/>
    <n v="56202.587528999997"/>
    <n v="75.541112270161193"/>
    <n v="63.556744000000002"/>
    <n v="89.723730000000003"/>
    <n v="782087.40208999999"/>
    <n v="1051.1927447446201"/>
    <n v="1000.067"/>
    <n v="1225"/>
    <n v="0"/>
    <n v="0"/>
    <n v="0"/>
    <n v="0"/>
    <n v="56748.455643000001"/>
    <n v="76.2748059717741"/>
    <n v="65.266684999999995"/>
    <n v="88.745350000000002"/>
    <x v="1"/>
  </r>
  <r>
    <x v="94"/>
    <x v="0"/>
    <n v="0"/>
    <n v="0"/>
    <n v="0"/>
    <n v="0"/>
    <n v="798340.02826000005"/>
    <n v="1108.8055948055501"/>
    <n v="1020.1343000000001"/>
    <n v="1170"/>
    <n v="64024.759766429997"/>
    <n v="88.923277453374993"/>
    <n v="0"/>
    <n v="327.71109999999999"/>
    <n v="114848.250355"/>
    <n v="159.51145882638801"/>
    <n v="125.25697"/>
    <n v="192.70535000000001"/>
    <x v="1"/>
  </r>
  <r>
    <x v="94"/>
    <x v="1"/>
    <n v="57138.751652999999"/>
    <n v="79.359377295833298"/>
    <n v="61.048706000000003"/>
    <n v="93.284559999999999"/>
    <n v="760468.77047999995"/>
    <n v="1056.2066256666601"/>
    <n v="1000.5656"/>
    <n v="1225"/>
    <n v="0"/>
    <n v="0"/>
    <n v="0"/>
    <n v="0"/>
    <n v="55893.236958000001"/>
    <n v="77.629495774999995"/>
    <n v="61.048706000000003"/>
    <n v="92.383610000000004"/>
    <x v="1"/>
  </r>
  <r>
    <x v="95"/>
    <x v="0"/>
    <n v="0"/>
    <n v="0"/>
    <n v="0"/>
    <n v="0"/>
    <n v="821410.57160999998"/>
    <n v="1104.04646721774"/>
    <n v="1020.04517"/>
    <n v="1170"/>
    <n v="47464.205992299998"/>
    <n v="63.795975796102098"/>
    <n v="0"/>
    <n v="284.80948000000001"/>
    <n v="124971.30193"/>
    <n v="167.97218001344001"/>
    <n v="134.92475999999999"/>
    <n v="205.34710000000001"/>
    <x v="1"/>
  </r>
  <r>
    <x v="95"/>
    <x v="1"/>
    <n v="63513.200364999997"/>
    <n v="85.367204791666595"/>
    <n v="69.631900000000002"/>
    <n v="96.933179999999993"/>
    <n v="783872.95617999998"/>
    <n v="1053.59268303763"/>
    <n v="1000.00684"/>
    <n v="1225"/>
    <n v="0"/>
    <n v="0"/>
    <n v="0"/>
    <n v="0"/>
    <n v="62236.212492999999"/>
    <n v="83.650823243279504"/>
    <n v="69.066900000000004"/>
    <n v="95.677925000000002"/>
    <x v="1"/>
  </r>
  <r>
    <x v="96"/>
    <x v="0"/>
    <n v="0"/>
    <n v="0"/>
    <n v="0"/>
    <n v="0"/>
    <n v="822617.04741999996"/>
    <n v="1105.6680744892401"/>
    <n v="1020.1357400000001"/>
    <n v="1170"/>
    <n v="28703.582562399999"/>
    <n v="38.5800840892473"/>
    <n v="0"/>
    <n v="257.69810000000001"/>
    <n v="127074.23538"/>
    <n v="170.79870346774101"/>
    <n v="138.79975999999999"/>
    <n v="210.17657"/>
    <x v="1"/>
  </r>
  <r>
    <x v="96"/>
    <x v="1"/>
    <n v="64491.806208000002"/>
    <n v="86.682535225806404"/>
    <n v="69.889403999999999"/>
    <n v="100.01582999999999"/>
    <n v="795402.30620999995"/>
    <n v="1069.0891212500001"/>
    <n v="1000.7018399999999"/>
    <n v="1225"/>
    <n v="0"/>
    <n v="0"/>
    <n v="0"/>
    <n v="0"/>
    <n v="62803.746346"/>
    <n v="84.413637561827898"/>
    <n v="69.889403999999999"/>
    <n v="99.597350000000006"/>
    <x v="1"/>
  </r>
  <r>
    <x v="97"/>
    <x v="0"/>
    <n v="0"/>
    <n v="0"/>
    <n v="0"/>
    <n v="0"/>
    <n v="744348.91998000001"/>
    <n v="1107.6620833035699"/>
    <n v="1020.49207"/>
    <n v="1170"/>
    <n v="15792.930231599999"/>
    <n v="23.5013842732142"/>
    <n v="0"/>
    <n v="223.63443000000001"/>
    <n v="115824.86642000001"/>
    <n v="172.35843217261899"/>
    <n v="135.57454999999999"/>
    <n v="213.45435000000001"/>
    <x v="1"/>
  </r>
  <r>
    <x v="97"/>
    <x v="1"/>
    <n v="55293.122339000001"/>
    <n v="82.281432052083304"/>
    <n v="64.504599999999996"/>
    <n v="95.914180000000002"/>
    <n v="711866.03619999997"/>
    <n v="1059.3244586309499"/>
    <n v="1000.4121"/>
    <n v="1225"/>
    <n v="0"/>
    <n v="0"/>
    <n v="0"/>
    <n v="0"/>
    <n v="55173.398974999996"/>
    <n v="82.103272284226094"/>
    <n v="65.786540000000002"/>
    <n v="95.603480000000005"/>
    <x v="1"/>
  </r>
  <r>
    <x v="98"/>
    <x v="0"/>
    <n v="0"/>
    <n v="0"/>
    <n v="0"/>
    <n v="0"/>
    <n v="829555.58655000001"/>
    <n v="1114.9940679435399"/>
    <n v="1020.0862"/>
    <n v="1170"/>
    <n v="49870.166651"/>
    <n v="67.029793885752596"/>
    <n v="0"/>
    <n v="311.68779999999998"/>
    <n v="119776.219621"/>
    <n v="160.989542501344"/>
    <n v="120.39193"/>
    <n v="211.64426"/>
    <x v="1"/>
  </r>
  <r>
    <x v="98"/>
    <x v="1"/>
    <n v="50444.874836000003"/>
    <n v="67.802251123655907"/>
    <n v="51.068503999999997"/>
    <n v="92.098669999999998"/>
    <n v="786493.92478999996"/>
    <n v="1057.1154903091301"/>
    <n v="1000.0940000000001"/>
    <n v="1225"/>
    <n v="2263.4700306190002"/>
    <n v="3.0422984282513399"/>
    <n v="0"/>
    <n v="127.44477999999999"/>
    <n v="50439.195777000001"/>
    <n v="67.794617979838705"/>
    <n v="52.422718000000003"/>
    <n v="94.458039999999997"/>
    <x v="1"/>
  </r>
  <r>
    <x v="99"/>
    <x v="0"/>
    <n v="0"/>
    <n v="0"/>
    <n v="0"/>
    <n v="0"/>
    <n v="797481.44547000004"/>
    <n v="1107.6131187083299"/>
    <n v="1020.0227"/>
    <n v="1170"/>
    <n v="49457.844605500002"/>
    <n v="68.691450840972195"/>
    <n v="0"/>
    <n v="364.95934999999997"/>
    <n v="119457.954318"/>
    <n v="165.91382544166601"/>
    <n v="120.31618"/>
    <n v="224.68404000000001"/>
    <x v="1"/>
  </r>
  <r>
    <x v="99"/>
    <x v="1"/>
    <n v="50618.084862999996"/>
    <n v="70.302895643055507"/>
    <n v="47.389533999999998"/>
    <n v="89.286720000000003"/>
    <n v="755742.45013000001"/>
    <n v="1049.6422918472199"/>
    <n v="1000.02936"/>
    <n v="1225"/>
    <n v="103.6813851"/>
    <n v="0.14400192375000001"/>
    <n v="0"/>
    <n v="30.063759000000001"/>
    <n v="50790.921625000003"/>
    <n v="70.5429467013888"/>
    <n v="48.934756999999998"/>
    <n v="91.392970000000005"/>
    <x v="1"/>
  </r>
  <r>
    <x v="100"/>
    <x v="0"/>
    <n v="0"/>
    <n v="0"/>
    <n v="0"/>
    <n v="0"/>
    <n v="824395.59950999997"/>
    <n v="1108.0586014919299"/>
    <n v="1020.0947"/>
    <n v="1170"/>
    <n v="11243.91957084"/>
    <n v="15.112795122096699"/>
    <n v="0"/>
    <n v="271.68124"/>
    <n v="129395.94753400001"/>
    <n v="173.919284319892"/>
    <n v="122.16231999999999"/>
    <n v="225.94252"/>
    <x v="1"/>
  </r>
  <r>
    <x v="100"/>
    <x v="1"/>
    <n v="45584.335337999997"/>
    <n v="61.2692679274193"/>
    <n v="44.395203000000002"/>
    <n v="77.071494999999999"/>
    <n v="777771.24921000004"/>
    <n v="1045.3914639919301"/>
    <n v="1000.27655"/>
    <n v="1225"/>
    <n v="150.5784725"/>
    <n v="0.20239042002688101"/>
    <n v="0"/>
    <n v="47.653660000000002"/>
    <n v="46433.661233999999"/>
    <n v="62.410834991935403"/>
    <n v="48.436604000000003"/>
    <n v="78.555999999999997"/>
    <x v="1"/>
  </r>
  <r>
    <x v="101"/>
    <x v="0"/>
    <n v="0"/>
    <n v="0"/>
    <n v="0"/>
    <n v="0"/>
    <n v="794670.58342000004"/>
    <n v="1103.7091436388801"/>
    <n v="1020.0104"/>
    <n v="1170"/>
    <n v="26114.18803397"/>
    <n v="36.269705602736103"/>
    <n v="0"/>
    <n v="313.79482999999999"/>
    <n v="132527.459256"/>
    <n v="184.06591563333299"/>
    <n v="124.525406"/>
    <n v="240.65598"/>
    <x v="1"/>
  </r>
  <r>
    <x v="101"/>
    <x v="1"/>
    <n v="49033.988852000002"/>
    <n v="68.102762294444403"/>
    <n v="46.244377"/>
    <n v="89.968474999999998"/>
    <n v="750239.21651000006"/>
    <n v="1041.9989118194401"/>
    <n v="1000.1664"/>
    <n v="1146.0392999999999"/>
    <n v="0"/>
    <n v="0"/>
    <n v="0"/>
    <n v="0"/>
    <n v="49989.609184000001"/>
    <n v="69.430012755555495"/>
    <n v="49.954574999999998"/>
    <n v="92.090355000000002"/>
    <x v="1"/>
  </r>
  <r>
    <x v="102"/>
    <x v="0"/>
    <n v="0"/>
    <n v="0"/>
    <n v="0"/>
    <n v="0"/>
    <n v="821075.04137999995"/>
    <n v="1103.5954857258"/>
    <n v="1020.15674"/>
    <n v="1170"/>
    <n v="1043.6508944"/>
    <n v="1.4027565784946201"/>
    <n v="0"/>
    <n v="65.849850000000004"/>
    <n v="148171.15591999999"/>
    <n v="199.15477946236501"/>
    <n v="140.38713000000001"/>
    <n v="254.23390000000001"/>
    <x v="1"/>
  </r>
  <r>
    <x v="102"/>
    <x v="1"/>
    <n v="56199.652599000001"/>
    <n v="75.537167471774097"/>
    <n v="53.792006999999998"/>
    <n v="92.787809999999993"/>
    <n v="780327.23311999999"/>
    <n v="1048.82692623655"/>
    <n v="1000.0124499999999"/>
    <n v="1183.5023000000001"/>
    <n v="0"/>
    <n v="0"/>
    <n v="0"/>
    <n v="0"/>
    <n v="57030.175791000001"/>
    <n v="76.6534620846774"/>
    <n v="56.039380000000001"/>
    <n v="93.209959999999995"/>
    <x v="1"/>
  </r>
  <r>
    <x v="103"/>
    <x v="0"/>
    <n v="0"/>
    <n v="0"/>
    <n v="0"/>
    <n v="0"/>
    <n v="825638.26853"/>
    <n v="1109.72885555107"/>
    <n v="1020.38684"/>
    <n v="1170"/>
    <n v="41.624481000000003"/>
    <n v="5.5946883064516097E-2"/>
    <n v="0"/>
    <n v="21.236343000000002"/>
    <n v="146094.6832"/>
    <n v="196.363821505376"/>
    <n v="140.97873999999999"/>
    <n v="249.48438999999999"/>
    <x v="1"/>
  </r>
  <r>
    <x v="103"/>
    <x v="1"/>
    <n v="58532.234754999998"/>
    <n v="78.672358541666597"/>
    <n v="64.825209999999998"/>
    <n v="92.216639999999998"/>
    <n v="783854.30429"/>
    <n v="1053.56761329301"/>
    <n v="1000.4877"/>
    <n v="1220.6677"/>
    <n v="0"/>
    <n v="0"/>
    <n v="0"/>
    <n v="0"/>
    <n v="59147.226101"/>
    <n v="79.498959813171993"/>
    <n v="66.338750000000005"/>
    <n v="93.002880000000005"/>
    <x v="1"/>
  </r>
  <r>
    <x v="104"/>
    <x v="0"/>
    <n v="0"/>
    <n v="0"/>
    <n v="0"/>
    <n v="0"/>
    <n v="801397.90986000001"/>
    <n v="1113.05265258333"/>
    <n v="1020.479"/>
    <n v="1170"/>
    <n v="12728.122169210001"/>
    <n v="17.677947457236101"/>
    <n v="0"/>
    <n v="266.76938000000001"/>
    <n v="126876.86244"/>
    <n v="176.21786449999999"/>
    <n v="128.05017000000001"/>
    <n v="235.29977"/>
    <x v="1"/>
  </r>
  <r>
    <x v="104"/>
    <x v="1"/>
    <n v="54963.388608000001"/>
    <n v="76.338039733333304"/>
    <n v="62.609172999999998"/>
    <n v="88.831215"/>
    <n v="755347.02940999996"/>
    <n v="1049.09309640277"/>
    <n v="1000.00964"/>
    <n v="1192.8805"/>
    <n v="0"/>
    <n v="0"/>
    <n v="0"/>
    <n v="0"/>
    <n v="55533.925943000002"/>
    <n v="77.130452698611094"/>
    <n v="64.014160000000004"/>
    <n v="90.783844000000002"/>
    <x v="1"/>
  </r>
  <r>
    <x v="105"/>
    <x v="0"/>
    <n v="0"/>
    <n v="0"/>
    <n v="0"/>
    <n v="0"/>
    <n v="832096.44265999994"/>
    <n v="1118.4091971236501"/>
    <n v="1020.1159699999999"/>
    <n v="1170"/>
    <n v="16499.4173199"/>
    <n v="22.176636182661198"/>
    <n v="0"/>
    <n v="252.30324999999999"/>
    <n v="119688.372836"/>
    <n v="160.871468865591"/>
    <n v="118.29909499999999"/>
    <n v="207.39008000000001"/>
    <x v="1"/>
  </r>
  <r>
    <x v="105"/>
    <x v="1"/>
    <n v="56283.352810999997"/>
    <n v="75.649667756720405"/>
    <n v="63.431660000000001"/>
    <n v="89.042113999999998"/>
    <n v="782715.59389000002"/>
    <n v="1052.0370885618199"/>
    <n v="1000.16833"/>
    <n v="1225"/>
    <n v="0"/>
    <n v="0"/>
    <n v="0"/>
    <n v="0"/>
    <n v="56784.673056"/>
    <n v="76.323485290322495"/>
    <n v="65.220749999999995"/>
    <n v="88.769120000000001"/>
    <x v="1"/>
  </r>
  <r>
    <x v="106"/>
    <x v="0"/>
    <n v="0"/>
    <n v="0"/>
    <n v="0"/>
    <n v="0"/>
    <n v="798780.17929999996"/>
    <n v="1109.4169156944399"/>
    <n v="1020.5875"/>
    <n v="1170"/>
    <n v="55304.82559696"/>
    <n v="76.812257773555501"/>
    <n v="0"/>
    <n v="336.58994000000001"/>
    <n v="116212.918744"/>
    <n v="161.406831588888"/>
    <n v="123.45581"/>
    <n v="202.01265000000001"/>
    <x v="1"/>
  </r>
  <r>
    <x v="106"/>
    <x v="1"/>
    <n v="58138.156283999997"/>
    <n v="80.747439283333307"/>
    <n v="67.404589999999999"/>
    <n v="93.379270000000005"/>
    <n v="761220.00502000004"/>
    <n v="1057.25000697222"/>
    <n v="1000.43677"/>
    <n v="1225"/>
    <n v="0"/>
    <n v="0"/>
    <n v="0"/>
    <n v="0"/>
    <n v="56914.487892999998"/>
    <n v="79.047899851388806"/>
    <n v="67.404589999999999"/>
    <n v="92.449439999999996"/>
    <x v="1"/>
  </r>
  <r>
    <x v="107"/>
    <x v="0"/>
    <n v="0"/>
    <n v="0"/>
    <n v="0"/>
    <n v="0"/>
    <n v="820662.89052000002"/>
    <n v="1103.0415195161199"/>
    <n v="1020.3584"/>
    <n v="1170"/>
    <n v="37228.353457899997"/>
    <n v="50.038109486424702"/>
    <n v="0"/>
    <n v="281.30892999999998"/>
    <n v="127204.22272999999"/>
    <n v="170.973417647849"/>
    <n v="137.03756999999999"/>
    <n v="204.99359999999999"/>
    <x v="1"/>
  </r>
  <r>
    <x v="107"/>
    <x v="1"/>
    <n v="62642.326373000004"/>
    <n v="84.1966752325268"/>
    <n v="66.637609999999995"/>
    <n v="96.944823999999997"/>
    <n v="783557.44240000006"/>
    <n v="1053.1686053763401"/>
    <n v="1000.1625"/>
    <n v="1224.0505000000001"/>
    <n v="124.073646"/>
    <n v="0.166765653225806"/>
    <n v="0"/>
    <n v="55.419333999999999"/>
    <n v="61438.721844"/>
    <n v="82.578927209677403"/>
    <n v="66.637609999999995"/>
    <n v="95.594639999999998"/>
    <x v="1"/>
  </r>
  <r>
    <x v="108"/>
    <x v="0"/>
    <n v="0"/>
    <n v="0"/>
    <n v="0"/>
    <n v="0"/>
    <n v="822500.47381"/>
    <n v="1105.5113895295599"/>
    <n v="1020.24023"/>
    <n v="1170"/>
    <n v="33705.777012240003"/>
    <n v="45.303463726129003"/>
    <n v="0"/>
    <n v="271.76004"/>
    <n v="127927.01366"/>
    <n v="171.94491083333301"/>
    <n v="137.78281999999999"/>
    <n v="212.25076000000001"/>
    <x v="1"/>
  </r>
  <r>
    <x v="108"/>
    <x v="1"/>
    <n v="63517.723938000003"/>
    <n v="85.373284862903205"/>
    <n v="64.126540000000006"/>
    <n v="100.879715"/>
    <n v="795609.38242000004"/>
    <n v="1069.36744948924"/>
    <n v="1000.1324499999999"/>
    <n v="1225"/>
    <n v="171.28632379999999"/>
    <n v="0.23022355349462301"/>
    <n v="0"/>
    <n v="28.661746999999998"/>
    <n v="61905.306106999997"/>
    <n v="83.206056595430098"/>
    <n v="64.883369999999999"/>
    <n v="99.489760000000004"/>
    <x v="1"/>
  </r>
  <r>
    <x v="109"/>
    <x v="0"/>
    <n v="0"/>
    <n v="0"/>
    <n v="0"/>
    <n v="0"/>
    <n v="772929.04543000006"/>
    <n v="1110.5302376867801"/>
    <n v="1021.1439"/>
    <n v="1170"/>
    <n v="20317.762674810001"/>
    <n v="29.192187751163701"/>
    <n v="0"/>
    <n v="230.77676"/>
    <n v="120924.61679"/>
    <n v="173.74226550287301"/>
    <n v="138.15891999999999"/>
    <n v="211.56885"/>
    <x v="1"/>
  </r>
  <r>
    <x v="109"/>
    <x v="1"/>
    <n v="57430.306183000001"/>
    <n v="82.514807734195401"/>
    <n v="64.622720000000001"/>
    <n v="94.909800000000004"/>
    <n v="737207.51124999998"/>
    <n v="1059.2061943247099"/>
    <n v="1000.34924"/>
    <n v="1225"/>
    <n v="0"/>
    <n v="0"/>
    <n v="0"/>
    <n v="0"/>
    <n v="57227.773746999999"/>
    <n v="82.223812854884997"/>
    <n v="65.706230000000005"/>
    <n v="95.326560000000001"/>
    <x v="1"/>
  </r>
  <r>
    <x v="110"/>
    <x v="0"/>
    <n v="0"/>
    <n v="0"/>
    <n v="0"/>
    <n v="0"/>
    <n v="829112.84225999995"/>
    <n v="1114.39898153225"/>
    <n v="1020.7529"/>
    <n v="1170"/>
    <n v="79922.670315459996"/>
    <n v="107.42294397239201"/>
    <n v="0"/>
    <n v="335.73183999999998"/>
    <n v="117498.87747799999"/>
    <n v="157.92859876075201"/>
    <n v="122.69125"/>
    <n v="203.71441999999999"/>
    <x v="1"/>
  </r>
  <r>
    <x v="110"/>
    <x v="1"/>
    <n v="50897.587875999998"/>
    <n v="68.410736392473098"/>
    <n v="50.665329999999997"/>
    <n v="86.708629999999999"/>
    <n v="783745.10941999999"/>
    <n v="1053.4208459946201"/>
    <n v="1000.022"/>
    <n v="1225"/>
    <n v="2091.6445917999999"/>
    <n v="2.8113502577956901"/>
    <n v="0"/>
    <n v="140.18691999999999"/>
    <n v="50879.139179999998"/>
    <n v="68.385939758064495"/>
    <n v="52.758521999999999"/>
    <n v="87.31147"/>
    <x v="1"/>
  </r>
  <r>
    <x v="111"/>
    <x v="0"/>
    <n v="0"/>
    <n v="0"/>
    <n v="0"/>
    <n v="0"/>
    <n v="798585.11872999999"/>
    <n v="1109.14599823611"/>
    <n v="1020.06165"/>
    <n v="1170"/>
    <n v="77182.374324400007"/>
    <n v="107.19774211722201"/>
    <n v="0"/>
    <n v="380.59363000000002"/>
    <n v="115108.72623299999"/>
    <n v="159.87323087916599"/>
    <n v="120.30568"/>
    <n v="203.86225999999999"/>
    <x v="1"/>
  </r>
  <r>
    <x v="111"/>
    <x v="1"/>
    <n v="47310.268826"/>
    <n v="65.708706702777704"/>
    <n v="46.450175999999999"/>
    <n v="81.249504000000002"/>
    <n v="755622.62321999995"/>
    <n v="1049.47586558333"/>
    <n v="1000.0121"/>
    <n v="1225"/>
    <n v="148.30908299999999"/>
    <n v="0.20598483749999999"/>
    <n v="0"/>
    <n v="27.940006"/>
    <n v="47686.516679"/>
    <n v="66.231273165277699"/>
    <n v="48.01408"/>
    <n v="83.339389999999995"/>
    <x v="1"/>
  </r>
  <r>
    <x v="112"/>
    <x v="0"/>
    <n v="0"/>
    <n v="0"/>
    <n v="0"/>
    <n v="0"/>
    <n v="824933.31139000005"/>
    <n v="1108.78133251344"/>
    <n v="1020.6572"/>
    <n v="1170"/>
    <n v="14560.125899999999"/>
    <n v="19.5700616935483"/>
    <n v="0"/>
    <n v="311.2747"/>
    <n v="129139.99569900001"/>
    <n v="173.57526303629001"/>
    <n v="122.08113"/>
    <n v="228.62870000000001"/>
    <x v="1"/>
  </r>
  <r>
    <x v="112"/>
    <x v="1"/>
    <n v="45367.538059999999"/>
    <n v="60.977873736559097"/>
    <n v="45.190060000000003"/>
    <n v="72.487340000000003"/>
    <n v="776188.97858"/>
    <n v="1043.2647561559099"/>
    <n v="1000.0821"/>
    <n v="1210.3956000000001"/>
    <n v="288.41307416000001"/>
    <n v="0.38765198139784901"/>
    <n v="0"/>
    <n v="69.523719999999997"/>
    <n v="46162.423146000001"/>
    <n v="62.046267669354798"/>
    <n v="49.190550000000002"/>
    <n v="73.652810000000002"/>
    <x v="1"/>
  </r>
  <r>
    <x v="113"/>
    <x v="0"/>
    <n v="0"/>
    <n v="0"/>
    <n v="0"/>
    <n v="0"/>
    <n v="795827.09091000003"/>
    <n v="1105.31540404166"/>
    <n v="1020.0466300000001"/>
    <n v="1170"/>
    <n v="34399.189728539997"/>
    <n v="47.776652400750002"/>
    <n v="0"/>
    <n v="328.71251999999998"/>
    <n v="131991.05908400001"/>
    <n v="183.320915394444"/>
    <n v="127.320854"/>
    <n v="241.72857999999999"/>
    <x v="1"/>
  </r>
  <r>
    <x v="113"/>
    <x v="1"/>
    <n v="48635.353278000002"/>
    <n v="67.549101774999997"/>
    <n v="48.024456000000001"/>
    <n v="90.224463999999998"/>
    <n v="748986.05663999997"/>
    <n v="1040.2584119999999"/>
    <n v="1000.04736"/>
    <n v="1156.7637999999999"/>
    <n v="0"/>
    <n v="0"/>
    <n v="0"/>
    <n v="0"/>
    <n v="49647.142017999999"/>
    <n v="68.954363913888798"/>
    <n v="50.727290000000004"/>
    <n v="91.925250000000005"/>
    <x v="1"/>
  </r>
  <r>
    <x v="114"/>
    <x v="0"/>
    <n v="0"/>
    <n v="0"/>
    <n v="0"/>
    <n v="0"/>
    <n v="822286.11442999996"/>
    <n v="1105.2232720833299"/>
    <n v="1020.2084"/>
    <n v="1170"/>
    <n v="1140.6780894999999"/>
    <n v="1.5331694751344001"/>
    <n v="0"/>
    <n v="76.322140000000005"/>
    <n v="148557.95522999999"/>
    <n v="199.674671008064"/>
    <n v="140.82065"/>
    <n v="251.91300000000001"/>
    <x v="1"/>
  </r>
  <r>
    <x v="114"/>
    <x v="1"/>
    <n v="56264.532419000003"/>
    <n v="75.624371530913905"/>
    <n v="53.377636000000003"/>
    <n v="93.251686000000007"/>
    <n v="780502.49604999996"/>
    <n v="1049.0624946908599"/>
    <n v="1000.242"/>
    <n v="1191.9323999999999"/>
    <n v="0"/>
    <n v="0"/>
    <n v="0"/>
    <n v="0"/>
    <n v="57050.399404000003"/>
    <n v="76.680644360214998"/>
    <n v="55.985393999999999"/>
    <n v="93.832729999999998"/>
    <x v="1"/>
  </r>
  <r>
    <x v="115"/>
    <x v="0"/>
    <n v="0"/>
    <n v="0"/>
    <n v="0"/>
    <n v="0"/>
    <n v="824013.83414000005"/>
    <n v="1107.5454759946199"/>
    <n v="1020.02246"/>
    <n v="1170"/>
    <n v="105.84112399999999"/>
    <n v="0.142259575268817"/>
    <n v="0"/>
    <n v="35.137099999999997"/>
    <n v="146966.36721999999"/>
    <n v="197.53543981182699"/>
    <n v="143.82220000000001"/>
    <n v="248.06783999999999"/>
    <x v="1"/>
  </r>
  <r>
    <x v="115"/>
    <x v="1"/>
    <n v="58559.217144000002"/>
    <n v="78.708625193548301"/>
    <n v="65.113699999999994"/>
    <n v="92.164760000000001"/>
    <n v="780766.63856999995"/>
    <n v="1049.4175249596699"/>
    <n v="1000.00354"/>
    <n v="1182.4004"/>
    <n v="0"/>
    <n v="0"/>
    <n v="0"/>
    <n v="0"/>
    <n v="59195.951719999997"/>
    <n v="79.564451236559094"/>
    <n v="67.188860000000005"/>
    <n v="92.93159"/>
    <x v="1"/>
  </r>
  <r>
    <x v="116"/>
    <x v="0"/>
    <n v="0"/>
    <n v="0"/>
    <n v="0"/>
    <n v="0"/>
    <n v="801327.14469999995"/>
    <n v="1112.9543676388801"/>
    <n v="1020.55237"/>
    <n v="1170"/>
    <n v="4193.5537297000001"/>
    <n v="5.8243801801388804"/>
    <n v="0"/>
    <n v="189.92075"/>
    <n v="129103.15244999999"/>
    <n v="179.309933958333"/>
    <n v="129.79515000000001"/>
    <n v="230.54749000000001"/>
    <x v="1"/>
  </r>
  <r>
    <x v="116"/>
    <x v="1"/>
    <n v="54949.602500000001"/>
    <n v="76.318892361111097"/>
    <n v="62.216990000000003"/>
    <n v="87.954729999999998"/>
    <n v="754901.98675000004"/>
    <n v="1048.47498159722"/>
    <n v="1000.38477"/>
    <n v="1193.4462000000001"/>
    <n v="0"/>
    <n v="0"/>
    <n v="0"/>
    <n v="0"/>
    <n v="55402.050934999999"/>
    <n v="76.947292965277697"/>
    <n v="63.566650000000003"/>
    <n v="88.371350000000007"/>
    <x v="1"/>
  </r>
  <r>
    <x v="117"/>
    <x v="0"/>
    <n v="0"/>
    <n v="0"/>
    <n v="0"/>
    <n v="0"/>
    <n v="833608.04558999999"/>
    <n v="1120.4409214919301"/>
    <n v="1020.2125"/>
    <n v="1170"/>
    <n v="9280.8690786000006"/>
    <n v="12.474286395967701"/>
    <n v="0"/>
    <n v="247.80795000000001"/>
    <n v="125188.183552"/>
    <n v="168.263687569892"/>
    <n v="118.39839000000001"/>
    <n v="222.4143"/>
    <x v="1"/>
  </r>
  <r>
    <x v="117"/>
    <x v="1"/>
    <n v="56208.267381999998"/>
    <n v="75.548746481182704"/>
    <n v="64.860439999999997"/>
    <n v="87.067710000000005"/>
    <n v="775562.64303000004"/>
    <n v="1042.4229072983801"/>
    <n v="1000.18414"/>
    <n v="1199.7956999999999"/>
    <n v="0"/>
    <n v="0"/>
    <n v="0"/>
    <n v="0"/>
    <n v="56879.367159000001"/>
    <n v="76.450762310483796"/>
    <n v="66.924959999999999"/>
    <n v="88.07647"/>
    <x v="1"/>
  </r>
  <r>
    <x v="118"/>
    <x v="0"/>
    <n v="0"/>
    <n v="0"/>
    <n v="0"/>
    <n v="0"/>
    <n v="796212.70071"/>
    <n v="1105.8509732083301"/>
    <n v="1020.1022"/>
    <n v="1170"/>
    <n v="60485.043777500003"/>
    <n v="84.007005246527697"/>
    <n v="0"/>
    <n v="331.37625000000003"/>
    <n v="117332.976865"/>
    <n v="162.962467868055"/>
    <n v="126.79259"/>
    <n v="204.03555"/>
    <x v="1"/>
  </r>
  <r>
    <x v="118"/>
    <x v="1"/>
    <n v="57722.264394999998"/>
    <n v="80.1698116597222"/>
    <n v="67.504745"/>
    <n v="91.938156000000006"/>
    <n v="759648.61331000004"/>
    <n v="1055.06751848611"/>
    <n v="1000.4713"/>
    <n v="1225"/>
    <n v="0"/>
    <n v="0"/>
    <n v="0"/>
    <n v="0"/>
    <n v="56649.155923999999"/>
    <n v="78.679383227777706"/>
    <n v="67.504745"/>
    <n v="90.360519999999994"/>
    <x v="1"/>
  </r>
  <r>
    <x v="119"/>
    <x v="0"/>
    <n v="0"/>
    <n v="0"/>
    <n v="0"/>
    <n v="0"/>
    <n v="820950.83160000003"/>
    <n v="1103.42853709677"/>
    <n v="1020.8866"/>
    <n v="1170"/>
    <n v="16038.973209600001"/>
    <n v="21.557759690322499"/>
    <n v="0"/>
    <n v="297.06423999999998"/>
    <n v="133384.99466"/>
    <n v="179.28090680107499"/>
    <n v="138.06443999999999"/>
    <n v="211.22819999999999"/>
    <x v="1"/>
  </r>
  <r>
    <x v="119"/>
    <x v="1"/>
    <n v="62562.563154000003"/>
    <n v="84.089466604838705"/>
    <n v="66.372826000000003"/>
    <n v="95.713909999999998"/>
    <n v="784114.41304999997"/>
    <n v="1053.9172218413901"/>
    <n v="1000.0960700000001"/>
    <n v="1225"/>
    <n v="151.35491207999999"/>
    <n v="0.203434021612903"/>
    <n v="0"/>
    <n v="57.778624999999998"/>
    <n v="61362.353814000002"/>
    <n v="82.476282008064501"/>
    <n v="66.730630000000005"/>
    <n v="95.077704999999995"/>
    <x v="1"/>
  </r>
  <r>
    <x v="120"/>
    <x v="0"/>
    <n v="0"/>
    <n v="0"/>
    <n v="0"/>
    <n v="0"/>
    <n v="821840.78191999998"/>
    <n v="1104.6247068817199"/>
    <n v="1020.27844"/>
    <n v="1170"/>
    <n v="5577.9076160000004"/>
    <n v="7.4971876559139696"/>
    <n v="0"/>
    <n v="201.26566"/>
    <n v="137731.86361999999"/>
    <n v="185.123472607526"/>
    <n v="145.62651"/>
    <n v="214.63276999999999"/>
    <x v="1"/>
  </r>
  <r>
    <x v="120"/>
    <x v="1"/>
    <n v="63496.452559999998"/>
    <n v="85.344694301075194"/>
    <n v="63.496822000000002"/>
    <n v="100.64551"/>
    <n v="794079.01413000003"/>
    <n v="1067.3105028629"/>
    <n v="1000.10144"/>
    <n v="1225"/>
    <n v="127.26703689999999"/>
    <n v="0.17105784529569801"/>
    <n v="0"/>
    <n v="34.601795000000003"/>
    <n v="61954.490725000003"/>
    <n v="83.272164952956899"/>
    <n v="64.325559999999996"/>
    <n v="98.88167"/>
    <x v="1"/>
  </r>
  <r>
    <x v="121"/>
    <x v="0"/>
    <n v="0"/>
    <n v="0"/>
    <n v="0"/>
    <n v="0"/>
    <n v="747053.49282000004"/>
    <n v="1111.68674526785"/>
    <n v="1020.71875"/>
    <n v="1170"/>
    <n v="1876.269241"/>
    <n v="2.7920673229166599"/>
    <n v="0"/>
    <n v="124.778046"/>
    <n v="123848.28329000001"/>
    <n v="184.29804061011899"/>
    <n v="147.83547999999999"/>
    <n v="231.67783"/>
    <x v="1"/>
  </r>
  <r>
    <x v="121"/>
    <x v="1"/>
    <n v="55219.439097000002"/>
    <n v="82.171784370535704"/>
    <n v="64.753944000000004"/>
    <n v="96.321100000000001"/>
    <n v="712422.45218999998"/>
    <n v="1060.1524586160699"/>
    <n v="1000.0304599999999"/>
    <n v="1225"/>
    <n v="7.7155570000000004"/>
    <n v="1.14814836309523E-2"/>
    <n v="0"/>
    <n v="7.7155570000000004"/>
    <n v="55143.001541999998"/>
    <n v="82.058038008928506"/>
    <n v="66.010270000000006"/>
    <n v="95.630369999999999"/>
    <x v="1"/>
  </r>
  <r>
    <x v="122"/>
    <x v="0"/>
    <n v="0"/>
    <n v="0"/>
    <n v="0"/>
    <n v="0"/>
    <n v="830488.09099000006"/>
    <n v="1116.2474341263401"/>
    <n v="1020.9446"/>
    <n v="1170"/>
    <n v="101460.76752425999"/>
    <n v="136.37199936056399"/>
    <n v="0"/>
    <n v="387.48633000000001"/>
    <n v="118549.82459"/>
    <n v="159.34116208333299"/>
    <n v="124.64645"/>
    <n v="210.66550000000001"/>
    <x v="1"/>
  </r>
  <r>
    <x v="122"/>
    <x v="1"/>
    <n v="49877.26784"/>
    <n v="67.039338494623607"/>
    <n v="49.953949999999999"/>
    <n v="79.700609999999998"/>
    <n v="785742.66732999997"/>
    <n v="1056.1057356586"/>
    <n v="1000.1281"/>
    <n v="1225"/>
    <n v="3623.29699269"/>
    <n v="4.8700228396370902"/>
    <n v="0"/>
    <n v="165.82352"/>
    <n v="49856.014217000004"/>
    <n v="67.010771797043006"/>
    <n v="51.176532999999999"/>
    <n v="81.623289999999997"/>
    <x v="1"/>
  </r>
  <r>
    <x v="123"/>
    <x v="0"/>
    <n v="0"/>
    <n v="0"/>
    <n v="0"/>
    <n v="0"/>
    <n v="799607.08151000005"/>
    <n v="1110.5653909861101"/>
    <n v="1020.3889"/>
    <n v="1170"/>
    <n v="111969.04021325"/>
    <n v="155.51255585173601"/>
    <n v="0"/>
    <n v="411.37401999999997"/>
    <n v="113706.917179"/>
    <n v="157.92627385972199"/>
    <n v="121.20656"/>
    <n v="206.25586000000001"/>
    <x v="1"/>
  </r>
  <r>
    <x v="123"/>
    <x v="1"/>
    <n v="46588.878193999997"/>
    <n v="64.706775269444407"/>
    <n v="46.652410000000003"/>
    <n v="81.314599999999999"/>
    <n v="756082.48115000001"/>
    <n v="1050.11455715277"/>
    <n v="1000.01965"/>
    <n v="1225"/>
    <n v="261.26976930000001"/>
    <n v="0.36287467958333303"/>
    <n v="0"/>
    <n v="48.266210000000001"/>
    <n v="46904.451570999998"/>
    <n v="65.145071626388798"/>
    <n v="47.841003000000001"/>
    <n v="83.553309999999996"/>
    <x v="1"/>
  </r>
  <r>
    <x v="124"/>
    <x v="0"/>
    <n v="0"/>
    <n v="0"/>
    <n v="0"/>
    <n v="0"/>
    <n v="825592.86080999998"/>
    <n v="1109.6678236693499"/>
    <n v="1020.1304"/>
    <n v="1170"/>
    <n v="17344.674308199999"/>
    <n v="23.312734285215001"/>
    <n v="0"/>
    <n v="334.98138"/>
    <n v="130697.46778000001"/>
    <n v="175.668639489247"/>
    <n v="124.24173"/>
    <n v="225.16166999999999"/>
    <x v="1"/>
  </r>
  <r>
    <x v="124"/>
    <x v="1"/>
    <n v="45288.807143999999"/>
    <n v="60.872052612903197"/>
    <n v="45.402664000000001"/>
    <n v="72.740030000000004"/>
    <n v="775860.09569999995"/>
    <n v="1042.8227092741899"/>
    <n v="1000.0323"/>
    <n v="1205.5454"/>
    <n v="192.11575513"/>
    <n v="0.25822010098118198"/>
    <n v="0"/>
    <n v="67.477689999999996"/>
    <n v="46084.581965999998"/>
    <n v="61.941642427419303"/>
    <n v="49.143999999999998"/>
    <n v="73.693306000000007"/>
    <x v="1"/>
  </r>
  <r>
    <x v="125"/>
    <x v="0"/>
    <n v="0"/>
    <n v="0"/>
    <n v="0"/>
    <n v="0"/>
    <n v="796045.63567999995"/>
    <n v="1105.6189384444399"/>
    <n v="1020.9885"/>
    <n v="1170"/>
    <n v="37856.788419999997"/>
    <n v="52.578872805555498"/>
    <n v="0"/>
    <n v="364.23266999999998"/>
    <n v="132998.33373000001"/>
    <n v="184.71990795833301"/>
    <n v="128.19481999999999"/>
    <n v="242.87748999999999"/>
    <x v="1"/>
  </r>
  <r>
    <x v="125"/>
    <x v="1"/>
    <n v="48176.510718999998"/>
    <n v="66.911820443055504"/>
    <n v="47.235252000000003"/>
    <n v="85.612909999999999"/>
    <n v="748838.67637999996"/>
    <n v="1040.05371719444"/>
    <n v="1000.20276"/>
    <n v="1143.3871999999999"/>
    <n v="0"/>
    <n v="0"/>
    <n v="0"/>
    <n v="0"/>
    <n v="49611.640209999998"/>
    <n v="68.905055847222201"/>
    <n v="50.677494000000003"/>
    <n v="88.11936"/>
    <x v="1"/>
  </r>
  <r>
    <x v="126"/>
    <x v="0"/>
    <n v="0"/>
    <n v="0"/>
    <n v="0"/>
    <n v="0"/>
    <n v="820857.36167999997"/>
    <n v="1103.3029054838701"/>
    <n v="1021.2119"/>
    <n v="1170"/>
    <n v="2469.8179580000001"/>
    <n v="3.3196477930107502"/>
    <n v="0"/>
    <n v="98.11627"/>
    <n v="148936.2439"/>
    <n v="200.183123521505"/>
    <n v="142.85177999999999"/>
    <n v="255.84244000000001"/>
    <x v="1"/>
  </r>
  <r>
    <x v="126"/>
    <x v="1"/>
    <n v="55786.290763999998"/>
    <n v="74.981573607526798"/>
    <n v="54.308329999999998"/>
    <n v="90.509513999999996"/>
    <n v="777589.64893000002"/>
    <n v="1045.1473775940799"/>
    <n v="1000.48096"/>
    <n v="1170.9036000000001"/>
    <n v="0"/>
    <n v="0"/>
    <n v="0"/>
    <n v="0"/>
    <n v="57053.012278000002"/>
    <n v="76.684156287634394"/>
    <n v="57.347003999999998"/>
    <n v="93.111564999999999"/>
    <x v="1"/>
  </r>
  <r>
    <x v="127"/>
    <x v="0"/>
    <n v="0"/>
    <n v="0"/>
    <n v="0"/>
    <n v="0"/>
    <n v="824364.53694999998"/>
    <n v="1108.01685073924"/>
    <n v="1020.04224"/>
    <n v="1170"/>
    <n v="643.45011467999996"/>
    <n v="0.86485230467741903"/>
    <n v="0"/>
    <n v="134.83975000000001"/>
    <n v="147163.29934"/>
    <n v="197.80013352150499"/>
    <n v="141.23150000000001"/>
    <n v="254.24614"/>
    <x v="1"/>
  </r>
  <r>
    <x v="127"/>
    <x v="1"/>
    <n v="58088.537950999998"/>
    <n v="78.075991869623607"/>
    <n v="64.746530000000007"/>
    <n v="89.465450000000004"/>
    <n v="782586.87092000002"/>
    <n v="1051.8640738172001"/>
    <n v="1000.1079"/>
    <n v="1186.4933000000001"/>
    <n v="0"/>
    <n v="0"/>
    <n v="0"/>
    <n v="0"/>
    <n v="59203.037183"/>
    <n v="79.573974708333296"/>
    <n v="66.264786000000001"/>
    <n v="92.399559999999994"/>
    <x v="1"/>
  </r>
  <r>
    <x v="128"/>
    <x v="0"/>
    <n v="0"/>
    <n v="0"/>
    <n v="0"/>
    <n v="0"/>
    <n v="802886.29527999996"/>
    <n v="1115.1198545555501"/>
    <n v="1020.1521"/>
    <n v="1170"/>
    <n v="4379.0976713999999"/>
    <n v="6.0820800991666601"/>
    <n v="0"/>
    <n v="206.67458999999999"/>
    <n v="131032.11044"/>
    <n v="181.989042277777"/>
    <n v="129.09881999999999"/>
    <n v="241.37246999999999"/>
    <x v="1"/>
  </r>
  <r>
    <x v="128"/>
    <x v="1"/>
    <n v="54972.052404000002"/>
    <n v="76.350072783333303"/>
    <n v="61.990603999999998"/>
    <n v="88.802620000000005"/>
    <n v="755139.15112000005"/>
    <n v="1048.8043765555501"/>
    <n v="1000.2344000000001"/>
    <n v="1196.5696"/>
    <n v="0"/>
    <n v="0"/>
    <n v="0"/>
    <n v="0"/>
    <n v="55476.304156999999"/>
    <n v="77.0504224402777"/>
    <n v="63.946339999999999"/>
    <n v="89.352189999999993"/>
    <x v="1"/>
  </r>
  <r>
    <x v="129"/>
    <x v="0"/>
    <n v="0"/>
    <n v="0"/>
    <n v="0"/>
    <n v="0"/>
    <n v="833542.83245999995"/>
    <n v="1120.3532694354799"/>
    <n v="1020.0293"/>
    <n v="1170"/>
    <n v="11475.3444667"/>
    <n v="15.4238500896505"/>
    <n v="0"/>
    <n v="275.3854"/>
    <n v="126867.622286"/>
    <n v="170.52099769623601"/>
    <n v="121.23576"/>
    <n v="230.02376000000001"/>
    <x v="1"/>
  </r>
  <r>
    <x v="129"/>
    <x v="1"/>
    <n v="56224.155255999998"/>
    <n v="75.570101150537596"/>
    <n v="62.875027000000003"/>
    <n v="88.333060000000003"/>
    <n v="781960.56723000004"/>
    <n v="1051.0222677822501"/>
    <n v="1000.2446"/>
    <n v="1225"/>
    <n v="0"/>
    <n v="0"/>
    <n v="0"/>
    <n v="0"/>
    <n v="56872.357034000001"/>
    <n v="76.441340099462295"/>
    <n v="64.793379999999999"/>
    <n v="88.705830000000006"/>
    <x v="1"/>
  </r>
  <r>
    <x v="130"/>
    <x v="0"/>
    <n v="0"/>
    <n v="0"/>
    <n v="0"/>
    <n v="0"/>
    <n v="797212.62431999994"/>
    <n v="1107.2397559999999"/>
    <n v="1020.02124"/>
    <n v="1170"/>
    <n v="69113.487183039993"/>
    <n v="95.990954420888798"/>
    <n v="0"/>
    <n v="357.49515000000002"/>
    <n v="119669.29617"/>
    <n v="166.207355791666"/>
    <n v="129.25156999999999"/>
    <n v="204.55362"/>
    <x v="1"/>
  </r>
  <r>
    <x v="130"/>
    <x v="1"/>
    <n v="57814.908366000003"/>
    <n v="80.298483841666595"/>
    <n v="68.207239999999999"/>
    <n v="92.082520000000002"/>
    <n v="757660.24546999997"/>
    <n v="1052.30589648611"/>
    <n v="1000.0998499999999"/>
    <n v="1225"/>
    <n v="0"/>
    <n v="0"/>
    <n v="0"/>
    <n v="0"/>
    <n v="56716.261145999997"/>
    <n v="78.772584925000004"/>
    <n v="68.244579999999999"/>
    <n v="91.384039999999999"/>
    <x v="1"/>
  </r>
  <r>
    <x v="131"/>
    <x v="0"/>
    <n v="0"/>
    <n v="0"/>
    <n v="0"/>
    <n v="0"/>
    <n v="820878.21574999997"/>
    <n v="1103.3309351478399"/>
    <n v="1020.0488"/>
    <n v="1170"/>
    <n v="14059.078369999999"/>
    <n v="18.896610712365501"/>
    <n v="0"/>
    <n v="320.83273000000003"/>
    <n v="136747.12909999999"/>
    <n v="183.79990470430101"/>
    <n v="146.50747999999999"/>
    <n v="221.12234000000001"/>
    <x v="1"/>
  </r>
  <r>
    <x v="131"/>
    <x v="1"/>
    <n v="63649.050344000003"/>
    <n v="85.549798849462306"/>
    <n v="73.719549999999998"/>
    <n v="96.130489999999995"/>
    <n v="785257.49832000001"/>
    <n v="1055.4536267741901"/>
    <n v="1000.2682"/>
    <n v="1225"/>
    <n v="0"/>
    <n v="0"/>
    <n v="0"/>
    <n v="0"/>
    <n v="62531.975106999998"/>
    <n v="84.048353638440801"/>
    <n v="73.719549999999998"/>
    <n v="95.785965000000004"/>
    <x v="1"/>
  </r>
  <r>
    <x v="132"/>
    <x v="0"/>
    <n v="0"/>
    <n v="0"/>
    <n v="0"/>
    <n v="0"/>
    <n v="821606.4007"/>
    <n v="1104.30967836021"/>
    <n v="1020.193"/>
    <n v="1170"/>
    <n v="5240.1918409999998"/>
    <n v="7.0432686034946199"/>
    <n v="0"/>
    <n v="160.44199"/>
    <n v="138391.29001999999"/>
    <n v="186.00979841397799"/>
    <n v="150.81836999999999"/>
    <n v="219.07839999999999"/>
    <x v="1"/>
  </r>
  <r>
    <x v="132"/>
    <x v="1"/>
    <n v="58859.390866000002"/>
    <n v="79.112084497311798"/>
    <n v="42.661053000000003"/>
    <n v="101.82787999999999"/>
    <n v="793823.25361999997"/>
    <n v="1066.96673873655"/>
    <n v="1000.25024"/>
    <n v="1225"/>
    <n v="0"/>
    <n v="0"/>
    <n v="0"/>
    <n v="0"/>
    <n v="62907.503644999997"/>
    <n v="84.553096297042998"/>
    <n v="70.716200000000001"/>
    <n v="99.362409999999997"/>
    <x v="1"/>
  </r>
  <r>
    <x v="133"/>
    <x v="0"/>
    <n v="0"/>
    <n v="0"/>
    <n v="0"/>
    <n v="0"/>
    <n v="746413.50291000004"/>
    <n v="1110.7343793303501"/>
    <n v="1020.1819"/>
    <n v="1170"/>
    <n v="1614.410574"/>
    <n v="2.4023966875"/>
    <n v="0"/>
    <n v="122.92178"/>
    <n v="124524.78705"/>
    <n v="185.30474263392799"/>
    <n v="149.71728999999999"/>
    <n v="234.28245999999999"/>
    <x v="1"/>
  </r>
  <r>
    <x v="133"/>
    <x v="1"/>
    <n v="50970.695207999997"/>
    <n v="75.849248821428503"/>
    <n v="37.521296999999997"/>
    <n v="97.051599999999993"/>
    <n v="712029.77376999997"/>
    <n v="1059.5681157291599"/>
    <n v="1000.718"/>
    <n v="1225"/>
    <n v="0"/>
    <n v="0"/>
    <n v="0"/>
    <n v="0"/>
    <n v="56039.897283999999"/>
    <n v="83.392704291666604"/>
    <n v="72.249534999999995"/>
    <n v="96.402889999999999"/>
    <x v="1"/>
  </r>
  <r>
    <x v="134"/>
    <x v="0"/>
    <n v="0"/>
    <n v="0"/>
    <n v="0"/>
    <n v="0"/>
    <n v="830358.23977999995"/>
    <n v="1116.0729029301001"/>
    <n v="1020.0204"/>
    <n v="1170"/>
    <n v="28164.5589655"/>
    <n v="37.855590007392401"/>
    <n v="0"/>
    <n v="345.88702000000001"/>
    <n v="127563.62153600001"/>
    <n v="171.45648055913901"/>
    <n v="125.00422"/>
    <n v="234.79590999999999"/>
    <x v="1"/>
  </r>
  <r>
    <x v="134"/>
    <x v="1"/>
    <n v="53164.831309000001"/>
    <n v="71.458106598118206"/>
    <n v="49.855347000000002"/>
    <n v="92.310683999999995"/>
    <n v="786584.63474000001"/>
    <n v="1057.2374122849401"/>
    <n v="1000.33984"/>
    <n v="1225"/>
    <n v="1295.3959895"/>
    <n v="1.74112364180107"/>
    <n v="0"/>
    <n v="165.99252000000001"/>
    <n v="53157.734397"/>
    <n v="71.448567737903204"/>
    <n v="51.239581999999999"/>
    <n v="93.955399999999997"/>
    <x v="1"/>
  </r>
  <r>
    <x v="135"/>
    <x v="0"/>
    <n v="0"/>
    <n v="0"/>
    <n v="0"/>
    <n v="0"/>
    <n v="799520.88668999996"/>
    <n v="1110.44567595833"/>
    <n v="1020.00354"/>
    <n v="1170"/>
    <n v="45902.039849579996"/>
    <n v="63.752833124416597"/>
    <n v="0"/>
    <n v="398.20587"/>
    <n v="120128.80979"/>
    <n v="166.84556915277699"/>
    <n v="120.25906999999999"/>
    <n v="210.06649999999999"/>
    <x v="1"/>
  </r>
  <r>
    <x v="135"/>
    <x v="1"/>
    <n v="49595.541348999999"/>
    <n v="68.882696318055494"/>
    <n v="47.956977999999999"/>
    <n v="88.434030000000007"/>
    <n v="755800.18952999997"/>
    <n v="1049.7224854583301"/>
    <n v="1000.0193"/>
    <n v="1225"/>
    <n v="106.411556"/>
    <n v="0.147793827777777"/>
    <n v="0"/>
    <n v="42.003279999999997"/>
    <n v="49902.459815000002"/>
    <n v="69.308971965277706"/>
    <n v="49.29945"/>
    <n v="90.172319999999999"/>
    <x v="1"/>
  </r>
  <r>
    <x v="136"/>
    <x v="0"/>
    <n v="0"/>
    <n v="0"/>
    <n v="0"/>
    <n v="0"/>
    <n v="825652.59701999999"/>
    <n v="1109.7481142741899"/>
    <n v="1020.00183"/>
    <n v="1170"/>
    <n v="17382.8366437"/>
    <n v="23.364027746908601"/>
    <n v="0"/>
    <n v="317.03629999999998"/>
    <n v="129888.47211"/>
    <n v="174.58127971774101"/>
    <n v="123.2912"/>
    <n v="226.42757"/>
    <x v="1"/>
  </r>
  <r>
    <x v="136"/>
    <x v="1"/>
    <n v="45387.760496000003"/>
    <n v="61.005054430107499"/>
    <n v="46.247055000000003"/>
    <n v="73.842606000000004"/>
    <n v="775089.65694999998"/>
    <n v="1041.7871733198899"/>
    <n v="1000.0414"/>
    <n v="1204.596"/>
    <n v="50.787093400000003"/>
    <n v="6.8262222311827894E-2"/>
    <n v="0"/>
    <n v="20.948734000000002"/>
    <n v="46197.030691"/>
    <n v="62.092783186827901"/>
    <n v="49.859515999999999"/>
    <n v="74.907449999999997"/>
    <x v="1"/>
  </r>
  <r>
    <x v="137"/>
    <x v="0"/>
    <n v="0"/>
    <n v="0"/>
    <n v="0"/>
    <n v="0"/>
    <n v="796198.09767000005"/>
    <n v="1105.8306912083301"/>
    <n v="1020.1459"/>
    <n v="1170"/>
    <n v="37249.961423300003"/>
    <n v="51.736057532361102"/>
    <n v="0"/>
    <n v="369.04381999999998"/>
    <n v="133516.30368000001"/>
    <n v="185.43931066666599"/>
    <n v="129.24876"/>
    <n v="243.68134000000001"/>
    <x v="1"/>
  </r>
  <r>
    <x v="137"/>
    <x v="1"/>
    <n v="42429.2188455"/>
    <n v="58.929470618750003"/>
    <n v="15.8028145"/>
    <n v="85.536420000000007"/>
    <n v="749321.87023999996"/>
    <n v="1040.7248197777701"/>
    <n v="1000.10565"/>
    <n v="1143.5630000000001"/>
    <n v="0"/>
    <n v="0"/>
    <n v="0"/>
    <n v="0"/>
    <n v="50120.949431000001"/>
    <n v="69.612429765277696"/>
    <n v="49.97193"/>
    <n v="87.918610000000001"/>
    <x v="1"/>
  </r>
  <r>
    <x v="138"/>
    <x v="0"/>
    <n v="0"/>
    <n v="0"/>
    <n v="0"/>
    <n v="0"/>
    <n v="821117.80356000003"/>
    <n v="1103.6529617741901"/>
    <n v="1020.05054"/>
    <n v="1170"/>
    <n v="2634.0157393999998"/>
    <n v="3.5403437357526801"/>
    <n v="0"/>
    <n v="97.436340000000001"/>
    <n v="149362.40633"/>
    <n v="200.755922486559"/>
    <n v="143.43567999999999"/>
    <n v="259.27395999999999"/>
    <x v="1"/>
  </r>
  <r>
    <x v="138"/>
    <x v="1"/>
    <n v="49320.912100000001"/>
    <n v="66.291548521505305"/>
    <n v="27.371067"/>
    <n v="89.95196"/>
    <n v="778105.17741999996"/>
    <n v="1045.84029223118"/>
    <n v="1000.0946"/>
    <n v="1175.4413999999999"/>
    <n v="0"/>
    <n v="0"/>
    <n v="0"/>
    <n v="0"/>
    <n v="57164.317057"/>
    <n v="76.833759485214998"/>
    <n v="56.856518000000001"/>
    <n v="91.900959999999998"/>
    <x v="1"/>
  </r>
  <r>
    <x v="139"/>
    <x v="0"/>
    <n v="0"/>
    <n v="0"/>
    <n v="0"/>
    <n v="0"/>
    <n v="825151.75055"/>
    <n v="1109.0749335349401"/>
    <n v="1020.7324"/>
    <n v="1170"/>
    <n v="2394.9705477000002"/>
    <n v="3.21904643508064"/>
    <n v="0"/>
    <n v="180.28867"/>
    <n v="147399.42812999999"/>
    <n v="198.117510927419"/>
    <n v="136.17087000000001"/>
    <n v="253.91263000000001"/>
    <x v="1"/>
  </r>
  <r>
    <x v="139"/>
    <x v="1"/>
    <n v="52136.744710999999"/>
    <n v="70.0762697728494"/>
    <n v="33.817520000000002"/>
    <n v="89.725364999999996"/>
    <n v="783247.88708000001"/>
    <n v="1052.75253639784"/>
    <n v="1000.2499"/>
    <n v="1184.8761999999999"/>
    <n v="0"/>
    <n v="0"/>
    <n v="0"/>
    <n v="0"/>
    <n v="59236.161838"/>
    <n v="79.618497094085996"/>
    <n v="66.728133999999997"/>
    <n v="94.001739999999998"/>
    <x v="1"/>
  </r>
  <r>
    <x v="140"/>
    <x v="0"/>
    <n v="0"/>
    <n v="0"/>
    <n v="0"/>
    <n v="0"/>
    <n v="802613.87471999996"/>
    <n v="1114.74149266666"/>
    <n v="1020.0425"/>
    <n v="1170"/>
    <n v="7067.5849705000001"/>
    <n v="9.8160902368055503"/>
    <n v="0"/>
    <n v="196.58347000000001"/>
    <n v="129895.20307"/>
    <n v="180.410004263888"/>
    <n v="125.62298"/>
    <n v="238.70959999999999"/>
    <x v="1"/>
  </r>
  <r>
    <x v="140"/>
    <x v="1"/>
    <n v="55022.686694999997"/>
    <n v="76.420398187499998"/>
    <n v="62.663975000000001"/>
    <n v="88.514754999999994"/>
    <n v="754677.13995999994"/>
    <n v="1048.16269438888"/>
    <n v="1000.1759"/>
    <n v="1195.7842000000001"/>
    <n v="0"/>
    <n v="0"/>
    <n v="0"/>
    <n v="0"/>
    <n v="55539.072937999998"/>
    <n v="77.137601302777696"/>
    <n v="64.313866000000004"/>
    <n v="90.050094999999999"/>
    <x v="1"/>
  </r>
  <r>
    <x v="141"/>
    <x v="0"/>
    <n v="0"/>
    <n v="0"/>
    <n v="0"/>
    <n v="0"/>
    <n v="832962.97037999996"/>
    <n v="1119.5738849193499"/>
    <n v="1020.21326"/>
    <n v="1170"/>
    <n v="13218.05597112"/>
    <n v="17.766204262258"/>
    <n v="0"/>
    <n v="276.30344000000002"/>
    <n v="126866.514582"/>
    <n v="170.51950884677399"/>
    <n v="124.128235"/>
    <n v="226.17868000000001"/>
    <x v="1"/>
  </r>
  <r>
    <x v="141"/>
    <x v="1"/>
    <n v="56262.656219999997"/>
    <n v="75.621849758064499"/>
    <n v="63.227542999999997"/>
    <n v="88.473884999999996"/>
    <n v="781362.57421999995"/>
    <n v="1050.21851373655"/>
    <n v="1000.02246"/>
    <n v="1216.0903000000001"/>
    <n v="0"/>
    <n v="0"/>
    <n v="0"/>
    <n v="0"/>
    <n v="56892.046001000002"/>
    <n v="76.467803764784904"/>
    <n v="64.993769999999998"/>
    <n v="88.473884999999996"/>
    <x v="1"/>
  </r>
  <r>
    <x v="142"/>
    <x v="0"/>
    <n v="0"/>
    <n v="0"/>
    <n v="0"/>
    <n v="0"/>
    <n v="797349.00811000005"/>
    <n v="1107.4291779305499"/>
    <n v="1020.19446"/>
    <n v="1170"/>
    <n v="72004.555066899993"/>
    <n v="100.006326481805"/>
    <n v="0"/>
    <n v="358.5394"/>
    <n v="119938.21088"/>
    <n v="166.580848444444"/>
    <n v="131.26958999999999"/>
    <n v="201.60332"/>
    <x v="1"/>
  </r>
  <r>
    <x v="142"/>
    <x v="1"/>
    <n v="57937.723397000002"/>
    <n v="80.469060273611106"/>
    <n v="68.265000000000001"/>
    <n v="91.725914000000003"/>
    <n v="758583.60453999997"/>
    <n v="1053.5883396388799"/>
    <n v="1000.44727"/>
    <n v="1225"/>
    <n v="0"/>
    <n v="0"/>
    <n v="0"/>
    <n v="0"/>
    <n v="56766.297021999999"/>
    <n v="78.842079197222205"/>
    <n v="68.265000000000001"/>
    <n v="91.216139999999996"/>
    <x v="1"/>
  </r>
  <r>
    <x v="143"/>
    <x v="0"/>
    <n v="0"/>
    <n v="0"/>
    <n v="0"/>
    <n v="0"/>
    <n v="821617.76072000002"/>
    <n v="1104.3249472043001"/>
    <n v="1020.0564000000001"/>
    <n v="1170"/>
    <n v="14534.475146000001"/>
    <n v="19.5355848736559"/>
    <n v="0"/>
    <n v="320.9468"/>
    <n v="136960.52606999999"/>
    <n v="184.08672858870901"/>
    <n v="145.14590000000001"/>
    <n v="219.66296"/>
    <x v="1"/>
  </r>
  <r>
    <x v="143"/>
    <x v="1"/>
    <n v="57833.748231999998"/>
    <n v="77.733532569892404"/>
    <n v="40.614967"/>
    <n v="96.187820000000002"/>
    <n v="784896.34701999999"/>
    <n v="1054.9682083602099"/>
    <n v="1000.00995"/>
    <n v="1225"/>
    <n v="0"/>
    <n v="0"/>
    <n v="0"/>
    <n v="0"/>
    <n v="62559.527786999999"/>
    <n v="84.085386810483797"/>
    <n v="73.038079999999994"/>
    <n v="94.658320000000003"/>
    <x v="1"/>
  </r>
  <r>
    <x v="144"/>
    <x v="0"/>
    <n v="0"/>
    <n v="0"/>
    <n v="0"/>
    <n v="0"/>
    <n v="821587.68108999997"/>
    <n v="1104.2845175940799"/>
    <n v="1020.0276"/>
    <n v="1170"/>
    <n v="24070.404348"/>
    <n v="32.352694016129"/>
    <n v="0"/>
    <n v="286.40951999999999"/>
    <n v="134911.26389"/>
    <n v="181.33234393817199"/>
    <n v="143.91602"/>
    <n v="214.90406999999999"/>
    <x v="1"/>
  </r>
  <r>
    <x v="144"/>
    <x v="1"/>
    <n v="59180.696743"/>
    <n v="79.543947235215001"/>
    <n v="41.777380000000001"/>
    <n v="101.06353"/>
    <n v="793631.71970000002"/>
    <n v="1066.7093006720399"/>
    <n v="1000.3541"/>
    <n v="1225"/>
    <n v="0"/>
    <n v="0"/>
    <n v="0"/>
    <n v="0"/>
    <n v="62930.699120999998"/>
    <n v="84.584273012096702"/>
    <n v="71.092545000000001"/>
    <n v="98.865780000000001"/>
    <x v="1"/>
  </r>
  <r>
    <x v="145"/>
    <x v="0"/>
    <n v="0"/>
    <n v="0"/>
    <n v="0"/>
    <n v="0"/>
    <n v="746946.61491"/>
    <n v="1111.52770075892"/>
    <n v="1020.0697"/>
    <n v="1170"/>
    <n v="2168.4516990000002"/>
    <n v="3.2268626473214201"/>
    <n v="0"/>
    <n v="125.558075"/>
    <n v="124704.40697"/>
    <n v="185.572034181547"/>
    <n v="148.78792999999999"/>
    <n v="228.72595000000001"/>
    <x v="1"/>
  </r>
  <r>
    <x v="145"/>
    <x v="1"/>
    <n v="50988.821236000003"/>
    <n v="75.876222077380902"/>
    <n v="38.587516999999998"/>
    <n v="96.456726000000003"/>
    <n v="711770.65824999998"/>
    <n v="1059.18252715773"/>
    <n v="1000.14343"/>
    <n v="1225"/>
    <n v="0"/>
    <n v="0"/>
    <n v="0"/>
    <n v="0"/>
    <n v="56079.697660999998"/>
    <n v="83.451931043154701"/>
    <n v="72.312129999999996"/>
    <n v="95.8245"/>
    <x v="1"/>
  </r>
  <r>
    <x v="146"/>
    <x v="0"/>
    <n v="0"/>
    <n v="0"/>
    <n v="0"/>
    <n v="0"/>
    <n v="830821.32010000001"/>
    <n v="1116.69532271505"/>
    <n v="1020.3519"/>
    <n v="1170"/>
    <n v="17656.958420700001"/>
    <n v="23.732470995564501"/>
    <n v="0"/>
    <n v="238.06253000000001"/>
    <n v="128561.73471"/>
    <n v="172.798030524193"/>
    <n v="129.71700999999999"/>
    <n v="219.34504999999999"/>
    <x v="1"/>
  </r>
  <r>
    <x v="146"/>
    <x v="1"/>
    <n v="53540.672759000001"/>
    <n v="71.963269837365502"/>
    <n v="49.83925"/>
    <n v="92.694884999999999"/>
    <n v="786627.65719000006"/>
    <n v="1057.2952381585999"/>
    <n v="1000.0587"/>
    <n v="1225"/>
    <n v="1433.1445925"/>
    <n v="1.9262696135752599"/>
    <n v="0"/>
    <n v="164.89410000000001"/>
    <n v="53557.484007999999"/>
    <n v="71.985865602150497"/>
    <n v="51.345306000000001"/>
    <n v="93.732590000000002"/>
    <x v="1"/>
  </r>
  <r>
    <x v="147"/>
    <x v="0"/>
    <n v="0"/>
    <n v="0"/>
    <n v="0"/>
    <n v="0"/>
    <n v="799461.86057999998"/>
    <n v="1110.3636952500001"/>
    <n v="1020.188"/>
    <n v="1170"/>
    <n v="40368.246672300003"/>
    <n v="56.0670092670833"/>
    <n v="0"/>
    <n v="396.35930000000002"/>
    <n v="122010.37599499999"/>
    <n v="169.45885554861101"/>
    <n v="124.28883"/>
    <n v="222.41157999999999"/>
    <x v="1"/>
  </r>
  <r>
    <x v="147"/>
    <x v="1"/>
    <n v="48782.545936000002"/>
    <n v="67.753536022222207"/>
    <n v="46.801070000000003"/>
    <n v="89.931899999999999"/>
    <n v="755803.16798000003"/>
    <n v="1049.7266221944401"/>
    <n v="1000.0719"/>
    <n v="1225"/>
    <n v="389.85185749999999"/>
    <n v="0.541460913194444"/>
    <n v="0"/>
    <n v="70.750730000000004"/>
    <n v="49044.210896999997"/>
    <n v="68.116959579166604"/>
    <n v="48.526899999999998"/>
    <n v="92.234620000000007"/>
    <x v="1"/>
  </r>
  <r>
    <x v="148"/>
    <x v="0"/>
    <n v="0"/>
    <n v="0"/>
    <n v="0"/>
    <n v="0"/>
    <n v="826320.04902999999"/>
    <n v="1110.6452271908599"/>
    <n v="1020.14026"/>
    <n v="1170"/>
    <n v="16197.878297499999"/>
    <n v="21.771341797714999"/>
    <n v="0"/>
    <n v="318.26285000000001"/>
    <n v="130872.547259"/>
    <n v="175.903961369623"/>
    <n v="124.39766"/>
    <n v="226.57300000000001"/>
    <x v="1"/>
  </r>
  <r>
    <x v="148"/>
    <x v="1"/>
    <n v="45512.144616999998"/>
    <n v="61.172237388440799"/>
    <n v="46.033790000000003"/>
    <n v="75.114279999999994"/>
    <n v="775323.86299000005"/>
    <n v="1042.1019663843999"/>
    <n v="1000.06647"/>
    <n v="1215.8782000000001"/>
    <n v="75.776251999999999"/>
    <n v="0.101849801075268"/>
    <n v="0"/>
    <n v="32.453476000000002"/>
    <n v="46335.324252999999"/>
    <n v="62.278661630376298"/>
    <n v="49.657093000000003"/>
    <n v="76.097999999999999"/>
    <x v="1"/>
  </r>
  <r>
    <x v="149"/>
    <x v="0"/>
    <n v="0"/>
    <n v="0"/>
    <n v="0"/>
    <n v="0"/>
    <n v="795847.14012999996"/>
    <n v="1105.3432501805501"/>
    <n v="1020.1195"/>
    <n v="1170"/>
    <n v="32980.813433000003"/>
    <n v="45.806685323611099"/>
    <n v="0"/>
    <n v="347.69220000000001"/>
    <n v="134490.23718"/>
    <n v="186.791996083333"/>
    <n v="129.76689999999999"/>
    <n v="247.44875999999999"/>
    <x v="1"/>
  </r>
  <r>
    <x v="149"/>
    <x v="1"/>
    <n v="42835.470048000003"/>
    <n v="59.493708400000003"/>
    <n v="15.516292999999999"/>
    <n v="85.968665999999999"/>
    <n v="749225.47817000002"/>
    <n v="1040.5909419027701"/>
    <n v="1000.0023"/>
    <n v="1148.0544"/>
    <n v="0"/>
    <n v="0"/>
    <n v="0"/>
    <n v="0"/>
    <n v="50528.957061000001"/>
    <n v="70.179107029166602"/>
    <n v="51.077710000000003"/>
    <n v="88.496830000000003"/>
    <x v="1"/>
  </r>
  <r>
    <x v="150"/>
    <x v="0"/>
    <n v="0"/>
    <n v="0"/>
    <n v="0"/>
    <n v="0"/>
    <n v="820862.88786999998"/>
    <n v="1103.3103331586001"/>
    <n v="1020.5488"/>
    <n v="1170"/>
    <n v="2814.6245127000002"/>
    <n v="3.7830974633064498"/>
    <n v="0"/>
    <n v="97.120360000000005"/>
    <n v="150024.63722"/>
    <n v="201.64601776881699"/>
    <n v="145.47235000000001"/>
    <n v="257.58749999999998"/>
    <x v="1"/>
  </r>
  <r>
    <x v="150"/>
    <x v="1"/>
    <n v="49657.993508"/>
    <n v="66.744614930107502"/>
    <n v="33.701186999999997"/>
    <n v="90.570305000000005"/>
    <n v="778137.71680000005"/>
    <n v="1045.8840279569799"/>
    <n v="1000.0248"/>
    <n v="1171.1249"/>
    <n v="0"/>
    <n v="0"/>
    <n v="0"/>
    <n v="0"/>
    <n v="57197.882178"/>
    <n v="76.878873895161206"/>
    <n v="57.530529999999999"/>
    <n v="93.044300000000007"/>
    <x v="1"/>
  </r>
  <r>
    <x v="151"/>
    <x v="0"/>
    <n v="0"/>
    <n v="0"/>
    <n v="0"/>
    <n v="0"/>
    <n v="824936.88997000002"/>
    <n v="1108.78614243279"/>
    <n v="1020.13025"/>
    <n v="1170"/>
    <n v="783.78205649999995"/>
    <n v="1.05347050604838"/>
    <n v="0"/>
    <n v="131.88162"/>
    <n v="148362.05794"/>
    <n v="199.41136819892401"/>
    <n v="142.03656000000001"/>
    <n v="254.61563000000001"/>
    <x v="1"/>
  </r>
  <r>
    <x v="151"/>
    <x v="1"/>
    <n v="51886.565267999998"/>
    <n v="69.7400070806451"/>
    <n v="33.73236"/>
    <n v="89.933080000000004"/>
    <n v="783434.86557000002"/>
    <n v="1053.0038515725801"/>
    <n v="1000.3267"/>
    <n v="1197.0835"/>
    <n v="0"/>
    <n v="0"/>
    <n v="0"/>
    <n v="0"/>
    <n v="59280.740506000002"/>
    <n v="79.678414658602094"/>
    <n v="66.514780000000002"/>
    <n v="94.851079999999996"/>
    <x v="1"/>
  </r>
  <r>
    <x v="152"/>
    <x v="0"/>
    <n v="0"/>
    <n v="0"/>
    <n v="0"/>
    <n v="0"/>
    <n v="802590.97663000005"/>
    <n v="1114.7096897638801"/>
    <n v="1020.5654"/>
    <n v="1170"/>
    <n v="7098.2388418"/>
    <n v="9.8586650580555499"/>
    <n v="0"/>
    <n v="197.49435"/>
    <n v="130098.896334"/>
    <n v="180.69291157500001"/>
    <n v="125.22572"/>
    <n v="238.99493000000001"/>
    <x v="1"/>
  </r>
  <r>
    <x v="152"/>
    <x v="1"/>
    <n v="55070.238127999997"/>
    <n v="76.4864418444444"/>
    <n v="62.331608000000003"/>
    <n v="88.660269999999997"/>
    <n v="754248.39161000005"/>
    <n v="1047.56721056944"/>
    <n v="1000.4007"/>
    <n v="1193.3236999999999"/>
    <n v="0"/>
    <n v="0"/>
    <n v="0"/>
    <n v="0"/>
    <n v="55596.903230000004"/>
    <n v="77.217921152777706"/>
    <n v="64.166330000000002"/>
    <n v="90.182199999999995"/>
    <x v="1"/>
  </r>
  <r>
    <x v="153"/>
    <x v="0"/>
    <n v="0"/>
    <n v="0"/>
    <n v="0"/>
    <n v="0"/>
    <n v="834272.96961000003"/>
    <n v="1121.3346365725799"/>
    <n v="1020.01013"/>
    <n v="1170"/>
    <n v="12983.9662443"/>
    <n v="17.451567532661201"/>
    <n v="0"/>
    <n v="284.80734000000001"/>
    <n v="126852.071469"/>
    <n v="170.500096060483"/>
    <n v="122.27061999999999"/>
    <n v="222.75121999999999"/>
    <x v="1"/>
  </r>
  <r>
    <x v="153"/>
    <x v="1"/>
    <n v="56295.638073000002"/>
    <n v="75.666180205645105"/>
    <n v="63.973385"/>
    <n v="88.389754999999994"/>
    <n v="780879.59849999996"/>
    <n v="1049.56935282258"/>
    <n v="1000.0115"/>
    <n v="1221.0746999999999"/>
    <n v="0"/>
    <n v="0"/>
    <n v="0"/>
    <n v="0"/>
    <n v="56921.249691999998"/>
    <n v="76.507056037634399"/>
    <n v="65.677769999999995"/>
    <n v="88.389754999999994"/>
    <x v="1"/>
  </r>
  <r>
    <x v="154"/>
    <x v="0"/>
    <n v="0"/>
    <n v="0"/>
    <n v="0"/>
    <n v="0"/>
    <n v="797905.8861"/>
    <n v="1108.20261958333"/>
    <n v="1020.2129"/>
    <n v="1170"/>
    <n v="46293.310714699997"/>
    <n v="64.296264881527705"/>
    <n v="0"/>
    <n v="359.14089999999999"/>
    <n v="124019.27929999999"/>
    <n v="172.24899902777699"/>
    <n v="132.53555"/>
    <n v="209.72926000000001"/>
    <x v="1"/>
  </r>
  <r>
    <x v="154"/>
    <x v="1"/>
    <n v="58060.100843"/>
    <n v="80.639028948611099"/>
    <n v="67.861540000000005"/>
    <n v="91.988845999999995"/>
    <n v="759900.93594999996"/>
    <n v="1055.4179665972199"/>
    <n v="1000.13464"/>
    <n v="1225"/>
    <n v="0"/>
    <n v="0"/>
    <n v="0"/>
    <n v="0"/>
    <n v="56781.850000999999"/>
    <n v="78.863680556944402"/>
    <n v="67.861540000000005"/>
    <n v="91.122100000000003"/>
    <x v="1"/>
  </r>
  <r>
    <x v="155"/>
    <x v="0"/>
    <n v="0"/>
    <n v="0"/>
    <n v="0"/>
    <n v="0"/>
    <n v="820904.13716000004"/>
    <n v="1103.3657757526801"/>
    <n v="1020.1133"/>
    <n v="1170"/>
    <n v="11499.7018243"/>
    <n v="15.456588473521499"/>
    <n v="0"/>
    <n v="185.26755"/>
    <n v="137808.39923000001"/>
    <n v="185.22634305107499"/>
    <n v="145.96347"/>
    <n v="217.84612000000001"/>
    <x v="1"/>
  </r>
  <r>
    <x v="155"/>
    <x v="1"/>
    <n v="57876.764189000001"/>
    <n v="77.791349716397804"/>
    <n v="40.30545"/>
    <n v="96.126369999999994"/>
    <n v="784427.20389"/>
    <n v="1054.33763963709"/>
    <n v="1000.192"/>
    <n v="1225"/>
    <n v="0"/>
    <n v="0"/>
    <n v="0"/>
    <n v="0"/>
    <n v="62602.435351"/>
    <n v="84.143058267473094"/>
    <n v="73.56541"/>
    <n v="95.207419999999999"/>
    <x v="1"/>
  </r>
  <r>
    <x v="156"/>
    <x v="0"/>
    <n v="0"/>
    <n v="0"/>
    <n v="0"/>
    <n v="0"/>
    <n v="822427.50511999999"/>
    <n v="1105.4133133333301"/>
    <n v="1020.5785"/>
    <n v="1170"/>
    <n v="1156.8874014"/>
    <n v="1.55495618467741"/>
    <n v="0"/>
    <n v="154.51883000000001"/>
    <n v="134068.16516999999"/>
    <n v="180.19914673387001"/>
    <n v="143.61512999999999"/>
    <n v="206.35677999999999"/>
    <x v="1"/>
  </r>
  <r>
    <x v="156"/>
    <x v="1"/>
    <n v="59199.422168999998"/>
    <n v="79.569115818548298"/>
    <n v="44.371864000000002"/>
    <n v="100.73205"/>
    <n v="794450.40231999999"/>
    <n v="1067.8096805376299"/>
    <n v="1000.1387999999999"/>
    <n v="1225"/>
    <n v="0"/>
    <n v="0"/>
    <n v="0"/>
    <n v="0"/>
    <n v="62968.179703000002"/>
    <n v="84.634650138440804"/>
    <n v="70.74194"/>
    <n v="98.67859"/>
    <x v="1"/>
  </r>
  <r>
    <x v="157"/>
    <x v="0"/>
    <n v="0"/>
    <n v="0"/>
    <n v="0"/>
    <n v="0"/>
    <n v="774620.62412000005"/>
    <n v="1112.96066683908"/>
    <n v="1020.39355"/>
    <n v="1170"/>
    <n v="0"/>
    <n v="0"/>
    <n v="0"/>
    <n v="0"/>
    <n v="125293.56258"/>
    <n v="180.01948646551699"/>
    <n v="153.22640000000001"/>
    <n v="213.36144999999999"/>
    <x v="1"/>
  </r>
  <r>
    <x v="157"/>
    <x v="1"/>
    <n v="51542.594753999998"/>
    <n v="74.055452232758597"/>
    <n v="38.289993000000003"/>
    <n v="95.258610000000004"/>
    <n v="737518.38896000001"/>
    <n v="1059.65285770114"/>
    <n v="1000.7097"/>
    <n v="1225"/>
    <n v="215.9145575"/>
    <n v="0.31022206537356301"/>
    <n v="0"/>
    <n v="47.294303999999997"/>
    <n v="56914.543773999998"/>
    <n v="81.773769790229807"/>
    <n v="59.783034999999998"/>
    <n v="95.230735999999993"/>
    <x v="1"/>
  </r>
  <r>
    <x v="158"/>
    <x v="0"/>
    <n v="0"/>
    <n v="0"/>
    <n v="0"/>
    <n v="0"/>
    <n v="831048.72719999996"/>
    <n v="1117.00097741935"/>
    <n v="1020.85974"/>
    <n v="1170"/>
    <n v="15957.164638599999"/>
    <n v="21.447801933602101"/>
    <n v="0"/>
    <n v="221.61287999999999"/>
    <n v="125614.93986"/>
    <n v="168.83728475806399"/>
    <n v="130.52957000000001"/>
    <n v="213.38559000000001"/>
    <x v="1"/>
  </r>
  <r>
    <x v="158"/>
    <x v="1"/>
    <n v="49695.568502000002"/>
    <n v="66.795118954301003"/>
    <n v="50.078209999999999"/>
    <n v="91.930070000000001"/>
    <n v="785557.80013999995"/>
    <n v="1055.8572582526799"/>
    <n v="1000.0473"/>
    <n v="1225"/>
    <n v="3524.2581009999999"/>
    <n v="4.7369060497311803"/>
    <n v="0"/>
    <n v="165.72726"/>
    <n v="49711.634908"/>
    <n v="66.816713586021507"/>
    <n v="51.808506000000001"/>
    <n v="94.295699999999997"/>
    <x v="1"/>
  </r>
  <r>
    <x v="159"/>
    <x v="0"/>
    <n v="0"/>
    <n v="0"/>
    <n v="0"/>
    <n v="0"/>
    <n v="798942.97442999994"/>
    <n v="1109.6430200416601"/>
    <n v="1020.3423"/>
    <n v="1170"/>
    <n v="30133.3853021"/>
    <n v="41.851924030694398"/>
    <n v="0"/>
    <n v="247.80850000000001"/>
    <n v="117244.97500000001"/>
    <n v="162.84024305555499"/>
    <n v="125.33225"/>
    <n v="208.31846999999999"/>
    <x v="1"/>
  </r>
  <r>
    <x v="159"/>
    <x v="1"/>
    <n v="47402.391308999999"/>
    <n v="65.836654595833295"/>
    <n v="47.931601999999998"/>
    <n v="82.407875000000004"/>
    <n v="754660.59823999996"/>
    <n v="1048.1397197777701"/>
    <n v="1000.3616"/>
    <n v="1225"/>
    <n v="634.10587150000003"/>
    <n v="0.88070259930555495"/>
    <n v="0"/>
    <n v="67.894970000000001"/>
    <n v="47612.455728000001"/>
    <n v="66.128410733333297"/>
    <n v="49.626883999999997"/>
    <n v="83.665535000000006"/>
    <x v="1"/>
  </r>
  <r>
    <x v="160"/>
    <x v="0"/>
    <n v="0"/>
    <n v="0"/>
    <n v="0"/>
    <n v="0"/>
    <n v="826389.99714999995"/>
    <n v="1110.73924348118"/>
    <n v="1020.65405"/>
    <n v="1170"/>
    <n v="869.68474170000002"/>
    <n v="1.16893110443548"/>
    <n v="0"/>
    <n v="88.423050000000003"/>
    <n v="127309.40397"/>
    <n v="171.11479028225801"/>
    <n v="129.33029999999999"/>
    <n v="217.24807999999999"/>
    <x v="1"/>
  </r>
  <r>
    <x v="160"/>
    <x v="1"/>
    <n v="45787.111159"/>
    <n v="61.5418160739247"/>
    <n v="45.166106999999997"/>
    <n v="77.143799999999999"/>
    <n v="776814.83768"/>
    <n v="1044.1059646236499"/>
    <n v="1000.1568600000001"/>
    <n v="1223.4258"/>
    <n v="87.706501200000005"/>
    <n v="0.117885082258064"/>
    <n v="0"/>
    <n v="46.084285999999999"/>
    <n v="46619.776139000001"/>
    <n v="62.660989434139701"/>
    <n v="49.106617"/>
    <n v="78.719970000000004"/>
    <x v="1"/>
  </r>
  <r>
    <x v="161"/>
    <x v="0"/>
    <n v="0"/>
    <n v="0"/>
    <n v="0"/>
    <n v="0"/>
    <n v="795639.93821000005"/>
    <n v="1105.0554697361099"/>
    <n v="1020.1863"/>
    <n v="1170"/>
    <n v="8257.2590022000004"/>
    <n v="11.4684152808333"/>
    <n v="0"/>
    <n v="307.6071"/>
    <n v="130895.937204"/>
    <n v="181.79991278333301"/>
    <n v="126.073944"/>
    <n v="235.97252"/>
    <x v="1"/>
  </r>
  <r>
    <x v="161"/>
    <x v="1"/>
    <n v="43643.287544999999"/>
    <n v="60.615677145833303"/>
    <n v="22.185226"/>
    <n v="89.423500000000004"/>
    <n v="749163.70677000005"/>
    <n v="1040.5051482916599"/>
    <n v="1000.24304"/>
    <n v="1145.3074999999999"/>
    <n v="0"/>
    <n v="0"/>
    <n v="0"/>
    <n v="0"/>
    <n v="51346.822667"/>
    <n v="71.315031481944402"/>
    <n v="50.699103999999998"/>
    <n v="92.71893"/>
    <x v="1"/>
  </r>
  <r>
    <x v="162"/>
    <x v="0"/>
    <n v="0"/>
    <n v="0"/>
    <n v="0"/>
    <n v="0"/>
    <n v="821024.55437000003"/>
    <n v="1103.52762684139"/>
    <n v="1020.1616"/>
    <n v="1170"/>
    <n v="0"/>
    <n v="0"/>
    <n v="0"/>
    <n v="0"/>
    <n v="146230.63222"/>
    <n v="196.54654868279499"/>
    <n v="147.61662000000001"/>
    <n v="247.54313999999999"/>
    <x v="1"/>
  </r>
  <r>
    <x v="162"/>
    <x v="1"/>
    <n v="50001.790663"/>
    <n v="67.2067078803763"/>
    <n v="34.256309999999999"/>
    <n v="89.863560000000007"/>
    <n v="785953.78277000005"/>
    <n v="1056.38949297043"/>
    <n v="1000.0855"/>
    <n v="1225"/>
    <n v="0"/>
    <n v="0"/>
    <n v="0"/>
    <n v="0"/>
    <n v="57302.753248000001"/>
    <n v="77.019829634408595"/>
    <n v="55.720818000000001"/>
    <n v="93.609084999999993"/>
    <x v="1"/>
  </r>
  <r>
    <x v="163"/>
    <x v="0"/>
    <n v="0"/>
    <n v="0"/>
    <n v="0"/>
    <n v="0"/>
    <n v="824782.19609999994"/>
    <n v="1108.57822056451"/>
    <n v="1020.30566"/>
    <n v="1170"/>
    <n v="0"/>
    <n v="0"/>
    <n v="0"/>
    <n v="0"/>
    <n v="144271.24606999999"/>
    <n v="193.91296514784901"/>
    <n v="148.98278999999999"/>
    <n v="244.57534999999999"/>
    <x v="1"/>
  </r>
  <r>
    <x v="163"/>
    <x v="1"/>
    <n v="51547.762864999997"/>
    <n v="69.284627506720398"/>
    <n v="33.954369999999997"/>
    <n v="89.214250000000007"/>
    <n v="789378.95805000002"/>
    <n v="1060.99322318548"/>
    <n v="1000.0404"/>
    <n v="1225"/>
    <n v="0"/>
    <n v="0"/>
    <n v="0"/>
    <n v="0"/>
    <n v="59292.783722"/>
    <n v="79.694601776881697"/>
    <n v="66.68038"/>
    <n v="93.139049999999997"/>
    <x v="1"/>
  </r>
  <r>
    <x v="164"/>
    <x v="0"/>
    <n v="0"/>
    <n v="0"/>
    <n v="0"/>
    <n v="0"/>
    <n v="801639.56761000003"/>
    <n v="1113.3882883472199"/>
    <n v="1020.35095"/>
    <n v="1170"/>
    <n v="1139.2573649999999"/>
    <n v="1.5823018958333299"/>
    <n v="0"/>
    <n v="132.17232000000001"/>
    <n v="126139.76509"/>
    <n v="175.19411818055499"/>
    <n v="135.53318999999999"/>
    <n v="219.38197"/>
    <x v="1"/>
  </r>
  <r>
    <x v="164"/>
    <x v="1"/>
    <n v="55022.167517000002"/>
    <n v="76.419677106944405"/>
    <n v="62.931865999999999"/>
    <n v="88.762289999999993"/>
    <n v="759201.34285000002"/>
    <n v="1054.4463095138799"/>
    <n v="1000.12134"/>
    <n v="1225"/>
    <n v="0"/>
    <n v="0"/>
    <n v="0"/>
    <n v="0"/>
    <n v="55595.625416000003"/>
    <n v="77.216146411111097"/>
    <n v="64.33811"/>
    <n v="90.692795000000004"/>
    <x v="1"/>
  </r>
  <r>
    <x v="165"/>
    <x v="0"/>
    <n v="0"/>
    <n v="0"/>
    <n v="0"/>
    <n v="0"/>
    <n v="834239.13286999997"/>
    <n v="1121.2891570833301"/>
    <n v="1020.7465999999999"/>
    <n v="1170"/>
    <n v="2673.54650696"/>
    <n v="3.5934764878494598"/>
    <n v="0"/>
    <n v="122.16994"/>
    <n v="123381.29446"/>
    <n v="165.83507319892399"/>
    <n v="127.65401"/>
    <n v="214.37299999999999"/>
    <x v="1"/>
  </r>
  <r>
    <x v="165"/>
    <x v="1"/>
    <n v="56368.088818999997"/>
    <n v="75.763560240591303"/>
    <n v="63.631619999999998"/>
    <n v="88.870804000000007"/>
    <n v="782039.97947000002"/>
    <n v="1051.1290046639699"/>
    <n v="1000.1772999999999"/>
    <n v="1225"/>
    <n v="0"/>
    <n v="0"/>
    <n v="0"/>
    <n v="0"/>
    <n v="56882.736595000002"/>
    <n v="76.455291122311806"/>
    <n v="65.383260000000007"/>
    <n v="88.363463999999993"/>
    <x v="1"/>
  </r>
  <r>
    <x v="166"/>
    <x v="0"/>
    <n v="0"/>
    <n v="0"/>
    <n v="0"/>
    <n v="0"/>
    <n v="799105.07187999994"/>
    <n v="1109.86815538888"/>
    <n v="1020.6317"/>
    <n v="1170"/>
    <n v="0"/>
    <n v="0"/>
    <n v="0"/>
    <n v="0"/>
    <n v="125379.80054"/>
    <n v="174.138611861111"/>
    <n v="144.23740000000001"/>
    <n v="206.15494000000001"/>
    <x v="1"/>
  </r>
  <r>
    <x v="166"/>
    <x v="1"/>
    <n v="58188.883293999999"/>
    <n v="80.817893463888794"/>
    <n v="67.507675000000006"/>
    <n v="93.132095000000007"/>
    <n v="760631.49824999995"/>
    <n v="1056.4326364583301"/>
    <n v="1000.03467"/>
    <n v="1225"/>
    <n v="0"/>
    <n v="0"/>
    <n v="0"/>
    <n v="0"/>
    <n v="56988.321883999997"/>
    <n v="79.150447061111095"/>
    <n v="67.584464999999994"/>
    <n v="92.227050000000006"/>
    <x v="1"/>
  </r>
  <r>
    <x v="167"/>
    <x v="0"/>
    <n v="0"/>
    <n v="0"/>
    <n v="0"/>
    <n v="0"/>
    <n v="821387.67234000005"/>
    <n v="1104.0156886290299"/>
    <n v="1020.0729"/>
    <n v="1170"/>
    <n v="0"/>
    <n v="0"/>
    <n v="0"/>
    <n v="0"/>
    <n v="134762.03435999999"/>
    <n v="181.13176661290299"/>
    <n v="157.09443999999999"/>
    <n v="206.09719999999999"/>
    <x v="1"/>
  </r>
  <r>
    <x v="167"/>
    <x v="1"/>
    <n v="58282.718763999997"/>
    <n v="78.336987586021493"/>
    <n v="42.117893000000002"/>
    <n v="96.279480000000007"/>
    <n v="783757.74032999994"/>
    <n v="1053.43782302419"/>
    <n v="1000.1802"/>
    <n v="1225"/>
    <n v="0"/>
    <n v="0"/>
    <n v="0"/>
    <n v="0"/>
    <n v="62565.338888999999"/>
    <n v="84.0931974314516"/>
    <n v="73.61412"/>
    <n v="95.588939999999994"/>
    <x v="1"/>
  </r>
  <r>
    <x v="168"/>
    <x v="0"/>
    <n v="0"/>
    <n v="0"/>
    <n v="0"/>
    <n v="0"/>
    <n v="822904.01049000002"/>
    <n v="1106.05377754032"/>
    <n v="1020.0585"/>
    <n v="1170"/>
    <n v="0"/>
    <n v="0"/>
    <n v="0"/>
    <n v="0"/>
    <n v="134974.08875"/>
    <n v="181.41678595430099"/>
    <n v="147.56834000000001"/>
    <n v="207.24113"/>
    <x v="1"/>
  </r>
  <r>
    <x v="168"/>
    <x v="1"/>
    <n v="58734.676728999999"/>
    <n v="78.944457969086002"/>
    <n v="42.476779999999998"/>
    <n v="101.39352"/>
    <n v="795939.85173999995"/>
    <n v="1069.8116286827899"/>
    <n v="1000.0057399999999"/>
    <n v="1225"/>
    <n v="0"/>
    <n v="0"/>
    <n v="0"/>
    <n v="0"/>
    <n v="63081.07518"/>
    <n v="84.786391370967706"/>
    <n v="71.593400000000003"/>
    <n v="99.969054999999997"/>
    <x v="1"/>
  </r>
  <r>
    <x v="169"/>
    <x v="0"/>
    <n v="0"/>
    <n v="0"/>
    <n v="0"/>
    <n v="0"/>
    <n v="746861.09620000003"/>
    <n v="1111.4004407738"/>
    <n v="1020.2178"/>
    <n v="1170"/>
    <n v="0"/>
    <n v="0"/>
    <n v="0"/>
    <n v="0"/>
    <n v="121811.25131000001"/>
    <n v="181.26674302083299"/>
    <n v="156.12894"/>
    <n v="212.90143"/>
    <x v="1"/>
  </r>
  <r>
    <x v="169"/>
    <x v="1"/>
    <n v="50069.487032999998"/>
    <n v="74.508165227678504"/>
    <n v="39.585503000000003"/>
    <n v="95.295940000000002"/>
    <n v="710990.49798999995"/>
    <n v="1058.02157438988"/>
    <n v="1000.0971"/>
    <n v="1225"/>
    <n v="296.7527149"/>
    <n v="0.44159630193452298"/>
    <n v="0"/>
    <n v="85.458629999999999"/>
    <n v="55113.516687000003"/>
    <n v="82.014161736607093"/>
    <n v="59.810192000000001"/>
    <n v="95.714290000000005"/>
    <x v="1"/>
  </r>
  <r>
    <x v="170"/>
    <x v="0"/>
    <n v="0"/>
    <n v="0"/>
    <n v="0"/>
    <n v="0"/>
    <n v="830506.75485999999"/>
    <n v="1116.2725199731101"/>
    <n v="1020.391"/>
    <n v="1170"/>
    <n v="14434.914035100001"/>
    <n v="19.401766176209598"/>
    <n v="0"/>
    <n v="205.83945"/>
    <n v="127236.31602"/>
    <n v="171.01655379032201"/>
    <n v="135.28532000000001"/>
    <n v="211.05932999999999"/>
    <x v="1"/>
  </r>
  <r>
    <x v="170"/>
    <x v="1"/>
    <n v="50634.328526999998"/>
    <n v="68.056893181451599"/>
    <n v="52.130946999999999"/>
    <n v="94.28058"/>
    <n v="784662.85456999997"/>
    <n v="1054.6543744220401"/>
    <n v="1000.22064"/>
    <n v="1225"/>
    <n v="3248.4301953999998"/>
    <n v="4.3661696174731102"/>
    <n v="0"/>
    <n v="147.53531000000001"/>
    <n v="50563.223401000003"/>
    <n v="67.961321775537598"/>
    <n v="53.670870000000001"/>
    <n v="94.625625999999997"/>
    <x v="1"/>
  </r>
  <r>
    <x v="171"/>
    <x v="0"/>
    <n v="0"/>
    <n v="0"/>
    <n v="0"/>
    <n v="0"/>
    <n v="799016.16110000003"/>
    <n v="1109.74466819444"/>
    <n v="1020.79944"/>
    <n v="1170"/>
    <n v="24693.208028599998"/>
    <n v="34.296122261944397"/>
    <n v="0"/>
    <n v="295.64895999999999"/>
    <n v="119310.82818"/>
    <n v="165.709483583333"/>
    <n v="129.30438000000001"/>
    <n v="213.16467"/>
    <x v="1"/>
  </r>
  <r>
    <x v="171"/>
    <x v="1"/>
    <n v="47565.252311999997"/>
    <n v="66.062850433333296"/>
    <n v="47.757354999999997"/>
    <n v="82.434030000000007"/>
    <n v="755013.04009999998"/>
    <n v="1048.6292223611099"/>
    <n v="1000.0793"/>
    <n v="1225"/>
    <n v="189.15508688"/>
    <n v="0.26271539844444403"/>
    <n v="0"/>
    <n v="38.836018000000003"/>
    <n v="47908.358400999998"/>
    <n v="66.539386668055499"/>
    <n v="49.436565000000002"/>
    <n v="84.721869999999996"/>
    <x v="1"/>
  </r>
  <r>
    <x v="172"/>
    <x v="0"/>
    <n v="0"/>
    <n v="0"/>
    <n v="0"/>
    <n v="0"/>
    <n v="825833.90789999999"/>
    <n v="1109.9918116935401"/>
    <n v="1020.19556"/>
    <n v="1170"/>
    <n v="803.95268750000002"/>
    <n v="1.0805815692204299"/>
    <n v="0"/>
    <n v="70.731949999999998"/>
    <n v="127426.85387000001"/>
    <n v="171.272653051075"/>
    <n v="129.82959"/>
    <n v="218.16269"/>
    <x v="1"/>
  </r>
  <r>
    <x v="172"/>
    <x v="1"/>
    <n v="46262.002045000001"/>
    <n v="62.180110275537601"/>
    <n v="46.52346"/>
    <n v="77.769139999999993"/>
    <n v="776460.57810000004"/>
    <n v="1043.6298092741899"/>
    <n v="1000.4259"/>
    <n v="1222.3942"/>
    <n v="332.72774815999998"/>
    <n v="0.44721471526881701"/>
    <n v="0"/>
    <n v="59.151649999999997"/>
    <n v="47081.850756"/>
    <n v="63.2820574677419"/>
    <n v="49.970398000000003"/>
    <n v="78.840609999999998"/>
    <x v="1"/>
  </r>
  <r>
    <x v="173"/>
    <x v="0"/>
    <n v="0"/>
    <n v="0"/>
    <n v="0"/>
    <n v="0"/>
    <n v="796776.06074999995"/>
    <n v="1106.6334177083299"/>
    <n v="1020.24756"/>
    <n v="1170"/>
    <n v="14589.2288271"/>
    <n v="20.2628178154166"/>
    <n v="0"/>
    <n v="260.67790000000002"/>
    <n v="129060.27886999999"/>
    <n v="179.250387319444"/>
    <n v="128.98915"/>
    <n v="239.45012"/>
    <x v="1"/>
  </r>
  <r>
    <x v="173"/>
    <x v="1"/>
    <n v="43141.319495000003"/>
    <n v="59.918499298611103"/>
    <n v="22.775497000000001"/>
    <n v="89.461479999999995"/>
    <n v="749136.96230999997"/>
    <n v="1040.4680032083299"/>
    <n v="1000.1646"/>
    <n v="1150.2190000000001"/>
    <n v="0"/>
    <n v="0"/>
    <n v="0"/>
    <n v="0"/>
    <n v="50552.435425000003"/>
    <n v="70.211715868055506"/>
    <n v="51.368625999999999"/>
    <n v="92.705659999999995"/>
    <x v="1"/>
  </r>
  <r>
    <x v="174"/>
    <x v="0"/>
    <n v="0"/>
    <n v="0"/>
    <n v="0"/>
    <n v="0"/>
    <n v="821291.01324"/>
    <n v="1103.8857704838699"/>
    <n v="1020.5112"/>
    <n v="1170"/>
    <n v="0"/>
    <n v="0"/>
    <n v="0"/>
    <n v="0"/>
    <n v="146794.75562000001"/>
    <n v="197.30477905913901"/>
    <n v="148.07320000000001"/>
    <n v="250.15620000000001"/>
    <x v="1"/>
  </r>
  <r>
    <x v="174"/>
    <x v="1"/>
    <n v="49749.179175999998"/>
    <n v="66.867176311827905"/>
    <n v="34.531370000000003"/>
    <n v="90.849654999999998"/>
    <n v="790644.90176000004"/>
    <n v="1062.6947604300999"/>
    <n v="1000.1046"/>
    <n v="1225"/>
    <n v="0"/>
    <n v="0"/>
    <n v="0"/>
    <n v="0"/>
    <n v="57336.321763"/>
    <n v="77.064948606182696"/>
    <n v="55.500267000000001"/>
    <n v="93.841170000000005"/>
    <x v="1"/>
  </r>
  <r>
    <x v="175"/>
    <x v="0"/>
    <n v="0"/>
    <n v="0"/>
    <n v="0"/>
    <n v="0"/>
    <n v="824810.65509000001"/>
    <n v="1108.61647189516"/>
    <n v="1020.6477"/>
    <n v="1170"/>
    <n v="0"/>
    <n v="0"/>
    <n v="0"/>
    <n v="0"/>
    <n v="144779.53455000001"/>
    <n v="194.59614858870901"/>
    <n v="149.5515"/>
    <n v="240.19513000000001"/>
    <x v="1"/>
  </r>
  <r>
    <x v="175"/>
    <x v="1"/>
    <n v="51616.884815999998"/>
    <n v="69.377533354838704"/>
    <n v="33.744109999999999"/>
    <n v="89.223884999999996"/>
    <n v="793642.54539999994"/>
    <n v="1066.72385134408"/>
    <n v="1000.071"/>
    <n v="1225"/>
    <n v="0"/>
    <n v="0"/>
    <n v="0"/>
    <n v="0"/>
    <n v="59358.715166000002"/>
    <n v="79.783219309139696"/>
    <n v="66.945279999999997"/>
    <n v="93.336753999999999"/>
    <x v="1"/>
  </r>
  <r>
    <x v="176"/>
    <x v="0"/>
    <n v="0"/>
    <n v="0"/>
    <n v="0"/>
    <n v="0"/>
    <n v="801704.99063000001"/>
    <n v="1113.47915365277"/>
    <n v="1020.0386"/>
    <n v="1170"/>
    <n v="9.5371930000000003"/>
    <n v="1.3246101388888799E-2"/>
    <n v="0"/>
    <n v="9.5371930000000003"/>
    <n v="127582.27933"/>
    <n v="177.19761018055499"/>
    <n v="138.04850999999999"/>
    <n v="232.57947999999999"/>
    <x v="1"/>
  </r>
  <r>
    <x v="176"/>
    <x v="1"/>
    <n v="55000.511326"/>
    <n v="76.389599063888795"/>
    <n v="63.519176000000002"/>
    <n v="87.790854999999993"/>
    <n v="763205.17753999995"/>
    <n v="1060.00719102777"/>
    <n v="1000.4105"/>
    <n v="1225"/>
    <n v="0"/>
    <n v="0"/>
    <n v="0"/>
    <n v="0"/>
    <n v="55493.917235000001"/>
    <n v="77.074885048611094"/>
    <n v="64.849914999999996"/>
    <n v="88.086830000000006"/>
    <x v="1"/>
  </r>
  <r>
    <x v="177"/>
    <x v="0"/>
    <n v="0"/>
    <n v="0"/>
    <n v="0"/>
    <n v="0"/>
    <n v="834418.82849999995"/>
    <n v="1121.5306834677399"/>
    <n v="1020.28076"/>
    <n v="1170"/>
    <n v="1939.5739840000001"/>
    <n v="2.6069542795698899"/>
    <n v="0"/>
    <n v="107.95497"/>
    <n v="123552.25909000001"/>
    <n v="166.06486436827899"/>
    <n v="128.41002"/>
    <n v="213.41679999999999"/>
    <x v="1"/>
  </r>
  <r>
    <x v="177"/>
    <x v="1"/>
    <n v="55635.872038000001"/>
    <n v="74.779397900537603"/>
    <n v="57.617489999999997"/>
    <n v="88.519890000000004"/>
    <n v="778250.45070000004"/>
    <n v="1046.0355520161199"/>
    <n v="1000.1915"/>
    <n v="1217.4992999999999"/>
    <n v="0"/>
    <n v="0"/>
    <n v="0"/>
    <n v="0"/>
    <n v="56327.890288000002"/>
    <n v="75.709529956989201"/>
    <n v="59.947346000000003"/>
    <n v="88.737785000000002"/>
    <x v="1"/>
  </r>
  <r>
    <x v="178"/>
    <x v="0"/>
    <n v="0"/>
    <n v="0"/>
    <n v="0"/>
    <n v="0"/>
    <n v="798348.43044999999"/>
    <n v="1108.81726451388"/>
    <n v="1021.1367"/>
    <n v="1170"/>
    <n v="451.0177506"/>
    <n v="0.62641354250000003"/>
    <n v="0"/>
    <n v="100.527725"/>
    <n v="124713.49109"/>
    <n v="173.213182069444"/>
    <n v="140.05709999999999"/>
    <n v="207.07487"/>
    <x v="1"/>
  </r>
  <r>
    <x v="178"/>
    <x v="1"/>
    <n v="57842.602264000001"/>
    <n v="80.336947588888805"/>
    <n v="67.581720000000004"/>
    <n v="92.501909999999995"/>
    <n v="760359.59540999995"/>
    <n v="1056.054993625"/>
    <n v="1000.0712"/>
    <n v="1225"/>
    <n v="0"/>
    <n v="0"/>
    <n v="0"/>
    <n v="0"/>
    <n v="56845.765182000003"/>
    <n v="78.952451641666599"/>
    <n v="67.581720000000004"/>
    <n v="91.443100000000001"/>
    <x v="1"/>
  </r>
  <r>
    <x v="179"/>
    <x v="0"/>
    <n v="0"/>
    <n v="0"/>
    <n v="0"/>
    <n v="0"/>
    <n v="820766.20051"/>
    <n v="1103.1803770295601"/>
    <n v="1020.84485"/>
    <n v="1170"/>
    <n v="0"/>
    <n v="0"/>
    <n v="0"/>
    <n v="0"/>
    <n v="134624.15938"/>
    <n v="180.94645077956901"/>
    <n v="155.62903"/>
    <n v="205.65934999999999"/>
    <x v="1"/>
  </r>
  <r>
    <x v="179"/>
    <x v="1"/>
    <n v="58359.517528999997"/>
    <n v="78.440211732526805"/>
    <n v="42.461773000000001"/>
    <n v="95.322730000000007"/>
    <n v="783667.29541999998"/>
    <n v="1053.3162572849401"/>
    <n v="1000.2155"/>
    <n v="1225"/>
    <n v="0"/>
    <n v="0"/>
    <n v="0"/>
    <n v="0"/>
    <n v="62646.601132000003"/>
    <n v="84.202420876343993"/>
    <n v="73.709850000000003"/>
    <n v="94.100430000000003"/>
    <x v="1"/>
  </r>
  <r>
    <x v="180"/>
    <x v="0"/>
    <n v="0"/>
    <n v="0"/>
    <n v="0"/>
    <n v="0"/>
    <n v="821491.55614"/>
    <n v="1104.1553173924699"/>
    <n v="1020.1039"/>
    <n v="1170"/>
    <n v="0"/>
    <n v="0"/>
    <n v="0"/>
    <n v="0"/>
    <n v="133467.42073000001"/>
    <n v="179.39169452956901"/>
    <n v="145.71908999999999"/>
    <n v="203.77771000000001"/>
    <x v="1"/>
  </r>
  <r>
    <x v="180"/>
    <x v="1"/>
    <n v="58803.183010000001"/>
    <n v="79.036536303763398"/>
    <n v="42.987459999999999"/>
    <n v="101.88185"/>
    <n v="796310.49688999995"/>
    <n v="1070.30980764784"/>
    <n v="1000.0134"/>
    <n v="1225"/>
    <n v="0"/>
    <n v="0"/>
    <n v="0"/>
    <n v="0"/>
    <n v="63109.004269999998"/>
    <n v="84.823930470430099"/>
    <n v="71.395480000000006"/>
    <n v="100.35706"/>
    <x v="1"/>
  </r>
  <r>
    <x v="181"/>
    <x v="0"/>
    <n v="0"/>
    <n v="0"/>
    <n v="0"/>
    <n v="0"/>
    <n v="746291.38095000002"/>
    <n v="1110.5526502232101"/>
    <n v="1020.0137999999999"/>
    <n v="1170"/>
    <n v="0"/>
    <n v="0"/>
    <n v="0"/>
    <n v="0"/>
    <n v="120539.03703000001"/>
    <n v="179.37356700892801"/>
    <n v="154.55654999999999"/>
    <n v="209.09289999999999"/>
    <x v="1"/>
  </r>
  <r>
    <x v="181"/>
    <x v="1"/>
    <n v="50097.390712"/>
    <n v="74.549688559523801"/>
    <n v="38.709361999999999"/>
    <n v="96.188964999999996"/>
    <n v="710425.79585999995"/>
    <n v="1057.1812438392799"/>
    <n v="1000.1101"/>
    <n v="1225"/>
    <n v="291.42932538000002"/>
    <n v="0.43367459133928499"/>
    <n v="0"/>
    <n v="111.90071"/>
    <n v="55167.881528999998"/>
    <n v="82.0950617991071"/>
    <n v="60.937626000000002"/>
    <n v="95.392669999999995"/>
    <x v="1"/>
  </r>
  <r>
    <x v="182"/>
    <x v="0"/>
    <n v="0"/>
    <n v="0"/>
    <n v="0"/>
    <n v="0"/>
    <n v="829893.68134000001"/>
    <n v="1115.4484964247299"/>
    <n v="1020.3561"/>
    <n v="1170"/>
    <n v="5890.9897591199997"/>
    <n v="7.9179969880645098"/>
    <n v="0"/>
    <n v="148.34598"/>
    <n v="125318.17883999999"/>
    <n v="168.43841241935399"/>
    <n v="134.75996000000001"/>
    <n v="210.46968000000001"/>
    <x v="1"/>
  </r>
  <r>
    <x v="182"/>
    <x v="1"/>
    <n v="50467.415931000003"/>
    <n v="67.832548294354794"/>
    <n v="50.988349999999997"/>
    <n v="93.803809999999999"/>
    <n v="783303.80417000002"/>
    <n v="1052.8276937768801"/>
    <n v="1000.1031"/>
    <n v="1225"/>
    <n v="3008.4764409600002"/>
    <n v="4.0436511303225799"/>
    <n v="0"/>
    <n v="143.02875"/>
    <n v="50456.069575000001"/>
    <n v="67.817297815860201"/>
    <n v="53.071182"/>
    <n v="94.379450000000006"/>
    <x v="1"/>
  </r>
  <r>
    <x v="183"/>
    <x v="0"/>
    <n v="0"/>
    <n v="0"/>
    <n v="0"/>
    <n v="0"/>
    <n v="799021.56779"/>
    <n v="1109.75217748611"/>
    <n v="1021.0099"/>
    <n v="1170"/>
    <n v="15652.691999999999"/>
    <n v="21.739850000000001"/>
    <n v="0"/>
    <n v="235.0857"/>
    <n v="118063.85633"/>
    <n v="163.97757823611099"/>
    <n v="127.7514"/>
    <n v="200.74399"/>
    <x v="1"/>
  </r>
  <r>
    <x v="183"/>
    <x v="1"/>
    <n v="47026.108442999997"/>
    <n v="65.314039504166601"/>
    <n v="47.160400000000003"/>
    <n v="81.800070000000005"/>
    <n v="755927.17980000004"/>
    <n v="1049.89886083333"/>
    <n v="1000.1709"/>
    <n v="1225"/>
    <n v="224.0921434"/>
    <n v="0.311239088055555"/>
    <n v="0"/>
    <n v="37.011992999999997"/>
    <n v="47398.158944000003"/>
    <n v="65.830776311111094"/>
    <n v="48.689010000000003"/>
    <n v="83.919715999999994"/>
    <x v="1"/>
  </r>
  <r>
    <x v="184"/>
    <x v="0"/>
    <n v="0"/>
    <n v="0"/>
    <n v="0"/>
    <n v="0"/>
    <n v="825578.23924999998"/>
    <n v="1109.6481710349401"/>
    <n v="1020.1800500000001"/>
    <n v="1170"/>
    <n v="618.43276265999998"/>
    <n v="0.83122683153225796"/>
    <n v="0"/>
    <n v="103.83986"/>
    <n v="126026.531925"/>
    <n v="169.390499899193"/>
    <n v="127.454285"/>
    <n v="221.37938"/>
    <x v="1"/>
  </r>
  <r>
    <x v="184"/>
    <x v="1"/>
    <n v="46134.766969999997"/>
    <n v="62.009095389784903"/>
    <n v="45.916297999999998"/>
    <n v="74.240020000000001"/>
    <n v="776091.65469999996"/>
    <n v="1043.1339444892401"/>
    <n v="1000.2292"/>
    <n v="1209.3257000000001"/>
    <n v="304.09968750000002"/>
    <n v="0.40873613911290302"/>
    <n v="0"/>
    <n v="69.775480000000002"/>
    <n v="46955.270200999999"/>
    <n v="63.111922313172002"/>
    <n v="49.849243000000001"/>
    <n v="75.631290000000007"/>
    <x v="1"/>
  </r>
  <r>
    <x v="185"/>
    <x v="0"/>
    <n v="0"/>
    <n v="0"/>
    <n v="0"/>
    <n v="0"/>
    <n v="795748.56891999999"/>
    <n v="1105.20634572222"/>
    <n v="1020.213"/>
    <n v="1170"/>
    <n v="15544.592122870001"/>
    <n v="21.589711281763801"/>
    <n v="0"/>
    <n v="306.64260000000002"/>
    <n v="127504.095703"/>
    <n v="177.089021809722"/>
    <n v="124.23856000000001"/>
    <n v="234.90015"/>
    <x v="1"/>
  </r>
  <r>
    <x v="185"/>
    <x v="1"/>
    <n v="43683.288566000003"/>
    <n v="60.671234119444399"/>
    <n v="23.731857000000002"/>
    <n v="89.410849999999996"/>
    <n v="749035.95155999996"/>
    <n v="1040.3277105"/>
    <n v="1000.16284"/>
    <n v="1156.1323"/>
    <n v="0"/>
    <n v="0"/>
    <n v="0"/>
    <n v="0"/>
    <n v="50800.287737999999"/>
    <n v="70.555955191666598"/>
    <n v="51.394759999999998"/>
    <n v="92.744995000000003"/>
    <x v="1"/>
  </r>
  <r>
    <x v="186"/>
    <x v="0"/>
    <n v="0"/>
    <n v="0"/>
    <n v="0"/>
    <n v="0"/>
    <n v="821289.26347999997"/>
    <n v="1103.88341865591"/>
    <n v="1020.11694"/>
    <n v="1170"/>
    <n v="0"/>
    <n v="0"/>
    <n v="0"/>
    <n v="0"/>
    <n v="143169.8279"/>
    <n v="192.43256438172"/>
    <n v="147.54839000000001"/>
    <n v="241.76282"/>
    <x v="1"/>
  </r>
  <r>
    <x v="186"/>
    <x v="1"/>
    <n v="49434.292477000003"/>
    <n v="66.443941501344"/>
    <n v="34.828944999999997"/>
    <n v="91.15119"/>
    <n v="793778.32535000006"/>
    <n v="1066.9063512768801"/>
    <n v="1000.2504"/>
    <n v="1225"/>
    <n v="0"/>
    <n v="0"/>
    <n v="0"/>
    <n v="0"/>
    <n v="57314.701416000004"/>
    <n v="77.035888999999997"/>
    <n v="56.404395999999998"/>
    <n v="94.356750000000005"/>
    <x v="1"/>
  </r>
  <r>
    <x v="187"/>
    <x v="0"/>
    <n v="0"/>
    <n v="0"/>
    <n v="0"/>
    <n v="0"/>
    <n v="822462.39075999998"/>
    <n v="1105.4602026344"/>
    <n v="1020.3645"/>
    <n v="1170"/>
    <n v="0"/>
    <n v="0"/>
    <n v="0"/>
    <n v="0"/>
    <n v="140908.85539000001"/>
    <n v="189.393622836021"/>
    <n v="149.85489000000001"/>
    <n v="237.89169999999999"/>
    <x v="1"/>
  </r>
  <r>
    <x v="187"/>
    <x v="1"/>
    <n v="51539.196401000001"/>
    <n v="69.273113442204306"/>
    <n v="34.133540000000004"/>
    <n v="89.637889999999999"/>
    <n v="795239.39413000003"/>
    <n v="1068.8701534005299"/>
    <n v="1000.17303"/>
    <n v="1225"/>
    <n v="0"/>
    <n v="0"/>
    <n v="0"/>
    <n v="0"/>
    <n v="58953.850556999998"/>
    <n v="79.239046447580606"/>
    <n v="55.626899999999999"/>
    <n v="93.415115"/>
    <x v="1"/>
  </r>
  <r>
    <x v="188"/>
    <x v="0"/>
    <n v="0"/>
    <n v="0"/>
    <n v="0"/>
    <n v="0"/>
    <n v="800156.30547000002"/>
    <n v="1111.32820204166"/>
    <n v="1020.22986"/>
    <n v="1170"/>
    <n v="63.376289999999997"/>
    <n v="8.8022624999999993E-2"/>
    <n v="0"/>
    <n v="34.528709999999997"/>
    <n v="126387.52503"/>
    <n v="175.53822920833301"/>
    <n v="134.52196000000001"/>
    <n v="222.13328999999999"/>
    <x v="1"/>
  </r>
  <r>
    <x v="188"/>
    <x v="1"/>
    <n v="54211.721412999999"/>
    <n v="75.294057518055496"/>
    <n v="49.600211999999999"/>
    <n v="88.200999999999993"/>
    <n v="765295.35181000002"/>
    <n v="1062.91021084722"/>
    <n v="1000.047"/>
    <n v="1225"/>
    <n v="0"/>
    <n v="0"/>
    <n v="0"/>
    <n v="0"/>
    <n v="54735.278684999997"/>
    <n v="76.021220395833296"/>
    <n v="51.710619999999999"/>
    <n v="88.640349999999998"/>
    <x v="1"/>
  </r>
  <r>
    <x v="189"/>
    <x v="0"/>
    <n v="0"/>
    <n v="0"/>
    <n v="0"/>
    <n v="0"/>
    <n v="832518.90489000001"/>
    <n v="1118.9770227016099"/>
    <n v="1020.01135"/>
    <n v="1170"/>
    <n v="252.72197"/>
    <n v="0.33968006720430099"/>
    <n v="0"/>
    <n v="63.299636999999997"/>
    <n v="121838.05607399999"/>
    <n v="163.760828056451"/>
    <n v="125.124664"/>
    <n v="209.37775999999999"/>
    <x v="1"/>
  </r>
  <r>
    <x v="189"/>
    <x v="1"/>
    <n v="56022.928555999999"/>
    <n v="75.299635155913904"/>
    <n v="61.731037000000001"/>
    <n v="87.418940000000006"/>
    <n v="775650.67509000003"/>
    <n v="1042.5412299596701"/>
    <n v="1000.09424"/>
    <n v="1200.0845999999999"/>
    <n v="0"/>
    <n v="0"/>
    <n v="0"/>
    <n v="0"/>
    <n v="56702.301335999997"/>
    <n v="76.212770612903199"/>
    <n v="64.001570000000001"/>
    <n v="88.498750000000001"/>
    <x v="1"/>
  </r>
  <r>
    <x v="190"/>
    <x v="0"/>
    <n v="0"/>
    <n v="0"/>
    <n v="0"/>
    <n v="0"/>
    <n v="795006.79423999996"/>
    <n v="1104.17610311111"/>
    <n v="1020.0353"/>
    <n v="1170"/>
    <n v="0"/>
    <n v="0"/>
    <n v="0"/>
    <n v="0"/>
    <n v="122854.22369"/>
    <n v="170.63086623611099"/>
    <n v="144.34637000000001"/>
    <n v="200.85808"/>
    <x v="1"/>
  </r>
  <r>
    <x v="190"/>
    <x v="1"/>
    <n v="57873.400235000001"/>
    <n v="80.379722548611099"/>
    <n v="67.709779999999995"/>
    <n v="92.151259999999994"/>
    <n v="759639.20912999997"/>
    <n v="1055.054457125"/>
    <n v="1000.0948"/>
    <n v="1225"/>
    <n v="0"/>
    <n v="0"/>
    <n v="0"/>
    <n v="0"/>
    <n v="56799.400795000001"/>
    <n v="78.888056659722196"/>
    <n v="67.709779999999995"/>
    <n v="90.611059999999995"/>
    <x v="1"/>
  </r>
  <r>
    <x v="191"/>
    <x v="0"/>
    <n v="0"/>
    <n v="0"/>
    <n v="0"/>
    <n v="0"/>
    <n v="820532.27731000003"/>
    <n v="1102.86596412634"/>
    <n v="1020.09705"/>
    <n v="1170"/>
    <n v="0"/>
    <n v="0"/>
    <n v="0"/>
    <n v="0"/>
    <n v="132549.37272000001"/>
    <n v="178.15775903225801"/>
    <n v="153.98343"/>
    <n v="204.28726"/>
    <x v="1"/>
  </r>
  <r>
    <x v="191"/>
    <x v="1"/>
    <n v="58157.740228000002"/>
    <n v="78.1690056827956"/>
    <n v="42.360737"/>
    <n v="95.997110000000006"/>
    <n v="784102.19635999994"/>
    <n v="1053.9008015591301"/>
    <n v="1000.03406"/>
    <n v="1225"/>
    <n v="0"/>
    <n v="0"/>
    <n v="0"/>
    <n v="0"/>
    <n v="62685.071688999997"/>
    <n v="84.254128614247307"/>
    <n v="73.330640000000002"/>
    <n v="95.480834999999999"/>
    <x v="1"/>
  </r>
  <r>
    <x v="192"/>
    <x v="0"/>
    <n v="0"/>
    <n v="0"/>
    <n v="0"/>
    <n v="0"/>
    <n v="820988.31868000003"/>
    <n v="1103.4789229569801"/>
    <n v="1020.4018600000001"/>
    <n v="1170"/>
    <n v="0"/>
    <n v="0"/>
    <n v="0"/>
    <n v="0"/>
    <n v="132195.62487999999"/>
    <n v="177.68229150537601"/>
    <n v="147.48758000000001"/>
    <n v="203.09764000000001"/>
    <x v="1"/>
  </r>
  <r>
    <x v="192"/>
    <x v="1"/>
    <n v="63412.928922999999"/>
    <n v="85.232431348118197"/>
    <n v="48.797020000000003"/>
    <n v="107.52434"/>
    <n v="794235.88404000003"/>
    <n v="1067.5213495161199"/>
    <n v="1000.1992"/>
    <n v="1225"/>
    <n v="0"/>
    <n v="0"/>
    <n v="0"/>
    <n v="0"/>
    <n v="67731.641875000001"/>
    <n v="91.037153057795607"/>
    <n v="76.690820000000002"/>
    <n v="105.69616000000001"/>
    <x v="1"/>
  </r>
  <r>
    <x v="193"/>
    <x v="0"/>
    <n v="0"/>
    <n v="0"/>
    <n v="0"/>
    <n v="0"/>
    <n v="746405.98101999995"/>
    <n v="1110.72318604166"/>
    <n v="1020.6515000000001"/>
    <n v="1170"/>
    <n v="0"/>
    <n v="0"/>
    <n v="0"/>
    <n v="0"/>
    <n v="119452.22942"/>
    <n v="177.75629377976099"/>
    <n v="153.1885"/>
    <n v="207.79732999999999"/>
    <x v="1"/>
  </r>
  <r>
    <x v="193"/>
    <x v="1"/>
    <n v="54692.946330999999"/>
    <n v="81.388312992559506"/>
    <n v="44.762929999999997"/>
    <n v="103.08015399999999"/>
    <n v="712601.46392999997"/>
    <n v="1060.4188451339201"/>
    <n v="1000.3013999999999"/>
    <n v="1225"/>
    <n v="0"/>
    <n v="0"/>
    <n v="0"/>
    <n v="0"/>
    <n v="59706.343386"/>
    <n v="88.8487252767857"/>
    <n v="71.690439999999995"/>
    <n v="102.40454"/>
    <x v="1"/>
  </r>
  <r>
    <x v="194"/>
    <x v="0"/>
    <n v="0"/>
    <n v="0"/>
    <n v="0"/>
    <n v="0"/>
    <n v="829019.01465999999"/>
    <n v="1114.27286916666"/>
    <n v="1020.41296"/>
    <n v="1170"/>
    <n v="7897.1683199199997"/>
    <n v="10.6144735482795"/>
    <n v="0"/>
    <n v="175.55295000000001"/>
    <n v="123784.29947"/>
    <n v="166.376746599462"/>
    <n v="132.98305999999999"/>
    <n v="211.12307999999999"/>
    <x v="1"/>
  </r>
  <r>
    <x v="194"/>
    <x v="1"/>
    <n v="52474.547888000001"/>
    <n v="70.5303063010752"/>
    <n v="50.248103999999998"/>
    <n v="86.265465000000006"/>
    <n v="785262.10800000001"/>
    <n v="1055.4598225806401"/>
    <n v="1000.2674"/>
    <n v="1225"/>
    <n v="676.36603749999995"/>
    <n v="0.90909413642473103"/>
    <n v="0"/>
    <n v="106.2594"/>
    <n v="52468.692523999998"/>
    <n v="70.522436188171994"/>
    <n v="51.435287000000002"/>
    <n v="88.166595000000001"/>
    <x v="1"/>
  </r>
  <r>
    <x v="195"/>
    <x v="0"/>
    <n v="0"/>
    <n v="0"/>
    <n v="0"/>
    <n v="0"/>
    <n v="796691.51055999997"/>
    <n v="1106.51598688888"/>
    <n v="1020.1804"/>
    <n v="1170"/>
    <n v="25176.0543034"/>
    <n v="34.966742088055497"/>
    <n v="0"/>
    <n v="308.40224999999998"/>
    <n v="116441.671747"/>
    <n v="161.72454409305499"/>
    <n v="122.78728"/>
    <n v="198.77058"/>
    <x v="1"/>
  </r>
  <r>
    <x v="195"/>
    <x v="1"/>
    <n v="47829.882724000003"/>
    <n v="66.430392672222197"/>
    <n v="47.240203999999999"/>
    <n v="87.465090000000004"/>
    <n v="756089.11117000005"/>
    <n v="1050.12376551388"/>
    <n v="1000.17664"/>
    <n v="1225"/>
    <n v="0"/>
    <n v="0"/>
    <n v="0"/>
    <n v="0"/>
    <n v="48148.115906999999"/>
    <n v="66.872383204166596"/>
    <n v="48.406883000000001"/>
    <n v="88.799194"/>
    <x v="1"/>
  </r>
  <r>
    <x v="196"/>
    <x v="0"/>
    <n v="0"/>
    <n v="0"/>
    <n v="0"/>
    <n v="0"/>
    <n v="824311.13659999997"/>
    <n v="1107.94507607526"/>
    <n v="1020.28455"/>
    <n v="1170"/>
    <n v="345.74507690000002"/>
    <n v="0.46471112486559102"/>
    <n v="0"/>
    <n v="34.717728000000001"/>
    <n v="125712.58192"/>
    <n v="168.96852408602101"/>
    <n v="129.73679000000001"/>
    <n v="212.35449"/>
    <x v="1"/>
  </r>
  <r>
    <x v="196"/>
    <x v="1"/>
    <n v="48141.590198999998"/>
    <n v="64.706438439516106"/>
    <n v="46.172386000000003"/>
    <n v="82.787925999999999"/>
    <n v="775704.36008000001"/>
    <n v="1042.6133872042999"/>
    <n v="1000.1265"/>
    <n v="1204.3040000000001"/>
    <n v="74.230354000000005"/>
    <n v="9.9771981182795594E-2"/>
    <n v="0"/>
    <n v="22.910667"/>
    <n v="49037.648835"/>
    <n v="65.910818326612898"/>
    <n v="49.515740000000001"/>
    <n v="84.026859999999999"/>
    <x v="1"/>
  </r>
  <r>
    <x v="197"/>
    <x v="0"/>
    <n v="0"/>
    <n v="0"/>
    <n v="0"/>
    <n v="0"/>
    <n v="794416.99182999996"/>
    <n v="1103.35693309722"/>
    <n v="1020.2698"/>
    <n v="1170"/>
    <n v="14078.681054819999"/>
    <n v="19.553723687249999"/>
    <n v="0"/>
    <n v="353.71413999999999"/>
    <n v="127118.80198600001"/>
    <n v="176.553891647222"/>
    <n v="123.50415"/>
    <n v="228.62200000000001"/>
    <x v="1"/>
  </r>
  <r>
    <x v="197"/>
    <x v="1"/>
    <n v="45609.604783000002"/>
    <n v="63.346673309722199"/>
    <n v="26.399035999999999"/>
    <n v="95.511764999999997"/>
    <n v="748722.74857000005"/>
    <n v="1039.8927063472199"/>
    <n v="1000.0739"/>
    <n v="1143.1635000000001"/>
    <n v="0"/>
    <n v="0"/>
    <n v="0"/>
    <n v="0"/>
    <n v="53104.093216000001"/>
    <n v="73.755685022222195"/>
    <n v="51.257350000000002"/>
    <n v="98.104836000000006"/>
    <x v="1"/>
  </r>
  <r>
    <x v="198"/>
    <x v="0"/>
    <n v="0"/>
    <n v="0"/>
    <n v="0"/>
    <n v="0"/>
    <n v="820162.75090999994"/>
    <n v="1102.3692888575199"/>
    <n v="1020.20886"/>
    <n v="1170"/>
    <n v="0"/>
    <n v="0"/>
    <n v="0"/>
    <n v="0"/>
    <n v="142567.29173999999"/>
    <n v="191.62270395161201"/>
    <n v="148.67830000000001"/>
    <n v="237.90454"/>
    <x v="1"/>
  </r>
  <r>
    <x v="198"/>
    <x v="1"/>
    <n v="52355.049987999999"/>
    <n v="70.369690844085994"/>
    <n v="39.208218000000002"/>
    <n v="96.542659999999998"/>
    <n v="791772.77228999999"/>
    <n v="1064.21071544354"/>
    <n v="1000.39545"/>
    <n v="1225"/>
    <n v="0"/>
    <n v="0"/>
    <n v="0"/>
    <n v="0"/>
    <n v="60294.103217999997"/>
    <n v="81.040461314516094"/>
    <n v="56.768982000000001"/>
    <n v="99.397829999999999"/>
    <x v="1"/>
  </r>
  <r>
    <x v="199"/>
    <x v="0"/>
    <n v="0"/>
    <n v="0"/>
    <n v="0"/>
    <n v="0"/>
    <n v="822673.72493999999"/>
    <n v="1105.7442539516101"/>
    <n v="1020.19165"/>
    <n v="1170"/>
    <n v="0"/>
    <n v="0"/>
    <n v="0"/>
    <n v="0"/>
    <n v="139955.09392000001"/>
    <n v="188.11168537634401"/>
    <n v="146.46352999999999"/>
    <n v="232.94399999999999"/>
    <x v="1"/>
  </r>
  <r>
    <x v="199"/>
    <x v="1"/>
    <n v="56036.189931000001"/>
    <n v="75.317459584677394"/>
    <n v="39.806891999999998"/>
    <n v="95.324219999999997"/>
    <n v="796277.15590999997"/>
    <n v="1070.2649945026801"/>
    <n v="1000.1747"/>
    <n v="1225"/>
    <n v="0"/>
    <n v="0"/>
    <n v="0"/>
    <n v="0"/>
    <n v="63240.056980000001"/>
    <n v="85.000076586021507"/>
    <n v="65.778930000000003"/>
    <n v="98.633606"/>
    <x v="1"/>
  </r>
  <r>
    <x v="200"/>
    <x v="0"/>
    <n v="0"/>
    <n v="0"/>
    <n v="0"/>
    <n v="0"/>
    <n v="799552.36237999995"/>
    <n v="1110.4893921944399"/>
    <n v="1020.02734"/>
    <n v="1170"/>
    <n v="37.001204999999999"/>
    <n v="5.13905625E-2"/>
    <n v="0"/>
    <n v="24.785544999999999"/>
    <n v="125076.27055"/>
    <n v="173.71704243055501"/>
    <n v="131.92236"/>
    <n v="218.50200000000001"/>
    <x v="1"/>
  </r>
  <r>
    <x v="200"/>
    <x v="1"/>
    <n v="58243.961296000001"/>
    <n v="80.894390688888805"/>
    <n v="49.348328000000002"/>
    <n v="94.674999999999997"/>
    <n v="766149.12101999996"/>
    <n v="1064.0960014166601"/>
    <n v="1000.2277"/>
    <n v="1225"/>
    <n v="0"/>
    <n v="0"/>
    <n v="0"/>
    <n v="0"/>
    <n v="58816.275624000002"/>
    <n v="81.689271700000006"/>
    <n v="52.067863000000003"/>
    <n v="95.376390000000001"/>
    <x v="1"/>
  </r>
  <r>
    <x v="201"/>
    <x v="0"/>
    <n v="0"/>
    <n v="0"/>
    <n v="0"/>
    <n v="0"/>
    <n v="832450.28281999996"/>
    <n v="1118.88478873655"/>
    <n v="1020.7566"/>
    <n v="1170"/>
    <n v="264.22708999999998"/>
    <n v="0.35514393817204298"/>
    <n v="0"/>
    <n v="64.974320000000006"/>
    <n v="121357.652474"/>
    <n v="163.11512429301001"/>
    <n v="126.889915"/>
    <n v="207.08950999999999"/>
    <x v="1"/>
  </r>
  <r>
    <x v="201"/>
    <x v="1"/>
    <n v="59961.256367000002"/>
    <n v="80.5930865147849"/>
    <n v="61.737022000000003"/>
    <n v="94.383669999999995"/>
    <n v="781935.12662999996"/>
    <n v="1050.98807342741"/>
    <n v="1000.0254"/>
    <n v="1225"/>
    <n v="0"/>
    <n v="0"/>
    <n v="0"/>
    <n v="0"/>
    <n v="60631.941931000001"/>
    <n v="81.494545606182697"/>
    <n v="63.705615999999999"/>
    <n v="95.073250000000002"/>
    <x v="1"/>
  </r>
  <r>
    <x v="202"/>
    <x v="0"/>
    <n v="0"/>
    <n v="0"/>
    <n v="0"/>
    <n v="0"/>
    <n v="795493.10135000001"/>
    <n v="1104.8515296527701"/>
    <n v="1020.01733"/>
    <n v="1170"/>
    <n v="0"/>
    <n v="0"/>
    <n v="0"/>
    <n v="0"/>
    <n v="122523.42393999999"/>
    <n v="170.171422138888"/>
    <n v="143.57362000000001"/>
    <n v="200.67959999999999"/>
    <x v="1"/>
  </r>
  <r>
    <x v="202"/>
    <x v="1"/>
    <n v="62289.559106000001"/>
    <n v="86.513276536111107"/>
    <n v="74.077286000000001"/>
    <n v="98.500839999999997"/>
    <n v="757669.48441000003"/>
    <n v="1052.31872834722"/>
    <n v="1000.2033"/>
    <n v="1225"/>
    <n v="0"/>
    <n v="0"/>
    <n v="0"/>
    <n v="0"/>
    <n v="61203.764506"/>
    <n v="85.005228480555502"/>
    <n v="74.125656000000006"/>
    <n v="97.835999999999999"/>
    <x v="1"/>
  </r>
  <r>
    <x v="203"/>
    <x v="0"/>
    <n v="0"/>
    <n v="0"/>
    <n v="0"/>
    <n v="0"/>
    <n v="820699.53197000001"/>
    <n v="1103.0907687768799"/>
    <n v="1020.79175"/>
    <n v="1170"/>
    <n v="0"/>
    <n v="0"/>
    <n v="0"/>
    <n v="0"/>
    <n v="132378.33309"/>
    <n v="177.92786705645099"/>
    <n v="153.35245"/>
    <n v="203.51142999999999"/>
    <x v="1"/>
  </r>
  <r>
    <x v="203"/>
    <x v="1"/>
    <n v="62599.908258000003"/>
    <n v="84.139661637096694"/>
    <n v="46.896709999999999"/>
    <n v="102.90664"/>
    <n v="785365.49852000002"/>
    <n v="1055.59878833333"/>
    <n v="1000.1736"/>
    <n v="1225"/>
    <n v="0"/>
    <n v="0"/>
    <n v="0"/>
    <n v="0"/>
    <n v="67349.832727000001"/>
    <n v="90.523968719086"/>
    <n v="79.711579999999998"/>
    <n v="102.54517"/>
    <x v="1"/>
  </r>
  <r>
    <x v="204"/>
    <x v="0"/>
    <n v="0"/>
    <n v="0"/>
    <n v="0"/>
    <n v="0"/>
    <n v="821400.19944"/>
    <n v="1104.03252612903"/>
    <n v="1020.74854"/>
    <n v="1170"/>
    <n v="0"/>
    <n v="0"/>
    <n v="0"/>
    <n v="0"/>
    <n v="132662.53023"/>
    <n v="178.30985245967699"/>
    <n v="151.11322000000001"/>
    <n v="203.91055"/>
    <x v="1"/>
  </r>
  <r>
    <x v="204"/>
    <x v="1"/>
    <n v="63730.210207999997"/>
    <n v="85.658884688171995"/>
    <n v="48.639389999999999"/>
    <n v="108.69652000000001"/>
    <n v="794555.78322999994"/>
    <n v="1067.95132154569"/>
    <n v="1000.4397"/>
    <n v="1225"/>
    <n v="0"/>
    <n v="0"/>
    <n v="0"/>
    <n v="0"/>
    <n v="67763.650704"/>
    <n v="91.080175677419305"/>
    <n v="76.585970000000003"/>
    <n v="106.21030399999999"/>
    <x v="1"/>
  </r>
  <r>
    <x v="205"/>
    <x v="0"/>
    <n v="0"/>
    <n v="0"/>
    <n v="0"/>
    <n v="0"/>
    <n v="773020.41769999999"/>
    <n v="1110.6615196839"/>
    <n v="1020.058"/>
    <n v="1170"/>
    <n v="0"/>
    <n v="0"/>
    <n v="0"/>
    <n v="0"/>
    <n v="124010.30544"/>
    <n v="178.175726206896"/>
    <n v="153.8151"/>
    <n v="211.51499999999999"/>
    <x v="1"/>
  </r>
  <r>
    <x v="205"/>
    <x v="1"/>
    <n v="57337.867645999999"/>
    <n v="82.381993744252796"/>
    <n v="44.146214000000001"/>
    <n v="103.90233000000001"/>
    <n v="737665.78668999998"/>
    <n v="1059.8646360488499"/>
    <n v="1000.59656"/>
    <n v="1225"/>
    <n v="0"/>
    <n v="0"/>
    <n v="0"/>
    <n v="0"/>
    <n v="62380.113053000001"/>
    <n v="89.6265992140804"/>
    <n v="77.937820000000002"/>
    <n v="103.29939"/>
    <x v="1"/>
  </r>
  <r>
    <x v="206"/>
    <x v="0"/>
    <n v="0"/>
    <n v="0"/>
    <n v="0"/>
    <n v="0"/>
    <n v="829660.10941000003"/>
    <n v="1115.1345556586"/>
    <n v="1020.3318"/>
    <n v="1170"/>
    <n v="6886.2088548000002"/>
    <n v="9.2556570629032198"/>
    <n v="0"/>
    <n v="191.65634"/>
    <n v="125048.96326"/>
    <n v="168.07656352150499"/>
    <n v="129.99279999999999"/>
    <n v="210.12593000000001"/>
    <x v="1"/>
  </r>
  <r>
    <x v="206"/>
    <x v="1"/>
    <n v="52777.206999000002"/>
    <n v="70.937106181451597"/>
    <n v="50.068565"/>
    <n v="97.922179999999997"/>
    <n v="786218.10791000002"/>
    <n v="1056.74476869623"/>
    <n v="1000.11"/>
    <n v="1225"/>
    <n v="1681.7146891049999"/>
    <n v="2.2603692057862901"/>
    <n v="0"/>
    <n v="165.65964"/>
    <n v="52793.298507"/>
    <n v="70.958734552419301"/>
    <n v="51.545276999999999"/>
    <n v="100.21373"/>
    <x v="1"/>
  </r>
  <r>
    <x v="207"/>
    <x v="0"/>
    <n v="0"/>
    <n v="0"/>
    <n v="0"/>
    <n v="0"/>
    <n v="797493.71721999999"/>
    <n v="1107.6301628055501"/>
    <n v="1020.73267"/>
    <n v="1170"/>
    <n v="39773.779700999999"/>
    <n v="55.241360695833301"/>
    <n v="0"/>
    <n v="308.48570000000001"/>
    <n v="116085.860294"/>
    <n v="161.23036151944399"/>
    <n v="125.42355000000001"/>
    <n v="203.22185999999999"/>
    <x v="1"/>
  </r>
  <r>
    <x v="207"/>
    <x v="1"/>
    <n v="47914.239444999999"/>
    <n v="66.547554784722195"/>
    <n v="46.933190000000003"/>
    <n v="87.103129999999993"/>
    <n v="756045.49852999998"/>
    <n v="1050.06319240277"/>
    <n v="1000.0368999999999"/>
    <n v="1225"/>
    <n v="155.8308275"/>
    <n v="0.21643170486111099"/>
    <n v="0"/>
    <n v="91.951279999999997"/>
    <n v="48178.511469999998"/>
    <n v="66.914599263888803"/>
    <n v="48.644764000000002"/>
    <n v="88.595960000000005"/>
    <x v="1"/>
  </r>
  <r>
    <x v="208"/>
    <x v="0"/>
    <n v="0"/>
    <n v="0"/>
    <n v="0"/>
    <n v="0"/>
    <n v="824297.75699999998"/>
    <n v="1107.92709274193"/>
    <n v="1020.2898"/>
    <n v="1170"/>
    <n v="479.081367"/>
    <n v="0.64392656854838703"/>
    <n v="0"/>
    <n v="77.004715000000004"/>
    <n v="126363.92956"/>
    <n v="169.84399134408599"/>
    <n v="130.1585"/>
    <n v="216.8467"/>
    <x v="1"/>
  </r>
  <r>
    <x v="208"/>
    <x v="1"/>
    <n v="47137.082145"/>
    <n v="63.356293205645102"/>
    <n v="45.982951999999997"/>
    <n v="81.240539999999996"/>
    <n v="775664.88564999995"/>
    <n v="1042.5603301747301"/>
    <n v="1000.2643"/>
    <n v="1217.3114"/>
    <n v="77.712733999999998"/>
    <n v="0.104452599462365"/>
    <n v="0"/>
    <n v="36.833416"/>
    <n v="48008.958543000001"/>
    <n v="64.528170084677399"/>
    <n v="49.593913999999998"/>
    <n v="82.822789999999998"/>
    <x v="1"/>
  </r>
  <r>
    <x v="209"/>
    <x v="0"/>
    <n v="0"/>
    <n v="0"/>
    <n v="0"/>
    <n v="0"/>
    <n v="794799.36262000003"/>
    <n v="1103.88800363888"/>
    <n v="1020.6697"/>
    <n v="1170"/>
    <n v="13235.2094703"/>
    <n v="18.382235375416599"/>
    <n v="0"/>
    <n v="320.89370000000002"/>
    <n v="128048.777227"/>
    <n v="177.84552392638801"/>
    <n v="124.57080000000001"/>
    <n v="230.98016000000001"/>
    <x v="1"/>
  </r>
  <r>
    <x v="209"/>
    <x v="1"/>
    <n v="45494.154786999999"/>
    <n v="63.186326093055499"/>
    <n v="27.562037"/>
    <n v="91.90598"/>
    <n v="749226.30377999996"/>
    <n v="1040.59208858333"/>
    <n v="1000.0025000000001"/>
    <n v="1148.1338000000001"/>
    <n v="0"/>
    <n v="0"/>
    <n v="0"/>
    <n v="0"/>
    <n v="53272.683396"/>
    <n v="73.989838050000003"/>
    <n v="51.196599999999997"/>
    <n v="94.518073999999999"/>
    <x v="1"/>
  </r>
  <r>
    <x v="210"/>
    <x v="0"/>
    <n v="0"/>
    <n v="0"/>
    <n v="0"/>
    <n v="0"/>
    <n v="818923.71291999996"/>
    <n v="1100.7039152150501"/>
    <n v="1021.0289299999999"/>
    <n v="1170"/>
    <n v="0"/>
    <n v="0"/>
    <n v="0"/>
    <n v="0"/>
    <n v="143183.93844999999"/>
    <n v="192.451530174731"/>
    <n v="150.50353999999999"/>
    <n v="237.8058"/>
    <x v="1"/>
  </r>
  <r>
    <x v="210"/>
    <x v="1"/>
    <n v="52735.963192000003"/>
    <n v="70.881670956989197"/>
    <n v="39.653595000000003"/>
    <n v="96.384240000000005"/>
    <n v="792345.32692000002"/>
    <n v="1064.98027811827"/>
    <n v="1000.0163"/>
    <n v="1225"/>
    <n v="0"/>
    <n v="0"/>
    <n v="0"/>
    <n v="0"/>
    <n v="60372.530601999999"/>
    <n v="81.145874465053694"/>
    <n v="56.252724000000001"/>
    <n v="99.258705000000006"/>
    <x v="1"/>
  </r>
  <r>
    <x v="211"/>
    <x v="0"/>
    <n v="0"/>
    <n v="0"/>
    <n v="0"/>
    <n v="0"/>
    <n v="822334.31299999997"/>
    <n v="1105.28805510752"/>
    <n v="1020.0427"/>
    <n v="1170"/>
    <n v="0"/>
    <n v="0"/>
    <n v="0"/>
    <n v="0"/>
    <n v="140602.70110999999"/>
    <n v="188.98212514784899"/>
    <n v="147.2302"/>
    <n v="234.95705000000001"/>
    <x v="1"/>
  </r>
  <r>
    <x v="211"/>
    <x v="1"/>
    <n v="55507.138391"/>
    <n v="74.606368805107493"/>
    <n v="39.746876"/>
    <n v="95.716920000000002"/>
    <n v="796732.83597000001"/>
    <n v="1070.8774677016099"/>
    <n v="1000.1323"/>
    <n v="1225"/>
    <n v="0"/>
    <n v="0"/>
    <n v="0"/>
    <n v="0"/>
    <n v="63020.837212999999"/>
    <n v="84.705426361559105"/>
    <n v="59.679450000000003"/>
    <n v="101.05929"/>
    <x v="1"/>
  </r>
  <r>
    <x v="212"/>
    <x v="0"/>
    <n v="0"/>
    <n v="0"/>
    <n v="0"/>
    <n v="0"/>
    <n v="799522.73083000001"/>
    <n v="1110.4482372638799"/>
    <n v="1020.20386"/>
    <n v="1170"/>
    <n v="139.8605115"/>
    <n v="0.194250710416666"/>
    <n v="0"/>
    <n v="44.989403000000003"/>
    <n v="125374.79668"/>
    <n v="174.13166205555501"/>
    <n v="128.68187"/>
    <n v="220.02611999999999"/>
    <x v="1"/>
  </r>
  <r>
    <x v="212"/>
    <x v="1"/>
    <n v="58424.108096999997"/>
    <n v="81.144594579166593"/>
    <n v="49.632004000000002"/>
    <n v="94.479759999999999"/>
    <n v="765274.01864000002"/>
    <n v="1062.8805814444399"/>
    <n v="1000.12634"/>
    <n v="1225"/>
    <n v="0"/>
    <n v="0"/>
    <n v="0"/>
    <n v="0"/>
    <n v="59006.150253"/>
    <n v="81.952986462499993"/>
    <n v="52.236412000000001"/>
    <n v="96.382040000000003"/>
    <x v="1"/>
  </r>
  <r>
    <x v="213"/>
    <x v="0"/>
    <n v="0"/>
    <n v="0"/>
    <n v="0"/>
    <n v="0"/>
    <n v="833758.40757000004"/>
    <n v="1120.6430209274099"/>
    <n v="1020.4822"/>
    <n v="1170"/>
    <n v="716.28644399999996"/>
    <n v="0.96275059677419295"/>
    <n v="0"/>
    <n v="97.232129999999998"/>
    <n v="121524.22096999999"/>
    <n v="163.33900668010699"/>
    <n v="127.66453"/>
    <n v="203.6652"/>
    <x v="1"/>
  </r>
  <r>
    <x v="213"/>
    <x v="1"/>
    <n v="60327.571888999999"/>
    <n v="81.085446087365497"/>
    <n v="66.198160000000001"/>
    <n v="94.669839999999994"/>
    <n v="780925.93256999995"/>
    <n v="1049.6316297983799"/>
    <n v="1000.12225"/>
    <n v="1221.3605"/>
    <n v="0"/>
    <n v="0"/>
    <n v="0"/>
    <n v="0"/>
    <n v="60931.751961000002"/>
    <n v="81.897516076612902"/>
    <n v="67.751884000000004"/>
    <n v="94.698459999999997"/>
    <x v="1"/>
  </r>
  <r>
    <x v="214"/>
    <x v="0"/>
    <n v="0"/>
    <n v="0"/>
    <n v="0"/>
    <n v="0"/>
    <n v="796072.59909000003"/>
    <n v="1105.656387625"/>
    <n v="1020.1384"/>
    <n v="1170"/>
    <n v="0"/>
    <n v="0"/>
    <n v="0"/>
    <n v="0"/>
    <n v="123392.8262"/>
    <n v="171.378925277777"/>
    <n v="145.4239"/>
    <n v="200.76206999999999"/>
    <x v="1"/>
  </r>
  <r>
    <x v="214"/>
    <x v="1"/>
    <n v="62530.034294999998"/>
    <n v="86.847269854166598"/>
    <n v="73.605379999999997"/>
    <n v="98.398409999999998"/>
    <n v="760055.07212999999"/>
    <n v="1055.6320446249999"/>
    <n v="1000.06287"/>
    <n v="1225"/>
    <n v="0"/>
    <n v="0"/>
    <n v="0"/>
    <n v="0"/>
    <n v="61247.413989000001"/>
    <n v="85.0658527625"/>
    <n v="73.64649"/>
    <n v="97.537056000000007"/>
    <x v="1"/>
  </r>
  <r>
    <x v="215"/>
    <x v="0"/>
    <n v="0"/>
    <n v="0"/>
    <n v="0"/>
    <n v="0"/>
    <n v="820242.54483000003"/>
    <n v="1102.4765387499999"/>
    <n v="1020.2395"/>
    <n v="1170"/>
    <n v="0"/>
    <n v="0"/>
    <n v="0"/>
    <n v="0"/>
    <n v="132989.27609999999"/>
    <n v="178.74902701612899"/>
    <n v="152.59311"/>
    <n v="203.91629"/>
    <x v="1"/>
  </r>
  <r>
    <x v="215"/>
    <x v="1"/>
    <n v="62691.349918"/>
    <n v="84.262567094085995"/>
    <n v="46.955956"/>
    <n v="102.886185"/>
    <n v="784659.97349"/>
    <n v="1054.65050200268"/>
    <n v="1000.0647"/>
    <n v="1225"/>
    <n v="0"/>
    <n v="0"/>
    <n v="0"/>
    <n v="0"/>
    <n v="67399.351091000004"/>
    <n v="90.590525659946195"/>
    <n v="79.340360000000004"/>
    <n v="102.53339"/>
    <x v="1"/>
  </r>
  <r>
    <x v="216"/>
    <x v="0"/>
    <n v="0"/>
    <n v="0"/>
    <n v="0"/>
    <n v="0"/>
    <n v="821575.26271000004"/>
    <n v="1104.26782622311"/>
    <n v="1020.235"/>
    <n v="1170"/>
    <n v="0"/>
    <n v="0"/>
    <n v="0"/>
    <n v="0"/>
    <n v="133130.51667000001"/>
    <n v="178.93886649193499"/>
    <n v="152.54340999999999"/>
    <n v="204.03448"/>
    <x v="1"/>
  </r>
  <r>
    <x v="216"/>
    <x v="1"/>
    <n v="64035.432824000003"/>
    <n v="86.069130139784903"/>
    <n v="51.107109999999999"/>
    <n v="107.51855999999999"/>
    <n v="794537.82129999995"/>
    <n v="1067.9271791666599"/>
    <n v="1000.0732400000001"/>
    <n v="1225"/>
    <n v="0"/>
    <n v="0"/>
    <n v="0"/>
    <n v="0"/>
    <n v="67821.664464000001"/>
    <n v="91.158151161290306"/>
    <n v="76.840100000000007"/>
    <n v="105.48451"/>
    <x v="1"/>
  </r>
  <r>
    <x v="217"/>
    <x v="0"/>
    <n v="0"/>
    <n v="0"/>
    <n v="0"/>
    <n v="0"/>
    <n v="745534.86063999997"/>
    <n v="1109.42687595238"/>
    <n v="1020.0984"/>
    <n v="1170"/>
    <n v="0"/>
    <n v="0"/>
    <n v="0"/>
    <n v="0"/>
    <n v="120539.63634"/>
    <n v="179.37445883928501"/>
    <n v="153.37925999999999"/>
    <n v="210.90933000000001"/>
    <x v="1"/>
  </r>
  <r>
    <x v="217"/>
    <x v="1"/>
    <n v="54730.902105000001"/>
    <n v="81.4447947991071"/>
    <n v="44.889225000000003"/>
    <n v="101.96088"/>
    <n v="711569.17729999998"/>
    <n v="1058.8827043154699"/>
    <n v="1000.03467"/>
    <n v="1225"/>
    <n v="0"/>
    <n v="0"/>
    <n v="0"/>
    <n v="0"/>
    <n v="59818.993104000001"/>
    <n v="89.016358785714203"/>
    <n v="72.105260000000001"/>
    <n v="101.96599000000001"/>
    <x v="1"/>
  </r>
  <r>
    <x v="218"/>
    <x v="0"/>
    <n v="0"/>
    <n v="0"/>
    <n v="0"/>
    <n v="0"/>
    <n v="829736.62228000001"/>
    <n v="1115.2373955376299"/>
    <n v="1020.0928"/>
    <n v="1170"/>
    <n v="8369.2561736000007"/>
    <n v="11.2490002333333"/>
    <n v="0"/>
    <n v="165.7388"/>
    <n v="125132.24271999999"/>
    <n v="168.18849827956899"/>
    <n v="131.58463"/>
    <n v="209.88791000000001"/>
    <x v="1"/>
  </r>
  <r>
    <x v="218"/>
    <x v="1"/>
    <n v="52804.891864999998"/>
    <n v="70.974317022849405"/>
    <n v="50.09863"/>
    <n v="98.329729999999998"/>
    <n v="785832.67278000002"/>
    <n v="1056.2267107258001"/>
    <n v="1000.13226"/>
    <n v="1225"/>
    <n v="1725.0763347"/>
    <n v="2.3186509874999999"/>
    <n v="0"/>
    <n v="165.1765"/>
    <n v="52837.145677"/>
    <n v="71.017668920698895"/>
    <n v="51.690575000000003"/>
    <n v="100.56538"/>
    <x v="1"/>
  </r>
  <r>
    <x v="219"/>
    <x v="0"/>
    <n v="0"/>
    <n v="0"/>
    <n v="0"/>
    <n v="0"/>
    <n v="796781.03067999997"/>
    <n v="1106.6403203888799"/>
    <n v="1020.41846"/>
    <n v="1170"/>
    <n v="36511.999531699999"/>
    <n v="50.7111104606944"/>
    <n v="0"/>
    <n v="291.39017000000001"/>
    <n v="116768.90762899999"/>
    <n v="162.17903837361101"/>
    <n v="126.83932"/>
    <n v="204.29077000000001"/>
    <x v="1"/>
  </r>
  <r>
    <x v="219"/>
    <x v="1"/>
    <n v="49838.533603000003"/>
    <n v="69.220185559722196"/>
    <n v="47.872880000000002"/>
    <n v="88.892259999999993"/>
    <n v="755171.33724000002"/>
    <n v="1048.8490795"/>
    <n v="1000.0755"/>
    <n v="1225"/>
    <n v="18.456100500000002"/>
    <n v="2.5633472916666601E-2"/>
    <n v="0"/>
    <n v="14.0051155"/>
    <n v="50090.168398000002"/>
    <n v="69.569678330555504"/>
    <n v="49.567799999999998"/>
    <n v="90.488069999999993"/>
    <x v="1"/>
  </r>
  <r>
    <x v="220"/>
    <x v="0"/>
    <n v="0"/>
    <n v="0"/>
    <n v="0"/>
    <n v="0"/>
    <n v="824122.56515000004"/>
    <n v="1107.69161982526"/>
    <n v="1020.11975"/>
    <n v="1170"/>
    <n v="765.38571930000001"/>
    <n v="1.02874424637096"/>
    <n v="0"/>
    <n v="151.56845000000001"/>
    <n v="126778.9999"/>
    <n v="170.40188158602101"/>
    <n v="128.86626999999999"/>
    <n v="219.65714"/>
    <x v="1"/>
  </r>
  <r>
    <x v="220"/>
    <x v="1"/>
    <n v="47195.521054999997"/>
    <n v="63.434840127688098"/>
    <n v="45.857246000000004"/>
    <n v="84.741979999999998"/>
    <n v="776515.07010999997"/>
    <n v="1043.7030512231099"/>
    <n v="1000.22375"/>
    <n v="1219.9172000000001"/>
    <n v="81.858722999999998"/>
    <n v="0.11002516532258"/>
    <n v="0"/>
    <n v="41.700653000000003"/>
    <n v="48074.555990000001"/>
    <n v="64.616338696236497"/>
    <n v="49.301406999999998"/>
    <n v="86.583663999999999"/>
    <x v="1"/>
  </r>
  <r>
    <x v="221"/>
    <x v="0"/>
    <n v="0"/>
    <n v="0"/>
    <n v="0"/>
    <n v="0"/>
    <n v="794990.39202999999"/>
    <n v="1104.15332226388"/>
    <n v="1020.3606"/>
    <n v="1170"/>
    <n v="13198.6521152"/>
    <n v="18.331461271111099"/>
    <n v="0"/>
    <n v="357.92667"/>
    <n v="128543.339634"/>
    <n v="178.53241615833301"/>
    <n v="124.9204"/>
    <n v="235.7662"/>
    <x v="1"/>
  </r>
  <r>
    <x v="221"/>
    <x v="1"/>
    <n v="45736.123256999999"/>
    <n v="63.522393412500001"/>
    <n v="27.919668000000001"/>
    <n v="95.407640000000001"/>
    <n v="749367.80558000004"/>
    <n v="1040.7886188611101"/>
    <n v="1000.0144"/>
    <n v="1141.8273999999999"/>
    <n v="0"/>
    <n v="0"/>
    <n v="0"/>
    <n v="0"/>
    <n v="53522.132724000003"/>
    <n v="74.336295449999994"/>
    <n v="50.465890000000002"/>
    <n v="98.798959999999994"/>
    <x v="1"/>
  </r>
  <r>
    <x v="222"/>
    <x v="0"/>
    <n v="0"/>
    <n v="0"/>
    <n v="0"/>
    <n v="0"/>
    <n v="819241.80130000005"/>
    <n v="1101.1314533602099"/>
    <n v="1020.98975"/>
    <n v="1170"/>
    <n v="6.0766830000000001"/>
    <n v="8.1675846774193501E-3"/>
    <n v="0"/>
    <n v="6.0766830000000001"/>
    <n v="143595.04728999999"/>
    <n v="193.004095819892"/>
    <n v="149.84854000000001"/>
    <n v="239.56908999999999"/>
    <x v="1"/>
  </r>
  <r>
    <x v="222"/>
    <x v="1"/>
    <n v="53063.099183999999"/>
    <n v="71.3213698709677"/>
    <n v="40.265762000000002"/>
    <n v="96.641509999999997"/>
    <n v="792253.19079000002"/>
    <n v="1064.8564392338701"/>
    <n v="1000.1324"/>
    <n v="1225"/>
    <n v="0"/>
    <n v="0"/>
    <n v="0"/>
    <n v="0"/>
    <n v="60405.917061"/>
    <n v="81.190748737903206"/>
    <n v="56.039276000000001"/>
    <n v="99.935209999999998"/>
    <x v="1"/>
  </r>
  <r>
    <x v="223"/>
    <x v="0"/>
    <n v="0"/>
    <n v="0"/>
    <n v="0"/>
    <n v="0"/>
    <n v="822573.33016000001"/>
    <n v="1105.6093147311799"/>
    <n v="1020.0266"/>
    <n v="1170"/>
    <n v="0"/>
    <n v="0"/>
    <n v="0"/>
    <n v="0"/>
    <n v="141192.52961"/>
    <n v="189.77490538978401"/>
    <n v="141.75348"/>
    <n v="235.16046"/>
    <x v="1"/>
  </r>
  <r>
    <x v="223"/>
    <x v="1"/>
    <n v="55303.860797000001"/>
    <n v="74.333146232526801"/>
    <n v="40.230007000000001"/>
    <n v="94.565185999999997"/>
    <n v="797317.07880999998"/>
    <n v="1071.6627403360201"/>
    <n v="1000.65515"/>
    <n v="1225"/>
    <n v="0"/>
    <n v="0"/>
    <n v="0"/>
    <n v="0"/>
    <n v="63113.356100999998"/>
    <n v="84.829779705645095"/>
    <n v="59.554564999999997"/>
    <n v="99.298289999999994"/>
    <x v="1"/>
  </r>
  <r>
    <x v="224"/>
    <x v="0"/>
    <n v="0"/>
    <n v="0"/>
    <n v="0"/>
    <n v="0"/>
    <n v="799257.27356999996"/>
    <n v="1110.0795466249999"/>
    <n v="1020.105"/>
    <n v="1170"/>
    <n v="160.05622978"/>
    <n v="0.22230031913888801"/>
    <n v="0"/>
    <n v="48.647179999999999"/>
    <n v="125337.64126"/>
    <n v="174.08005730555499"/>
    <n v="132.85615999999999"/>
    <n v="219.85677000000001"/>
    <x v="1"/>
  </r>
  <r>
    <x v="224"/>
    <x v="1"/>
    <n v="58410.786369000001"/>
    <n v="81.126092179166605"/>
    <n v="50.194510000000001"/>
    <n v="95.227090000000004"/>
    <n v="765152.81798000005"/>
    <n v="1062.7122471944399"/>
    <n v="1000.0442"/>
    <n v="1225"/>
    <n v="0"/>
    <n v="0"/>
    <n v="0"/>
    <n v="0"/>
    <n v="58997.843390000002"/>
    <n v="81.941449152777693"/>
    <n v="52.460039999999999"/>
    <n v="97.512659999999997"/>
    <x v="1"/>
  </r>
  <r>
    <x v="225"/>
    <x v="0"/>
    <n v="0"/>
    <n v="0"/>
    <n v="0"/>
    <n v="0"/>
    <n v="832967.20452000003"/>
    <n v="1119.5795759677401"/>
    <n v="1020.00366"/>
    <n v="1170"/>
    <n v="787.29460010000003"/>
    <n v="1.05819166680107"/>
    <n v="0"/>
    <n v="105.75252"/>
    <n v="122269.9905"/>
    <n v="164.34138508064501"/>
    <n v="127.75077"/>
    <n v="205.37764000000001"/>
    <x v="1"/>
  </r>
  <r>
    <x v="225"/>
    <x v="1"/>
    <n v="60842.468137000003"/>
    <n v="81.777510936827895"/>
    <n v="69.458680000000001"/>
    <n v="95.774640000000005"/>
    <n v="781182.38089999999"/>
    <n v="1049.9763184139699"/>
    <n v="1000.0155999999999"/>
    <n v="1224.2922000000001"/>
    <n v="0"/>
    <n v="0"/>
    <n v="0"/>
    <n v="0"/>
    <n v="61373.118821999997"/>
    <n v="82.490751104838694"/>
    <n v="70.794520000000006"/>
    <n v="94.93629"/>
    <x v="1"/>
  </r>
  <r>
    <x v="226"/>
    <x v="0"/>
    <n v="0"/>
    <n v="0"/>
    <n v="0"/>
    <n v="0"/>
    <n v="795856.63197999995"/>
    <n v="1105.3564333055499"/>
    <n v="1020.3689000000001"/>
    <n v="1170"/>
    <n v="0"/>
    <n v="0"/>
    <n v="0"/>
    <n v="0"/>
    <n v="124190.90154000001"/>
    <n v="172.48736324999999"/>
    <n v="146.05595"/>
    <n v="201.50502"/>
    <x v="1"/>
  </r>
  <r>
    <x v="226"/>
    <x v="1"/>
    <n v="62664.15928"/>
    <n v="87.033554555555497"/>
    <n v="73.724580000000003"/>
    <n v="99.57996"/>
    <n v="759910.24369000003"/>
    <n v="1055.4308940138801"/>
    <n v="1000.07227"/>
    <n v="1225"/>
    <n v="0"/>
    <n v="0"/>
    <n v="0"/>
    <n v="0"/>
    <n v="61453.608740000003"/>
    <n v="85.352234361111101"/>
    <n v="73.724580000000003"/>
    <n v="98.735299999999995"/>
    <x v="1"/>
  </r>
  <r>
    <x v="227"/>
    <x v="0"/>
    <n v="0"/>
    <n v="0"/>
    <n v="0"/>
    <n v="0"/>
    <n v="820943.98433000001"/>
    <n v="1103.41933377688"/>
    <n v="1020.0006"/>
    <n v="1170"/>
    <n v="0"/>
    <n v="0"/>
    <n v="0"/>
    <n v="0"/>
    <n v="133464.52760999999"/>
    <n v="179.38780592741901"/>
    <n v="155.23797999999999"/>
    <n v="203.82703000000001"/>
    <x v="1"/>
  </r>
  <r>
    <x v="227"/>
    <x v="1"/>
    <n v="63001.549200000001"/>
    <n v="84.679501612903195"/>
    <n v="49.095191999999997"/>
    <n v="102.9211"/>
    <n v="784477.70129999996"/>
    <n v="1054.4055125"/>
    <n v="1000.18396"/>
    <n v="1225"/>
    <n v="0"/>
    <n v="0"/>
    <n v="0"/>
    <n v="0"/>
    <n v="67432.832049999997"/>
    <n v="90.635526948924706"/>
    <n v="79.689369999999997"/>
    <n v="102.43944"/>
    <x v="1"/>
  </r>
  <r>
    <x v="228"/>
    <x v="0"/>
    <n v="0"/>
    <n v="0"/>
    <n v="0"/>
    <n v="0"/>
    <n v="822067.26121000003"/>
    <n v="1104.9291145295599"/>
    <n v="1020.2582"/>
    <n v="1170"/>
    <n v="0"/>
    <n v="0"/>
    <n v="0"/>
    <n v="0"/>
    <n v="133786.49466"/>
    <n v="179.82055733870899"/>
    <n v="151.50708"/>
    <n v="203.75488000000001"/>
    <x v="1"/>
  </r>
  <r>
    <x v="228"/>
    <x v="1"/>
    <n v="63871.726457999997"/>
    <n v="85.849094701612898"/>
    <n v="51.045994"/>
    <n v="106.99893"/>
    <n v="795467.13636999996"/>
    <n v="1069.1762585618201"/>
    <n v="1000.0331"/>
    <n v="1225"/>
    <n v="0"/>
    <n v="0"/>
    <n v="0"/>
    <n v="0"/>
    <n v="67943.738207999995"/>
    <n v="91.322228774193505"/>
    <n v="76.468760000000003"/>
    <n v="106.54079400000001"/>
    <x v="1"/>
  </r>
  <r>
    <x v="229"/>
    <x v="0"/>
    <n v="0"/>
    <n v="0"/>
    <n v="0"/>
    <n v="0"/>
    <n v="745455.58362000005"/>
    <n v="1109.3089041964199"/>
    <n v="1020.0564000000001"/>
    <n v="1170"/>
    <n v="0"/>
    <n v="0"/>
    <n v="0"/>
    <n v="0"/>
    <n v="121019.2608"/>
    <n v="180.088185714285"/>
    <n v="154.67294000000001"/>
    <n v="211.76052999999999"/>
    <x v="1"/>
  </r>
  <r>
    <x v="229"/>
    <x v="1"/>
    <n v="55380.313701999999"/>
    <n v="82.411181104166602"/>
    <n v="45.236705999999998"/>
    <n v="102.77315"/>
    <n v="711453.28040000005"/>
    <n v="1058.7102386904701"/>
    <n v="1000.0349"/>
    <n v="1225"/>
    <n v="0"/>
    <n v="0"/>
    <n v="0"/>
    <n v="0"/>
    <n v="60476.949488999999"/>
    <n v="89.995460549107094"/>
    <n v="78.183753999999993"/>
    <n v="102.61227"/>
    <x v="1"/>
  </r>
  <r>
    <x v="230"/>
    <x v="0"/>
    <n v="0"/>
    <n v="0"/>
    <n v="0"/>
    <n v="0"/>
    <n v="829657.44590000005"/>
    <n v="1115.13097567204"/>
    <n v="1020.3854"/>
    <n v="1170"/>
    <n v="8889.2378692999991"/>
    <n v="11.947900361962301"/>
    <n v="0"/>
    <n v="156.21664000000001"/>
    <n v="125272.13105"/>
    <n v="168.376520228494"/>
    <n v="132.67497"/>
    <n v="210.02137999999999"/>
    <x v="1"/>
  </r>
  <r>
    <x v="230"/>
    <x v="1"/>
    <n v="52840.633011999998"/>
    <n v="71.022356198924697"/>
    <n v="50.463191999999999"/>
    <n v="98.561194999999998"/>
    <n v="785168.32862000004"/>
    <n v="1055.3337750268799"/>
    <n v="1000.2213"/>
    <n v="1225"/>
    <n v="1606.9339259000001"/>
    <n v="2.15985742728494"/>
    <n v="0"/>
    <n v="166.58032"/>
    <n v="52882.605687000003"/>
    <n v="71.078771084677399"/>
    <n v="52.148215999999998"/>
    <n v="100.93075"/>
    <x v="1"/>
  </r>
  <r>
    <x v="231"/>
    <x v="0"/>
    <n v="0"/>
    <n v="0"/>
    <n v="0"/>
    <n v="0"/>
    <n v="796649.06603999995"/>
    <n v="1106.4570361666599"/>
    <n v="1020.0762"/>
    <n v="1170"/>
    <n v="33190.129924499997"/>
    <n v="46.097402672916601"/>
    <n v="0"/>
    <n v="291.42056000000002"/>
    <n v="117576.02413000001"/>
    <n v="163.300033513888"/>
    <n v="127.38977"/>
    <n v="204.15501"/>
    <x v="1"/>
  </r>
  <r>
    <x v="231"/>
    <x v="1"/>
    <n v="49904.988415"/>
    <n v="69.312483909722204"/>
    <n v="48.160879999999999"/>
    <n v="88.741699999999994"/>
    <n v="754840.67157000001"/>
    <n v="1048.389821625"/>
    <n v="1000.6129"/>
    <n v="1225"/>
    <n v="60.745086800000003"/>
    <n v="8.4368176111111096E-2"/>
    <n v="0"/>
    <n v="25.796837"/>
    <n v="50128.302519999997"/>
    <n v="69.622642388888806"/>
    <n v="49.901066"/>
    <n v="90.252144000000001"/>
    <x v="1"/>
  </r>
  <r>
    <x v="232"/>
    <x v="0"/>
    <n v="0"/>
    <n v="0"/>
    <n v="0"/>
    <n v="0"/>
    <n v="824097.46259999997"/>
    <n v="1107.6578798387"/>
    <n v="1021.45496"/>
    <n v="1170"/>
    <n v="310.35872599999999"/>
    <n v="0.41714882526881703"/>
    <n v="0"/>
    <n v="60.535232999999998"/>
    <n v="127525.08111"/>
    <n v="171.40467891129001"/>
    <n v="131.80443"/>
    <n v="217.55867000000001"/>
    <x v="1"/>
  </r>
  <r>
    <x v="232"/>
    <x v="1"/>
    <n v="47161.390179000002"/>
    <n v="63.388965294354797"/>
    <n v="45.362434"/>
    <n v="84.34375"/>
    <n v="777216.01171999995"/>
    <n v="1044.6451770430101"/>
    <n v="1000.0853"/>
    <n v="1224.3641"/>
    <n v="90.478247984999996"/>
    <n v="0.121610548366935"/>
    <n v="0"/>
    <n v="47.504130000000004"/>
    <n v="48054.849484999999"/>
    <n v="64.5898514583333"/>
    <n v="49.125884999999997"/>
    <n v="85.718339999999998"/>
    <x v="1"/>
  </r>
  <r>
    <x v="233"/>
    <x v="0"/>
    <n v="0"/>
    <n v="0"/>
    <n v="0"/>
    <n v="0"/>
    <n v="795060.80385999999"/>
    <n v="1104.25111647222"/>
    <n v="1020.01025"/>
    <n v="1170"/>
    <n v="13060.1595782"/>
    <n v="18.139110525277701"/>
    <n v="0"/>
    <n v="355.62612999999999"/>
    <n v="129189.66197"/>
    <n v="179.430086069444"/>
    <n v="125.70622"/>
    <n v="234.33356000000001"/>
    <x v="1"/>
  </r>
  <r>
    <x v="233"/>
    <x v="1"/>
    <n v="45936.725985999998"/>
    <n v="63.801008313888801"/>
    <n v="28.227270000000001"/>
    <n v="95.430983999999995"/>
    <n v="749149.81146"/>
    <n v="1040.48584925"/>
    <n v="1000.1659"/>
    <n v="1145.0195000000001"/>
    <n v="0"/>
    <n v="0"/>
    <n v="0"/>
    <n v="0"/>
    <n v="53717.669298000001"/>
    <n v="74.607874025000001"/>
    <n v="50.958992000000002"/>
    <n v="99.128280000000004"/>
    <x v="1"/>
  </r>
  <r>
    <x v="234"/>
    <x v="0"/>
    <n v="0"/>
    <n v="0"/>
    <n v="0"/>
    <n v="0"/>
    <n v="819749.68665000005"/>
    <n v="1101.81409495967"/>
    <n v="1020.3999"/>
    <n v="1170"/>
    <n v="13.642967000000001"/>
    <n v="1.8337321236559099E-2"/>
    <n v="0"/>
    <n v="13.642967000000001"/>
    <n v="144283.06836"/>
    <n v="193.92885532258001"/>
    <n v="149.61868000000001"/>
    <n v="245.10265999999999"/>
    <x v="1"/>
  </r>
  <r>
    <x v="234"/>
    <x v="1"/>
    <n v="53172.803801000002"/>
    <n v="71.468822313171998"/>
    <n v="40.291400000000003"/>
    <n v="96.743934999999993"/>
    <n v="792754.15226"/>
    <n v="1065.52977454301"/>
    <n v="1000.06067"/>
    <n v="1225"/>
    <n v="0"/>
    <n v="0"/>
    <n v="0"/>
    <n v="0"/>
    <n v="60533.306820999998"/>
    <n v="81.361971533602102"/>
    <n v="56.076523000000002"/>
    <n v="99.983159999999998"/>
    <x v="1"/>
  </r>
  <r>
    <x v="235"/>
    <x v="0"/>
    <n v="0"/>
    <n v="0"/>
    <n v="0"/>
    <n v="0"/>
    <n v="821382.47280999995"/>
    <n v="1104.0087000134399"/>
    <n v="1020.324"/>
    <n v="1170"/>
    <n v="0"/>
    <n v="0"/>
    <n v="0"/>
    <n v="0"/>
    <n v="141875.78982999999"/>
    <n v="190.693265900537"/>
    <n v="144.1206"/>
    <n v="235.41265999999999"/>
    <x v="1"/>
  </r>
  <r>
    <x v="235"/>
    <x v="1"/>
    <n v="55680.781748000001"/>
    <n v="74.839760413978397"/>
    <n v="40.242896999999999"/>
    <n v="95.179924"/>
    <n v="796745.74054999999"/>
    <n v="1070.8948125672"/>
    <n v="1000.53644"/>
    <n v="1225"/>
    <n v="0"/>
    <n v="0"/>
    <n v="0"/>
    <n v="0"/>
    <n v="63469.130297000003"/>
    <n v="85.307970829300999"/>
    <n v="67.026275999999996"/>
    <n v="99.546499999999995"/>
    <x v="1"/>
  </r>
  <r>
    <x v="236"/>
    <x v="0"/>
    <n v="0"/>
    <n v="0"/>
    <n v="0"/>
    <n v="0"/>
    <n v="798821.59111000004"/>
    <n v="1109.47443209722"/>
    <n v="1020.5432"/>
    <n v="1170"/>
    <n v="817.51621339999997"/>
    <n v="1.1354391852777701"/>
    <n v="0"/>
    <n v="177.90799000000001"/>
    <n v="125929.15295"/>
    <n v="174.90160131944401"/>
    <n v="134.0121"/>
    <n v="218.392"/>
    <x v="1"/>
  </r>
  <r>
    <x v="236"/>
    <x v="1"/>
    <n v="58628.351074999999"/>
    <n v="81.428265381944399"/>
    <n v="55.648266"/>
    <n v="94.715159999999997"/>
    <n v="765529.18038000003"/>
    <n v="1063.23497275"/>
    <n v="1000.15405"/>
    <n v="1225"/>
    <n v="0"/>
    <n v="0"/>
    <n v="0"/>
    <n v="0"/>
    <n v="59223.181081000002"/>
    <n v="82.254418168055494"/>
    <n v="57.497104999999998"/>
    <n v="97.024299999999997"/>
    <x v="1"/>
  </r>
  <r>
    <x v="237"/>
    <x v="0"/>
    <n v="0"/>
    <n v="0"/>
    <n v="0"/>
    <n v="0"/>
    <n v="833810.80149999994"/>
    <n v="1120.71344287634"/>
    <n v="1020.1336700000001"/>
    <n v="1170"/>
    <n v="405.71815100999999"/>
    <n v="0.54532009544354798"/>
    <n v="0"/>
    <n v="84.450879999999998"/>
    <n v="122843.60279999999"/>
    <n v="165.11236935483799"/>
    <n v="128.84926999999999"/>
    <n v="206.06914"/>
    <x v="1"/>
  </r>
  <r>
    <x v="237"/>
    <x v="1"/>
    <n v="60960.805969000001"/>
    <n v="81.936567162634404"/>
    <n v="69.332589999999996"/>
    <n v="95.367424"/>
    <n v="782109.61777000001"/>
    <n v="1051.2226045295599"/>
    <n v="1000.0134"/>
    <n v="1225"/>
    <n v="0"/>
    <n v="0"/>
    <n v="0"/>
    <n v="0"/>
    <n v="61434.979517"/>
    <n v="82.573897200268803"/>
    <n v="70.718729999999994"/>
    <n v="94.911865000000006"/>
    <x v="1"/>
  </r>
  <r>
    <x v="238"/>
    <x v="0"/>
    <n v="0"/>
    <n v="0"/>
    <n v="0"/>
    <n v="0"/>
    <n v="796783.31308999995"/>
    <n v="1106.6434904027701"/>
    <n v="1020.4867"/>
    <n v="1170"/>
    <n v="0"/>
    <n v="0"/>
    <n v="0"/>
    <n v="0"/>
    <n v="124896.0681"/>
    <n v="173.46676124999999"/>
    <n v="145.52242000000001"/>
    <n v="202.84941000000001"/>
    <x v="1"/>
  </r>
  <r>
    <x v="238"/>
    <x v="1"/>
    <n v="62780.544353999998"/>
    <n v="87.195200491666597"/>
    <n v="73.455573999999999"/>
    <n v="99.674544999999995"/>
    <n v="760651.17535999999"/>
    <n v="1056.4599657777701"/>
    <n v="1000.1058"/>
    <n v="1225"/>
    <n v="0"/>
    <n v="0"/>
    <n v="0"/>
    <n v="0"/>
    <n v="61585.626468000002"/>
    <n v="85.535592316666595"/>
    <n v="73.523574999999994"/>
    <n v="98.765919999999994"/>
    <x v="1"/>
  </r>
  <r>
    <x v="239"/>
    <x v="0"/>
    <n v="0"/>
    <n v="0"/>
    <n v="0"/>
    <n v="0"/>
    <n v="820470.06649"/>
    <n v="1102.7823474327899"/>
    <n v="1020.07275"/>
    <n v="1170"/>
    <n v="0"/>
    <n v="0"/>
    <n v="0"/>
    <n v="0"/>
    <n v="134036.91991"/>
    <n v="180.15715041666601"/>
    <n v="158.23267000000001"/>
    <n v="204.42096000000001"/>
    <x v="1"/>
  </r>
  <r>
    <x v="239"/>
    <x v="1"/>
    <n v="63213.224793000001"/>
    <n v="84.9640118185483"/>
    <n v="49.165194999999997"/>
    <n v="103.17573"/>
    <n v="783928.73499000003"/>
    <n v="1053.6676545564501"/>
    <n v="1000.08215"/>
    <n v="1225"/>
    <n v="0"/>
    <n v="0"/>
    <n v="0"/>
    <n v="0"/>
    <n v="67488.504167999999"/>
    <n v="90.710355064516094"/>
    <n v="79.721739999999997"/>
    <n v="102.495384"/>
    <x v="1"/>
  </r>
  <r>
    <x v="240"/>
    <x v="0"/>
    <n v="0"/>
    <n v="0"/>
    <n v="0"/>
    <n v="0"/>
    <n v="822561.83626999997"/>
    <n v="1105.5938659543001"/>
    <n v="1020.9487"/>
    <n v="1170"/>
    <n v="0"/>
    <n v="0"/>
    <n v="0"/>
    <n v="0"/>
    <n v="134478.43045000001"/>
    <n v="180.75057856182701"/>
    <n v="149.39186000000001"/>
    <n v="205.22986"/>
    <x v="1"/>
  </r>
  <r>
    <x v="240"/>
    <x v="1"/>
    <n v="63735.860893999998"/>
    <n v="85.666479696236493"/>
    <n v="49.390329999999999"/>
    <n v="108.46052"/>
    <n v="796215.46626999998"/>
    <n v="1070.18207831989"/>
    <n v="1000.0979"/>
    <n v="1225"/>
    <n v="0"/>
    <n v="0"/>
    <n v="0"/>
    <n v="0"/>
    <n v="68075.244821999993"/>
    <n v="91.498984975806394"/>
    <n v="77.856309999999993"/>
    <n v="107.00843999999999"/>
    <x v="1"/>
  </r>
  <r>
    <x v="241"/>
    <x v="0"/>
    <n v="0"/>
    <n v="0"/>
    <n v="0"/>
    <n v="0"/>
    <n v="745795.58504999999"/>
    <n v="1109.8148587053499"/>
    <n v="1020.6511"/>
    <n v="1170"/>
    <n v="0"/>
    <n v="0"/>
    <n v="0"/>
    <n v="0"/>
    <n v="121525.5337"/>
    <n v="180.84156800595201"/>
    <n v="156.70017999999999"/>
    <n v="211.62192999999999"/>
    <x v="1"/>
  </r>
  <r>
    <x v="241"/>
    <x v="1"/>
    <n v="55604.402459999998"/>
    <n v="82.744646517857106"/>
    <n v="46.280434"/>
    <n v="102.23031"/>
    <n v="711180.81529000006"/>
    <n v="1058.3047846577299"/>
    <n v="1000.0521"/>
    <n v="1225"/>
    <n v="0"/>
    <n v="0"/>
    <n v="0"/>
    <n v="0"/>
    <n v="60642.984026999999"/>
    <n v="90.2425357544642"/>
    <n v="78.6631"/>
    <n v="102.63079999999999"/>
    <x v="1"/>
  </r>
  <r>
    <x v="242"/>
    <x v="0"/>
    <n v="0"/>
    <n v="0"/>
    <n v="0"/>
    <n v="0"/>
    <n v="828725.2365"/>
    <n v="1113.87800604838"/>
    <n v="1020.1748"/>
    <n v="1170"/>
    <n v="7229.1624741300002"/>
    <n v="9.7166162286693503"/>
    <n v="0"/>
    <n v="160.91727"/>
    <n v="126825.86500000001"/>
    <n v="170.46487231182701"/>
    <n v="137.37822"/>
    <n v="208.47909999999999"/>
    <x v="1"/>
  </r>
  <r>
    <x v="242"/>
    <x v="1"/>
    <n v="59774.341203000004"/>
    <n v="80.3418564556451"/>
    <n v="52.43309"/>
    <n v="101.01906"/>
    <n v="784483.70773000002"/>
    <n v="1054.4135856585999"/>
    <n v="1000.06805"/>
    <n v="1225"/>
    <n v="2.1125335999999999"/>
    <n v="2.8394268817204301E-3"/>
    <n v="0"/>
    <n v="2.1125335999999999"/>
    <n v="59713.490406999998"/>
    <n v="80.260067751343996"/>
    <n v="53.977547000000001"/>
    <n v="101.37032000000001"/>
    <x v="1"/>
  </r>
  <r>
    <x v="243"/>
    <x v="0"/>
    <n v="0"/>
    <n v="0"/>
    <n v="0"/>
    <n v="0"/>
    <n v="796928.90367999999"/>
    <n v="1106.84569955555"/>
    <n v="1020.26794"/>
    <n v="1170"/>
    <n v="35354.980128199997"/>
    <n v="49.104139066944398"/>
    <n v="0"/>
    <n v="339.173"/>
    <n v="118084.58937"/>
    <n v="164.00637412500001"/>
    <n v="127.99509"/>
    <n v="202.31851"/>
    <x v="1"/>
  </r>
  <r>
    <x v="243"/>
    <x v="1"/>
    <n v="50270.120649999997"/>
    <n v="69.819612013888801"/>
    <n v="48.052933000000003"/>
    <n v="88.613240000000005"/>
    <n v="755029.52885"/>
    <n v="1048.65212340277"/>
    <n v="1000.1660000000001"/>
    <n v="1225"/>
    <n v="24.708770829999999"/>
    <n v="3.4317737263888801E-2"/>
    <n v="0"/>
    <n v="11.2760315"/>
    <n v="50637.184321000001"/>
    <n v="70.3294226680555"/>
    <n v="49.590373999999997"/>
    <n v="91.285640000000001"/>
    <x v="1"/>
  </r>
  <r>
    <x v="244"/>
    <x v="0"/>
    <n v="0"/>
    <n v="0"/>
    <n v="0"/>
    <n v="0"/>
    <n v="824278.30053999997"/>
    <n v="1107.9009415860201"/>
    <n v="1020.1698"/>
    <n v="1170"/>
    <n v="386.17668400000002"/>
    <n v="0.519054682795698"/>
    <n v="0"/>
    <n v="48.549759999999999"/>
    <n v="127492.59379"/>
    <n v="171.36101315860199"/>
    <n v="133.08063999999999"/>
    <n v="216.56393"/>
    <x v="1"/>
  </r>
  <r>
    <x v="244"/>
    <x v="1"/>
    <n v="47703.041699000001"/>
    <n v="64.116991530913893"/>
    <n v="46.591952999999997"/>
    <n v="84.812690000000003"/>
    <n v="776804.50910000002"/>
    <n v="1044.09208212365"/>
    <n v="1000.1578"/>
    <n v="1223.1759"/>
    <n v="180.99861920000001"/>
    <n v="0.24327771397849399"/>
    <n v="0"/>
    <n v="43.965877999999996"/>
    <n v="48565.573298000003"/>
    <n v="65.276308196236499"/>
    <n v="50.064255000000003"/>
    <n v="86.615660000000005"/>
    <x v="1"/>
  </r>
  <r>
    <x v="245"/>
    <x v="0"/>
    <n v="0"/>
    <n v="0"/>
    <n v="0"/>
    <n v="0"/>
    <n v="795154.09765999997"/>
    <n v="1104.38069119444"/>
    <n v="1021.5547"/>
    <n v="1170"/>
    <n v="16307.8303311"/>
    <n v="22.649764348750001"/>
    <n v="0"/>
    <n v="310.42703"/>
    <n v="129231.36051"/>
    <n v="179.488000708333"/>
    <n v="128.18132"/>
    <n v="230.51682"/>
    <x v="1"/>
  </r>
  <r>
    <x v="245"/>
    <x v="1"/>
    <n v="45274.204762000001"/>
    <n v="62.880839947222199"/>
    <n v="28.764361999999998"/>
    <n v="95.536159999999995"/>
    <n v="749074.34181999997"/>
    <n v="1040.38103030555"/>
    <n v="1000.0097"/>
    <n v="1150.3004000000001"/>
    <n v="0"/>
    <n v="0"/>
    <n v="0"/>
    <n v="0"/>
    <n v="52790.284875999998"/>
    <n v="73.3198401055555"/>
    <n v="51.208399999999997"/>
    <n v="99.161169999999998"/>
    <x v="1"/>
  </r>
  <r>
    <x v="246"/>
    <x v="0"/>
    <n v="0"/>
    <n v="0"/>
    <n v="0"/>
    <n v="0"/>
    <n v="820444.63832000003"/>
    <n v="1102.74816978494"/>
    <n v="1021.021"/>
    <n v="1170"/>
    <n v="0"/>
    <n v="0"/>
    <n v="0"/>
    <n v="0"/>
    <n v="144984.4803"/>
    <n v="194.871613306451"/>
    <n v="149.95403999999999"/>
    <n v="241.50461000000001"/>
    <x v="1"/>
  </r>
  <r>
    <x v="246"/>
    <x v="1"/>
    <n v="53032.734212000003"/>
    <n v="71.280556736559106"/>
    <n v="40.580860000000001"/>
    <n v="96.735690000000005"/>
    <n v="793175.82412999996"/>
    <n v="1066.09653780913"/>
    <n v="1000.02295"/>
    <n v="1225"/>
    <n v="0"/>
    <n v="0"/>
    <n v="0"/>
    <n v="0"/>
    <n v="60694.121715000001"/>
    <n v="81.578120584677393"/>
    <n v="55.884140000000002"/>
    <n v="100.288414"/>
    <x v="1"/>
  </r>
  <r>
    <x v="247"/>
    <x v="0"/>
    <n v="0"/>
    <n v="0"/>
    <n v="0"/>
    <n v="0"/>
    <n v="821363.31958000001"/>
    <n v="1103.98295642473"/>
    <n v="1020.4138"/>
    <n v="1170"/>
    <n v="0"/>
    <n v="0"/>
    <n v="0"/>
    <n v="0"/>
    <n v="142671.07582999999"/>
    <n v="191.762198696236"/>
    <n v="144.59808000000001"/>
    <n v="236.20291"/>
    <x v="1"/>
  </r>
  <r>
    <x v="247"/>
    <x v="1"/>
    <n v="56036.955300000001"/>
    <n v="75.318488306451599"/>
    <n v="39.624622000000002"/>
    <n v="95.419974999999994"/>
    <n v="796308.84728999995"/>
    <n v="1070.30759044354"/>
    <n v="1000.19867"/>
    <n v="1225"/>
    <n v="0"/>
    <n v="0"/>
    <n v="0"/>
    <n v="0"/>
    <n v="63816.508866999997"/>
    <n v="85.774877509408597"/>
    <n v="72.184399999999997"/>
    <n v="99.763279999999995"/>
    <x v="1"/>
  </r>
  <r>
    <x v="248"/>
    <x v="0"/>
    <n v="0"/>
    <n v="0"/>
    <n v="0"/>
    <n v="0"/>
    <n v="798564.92977000005"/>
    <n v="1109.1179580138801"/>
    <n v="1020.0023"/>
    <n v="1170"/>
    <n v="272.85986580000002"/>
    <n v="0.378972035833333"/>
    <n v="0"/>
    <n v="54.05874"/>
    <n v="127301.97108"/>
    <n v="176.808293166666"/>
    <n v="137.06854000000001"/>
    <n v="222.30119999999999"/>
    <x v="1"/>
  </r>
  <r>
    <x v="248"/>
    <x v="1"/>
    <n v="58842.257553000003"/>
    <n v="81.725357712499999"/>
    <n v="62.606290000000001"/>
    <n v="93.773340000000005"/>
    <n v="764599.51142"/>
    <n v="1061.94376586111"/>
    <n v="1000.38257"/>
    <n v="1225"/>
    <n v="0"/>
    <n v="0"/>
    <n v="0"/>
    <n v="0"/>
    <n v="59382.154331999998"/>
    <n v="82.475214350000002"/>
    <n v="63.932659999999998"/>
    <n v="94.422499999999999"/>
    <x v="1"/>
  </r>
  <r>
    <x v="249"/>
    <x v="0"/>
    <n v="0"/>
    <n v="0"/>
    <n v="0"/>
    <n v="0"/>
    <n v="833612.17616000003"/>
    <n v="1120.44647333333"/>
    <n v="1020.51794"/>
    <n v="1170"/>
    <n v="484.76467120000001"/>
    <n v="0.65156541827956904"/>
    <n v="0"/>
    <n v="60.934525000000001"/>
    <n v="123070.41025"/>
    <n v="165.41721807795599"/>
    <n v="129.37625"/>
    <n v="210.38938999999999"/>
    <x v="1"/>
  </r>
  <r>
    <x v="249"/>
    <x v="1"/>
    <n v="60984.724949000003"/>
    <n v="81.968716329301003"/>
    <n v="70.154754999999994"/>
    <n v="95.117424"/>
    <n v="778306.72504000005"/>
    <n v="1046.11118956989"/>
    <n v="1000.00806"/>
    <n v="1218.4206999999999"/>
    <n v="0"/>
    <n v="0"/>
    <n v="0"/>
    <n v="0"/>
    <n v="61647.772886999999"/>
    <n v="82.859909794354806"/>
    <n v="71.708680000000001"/>
    <n v="95.36327"/>
    <x v="1"/>
  </r>
  <r>
    <x v="250"/>
    <x v="0"/>
    <n v="0"/>
    <n v="0"/>
    <n v="0"/>
    <n v="0"/>
    <n v="796572.89098999999"/>
    <n v="1106.35123748611"/>
    <n v="1020.34937"/>
    <n v="1170"/>
    <n v="0"/>
    <n v="0"/>
    <n v="0"/>
    <n v="0"/>
    <n v="124724.04793"/>
    <n v="173.227844347222"/>
    <n v="145.94174000000001"/>
    <n v="203.98352"/>
    <x v="1"/>
  </r>
  <r>
    <x v="250"/>
    <x v="1"/>
    <n v="62433.270960000002"/>
    <n v="86.712876333333298"/>
    <n v="73.575999999999993"/>
    <n v="99.08623"/>
    <n v="760437.10074999998"/>
    <n v="1056.1626399305501"/>
    <n v="1000.5919"/>
    <n v="1225"/>
    <n v="0"/>
    <n v="0"/>
    <n v="0"/>
    <n v="0"/>
    <n v="61444.650189"/>
    <n v="85.339791929166594"/>
    <n v="73.575999999999993"/>
    <n v="98.020049999999998"/>
    <x v="1"/>
  </r>
  <r>
    <x v="251"/>
    <x v="0"/>
    <n v="0"/>
    <n v="0"/>
    <n v="0"/>
    <n v="0"/>
    <n v="821021.17290999996"/>
    <n v="1103.5230818682701"/>
    <n v="1020.004"/>
    <n v="1170"/>
    <n v="0"/>
    <n v="0"/>
    <n v="0"/>
    <n v="0"/>
    <n v="134640.37004000001"/>
    <n v="180.96823930107499"/>
    <n v="157.20848000000001"/>
    <n v="205.16445999999999"/>
    <x v="1"/>
  </r>
  <r>
    <x v="251"/>
    <x v="1"/>
    <n v="63356.249765"/>
    <n v="85.156249684139695"/>
    <n v="49.303417000000003"/>
    <n v="103.467316"/>
    <n v="786474.55654000002"/>
    <n v="1057.08945771505"/>
    <n v="1000.12305"/>
    <n v="1192.8837000000001"/>
    <n v="0"/>
    <n v="0"/>
    <n v="0"/>
    <n v="0"/>
    <n v="67565.147287"/>
    <n v="90.813370009408601"/>
    <n v="79.80341"/>
    <n v="103.1367"/>
    <x v="1"/>
  </r>
  <r>
    <x v="252"/>
    <x v="0"/>
    <n v="0"/>
    <n v="0"/>
    <n v="0"/>
    <n v="0"/>
    <n v="822565.31610000005"/>
    <n v="1105.59854314516"/>
    <n v="1020.0808"/>
    <n v="1170"/>
    <n v="0"/>
    <n v="0"/>
    <n v="0"/>
    <n v="0"/>
    <n v="135097.74116000001"/>
    <n v="181.58298543010699"/>
    <n v="148.70977999999999"/>
    <n v="205.16809000000001"/>
    <x v="1"/>
  </r>
  <r>
    <x v="252"/>
    <x v="1"/>
    <n v="64031.907216"/>
    <n v="86.064391419354806"/>
    <n v="50.281424999999999"/>
    <n v="109.01108600000001"/>
    <n v="796539.47322000004"/>
    <n v="1070.6175715322499"/>
    <n v="1000.0204"/>
    <n v="1225"/>
    <n v="0"/>
    <n v="0"/>
    <n v="0"/>
    <n v="0"/>
    <n v="68332.868583000003"/>
    <n v="91.8452534717741"/>
    <n v="77.647530000000003"/>
    <n v="107.47835000000001"/>
    <x v="1"/>
  </r>
  <r>
    <x v="253"/>
    <x v="0"/>
    <n v="0"/>
    <n v="0"/>
    <n v="0"/>
    <n v="0"/>
    <n v="772953.59539999999"/>
    <n v="1110.5655106321799"/>
    <n v="1020.24646"/>
    <n v="1170"/>
    <n v="0"/>
    <n v="0"/>
    <n v="0"/>
    <n v="0"/>
    <n v="125977.04136"/>
    <n v="181.00149620689601"/>
    <n v="157.53695999999999"/>
    <n v="209.23221000000001"/>
    <x v="1"/>
  </r>
  <r>
    <x v="253"/>
    <x v="1"/>
    <n v="57370.163348000002"/>
    <n v="82.428395614942502"/>
    <n v="44.702469999999998"/>
    <n v="103.05585499999999"/>
    <n v="736217.1923"/>
    <n v="1057.7833222701099"/>
    <n v="1000.0913"/>
    <n v="1225"/>
    <n v="0"/>
    <n v="0"/>
    <n v="0"/>
    <n v="0"/>
    <n v="62652.233289000003"/>
    <n v="90.017576564655101"/>
    <n v="78.719009999999997"/>
    <n v="102.29678"/>
    <x v="1"/>
  </r>
  <r>
    <x v="254"/>
    <x v="0"/>
    <n v="0"/>
    <n v="0"/>
    <n v="0"/>
    <n v="0"/>
    <n v="828880.51921000006"/>
    <n v="1114.08671936827"/>
    <n v="1020.07446"/>
    <n v="1170"/>
    <n v="8955.2911661599992"/>
    <n v="12.0366816749462"/>
    <n v="0"/>
    <n v="195.79678000000001"/>
    <n v="126324.53238"/>
    <n v="169.791038145161"/>
    <n v="137.25009"/>
    <n v="213.10703000000001"/>
    <x v="1"/>
  </r>
  <r>
    <x v="254"/>
    <x v="1"/>
    <n v="58764.019157000002"/>
    <n v="78.983896716397794"/>
    <n v="52.50215"/>
    <n v="96.273049999999998"/>
    <n v="784079.91486999998"/>
    <n v="1053.8708533198901"/>
    <n v="1000.2571"/>
    <n v="1225"/>
    <n v="0"/>
    <n v="0"/>
    <n v="0"/>
    <n v="0"/>
    <n v="58767.106111000001"/>
    <n v="78.988045848118205"/>
    <n v="53.248756"/>
    <n v="98.202150000000003"/>
    <x v="1"/>
  </r>
  <r>
    <x v="255"/>
    <x v="0"/>
    <n v="0"/>
    <n v="0"/>
    <n v="0"/>
    <n v="0"/>
    <n v="797308.28937999997"/>
    <n v="1107.3726241388799"/>
    <n v="1020.10876"/>
    <n v="1170"/>
    <n v="28380.846275399999"/>
    <n v="39.417842049166602"/>
    <n v="0"/>
    <n v="325.55180000000001"/>
    <n v="118792.924014"/>
    <n v="164.99017224166599"/>
    <n v="127.962234"/>
    <n v="202.27527000000001"/>
    <x v="1"/>
  </r>
  <r>
    <x v="255"/>
    <x v="1"/>
    <n v="50584.749238999997"/>
    <n v="70.256596165277699"/>
    <n v="48.086539999999999"/>
    <n v="90.948363999999998"/>
    <n v="755292.41033999994"/>
    <n v="1049.01723658333"/>
    <n v="1000.0299"/>
    <n v="1225"/>
    <n v="230.92430250000001"/>
    <n v="0.32072819791666601"/>
    <n v="0"/>
    <n v="36.823509999999999"/>
    <n v="50962.837562000001"/>
    <n v="70.781718836111096"/>
    <n v="49.210990000000002"/>
    <n v="92.770195000000001"/>
    <x v="1"/>
  </r>
  <r>
    <x v="256"/>
    <x v="0"/>
    <n v="0"/>
    <n v="0"/>
    <n v="0"/>
    <n v="0"/>
    <n v="823231.33120999997"/>
    <n v="1106.4937247446201"/>
    <n v="1020.0503"/>
    <n v="1170"/>
    <n v="442.53981199999998"/>
    <n v="0.59481157526881701"/>
    <n v="0"/>
    <n v="40.210769999999997"/>
    <n v="127959.32677"/>
    <n v="171.98834243279501"/>
    <n v="133.46875"/>
    <n v="215.73659000000001"/>
    <x v="1"/>
  </r>
  <r>
    <x v="256"/>
    <x v="1"/>
    <n v="47457.155223000002"/>
    <n v="63.786498955645101"/>
    <n v="46.039223"/>
    <n v="78.845770000000002"/>
    <n v="775990.44701"/>
    <n v="1042.9979126478399"/>
    <n v="1000.02625"/>
    <n v="1210.5409999999999"/>
    <n v="161.52483899999999"/>
    <n v="0.217103278225806"/>
    <n v="0"/>
    <n v="36.394027999999999"/>
    <n v="48296.975039999998"/>
    <n v="64.915289032258002"/>
    <n v="49.027909999999999"/>
    <n v="80.147896000000003"/>
    <x v="1"/>
  </r>
  <r>
    <x v="257"/>
    <x v="0"/>
    <n v="0"/>
    <n v="0"/>
    <n v="0"/>
    <n v="0"/>
    <n v="795201.85765000002"/>
    <n v="1104.44702451388"/>
    <n v="1020.0217"/>
    <n v="1170"/>
    <n v="20780.376902"/>
    <n v="28.861634586111101"/>
    <n v="0"/>
    <n v="332.49540000000002"/>
    <n v="129748.909635"/>
    <n v="180.2068189375"/>
    <n v="127.91598500000001"/>
    <n v="230.20518000000001"/>
    <x v="1"/>
  </r>
  <r>
    <x v="257"/>
    <x v="1"/>
    <n v="46083.451701999998"/>
    <n v="64.004794030555502"/>
    <n v="28.313359999999999"/>
    <n v="95.330190000000002"/>
    <n v="749650.13760999998"/>
    <n v="1041.1807466805501"/>
    <n v="1000.0203"/>
    <n v="1149.3960999999999"/>
    <n v="0"/>
    <n v="0"/>
    <n v="0"/>
    <n v="0"/>
    <n v="53606.271953000003"/>
    <n v="74.453155490277695"/>
    <n v="52.376984"/>
    <n v="98.610669999999999"/>
    <x v="1"/>
  </r>
  <r>
    <x v="258"/>
    <x v="0"/>
    <n v="0"/>
    <n v="0"/>
    <n v="0"/>
    <n v="0"/>
    <n v="820575.35247000004"/>
    <n v="1102.9238608467699"/>
    <n v="1020.1116"/>
    <n v="1170"/>
    <n v="0"/>
    <n v="0"/>
    <n v="0"/>
    <n v="0"/>
    <n v="145866.07798"/>
    <n v="196.05655642473101"/>
    <n v="152.06317000000001"/>
    <n v="243.42563999999999"/>
    <x v="1"/>
  </r>
  <r>
    <x v="258"/>
    <x v="1"/>
    <n v="52954.600750999998"/>
    <n v="71.175538643817205"/>
    <n v="40.935142999999997"/>
    <n v="97.635509999999996"/>
    <n v="794273.73109000002"/>
    <n v="1067.57221920698"/>
    <n v="1000.4064"/>
    <n v="1225"/>
    <n v="0"/>
    <n v="0"/>
    <n v="0"/>
    <n v="0"/>
    <n v="60912.970795000001"/>
    <n v="81.872272573924704"/>
    <n v="56.784317000000001"/>
    <n v="101.20116400000001"/>
    <x v="1"/>
  </r>
  <r>
    <x v="259"/>
    <x v="0"/>
    <n v="0"/>
    <n v="0"/>
    <n v="0"/>
    <n v="0"/>
    <n v="820641.10676"/>
    <n v="1103.01224026881"/>
    <n v="1020.2197"/>
    <n v="1170"/>
    <n v="0"/>
    <n v="0"/>
    <n v="0"/>
    <n v="0"/>
    <n v="142014.17694"/>
    <n v="190.879270080645"/>
    <n v="143.63050000000001"/>
    <n v="238.80779999999999"/>
    <x v="1"/>
  </r>
  <r>
    <x v="259"/>
    <x v="1"/>
    <n v="56307.930119999997"/>
    <n v="75.682701774193504"/>
    <n v="39.93036"/>
    <n v="94.31259"/>
    <n v="795357.59632000001"/>
    <n v="1069.0290273118201"/>
    <n v="1000.24414"/>
    <n v="1225"/>
    <n v="0"/>
    <n v="0"/>
    <n v="0"/>
    <n v="0"/>
    <n v="63459.972611999998"/>
    <n v="85.295662112903202"/>
    <n v="71.591620000000006"/>
    <n v="97.901949999999999"/>
    <x v="1"/>
  </r>
  <r>
    <x v="260"/>
    <x v="0"/>
    <n v="0"/>
    <n v="0"/>
    <n v="0"/>
    <n v="0"/>
    <n v="799114.73152000003"/>
    <n v="1109.88157155555"/>
    <n v="1020.1826"/>
    <n v="1170"/>
    <n v="164.72466865999999"/>
    <n v="0.22878426202777699"/>
    <n v="0"/>
    <n v="44.131430000000002"/>
    <n v="127613.53823999999"/>
    <n v="177.241025333333"/>
    <n v="134.13174000000001"/>
    <n v="220.04921999999999"/>
    <x v="1"/>
  </r>
  <r>
    <x v="260"/>
    <x v="1"/>
    <n v="59336.965876000002"/>
    <n v="82.412452605555501"/>
    <n v="62.081290000000003"/>
    <n v="95.455089999999998"/>
    <n v="765520.9192"/>
    <n v="1063.2234988888799"/>
    <n v="1000.1014"/>
    <n v="1225"/>
    <n v="0"/>
    <n v="0"/>
    <n v="0"/>
    <n v="0"/>
    <n v="59909.003575000002"/>
    <n v="83.206949409722199"/>
    <n v="63.723784999999999"/>
    <n v="96.049790000000002"/>
    <x v="1"/>
  </r>
  <r>
    <x v="261"/>
    <x v="0"/>
    <n v="0"/>
    <n v="0"/>
    <n v="0"/>
    <n v="0"/>
    <n v="833644.11528999999"/>
    <n v="1120.4894022715"/>
    <n v="1020.45215"/>
    <n v="1170"/>
    <n v="799.34868396000002"/>
    <n v="1.0743933924193501"/>
    <n v="0"/>
    <n v="90.511795000000006"/>
    <n v="123987.12456"/>
    <n v="166.64936096774099"/>
    <n v="129.80243999999999"/>
    <n v="210.17153999999999"/>
    <x v="1"/>
  </r>
  <r>
    <x v="261"/>
    <x v="1"/>
    <n v="61181.741736000004"/>
    <n v="82.233523838709601"/>
    <n v="70.251009999999994"/>
    <n v="95.400760000000005"/>
    <n v="778679.31606999994"/>
    <n v="1046.6119839650501"/>
    <n v="1000.19434"/>
    <n v="1211.0784000000001"/>
    <n v="0"/>
    <n v="0"/>
    <n v="0"/>
    <n v="0"/>
    <n v="61820.912927999998"/>
    <n v="83.092624903225797"/>
    <n v="71.796394000000006"/>
    <n v="95.435479999999998"/>
    <x v="1"/>
  </r>
  <r>
    <x v="262"/>
    <x v="0"/>
    <n v="0"/>
    <n v="0"/>
    <n v="0"/>
    <n v="0"/>
    <n v="795589.50193999999"/>
    <n v="1104.98541936111"/>
    <n v="1020.04944"/>
    <n v="1170"/>
    <n v="0"/>
    <n v="0"/>
    <n v="0"/>
    <n v="0"/>
    <n v="124950.5723"/>
    <n v="173.54246152777699"/>
    <n v="147.02862999999999"/>
    <n v="204.07014000000001"/>
    <x v="1"/>
  </r>
  <r>
    <x v="262"/>
    <x v="1"/>
    <n v="62522.946120000001"/>
    <n v="86.837425166666605"/>
    <n v="74.322119999999998"/>
    <n v="98.730590000000007"/>
    <n v="759379.41546000005"/>
    <n v="1054.6936325833301"/>
    <n v="1000.5757"/>
    <n v="1225"/>
    <n v="0"/>
    <n v="0"/>
    <n v="0"/>
    <n v="0"/>
    <n v="61391.864234000001"/>
    <n v="85.266478102777697"/>
    <n v="74.434989999999999"/>
    <n v="97.075839999999999"/>
    <x v="1"/>
  </r>
  <r>
    <x v="263"/>
    <x v="0"/>
    <n v="0"/>
    <n v="0"/>
    <n v="0"/>
    <n v="0"/>
    <n v="821415.92451000004"/>
    <n v="1104.0536619758"/>
    <n v="1020.11194"/>
    <n v="1170"/>
    <n v="0"/>
    <n v="0"/>
    <n v="0"/>
    <n v="0"/>
    <n v="135692.06865999999"/>
    <n v="182.381812715053"/>
    <n v="157.50546"/>
    <n v="207.63176999999999"/>
    <x v="1"/>
  </r>
  <r>
    <x v="263"/>
    <x v="1"/>
    <n v="63227.186446"/>
    <n v="84.982777481182694"/>
    <n v="49.574399999999997"/>
    <n v="104.4187"/>
    <n v="787887.84958000004"/>
    <n v="1058.9890451343999"/>
    <n v="1000.28174"/>
    <n v="1222.5327"/>
    <n v="0"/>
    <n v="0"/>
    <n v="0"/>
    <n v="0"/>
    <n v="67913.879614000005"/>
    <n v="91.282096255376302"/>
    <n v="80.327240000000003"/>
    <n v="103.48302"/>
    <x v="1"/>
  </r>
  <r>
    <x v="264"/>
    <x v="0"/>
    <n v="0"/>
    <n v="0"/>
    <n v="0"/>
    <n v="0"/>
    <n v="822501.60950000002"/>
    <n v="1105.51291599462"/>
    <n v="1020.17554"/>
    <n v="1170"/>
    <n v="0"/>
    <n v="0"/>
    <n v="0"/>
    <n v="0"/>
    <n v="135577.53155000001"/>
    <n v="182.22786498655901"/>
    <n v="152.03847999999999"/>
    <n v="205.50248999999999"/>
    <x v="1"/>
  </r>
  <r>
    <x v="264"/>
    <x v="1"/>
    <n v="64350.966815"/>
    <n v="86.493234966397793"/>
    <n v="49.923454"/>
    <n v="109.23778"/>
    <n v="795754.91313999996"/>
    <n v="1069.56305529569"/>
    <n v="1000.0022"/>
    <n v="1225"/>
    <n v="0"/>
    <n v="0"/>
    <n v="0"/>
    <n v="0"/>
    <n v="68331.666840999998"/>
    <n v="91.843638227150507"/>
    <n v="77.395359999999997"/>
    <n v="106.76424"/>
    <x v="1"/>
  </r>
  <r>
    <x v="265"/>
    <x v="0"/>
    <n v="0"/>
    <n v="0"/>
    <n v="0"/>
    <n v="0"/>
    <n v="746451.16949999996"/>
    <n v="1110.79043080357"/>
    <n v="1021.00415"/>
    <n v="1170"/>
    <n v="0"/>
    <n v="0"/>
    <n v="0"/>
    <n v="0"/>
    <n v="121970.49265"/>
    <n v="181.50370930059501"/>
    <n v="157.01009999999999"/>
    <n v="214.68595999999999"/>
    <x v="1"/>
  </r>
  <r>
    <x v="265"/>
    <x v="1"/>
    <n v="55295.227811999997"/>
    <n v="82.284565196428503"/>
    <n v="44.282179999999997"/>
    <n v="103.62900999999999"/>
    <n v="710753.85556000005"/>
    <n v="1057.66942791666"/>
    <n v="1000.0414"/>
    <n v="1225"/>
    <n v="0"/>
    <n v="0"/>
    <n v="0"/>
    <n v="0"/>
    <n v="60404.086845999998"/>
    <n v="89.887033997023806"/>
    <n v="77.397149999999996"/>
    <n v="102.97539"/>
    <x v="1"/>
  </r>
  <r>
    <x v="266"/>
    <x v="0"/>
    <n v="0"/>
    <n v="0"/>
    <n v="0"/>
    <n v="0"/>
    <n v="828958.48601999995"/>
    <n v="1114.1915134677399"/>
    <n v="1020.11194"/>
    <n v="1170"/>
    <n v="6132.0798269999996"/>
    <n v="8.2420427782257999"/>
    <n v="0"/>
    <n v="199.24019999999999"/>
    <n v="128025.28257"/>
    <n v="172.076992701612"/>
    <n v="133.70209"/>
    <n v="212.79207"/>
    <x v="1"/>
  </r>
  <r>
    <x v="266"/>
    <x v="1"/>
    <n v="61172.414858999997"/>
    <n v="82.220987713709604"/>
    <n v="52.952464999999997"/>
    <n v="99.278400000000005"/>
    <n v="785086.91752000002"/>
    <n v="1055.2243515053699"/>
    <n v="1000.1539"/>
    <n v="1225"/>
    <n v="0"/>
    <n v="0"/>
    <n v="0"/>
    <n v="0"/>
    <n v="61199.315306999997"/>
    <n v="82.257144229838701"/>
    <n v="53.092503000000001"/>
    <n v="101.14847"/>
    <x v="1"/>
  </r>
  <r>
    <x v="267"/>
    <x v="0"/>
    <n v="0"/>
    <n v="0"/>
    <n v="0"/>
    <n v="0"/>
    <n v="797238.52014000004"/>
    <n v="1107.2757224166601"/>
    <n v="1020.5779"/>
    <n v="1170"/>
    <n v="49532.450857600001"/>
    <n v="68.795070635555504"/>
    <n v="0"/>
    <n v="316.0591"/>
    <n v="117973.44063"/>
    <n v="163.85200087499999"/>
    <n v="128.41356999999999"/>
    <n v="205.54249999999999"/>
    <x v="1"/>
  </r>
  <r>
    <x v="267"/>
    <x v="1"/>
    <n v="51500.784884000001"/>
    <n v="71.528867894444403"/>
    <n v="49.188212999999998"/>
    <n v="91.661360000000002"/>
    <n v="755229.70129"/>
    <n v="1048.93014068055"/>
    <n v="1000.0049"/>
    <n v="1225"/>
    <n v="309.10416070000002"/>
    <n v="0.42931133430555501"/>
    <n v="0"/>
    <n v="52.389705999999997"/>
    <n v="51847.964464999997"/>
    <n v="72.0110617569444"/>
    <n v="50.61824"/>
    <n v="94.003659999999996"/>
    <x v="1"/>
  </r>
  <r>
    <x v="268"/>
    <x v="0"/>
    <n v="0"/>
    <n v="0"/>
    <n v="0"/>
    <n v="0"/>
    <n v="824053.78723999998"/>
    <n v="1107.59917639784"/>
    <n v="1020.4238"/>
    <n v="1170"/>
    <n v="2598.7494329000001"/>
    <n v="3.4929427861559099"/>
    <n v="0"/>
    <n v="117.70149000000001"/>
    <n v="128301.82265"/>
    <n v="172.44868635752599"/>
    <n v="130.86426"/>
    <n v="210.94698"/>
    <x v="1"/>
  </r>
  <r>
    <x v="268"/>
    <x v="1"/>
    <n v="47501.642650000002"/>
    <n v="63.846293884408603"/>
    <n v="46.858353000000001"/>
    <n v="80.58175"/>
    <n v="775637.72863999999"/>
    <n v="1042.5238288172"/>
    <n v="1000.00586"/>
    <n v="1207.2772"/>
    <n v="99.257717299999996"/>
    <n v="0.13341091034946201"/>
    <n v="0"/>
    <n v="26.779959999999999"/>
    <n v="48354.372402000001"/>
    <n v="64.992436024193495"/>
    <n v="49.782806000000001"/>
    <n v="82.013350000000003"/>
    <x v="1"/>
  </r>
  <r>
    <x v="269"/>
    <x v="0"/>
    <n v="0"/>
    <n v="0"/>
    <n v="0"/>
    <n v="0"/>
    <n v="794897.58519999997"/>
    <n v="1104.0244238888799"/>
    <n v="1020.6753"/>
    <n v="1170"/>
    <n v="15424.485019"/>
    <n v="21.4228958597222"/>
    <n v="0"/>
    <n v="357.64992999999998"/>
    <n v="131382.75304000001"/>
    <n v="182.476045888888"/>
    <n v="129.89876000000001"/>
    <n v="234.60410999999999"/>
    <x v="1"/>
  </r>
  <r>
    <x v="269"/>
    <x v="1"/>
    <n v="46147.825589"/>
    <n v="64.094202206944402"/>
    <n v="28.479229"/>
    <n v="94.558099999999996"/>
    <n v="750559.55871000001"/>
    <n v="1042.4438315416601"/>
    <n v="1000.0729"/>
    <n v="1152.7448999999999"/>
    <n v="0"/>
    <n v="0"/>
    <n v="0"/>
    <n v="0"/>
    <n v="53975.183331"/>
    <n v="74.965532404166595"/>
    <n v="51.826942000000003"/>
    <n v="97.293149999999997"/>
    <x v="1"/>
  </r>
  <r>
    <x v="270"/>
    <x v="0"/>
    <n v="0"/>
    <n v="0"/>
    <n v="0"/>
    <n v="0"/>
    <n v="820446.72773000004"/>
    <n v="1102.7509781317201"/>
    <n v="1020.40576"/>
    <n v="1170"/>
    <n v="0"/>
    <n v="0"/>
    <n v="0"/>
    <n v="0"/>
    <n v="146637.44099999999"/>
    <n v="197.09333467741899"/>
    <n v="152.88749999999999"/>
    <n v="243.00342000000001"/>
    <x v="1"/>
  </r>
  <r>
    <x v="270"/>
    <x v="1"/>
    <n v="52954.726613999999"/>
    <n v="71.175707814516102"/>
    <n v="40.648426000000001"/>
    <n v="96.254379999999998"/>
    <n v="794010.59164"/>
    <n v="1067.21853715053"/>
    <n v="1000.08966"/>
    <n v="1225"/>
    <n v="0"/>
    <n v="0"/>
    <n v="0"/>
    <n v="0"/>
    <n v="60886.672428999998"/>
    <n v="81.836925307795596"/>
    <n v="57.324176999999999"/>
    <n v="99.603660000000005"/>
    <x v="1"/>
  </r>
  <r>
    <x v="271"/>
    <x v="0"/>
    <n v="0"/>
    <n v="0"/>
    <n v="0"/>
    <n v="0"/>
    <n v="821001.95779000001"/>
    <n v="1103.4972550940799"/>
    <n v="1020.93555"/>
    <n v="1170"/>
    <n v="0"/>
    <n v="0"/>
    <n v="0"/>
    <n v="0"/>
    <n v="142223.51947"/>
    <n v="191.16064444892399"/>
    <n v="145.06461999999999"/>
    <n v="238.73755"/>
    <x v="1"/>
  </r>
  <r>
    <x v="271"/>
    <x v="1"/>
    <n v="56221.103159999999"/>
    <n v="75.565998870967704"/>
    <n v="37.454549999999998"/>
    <n v="94.499790000000004"/>
    <n v="795349.69074999995"/>
    <n v="1069.01840154569"/>
    <n v="1000.35767"/>
    <n v="1225"/>
    <n v="0"/>
    <n v="0"/>
    <n v="0"/>
    <n v="0"/>
    <n v="63380.888465999997"/>
    <n v="85.189366217741906"/>
    <n v="72.242779999999996"/>
    <n v="99.163284000000004"/>
    <x v="1"/>
  </r>
  <r>
    <x v="272"/>
    <x v="0"/>
    <n v="0"/>
    <n v="0"/>
    <n v="0"/>
    <n v="0"/>
    <n v="799629.39688000001"/>
    <n v="1110.59638455555"/>
    <n v="1020.0005"/>
    <n v="1170"/>
    <n v="376.31874307999999"/>
    <n v="0.52266492094444394"/>
    <n v="0"/>
    <n v="96.379409999999993"/>
    <n v="128014.94706000001"/>
    <n v="177.798537583333"/>
    <n v="132.29291000000001"/>
    <n v="222.56065000000001"/>
    <x v="1"/>
  </r>
  <r>
    <x v="272"/>
    <x v="1"/>
    <n v="59560.952485000002"/>
    <n v="82.723545118055497"/>
    <n v="62.602707000000002"/>
    <n v="94.944900000000004"/>
    <n v="765511.60661999998"/>
    <n v="1063.21056475"/>
    <n v="1000.07465"/>
    <n v="1225"/>
    <n v="0"/>
    <n v="0"/>
    <n v="0"/>
    <n v="0"/>
    <n v="60138.823665999997"/>
    <n v="83.526143980555503"/>
    <n v="64.472740000000002"/>
    <n v="95.943860000000001"/>
    <x v="1"/>
  </r>
  <r>
    <x v="273"/>
    <x v="0"/>
    <n v="0"/>
    <n v="0"/>
    <n v="0"/>
    <n v="0"/>
    <n v="833128.73421999998"/>
    <n v="1119.79668577956"/>
    <n v="1020.1566"/>
    <n v="1170"/>
    <n v="756.55266059999997"/>
    <n v="1.0168718556451599"/>
    <n v="0"/>
    <n v="100.13227999999999"/>
    <n v="124266.2553"/>
    <n v="167.02453669354799"/>
    <n v="132.09998999999999"/>
    <n v="208.71154999999999"/>
    <x v="1"/>
  </r>
  <r>
    <x v="273"/>
    <x v="1"/>
    <n v="61206.274857999997"/>
    <n v="82.266498465053701"/>
    <n v="70.425780000000003"/>
    <n v="95.639129999999994"/>
    <n v="778361.96785000002"/>
    <n v="1046.1854406586001"/>
    <n v="1000.1605"/>
    <n v="1198.9844000000001"/>
    <n v="0"/>
    <n v="0"/>
    <n v="0"/>
    <n v="0"/>
    <n v="61818.895539999998"/>
    <n v="83.089913360214993"/>
    <n v="71.826930000000004"/>
    <n v="95.879419999999996"/>
    <x v="1"/>
  </r>
  <r>
    <x v="274"/>
    <x v="0"/>
    <n v="0"/>
    <n v="0"/>
    <n v="0"/>
    <n v="0"/>
    <n v="796130.69788999995"/>
    <n v="1105.7370804027701"/>
    <n v="1020.0736000000001"/>
    <n v="1170"/>
    <n v="65.406689999999998"/>
    <n v="9.0842624999999996E-2"/>
    <n v="0"/>
    <n v="65.406689999999998"/>
    <n v="125540.99726"/>
    <n v="174.36249619444399"/>
    <n v="145.7243"/>
    <n v="204.72198"/>
    <x v="1"/>
  </r>
  <r>
    <x v="274"/>
    <x v="1"/>
    <n v="62826.625386"/>
    <n v="87.259201924999999"/>
    <n v="74.785179999999997"/>
    <n v="99.558139999999995"/>
    <n v="760181.71799999999"/>
    <n v="1055.8079416666601"/>
    <n v="1000.26794"/>
    <n v="1225"/>
    <n v="0"/>
    <n v="0"/>
    <n v="0"/>
    <n v="0"/>
    <n v="61610.802893"/>
    <n v="85.570559573611106"/>
    <n v="74.785179999999997"/>
    <n v="98.489136000000002"/>
    <x v="1"/>
  </r>
  <r>
    <x v="275"/>
    <x v="0"/>
    <n v="0"/>
    <n v="0"/>
    <n v="0"/>
    <n v="0"/>
    <n v="821741.25386000006"/>
    <n v="1104.4909326075201"/>
    <n v="1020.1001"/>
    <n v="1170"/>
    <n v="0"/>
    <n v="0"/>
    <n v="0"/>
    <n v="0"/>
    <n v="136369.62852"/>
    <n v="183.292511451612"/>
    <n v="156.97756999999999"/>
    <n v="208.6088"/>
    <x v="1"/>
  </r>
  <r>
    <x v="275"/>
    <x v="1"/>
    <n v="63267.567607999998"/>
    <n v="85.037053236559103"/>
    <n v="49.737293000000001"/>
    <n v="103.75279999999999"/>
    <n v="787175.37396999996"/>
    <n v="1058.0314166263399"/>
    <n v="1000.3312"/>
    <n v="1225"/>
    <n v="0"/>
    <n v="0"/>
    <n v="0"/>
    <n v="0"/>
    <n v="67935.046390000003"/>
    <n v="91.310546223118195"/>
    <n v="80.06474"/>
    <n v="102.188774"/>
    <x v="1"/>
  </r>
  <r>
    <x v="276"/>
    <x v="0"/>
    <n v="0"/>
    <n v="0"/>
    <n v="0"/>
    <n v="0"/>
    <n v="822450.24910000002"/>
    <n v="1105.44388319892"/>
    <n v="1020.204"/>
    <n v="1170"/>
    <n v="0"/>
    <n v="0"/>
    <n v="0"/>
    <n v="0"/>
    <n v="135988.83412000001"/>
    <n v="182.78069102150499"/>
    <n v="153.51253"/>
    <n v="208.08931999999999"/>
    <x v="1"/>
  </r>
  <r>
    <x v="276"/>
    <x v="1"/>
    <n v="64693.394232999999"/>
    <n v="86.9534868723118"/>
    <n v="49.981940000000002"/>
    <n v="109.25436999999999"/>
    <n v="795360.20878999995"/>
    <n v="1069.0325386962299"/>
    <n v="1000.37964"/>
    <n v="1225"/>
    <n v="0"/>
    <n v="0"/>
    <n v="0"/>
    <n v="0"/>
    <n v="68400.224042000002"/>
    <n v="91.935785002688107"/>
    <n v="78.037620000000004"/>
    <n v="106.289"/>
    <x v="1"/>
  </r>
  <r>
    <x v="277"/>
    <x v="0"/>
    <n v="0"/>
    <n v="0"/>
    <n v="0"/>
    <n v="0"/>
    <n v="746554.22493000003"/>
    <n v="1110.9437870982099"/>
    <n v="1020.2742"/>
    <n v="1170"/>
    <n v="0"/>
    <n v="0"/>
    <n v="0"/>
    <n v="0"/>
    <n v="122366.32221"/>
    <n v="182.092741383928"/>
    <n v="156.70823999999999"/>
    <n v="214.6027"/>
    <x v="1"/>
  </r>
  <r>
    <x v="277"/>
    <x v="1"/>
    <n v="55219.775027000003"/>
    <n v="82.172284266369005"/>
    <n v="45.291663999999997"/>
    <n v="103.25620000000001"/>
    <n v="710622.57478000002"/>
    <n v="1057.47406961309"/>
    <n v="1000.0925"/>
    <n v="1225"/>
    <n v="0"/>
    <n v="0"/>
    <n v="0"/>
    <n v="0"/>
    <n v="60342.069665000003"/>
    <n v="89.794746525297597"/>
    <n v="77.131150000000005"/>
    <n v="102.34538999999999"/>
    <x v="1"/>
  </r>
  <r>
    <x v="278"/>
    <x v="0"/>
    <n v="0"/>
    <n v="0"/>
    <n v="0"/>
    <n v="0"/>
    <n v="828942.74612999998"/>
    <n v="1114.1703577016101"/>
    <n v="1020.2157999999999"/>
    <n v="1170"/>
    <n v="7779.8335829999996"/>
    <n v="10.456765568548301"/>
    <n v="0"/>
    <n v="201.56259"/>
    <n v="128561.72063"/>
    <n v="172.798011599462"/>
    <n v="135.58649"/>
    <n v="213.03470999999999"/>
    <x v="1"/>
  </r>
  <r>
    <x v="278"/>
    <x v="1"/>
    <n v="62245.200107999997"/>
    <n v="83.662903370967697"/>
    <n v="53.025962999999997"/>
    <n v="100.47023"/>
    <n v="785403.86861999996"/>
    <n v="1055.6503610483801"/>
    <n v="1000.1707"/>
    <n v="1225"/>
    <n v="0.74940110000000004"/>
    <n v="1.00725954301075E-3"/>
    <n v="0"/>
    <n v="0.74940110000000004"/>
    <n v="62289.725423000004"/>
    <n v="83.722749224462305"/>
    <n v="54.642803000000001"/>
    <n v="101.5346"/>
    <x v="1"/>
  </r>
  <r>
    <x v="279"/>
    <x v="0"/>
    <n v="0"/>
    <n v="0"/>
    <n v="0"/>
    <n v="0"/>
    <n v="797402.74950999999"/>
    <n v="1107.50381876388"/>
    <n v="1020.0538299999999"/>
    <n v="1170"/>
    <n v="42505.825561199999"/>
    <n v="59.035868835000002"/>
    <n v="0"/>
    <n v="330.39737000000002"/>
    <n v="119019.90459000001"/>
    <n v="165.30542304166599"/>
    <n v="130.10127"/>
    <n v="207.88651999999999"/>
    <x v="1"/>
  </r>
  <r>
    <x v="279"/>
    <x v="1"/>
    <n v="55059.166018000004"/>
    <n v="76.471063913888798"/>
    <n v="50.178314"/>
    <n v="95.490425000000002"/>
    <n v="755221.83797999995"/>
    <n v="1048.9192194166601"/>
    <n v="1000.02124"/>
    <n v="1225"/>
    <n v="0"/>
    <n v="0"/>
    <n v="0"/>
    <n v="0"/>
    <n v="55382.701975000004"/>
    <n v="76.9204194097222"/>
    <n v="51.41957"/>
    <n v="97.558260000000004"/>
    <x v="1"/>
  </r>
  <r>
    <x v="280"/>
    <x v="0"/>
    <n v="0"/>
    <n v="0"/>
    <n v="0"/>
    <n v="0"/>
    <n v="824382.63950000005"/>
    <n v="1108.0411821236501"/>
    <n v="1020.04956"/>
    <n v="1170"/>
    <n v="1194.0589983"/>
    <n v="1.6049180084677399"/>
    <n v="0"/>
    <n v="161.86593999999999"/>
    <n v="129414.71442"/>
    <n v="173.94450862903199"/>
    <n v="132.22836000000001"/>
    <n v="214.34894"/>
    <x v="1"/>
  </r>
  <r>
    <x v="280"/>
    <x v="1"/>
    <n v="47706.466622"/>
    <n v="64.121594922043002"/>
    <n v="46.292529999999999"/>
    <n v="84.26294"/>
    <n v="776265.88399"/>
    <n v="1043.36812364247"/>
    <n v="1000.0762"/>
    <n v="1225"/>
    <n v="106.30634360000001"/>
    <n v="0.142884870430107"/>
    <n v="0"/>
    <n v="43.787903"/>
    <n v="48613.169383"/>
    <n v="65.340281428763404"/>
    <n v="49.927596999999999"/>
    <n v="84.447519999999997"/>
    <x v="1"/>
  </r>
  <r>
    <x v="281"/>
    <x v="0"/>
    <n v="0"/>
    <n v="0"/>
    <n v="0"/>
    <n v="0"/>
    <n v="795705.16584999999"/>
    <n v="1105.14606368055"/>
    <n v="1020.271"/>
    <n v="1170"/>
    <n v="15088.7684015"/>
    <n v="20.9566227798611"/>
    <n v="0"/>
    <n v="343.92653999999999"/>
    <n v="132275.70556999999"/>
    <n v="183.716257736111"/>
    <n v="130.67357999999999"/>
    <n v="233.99789999999999"/>
    <x v="1"/>
  </r>
  <r>
    <x v="281"/>
    <x v="1"/>
    <n v="46434.003941000003"/>
    <n v="64.4916721402777"/>
    <n v="27.857382000000001"/>
    <n v="93.524185000000003"/>
    <n v="750268.29784000001"/>
    <n v="1042.03930255555"/>
    <n v="1000.18414"/>
    <n v="1162.7532000000001"/>
    <n v="0"/>
    <n v="0"/>
    <n v="0"/>
    <n v="0"/>
    <n v="54253.331550000003"/>
    <n v="75.351849375"/>
    <n v="51.814746999999997"/>
    <n v="97.113659999999996"/>
    <x v="1"/>
  </r>
  <r>
    <x v="282"/>
    <x v="0"/>
    <n v="0"/>
    <n v="0"/>
    <n v="0"/>
    <n v="0"/>
    <n v="820996.23984000005"/>
    <n v="1103.4895696774099"/>
    <n v="1020.9995"/>
    <n v="1170"/>
    <n v="3.3067856"/>
    <n v="4.4446043010752598E-3"/>
    <n v="0"/>
    <n v="3.3067856"/>
    <n v="147198.57853999999"/>
    <n v="197.84755180107501"/>
    <n v="154.36957000000001"/>
    <n v="248.61769000000001"/>
    <x v="1"/>
  </r>
  <r>
    <x v="282"/>
    <x v="1"/>
    <n v="53203.474267999998"/>
    <n v="71.510046059139697"/>
    <n v="40.780406999999997"/>
    <n v="96.801029999999997"/>
    <n v="794419.53238999995"/>
    <n v="1067.76818869623"/>
    <n v="1000.4914"/>
    <n v="1225"/>
    <n v="0"/>
    <n v="0"/>
    <n v="0"/>
    <n v="0"/>
    <n v="60842.727565000001"/>
    <n v="81.777859630376298"/>
    <n v="56.18994"/>
    <n v="100.22283"/>
    <x v="1"/>
  </r>
  <r>
    <x v="283"/>
    <x v="0"/>
    <n v="0"/>
    <n v="0"/>
    <n v="0"/>
    <n v="0"/>
    <n v="821895.20397000003"/>
    <n v="1104.6978547983799"/>
    <n v="1020.08484"/>
    <n v="1170"/>
    <n v="0"/>
    <n v="0"/>
    <n v="0"/>
    <n v="0"/>
    <n v="142896.45790000001"/>
    <n v="192.06513158602101"/>
    <n v="145.17529999999999"/>
    <n v="238.64633000000001"/>
    <x v="1"/>
  </r>
  <r>
    <x v="283"/>
    <x v="1"/>
    <n v="56036.421041000001"/>
    <n v="75.317770216397804"/>
    <n v="37.779167000000001"/>
    <n v="95.189610000000002"/>
    <n v="795208.13792999997"/>
    <n v="1068.8281423790299"/>
    <n v="1000.20715"/>
    <n v="1225"/>
    <n v="0"/>
    <n v="0"/>
    <n v="0"/>
    <n v="0"/>
    <n v="63495.783326999997"/>
    <n v="85.343794794354807"/>
    <n v="72.029740000000004"/>
    <n v="100.285286"/>
    <x v="1"/>
  </r>
  <r>
    <x v="284"/>
    <x v="0"/>
    <n v="0"/>
    <n v="0"/>
    <n v="0"/>
    <n v="0"/>
    <n v="800219.00009999995"/>
    <n v="1111.41527791666"/>
    <n v="1020.0874"/>
    <n v="1170"/>
    <n v="462.68151769999997"/>
    <n v="0.64261321902777702"/>
    <n v="0"/>
    <n v="101.80280999999999"/>
    <n v="128185.23080999999"/>
    <n v="178.035042791666"/>
    <n v="132.46532999999999"/>
    <n v="222.4932"/>
    <x v="1"/>
  </r>
  <r>
    <x v="284"/>
    <x v="1"/>
    <n v="59882.781208"/>
    <n v="83.170529455555496"/>
    <n v="68.878339999999994"/>
    <n v="93.939099999999996"/>
    <n v="765209.33132999996"/>
    <n v="1062.7907379583301"/>
    <n v="1000.2083"/>
    <n v="1225"/>
    <n v="0"/>
    <n v="0"/>
    <n v="0"/>
    <n v="0"/>
    <n v="60448.677687000003"/>
    <n v="83.956496787500001"/>
    <n v="70.386420000000001"/>
    <n v="95.564660000000003"/>
    <x v="1"/>
  </r>
  <r>
    <x v="285"/>
    <x v="0"/>
    <n v="0"/>
    <n v="0"/>
    <n v="0"/>
    <n v="0"/>
    <n v="832760.53648999997"/>
    <n v="1119.3017963575201"/>
    <n v="1020.09265"/>
    <n v="1170"/>
    <n v="920.68324440000004"/>
    <n v="1.23747747903225"/>
    <n v="0"/>
    <n v="99.526566000000003"/>
    <n v="124581.23626999999"/>
    <n v="167.447898212365"/>
    <n v="132.37325999999999"/>
    <n v="209.01831000000001"/>
    <x v="1"/>
  </r>
  <r>
    <x v="285"/>
    <x v="1"/>
    <n v="61293.868391000004"/>
    <n v="82.384231708333303"/>
    <n v="71.015469999999993"/>
    <n v="95.142690000000002"/>
    <n v="778210.87031999999"/>
    <n v="1045.9823525806401"/>
    <n v="1000.3578"/>
    <n v="1197.6024"/>
    <n v="0"/>
    <n v="0"/>
    <n v="0"/>
    <n v="0"/>
    <n v="61895.132702000003"/>
    <n v="83.192382663978407"/>
    <n v="72.592060000000004"/>
    <n v="95.469825999999998"/>
    <x v="1"/>
  </r>
  <r>
    <x v="286"/>
    <x v="0"/>
    <n v="0"/>
    <n v="0"/>
    <n v="0"/>
    <n v="0"/>
    <n v="796119.10964000004"/>
    <n v="1105.7209856111101"/>
    <n v="1020.30994"/>
    <n v="1170"/>
    <n v="0"/>
    <n v="0"/>
    <n v="0"/>
    <n v="0"/>
    <n v="126845.26505"/>
    <n v="176.17397923611099"/>
    <n v="149.2861"/>
    <n v="205.56961000000001"/>
    <x v="1"/>
  </r>
  <r>
    <x v="286"/>
    <x v="1"/>
    <n v="63264.364446"/>
    <n v="87.867172841666601"/>
    <n v="75.258679999999998"/>
    <n v="100.85652"/>
    <n v="760373.53561999998"/>
    <n v="1056.07435502777"/>
    <n v="1000.12695"/>
    <n v="1225"/>
    <n v="0"/>
    <n v="0"/>
    <n v="0"/>
    <n v="0"/>
    <n v="61986.893625999997"/>
    <n v="86.0929078138888"/>
    <n v="75.258679999999998"/>
    <n v="99.362526000000003"/>
    <x v="1"/>
  </r>
  <r>
    <x v="287"/>
    <x v="0"/>
    <n v="0"/>
    <n v="0"/>
    <n v="0"/>
    <n v="0"/>
    <n v="821014.67397999996"/>
    <n v="1103.5143467473099"/>
    <n v="1020.2383"/>
    <n v="1170"/>
    <n v="236.68532529999999"/>
    <n v="0.31812543723118197"/>
    <n v="0"/>
    <n v="30.529312000000001"/>
    <n v="136497.15322000001"/>
    <n v="183.463915618279"/>
    <n v="151.50145000000001"/>
    <n v="209.68097"/>
    <x v="1"/>
  </r>
  <r>
    <x v="287"/>
    <x v="1"/>
    <n v="63199.488324999998"/>
    <n v="84.945548823924696"/>
    <n v="49.350333999999997"/>
    <n v="104.02549999999999"/>
    <n v="788055.06946000003"/>
    <n v="1059.21380303763"/>
    <n v="1000.13293"/>
    <n v="1225"/>
    <n v="0"/>
    <n v="0"/>
    <n v="0"/>
    <n v="0"/>
    <n v="67813.517965000006"/>
    <n v="91.1472015658602"/>
    <n v="80.909909999999996"/>
    <n v="102.1881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outline="1" outlineData="1" multipleFieldFilters="0">
  <location ref="W6:AA297" firstHeaderRow="1" firstDataRow="3" firstDataCol="1"/>
  <pivotFields count="19">
    <pivotField axis="axisRow" numFmtId="14" showAll="0">
      <items count="2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t="default"/>
      </items>
    </pivotField>
    <pivotField axis="axisCol" showAll="0">
      <items count="3">
        <item x="0"/>
        <item x="1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Col" showAll="0" defaultSubtotal="0">
      <items count="2">
        <item x="0"/>
        <item x="1"/>
      </items>
    </pivotField>
  </pivotFields>
  <rowFields count="1">
    <field x="0"/>
  </rowFields>
  <rowItems count="28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 t="grand">
      <x/>
    </i>
  </rowItems>
  <colFields count="2">
    <field x="18"/>
    <field x="1"/>
  </colFields>
  <colItems count="4">
    <i>
      <x/>
      <x/>
    </i>
    <i r="1">
      <x v="1"/>
    </i>
    <i>
      <x v="1"/>
      <x/>
    </i>
    <i r="1">
      <x v="1"/>
    </i>
  </colItems>
  <dataFields count="1">
    <dataField name="Sum of Reserve ShortageSum" fld="10" baseField="0" baseItem="0" numFmtId="172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>
  <location ref="G7:S32" firstHeaderRow="1" firstDataRow="2" firstDataCol="1"/>
  <pivotFields count="10"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numFmtId="14" showAll="0"/>
    <pivotField numFmtId="172" showAll="0"/>
    <pivotField numFmtId="172" showAll="0"/>
    <pivotField numFmtId="172" showAll="0"/>
    <pivotField numFmtId="172" showAll="0"/>
    <pivotField numFmtId="172" showAll="0"/>
    <pivotField numFmtId="172" showAll="0"/>
    <pivotField dataField="1" numFmtId="173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hortage" fld="9" baseField="0" baseItem="0" numFmtId="164"/>
  </dataFields>
  <formats count="5">
    <format dxfId="5">
      <pivotArea collapsedLevelsAreSubtotals="1" fieldPosition="0">
        <references count="1">
          <reference field="1" count="0"/>
        </references>
      </pivotArea>
    </format>
    <format dxfId="4">
      <pivotArea dataOnly="0" labelOnly="1" fieldPosition="0">
        <references count="1">
          <reference field="1" count="0"/>
        </references>
      </pivotArea>
    </format>
    <format dxfId="3">
      <pivotArea dataOnly="0" labelOnly="1" fieldPosition="0">
        <references count="1">
          <reference field="1" count="0"/>
        </references>
      </pivotArea>
    </format>
    <format dxfId="2">
      <pivotArea field="0" type="button" dataOnly="0" labelOnly="1" outline="0" axis="axisCol" fieldPosition="0"/>
    </format>
    <format dxfId="1">
      <pivotArea type="topRight" dataOnly="0" labelOnly="1" outline="0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zoomScaleNormal="100" workbookViewId="0">
      <pane xSplit="2" ySplit="7" topLeftCell="C8" activePane="bottomRight" state="frozen"/>
      <selection activeCell="B40" sqref="B40"/>
      <selection pane="topRight" activeCell="B40" sqref="B40"/>
      <selection pane="bottomLeft" activeCell="B40" sqref="B40"/>
      <selection pane="bottomRight" activeCell="B37" sqref="B37"/>
    </sheetView>
  </sheetViews>
  <sheetFormatPr defaultRowHeight="12.75"/>
  <cols>
    <col min="1" max="1" width="2" style="2" customWidth="1"/>
    <col min="2" max="2" width="8.28515625" style="2" customWidth="1"/>
    <col min="3" max="3" width="10.7109375" style="2" customWidth="1"/>
    <col min="4" max="4" width="10" style="2" customWidth="1"/>
    <col min="5" max="5" width="10.42578125" style="2" customWidth="1"/>
    <col min="6" max="6" width="14.85546875" style="2" bestFit="1" customWidth="1"/>
    <col min="7" max="7" width="10.7109375" style="2" customWidth="1"/>
    <col min="8" max="8" width="11.140625" style="2" bestFit="1" customWidth="1"/>
    <col min="9" max="9" width="15.7109375" style="2" bestFit="1" customWidth="1"/>
    <col min="10" max="10" width="1.85546875" style="2" customWidth="1"/>
    <col min="11" max="11" width="10.7109375" style="1" hidden="1" customWidth="1"/>
    <col min="12" max="16384" width="9.140625" style="1"/>
  </cols>
  <sheetData>
    <row r="1" spans="1:11" ht="20.25">
      <c r="A1" s="1"/>
      <c r="B1" s="16" t="s">
        <v>50</v>
      </c>
      <c r="C1" s="16"/>
      <c r="D1" s="15"/>
      <c r="E1" s="15"/>
      <c r="F1" s="15"/>
      <c r="G1" s="15"/>
      <c r="H1" s="15"/>
      <c r="I1" s="15"/>
      <c r="J1" s="1"/>
    </row>
    <row r="3" spans="1:11" ht="20.25">
      <c r="A3" s="1"/>
      <c r="B3" s="16" t="s">
        <v>51</v>
      </c>
      <c r="C3" s="16"/>
      <c r="D3" s="15"/>
      <c r="E3" s="15"/>
      <c r="F3" s="15"/>
      <c r="G3" s="15"/>
      <c r="H3" s="15"/>
      <c r="I3" s="15"/>
      <c r="J3" s="1"/>
    </row>
    <row r="4" spans="1:11" ht="20.25">
      <c r="B4" s="84" t="s">
        <v>52</v>
      </c>
      <c r="C4" s="16"/>
      <c r="D4" s="16"/>
      <c r="E4" s="16"/>
      <c r="F4" s="16"/>
      <c r="G4" s="16"/>
      <c r="H4" s="16"/>
      <c r="I4" s="16"/>
      <c r="K4" s="1" t="str">
        <f ca="1">MID(CELL("filename"),FIND("[",CELL("filename"))+1,FIND(".xls",CELL("filename"))-FIND("[",CELL("filename"))-1)</f>
        <v>Appendix D - UT 2014.Q3 - Integration Study _2014 10 24</v>
      </c>
    </row>
    <row r="5" spans="1:11">
      <c r="A5" s="1"/>
      <c r="D5" s="1"/>
      <c r="E5" s="1"/>
      <c r="F5" s="1"/>
      <c r="G5" s="1"/>
      <c r="H5" s="1"/>
      <c r="I5" s="1"/>
      <c r="J5" s="1"/>
    </row>
    <row r="6" spans="1:11">
      <c r="A6" s="1"/>
      <c r="B6" s="11" t="s">
        <v>12</v>
      </c>
      <c r="C6" s="12" t="s">
        <v>11</v>
      </c>
      <c r="D6" s="14"/>
      <c r="E6" s="13"/>
      <c r="F6" s="14"/>
      <c r="G6" s="14"/>
      <c r="H6" s="12" t="s">
        <v>10</v>
      </c>
      <c r="I6" s="11" t="s">
        <v>9</v>
      </c>
    </row>
    <row r="7" spans="1:11">
      <c r="B7" s="10"/>
      <c r="C7" s="9" t="s">
        <v>8</v>
      </c>
      <c r="D7" s="9" t="s">
        <v>7</v>
      </c>
      <c r="E7" s="9" t="s">
        <v>6</v>
      </c>
      <c r="F7" s="58" t="s">
        <v>37</v>
      </c>
      <c r="G7" s="9" t="s">
        <v>38</v>
      </c>
      <c r="H7" s="9" t="s">
        <v>6</v>
      </c>
      <c r="I7" s="9" t="s">
        <v>6</v>
      </c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 t="s">
        <v>48</v>
      </c>
    </row>
    <row r="9" spans="1:11">
      <c r="A9" s="1"/>
      <c r="B9" s="39">
        <v>2015</v>
      </c>
      <c r="C9" s="40">
        <v>1494628.2273585796</v>
      </c>
      <c r="D9" s="40">
        <f t="shared" ref="D9:D32" si="0">IF(MOD(B9,4)&lt;&gt;0,$E$39,$E$40)</f>
        <v>1001443</v>
      </c>
      <c r="E9" s="41">
        <f>ROUND(C9/D9,2)</f>
        <v>1.49</v>
      </c>
      <c r="F9" s="41">
        <f>ROUND(E9/(1-VLOOKUP(B9,'Reserve Shortage'!$B$8:$E$28,4))-E9,2)</f>
        <v>0.32</v>
      </c>
      <c r="G9" s="41">
        <f>E9+F9</f>
        <v>1.81</v>
      </c>
      <c r="H9" s="41">
        <f>ROUND(INDEX('Inter-Hour Costs'!$C:$C,MATCH($B9,'Inter-Hour Costs'!$B:$B,0)),2)</f>
        <v>0.71</v>
      </c>
      <c r="I9" s="45">
        <f>ROUND(G9+H9,2)</f>
        <v>2.52</v>
      </c>
      <c r="J9" s="7"/>
    </row>
    <row r="10" spans="1:11">
      <c r="A10" s="1"/>
      <c r="B10" s="38">
        <f t="shared" ref="B10:B32" si="1">B9+1</f>
        <v>2016</v>
      </c>
      <c r="C10" s="36">
        <v>1155199.5875492096</v>
      </c>
      <c r="D10" s="36">
        <f t="shared" si="0"/>
        <v>1004187</v>
      </c>
      <c r="E10" s="37">
        <f t="shared" ref="E10:E32" si="2">ROUND(C10/D10,2)</f>
        <v>1.1499999999999999</v>
      </c>
      <c r="F10" s="37">
        <f>ROUND(E10/(1-VLOOKUP(B10,'Reserve Shortage'!$B$8:$E$28,4))-E10,2)</f>
        <v>0.22</v>
      </c>
      <c r="G10" s="37">
        <f t="shared" ref="G10:G32" si="3">E10+F10</f>
        <v>1.3699999999999999</v>
      </c>
      <c r="H10" s="37">
        <f>ROUND(INDEX('Inter-Hour Costs'!$C:$C,MATCH($B10,'Inter-Hour Costs'!$B:$B,0)),2)</f>
        <v>0.72</v>
      </c>
      <c r="I10" s="46">
        <f t="shared" ref="I10:I32" si="4">ROUND(G10+H10,2)</f>
        <v>2.09</v>
      </c>
      <c r="J10" s="7"/>
    </row>
    <row r="11" spans="1:11">
      <c r="A11" s="1"/>
      <c r="B11" s="38">
        <f t="shared" si="1"/>
        <v>2017</v>
      </c>
      <c r="C11" s="36">
        <v>1192530.002010107</v>
      </c>
      <c r="D11" s="36">
        <f t="shared" si="0"/>
        <v>1001443</v>
      </c>
      <c r="E11" s="37">
        <f t="shared" si="2"/>
        <v>1.19</v>
      </c>
      <c r="F11" s="37">
        <f>ROUND(E11/(1-VLOOKUP(B11,'Reserve Shortage'!$B$8:$E$28,4))-E11,2)</f>
        <v>0.25</v>
      </c>
      <c r="G11" s="37">
        <f t="shared" si="3"/>
        <v>1.44</v>
      </c>
      <c r="H11" s="37">
        <f>ROUND(INDEX('Inter-Hour Costs'!$C:$C,MATCH($B11,'Inter-Hour Costs'!$B:$B,0)),2)</f>
        <v>0.73</v>
      </c>
      <c r="I11" s="46">
        <f t="shared" si="4"/>
        <v>2.17</v>
      </c>
      <c r="J11" s="7"/>
    </row>
    <row r="12" spans="1:11">
      <c r="B12" s="38">
        <f t="shared" si="1"/>
        <v>2018</v>
      </c>
      <c r="C12" s="36">
        <v>1610360.2009699345</v>
      </c>
      <c r="D12" s="36">
        <f t="shared" si="0"/>
        <v>1001443</v>
      </c>
      <c r="E12" s="37">
        <f t="shared" si="2"/>
        <v>1.61</v>
      </c>
      <c r="F12" s="37">
        <f>ROUND(E12/(1-VLOOKUP(B12,'Reserve Shortage'!$B$8:$E$28,4))-E12,2)</f>
        <v>0.35</v>
      </c>
      <c r="G12" s="37">
        <f t="shared" si="3"/>
        <v>1.96</v>
      </c>
      <c r="H12" s="37">
        <f>ROUND(INDEX('Inter-Hour Costs'!$C:$C,MATCH($B12,'Inter-Hour Costs'!$B:$B,0)),2)</f>
        <v>0.75</v>
      </c>
      <c r="I12" s="46">
        <f t="shared" si="4"/>
        <v>2.71</v>
      </c>
      <c r="J12" s="7"/>
      <c r="K12" s="6"/>
    </row>
    <row r="13" spans="1:11">
      <c r="B13" s="38">
        <f t="shared" si="1"/>
        <v>2019</v>
      </c>
      <c r="C13" s="36">
        <v>2129478.2390604019</v>
      </c>
      <c r="D13" s="36">
        <f t="shared" si="0"/>
        <v>1001443</v>
      </c>
      <c r="E13" s="37">
        <f t="shared" si="2"/>
        <v>2.13</v>
      </c>
      <c r="F13" s="37">
        <f>ROUND(E13/(1-VLOOKUP(B13,'Reserve Shortage'!$B$8:$E$28,4))-E13,2)</f>
        <v>0.28000000000000003</v>
      </c>
      <c r="G13" s="37">
        <f t="shared" si="3"/>
        <v>2.41</v>
      </c>
      <c r="H13" s="37">
        <f>ROUND(INDEX('Inter-Hour Costs'!$C:$C,MATCH($B13,'Inter-Hour Costs'!$B:$B,0)),2)</f>
        <v>0.76</v>
      </c>
      <c r="I13" s="46">
        <f t="shared" si="4"/>
        <v>3.17</v>
      </c>
      <c r="J13" s="7"/>
      <c r="K13" s="6"/>
    </row>
    <row r="14" spans="1:11">
      <c r="B14" s="38">
        <f t="shared" si="1"/>
        <v>2020</v>
      </c>
      <c r="C14" s="36">
        <v>2001156.5126695633</v>
      </c>
      <c r="D14" s="36">
        <f t="shared" si="0"/>
        <v>1004187</v>
      </c>
      <c r="E14" s="37">
        <f t="shared" si="2"/>
        <v>1.99</v>
      </c>
      <c r="F14" s="37">
        <f>ROUND(E14/(1-VLOOKUP(B14,'Reserve Shortage'!$B$8:$E$28,4))-E14,2)</f>
        <v>0.27</v>
      </c>
      <c r="G14" s="37">
        <f t="shared" si="3"/>
        <v>2.2599999999999998</v>
      </c>
      <c r="H14" s="37">
        <f>ROUND(INDEX('Inter-Hour Costs'!$C:$C,MATCH($B14,'Inter-Hour Costs'!$B:$B,0)),2)</f>
        <v>0.78</v>
      </c>
      <c r="I14" s="46">
        <f t="shared" si="4"/>
        <v>3.04</v>
      </c>
      <c r="J14" s="7"/>
      <c r="K14" s="6"/>
    </row>
    <row r="15" spans="1:11">
      <c r="A15" s="1"/>
      <c r="B15" s="38">
        <f t="shared" si="1"/>
        <v>2021</v>
      </c>
      <c r="C15" s="36">
        <v>1866454.7630701065</v>
      </c>
      <c r="D15" s="36">
        <f t="shared" si="0"/>
        <v>1001443</v>
      </c>
      <c r="E15" s="37">
        <f t="shared" si="2"/>
        <v>1.86</v>
      </c>
      <c r="F15" s="37">
        <f>ROUND(E15/(1-VLOOKUP(B15,'Reserve Shortage'!$B$8:$E$28,4))-E15,2)</f>
        <v>0.5</v>
      </c>
      <c r="G15" s="37">
        <f t="shared" si="3"/>
        <v>2.3600000000000003</v>
      </c>
      <c r="H15" s="37">
        <f>ROUND(INDEX('Inter-Hour Costs'!$C:$C,MATCH($B15,'Inter-Hour Costs'!$B:$B,0)),2)</f>
        <v>0.79</v>
      </c>
      <c r="I15" s="46">
        <f t="shared" si="4"/>
        <v>3.15</v>
      </c>
      <c r="J15" s="7"/>
      <c r="K15" s="6"/>
    </row>
    <row r="16" spans="1:11">
      <c r="A16" s="1"/>
      <c r="B16" s="38">
        <f t="shared" si="1"/>
        <v>2022</v>
      </c>
      <c r="C16" s="36">
        <v>1832926.8528101444</v>
      </c>
      <c r="D16" s="36">
        <f t="shared" si="0"/>
        <v>1001443</v>
      </c>
      <c r="E16" s="37">
        <f t="shared" si="2"/>
        <v>1.83</v>
      </c>
      <c r="F16" s="37">
        <f>ROUND(E16/(1-VLOOKUP(B16,'Reserve Shortage'!$B$8:$E$28,4))-E16,2)</f>
        <v>0.95</v>
      </c>
      <c r="G16" s="37">
        <f t="shared" si="3"/>
        <v>2.7800000000000002</v>
      </c>
      <c r="H16" s="37">
        <f>ROUND(INDEX('Inter-Hour Costs'!$C:$C,MATCH($B16,'Inter-Hour Costs'!$B:$B,0)),2)</f>
        <v>0.81</v>
      </c>
      <c r="I16" s="46">
        <f t="shared" si="4"/>
        <v>3.59</v>
      </c>
      <c r="J16" s="7"/>
      <c r="K16" s="6"/>
    </row>
    <row r="17" spans="1:11">
      <c r="A17" s="1"/>
      <c r="B17" s="38">
        <f t="shared" si="1"/>
        <v>2023</v>
      </c>
      <c r="C17" s="36">
        <v>2250491.6580700874</v>
      </c>
      <c r="D17" s="36">
        <f t="shared" si="0"/>
        <v>1001443</v>
      </c>
      <c r="E17" s="37">
        <f t="shared" si="2"/>
        <v>2.25</v>
      </c>
      <c r="F17" s="37">
        <f>ROUND(E17/(1-VLOOKUP(B17,'Reserve Shortage'!$B$8:$E$28,4))-E17,2)</f>
        <v>0.84</v>
      </c>
      <c r="G17" s="37">
        <f t="shared" si="3"/>
        <v>3.09</v>
      </c>
      <c r="H17" s="37">
        <f>ROUND(INDEX('Inter-Hour Costs'!$C:$C,MATCH($B17,'Inter-Hour Costs'!$B:$B,0)),2)</f>
        <v>0.82</v>
      </c>
      <c r="I17" s="46">
        <f t="shared" si="4"/>
        <v>3.91</v>
      </c>
      <c r="J17" s="7"/>
      <c r="K17" s="6"/>
    </row>
    <row r="18" spans="1:11">
      <c r="A18" s="1"/>
      <c r="B18" s="38">
        <f t="shared" si="1"/>
        <v>2024</v>
      </c>
      <c r="C18" s="36">
        <v>1944404.5824201107</v>
      </c>
      <c r="D18" s="36">
        <f t="shared" si="0"/>
        <v>1004187</v>
      </c>
      <c r="E18" s="37">
        <f t="shared" si="2"/>
        <v>1.94</v>
      </c>
      <c r="F18" s="37">
        <f>ROUND(E18/(1-VLOOKUP(B18,'Reserve Shortage'!$B$8:$E$28,4))-E18,2)</f>
        <v>0.94</v>
      </c>
      <c r="G18" s="37">
        <f t="shared" si="3"/>
        <v>2.88</v>
      </c>
      <c r="H18" s="37">
        <f>ROUND(INDEX('Inter-Hour Costs'!$C:$C,MATCH($B18,'Inter-Hour Costs'!$B:$B,0)),2)</f>
        <v>0.84</v>
      </c>
      <c r="I18" s="46">
        <f t="shared" si="4"/>
        <v>3.72</v>
      </c>
      <c r="J18" s="7"/>
      <c r="K18" s="6"/>
    </row>
    <row r="19" spans="1:11">
      <c r="A19" s="1"/>
      <c r="B19" s="38">
        <f t="shared" si="1"/>
        <v>2025</v>
      </c>
      <c r="C19" s="36">
        <v>2300838.5920906067</v>
      </c>
      <c r="D19" s="36">
        <f>IF(MOD(B19,4)&lt;&gt;0,$E$39,$E$40)</f>
        <v>1001443</v>
      </c>
      <c r="E19" s="37">
        <f t="shared" si="2"/>
        <v>2.2999999999999998</v>
      </c>
      <c r="F19" s="37">
        <f>ROUND(E19/(1-VLOOKUP(B19,'Reserve Shortage'!$B$8:$E$28,4))-E19,2)</f>
        <v>0.76</v>
      </c>
      <c r="G19" s="37">
        <f t="shared" si="3"/>
        <v>3.0599999999999996</v>
      </c>
      <c r="H19" s="37">
        <f>ROUND(INDEX('Inter-Hour Costs'!$C:$C,MATCH($B19,'Inter-Hour Costs'!$B:$B,0)),2)</f>
        <v>0.86</v>
      </c>
      <c r="I19" s="46">
        <f t="shared" si="4"/>
        <v>3.92</v>
      </c>
      <c r="J19" s="7"/>
      <c r="K19" s="6"/>
    </row>
    <row r="20" spans="1:11">
      <c r="A20" s="1"/>
      <c r="B20" s="38">
        <f t="shared" si="1"/>
        <v>2026</v>
      </c>
      <c r="C20" s="36">
        <v>1921860.4695096016</v>
      </c>
      <c r="D20" s="36">
        <f t="shared" si="0"/>
        <v>1001443</v>
      </c>
      <c r="E20" s="37">
        <f t="shared" si="2"/>
        <v>1.92</v>
      </c>
      <c r="F20" s="37">
        <f>ROUND(E20/(1-VLOOKUP(B20,'Reserve Shortage'!$B$8:$E$28,4))-E20,2)</f>
        <v>0.66</v>
      </c>
      <c r="G20" s="37">
        <f t="shared" si="3"/>
        <v>2.58</v>
      </c>
      <c r="H20" s="37">
        <f>ROUND(INDEX('Inter-Hour Costs'!$C:$C,MATCH($B20,'Inter-Hour Costs'!$B:$B,0)),2)</f>
        <v>0.87</v>
      </c>
      <c r="I20" s="46">
        <f t="shared" si="4"/>
        <v>3.45</v>
      </c>
      <c r="J20" s="7"/>
      <c r="K20" s="6"/>
    </row>
    <row r="21" spans="1:11">
      <c r="B21" s="38">
        <f t="shared" si="1"/>
        <v>2027</v>
      </c>
      <c r="C21" s="36">
        <v>2885353.9582695961</v>
      </c>
      <c r="D21" s="36">
        <f t="shared" si="0"/>
        <v>1001443</v>
      </c>
      <c r="E21" s="37">
        <f t="shared" si="2"/>
        <v>2.88</v>
      </c>
      <c r="F21" s="37">
        <f>ROUND(E21/(1-VLOOKUP(B21,'Reserve Shortage'!$B$8:$E$28,4))-E21,2)</f>
        <v>0.78</v>
      </c>
      <c r="G21" s="37">
        <f t="shared" si="3"/>
        <v>3.66</v>
      </c>
      <c r="H21" s="37">
        <f>ROUND(INDEX('Inter-Hour Costs'!$C:$C,MATCH($B21,'Inter-Hour Costs'!$B:$B,0)),2)</f>
        <v>0.89</v>
      </c>
      <c r="I21" s="46">
        <f t="shared" si="4"/>
        <v>4.55</v>
      </c>
      <c r="J21" s="7"/>
      <c r="K21" s="6"/>
    </row>
    <row r="22" spans="1:11">
      <c r="B22" s="38">
        <f t="shared" si="1"/>
        <v>2028</v>
      </c>
      <c r="C22" s="36">
        <v>3298737.0558404922</v>
      </c>
      <c r="D22" s="36">
        <f t="shared" si="0"/>
        <v>1004187</v>
      </c>
      <c r="E22" s="37">
        <f t="shared" si="2"/>
        <v>3.28</v>
      </c>
      <c r="F22" s="37">
        <f>ROUND(E22/(1-VLOOKUP(B22,'Reserve Shortage'!$B$8:$E$28,4))-E22,2)</f>
        <v>0.25</v>
      </c>
      <c r="G22" s="37">
        <f t="shared" si="3"/>
        <v>3.53</v>
      </c>
      <c r="H22" s="37">
        <f>ROUND(INDEX('Inter-Hour Costs'!$C:$C,MATCH($B22,'Inter-Hour Costs'!$B:$B,0)),2)</f>
        <v>0.91</v>
      </c>
      <c r="I22" s="46">
        <f t="shared" si="4"/>
        <v>4.4400000000000004</v>
      </c>
      <c r="J22" s="7"/>
      <c r="K22" s="6"/>
    </row>
    <row r="23" spans="1:11">
      <c r="B23" s="38">
        <f t="shared" si="1"/>
        <v>2029</v>
      </c>
      <c r="C23" s="36">
        <v>3549527.6236200333</v>
      </c>
      <c r="D23" s="36">
        <f t="shared" si="0"/>
        <v>1001443</v>
      </c>
      <c r="E23" s="37">
        <f t="shared" si="2"/>
        <v>3.54</v>
      </c>
      <c r="F23" s="37">
        <f>ROUND(E23/(1-VLOOKUP(B23,'Reserve Shortage'!$B$8:$E$28,4))-E23,2)</f>
        <v>0.26</v>
      </c>
      <c r="G23" s="37">
        <f t="shared" si="3"/>
        <v>3.8</v>
      </c>
      <c r="H23" s="37">
        <f>ROUND(INDEX('Inter-Hour Costs'!$C:$C,MATCH($B23,'Inter-Hour Costs'!$B:$B,0)),2)</f>
        <v>0.93</v>
      </c>
      <c r="I23" s="46">
        <f t="shared" si="4"/>
        <v>4.7300000000000004</v>
      </c>
      <c r="J23" s="7"/>
      <c r="K23" s="6"/>
    </row>
    <row r="24" spans="1:11">
      <c r="B24" s="38">
        <f t="shared" si="1"/>
        <v>2030</v>
      </c>
      <c r="C24" s="36">
        <v>3975516.9142107964</v>
      </c>
      <c r="D24" s="36">
        <f t="shared" si="0"/>
        <v>1001443</v>
      </c>
      <c r="E24" s="37">
        <f t="shared" si="2"/>
        <v>3.97</v>
      </c>
      <c r="F24" s="37">
        <f>ROUND(E24/(1-VLOOKUP(B24,'Reserve Shortage'!$B$8:$E$28,4))-E24,2)</f>
        <v>0.18</v>
      </c>
      <c r="G24" s="37">
        <f t="shared" si="3"/>
        <v>4.1500000000000004</v>
      </c>
      <c r="H24" s="37">
        <f>ROUND(INDEX('Inter-Hour Costs'!$C:$C,MATCH($B24,'Inter-Hour Costs'!$B:$B,0)),2)</f>
        <v>0.94</v>
      </c>
      <c r="I24" s="46">
        <f t="shared" si="4"/>
        <v>5.09</v>
      </c>
      <c r="J24" s="7"/>
      <c r="K24" s="6"/>
    </row>
    <row r="25" spans="1:11">
      <c r="B25" s="38">
        <f t="shared" si="1"/>
        <v>2031</v>
      </c>
      <c r="C25" s="36">
        <v>4116188.1434807777</v>
      </c>
      <c r="D25" s="36">
        <f t="shared" si="0"/>
        <v>1001443</v>
      </c>
      <c r="E25" s="37">
        <f t="shared" si="2"/>
        <v>4.1100000000000003</v>
      </c>
      <c r="F25" s="37">
        <f>ROUND(E25/(1-VLOOKUP(B25,'Reserve Shortage'!$B$8:$E$28,4))-E25,2)</f>
        <v>0.24</v>
      </c>
      <c r="G25" s="37">
        <f t="shared" si="3"/>
        <v>4.3500000000000005</v>
      </c>
      <c r="H25" s="37">
        <f>ROUND(INDEX('Inter-Hour Costs'!$C:$C,MATCH($B25,'Inter-Hour Costs'!$B:$B,0)),2)</f>
        <v>0.96</v>
      </c>
      <c r="I25" s="46">
        <f t="shared" si="4"/>
        <v>5.31</v>
      </c>
      <c r="J25" s="7"/>
      <c r="K25" s="6"/>
    </row>
    <row r="26" spans="1:11">
      <c r="B26" s="38">
        <f t="shared" si="1"/>
        <v>2032</v>
      </c>
      <c r="C26" s="36">
        <v>4171086.4287090302</v>
      </c>
      <c r="D26" s="36">
        <f t="shared" si="0"/>
        <v>1004187</v>
      </c>
      <c r="E26" s="37">
        <f t="shared" si="2"/>
        <v>4.1500000000000004</v>
      </c>
      <c r="F26" s="37">
        <f>ROUND(E26/(1-VLOOKUP(B26,'Reserve Shortage'!$B$8:$E$28,4))-E26,2)</f>
        <v>0.25</v>
      </c>
      <c r="G26" s="37">
        <f t="shared" si="3"/>
        <v>4.4000000000000004</v>
      </c>
      <c r="H26" s="37">
        <f>ROUND(INDEX('Inter-Hour Costs'!$C:$C,MATCH($B26,'Inter-Hour Costs'!$B:$B,0)),2)</f>
        <v>0.98</v>
      </c>
      <c r="I26" s="46">
        <f t="shared" si="4"/>
        <v>5.38</v>
      </c>
      <c r="J26" s="7"/>
      <c r="K26" s="6"/>
    </row>
    <row r="27" spans="1:11">
      <c r="B27" s="38">
        <f t="shared" si="1"/>
        <v>2033</v>
      </c>
      <c r="C27" s="36">
        <v>4303244.0267505646</v>
      </c>
      <c r="D27" s="36">
        <f t="shared" si="0"/>
        <v>1001443</v>
      </c>
      <c r="E27" s="37">
        <f t="shared" si="2"/>
        <v>4.3</v>
      </c>
      <c r="F27" s="37">
        <f>ROUND(E27/(1-VLOOKUP(B27,'Reserve Shortage'!$B$8:$E$28,4))-E27,2)</f>
        <v>0.27</v>
      </c>
      <c r="G27" s="37">
        <f t="shared" si="3"/>
        <v>4.57</v>
      </c>
      <c r="H27" s="37">
        <f>ROUND(INDEX('Inter-Hour Costs'!$C:$C,MATCH($B27,'Inter-Hour Costs'!$B:$B,0)),2)</f>
        <v>1</v>
      </c>
      <c r="I27" s="46">
        <f t="shared" si="4"/>
        <v>5.57</v>
      </c>
      <c r="J27" s="7"/>
      <c r="K27" s="6"/>
    </row>
    <row r="28" spans="1:11">
      <c r="B28" s="38">
        <f t="shared" si="1"/>
        <v>2034</v>
      </c>
      <c r="C28" s="36">
        <v>4494389.4861497879</v>
      </c>
      <c r="D28" s="36">
        <f t="shared" si="0"/>
        <v>1001443</v>
      </c>
      <c r="E28" s="37">
        <f t="shared" si="2"/>
        <v>4.49</v>
      </c>
      <c r="F28" s="37">
        <f>ROUND(E28/(1-VLOOKUP(B28,'Reserve Shortage'!$B$8:$E$28,4))-E28,2)</f>
        <v>0.27</v>
      </c>
      <c r="G28" s="37">
        <f t="shared" si="3"/>
        <v>4.76</v>
      </c>
      <c r="H28" s="37">
        <f>ROUND(INDEX('Inter-Hour Costs'!$C:$C,MATCH($B28,'Inter-Hour Costs'!$B:$B,0)),2)</f>
        <v>1.02</v>
      </c>
      <c r="I28" s="46">
        <f t="shared" si="4"/>
        <v>5.78</v>
      </c>
      <c r="J28" s="7"/>
      <c r="K28" s="6"/>
    </row>
    <row r="29" spans="1:11">
      <c r="B29" s="38">
        <f t="shared" si="1"/>
        <v>2035</v>
      </c>
      <c r="C29" s="36">
        <v>4691985.8928499222</v>
      </c>
      <c r="D29" s="36">
        <f t="shared" si="0"/>
        <v>1001443</v>
      </c>
      <c r="E29" s="37">
        <f t="shared" si="2"/>
        <v>4.6900000000000004</v>
      </c>
      <c r="F29" s="37">
        <f>ROUND(E29/(1-VLOOKUP(B29,'Reserve Shortage'!$B$8:$E$28,4))-E29,2)</f>
        <v>0.28000000000000003</v>
      </c>
      <c r="G29" s="37">
        <f t="shared" si="3"/>
        <v>4.9700000000000006</v>
      </c>
      <c r="H29" s="37">
        <f>ROUND(INDEX('Inter-Hour Costs'!$C:$C,MATCH($B29,'Inter-Hour Costs'!$B:$B,0)),2)</f>
        <v>1.04</v>
      </c>
      <c r="I29" s="46">
        <f t="shared" si="4"/>
        <v>6.01</v>
      </c>
      <c r="J29" s="7"/>
      <c r="K29" s="6"/>
    </row>
    <row r="30" spans="1:11">
      <c r="B30" s="38">
        <f t="shared" si="1"/>
        <v>2036</v>
      </c>
      <c r="C30" s="36">
        <v>5004560.8931789398</v>
      </c>
      <c r="D30" s="36">
        <f t="shared" si="0"/>
        <v>1004187</v>
      </c>
      <c r="E30" s="37">
        <f t="shared" si="2"/>
        <v>4.9800000000000004</v>
      </c>
      <c r="F30" s="37">
        <f>ROUND(E30/(1-VLOOKUP(B30,'Reserve Shortage'!$B$8:$E$28,4))-E30,2)</f>
        <v>0.3</v>
      </c>
      <c r="G30" s="37">
        <f t="shared" si="3"/>
        <v>5.28</v>
      </c>
      <c r="H30" s="37">
        <f>ROUND(INDEX('Inter-Hour Costs'!$C:$C,MATCH($B30,'Inter-Hour Costs'!$B:$B,0)),2)</f>
        <v>1.06</v>
      </c>
      <c r="I30" s="46">
        <f t="shared" si="4"/>
        <v>6.34</v>
      </c>
      <c r="J30" s="7"/>
      <c r="K30" s="6"/>
    </row>
    <row r="31" spans="1:11">
      <c r="B31" s="38">
        <f t="shared" si="1"/>
        <v>2037</v>
      </c>
      <c r="C31" s="36">
        <v>5040240.2268400192</v>
      </c>
      <c r="D31" s="36">
        <f t="shared" si="0"/>
        <v>1001443</v>
      </c>
      <c r="E31" s="37">
        <f t="shared" si="2"/>
        <v>5.03</v>
      </c>
      <c r="F31" s="37">
        <f>ROUND(E31/(1-VLOOKUP(B31,'Reserve Shortage'!$B$8:$E$28,4))-E31,2)</f>
        <v>0.3</v>
      </c>
      <c r="G31" s="37">
        <f t="shared" si="3"/>
        <v>5.33</v>
      </c>
      <c r="H31" s="37">
        <f>ROUND(INDEX('Inter-Hour Costs'!$C:$C,MATCH($B31,'Inter-Hour Costs'!$B:$B,0)),2)</f>
        <v>1.08</v>
      </c>
      <c r="I31" s="46">
        <f t="shared" si="4"/>
        <v>6.41</v>
      </c>
      <c r="J31" s="7"/>
      <c r="K31" s="6"/>
    </row>
    <row r="32" spans="1:11">
      <c r="B32" s="42">
        <f t="shared" si="1"/>
        <v>2038</v>
      </c>
      <c r="C32" s="43">
        <v>5249814.3830595016</v>
      </c>
      <c r="D32" s="43">
        <f t="shared" si="0"/>
        <v>1001443</v>
      </c>
      <c r="E32" s="44">
        <f t="shared" si="2"/>
        <v>5.24</v>
      </c>
      <c r="F32" s="44">
        <f>ROUND(E32/(1-VLOOKUP(B32,'Reserve Shortage'!$B$8:$E$28,4))-E32,2)</f>
        <v>0.31</v>
      </c>
      <c r="G32" s="44">
        <f t="shared" si="3"/>
        <v>5.55</v>
      </c>
      <c r="H32" s="44">
        <f>ROUND(INDEX('Inter-Hour Costs'!$C:$C,MATCH($B32,'Inter-Hour Costs'!$B:$B,0)),2)</f>
        <v>1.1000000000000001</v>
      </c>
      <c r="I32" s="47">
        <f t="shared" si="4"/>
        <v>6.65</v>
      </c>
      <c r="J32" s="7"/>
      <c r="K32" s="6"/>
    </row>
    <row r="33" spans="1:11">
      <c r="B33" s="8"/>
      <c r="D33" s="1"/>
      <c r="F33" s="5"/>
      <c r="G33" s="5"/>
      <c r="H33" s="5"/>
      <c r="I33" s="5"/>
      <c r="J33" s="7"/>
      <c r="K33" s="6"/>
    </row>
    <row r="34" spans="1:11">
      <c r="B34" s="2" t="str">
        <f>"20-year ("&amp;TEXT(B9,"#")&amp;" - "&amp;TEXT(B28,"#")&amp;")  Nominal Levelized Wind Integration Costs at "&amp;TEXT(K35,"0.000%")&amp;" Discount Rate"</f>
        <v>20-year (2015 - 2034)  Nominal Levelized Wind Integration Costs at 6.882% Discount Rate</v>
      </c>
      <c r="K34" s="1" t="s">
        <v>47</v>
      </c>
    </row>
    <row r="35" spans="1:11">
      <c r="B35" s="2" t="s">
        <v>5</v>
      </c>
      <c r="I35" s="5">
        <f>PMT($K$35,COUNT(I9:I28),-NPV($K$35,I9:I28))</f>
        <v>3.5104549724065581</v>
      </c>
      <c r="K35" s="48">
        <v>6.8820000000000006E-2</v>
      </c>
    </row>
    <row r="37" spans="1:11">
      <c r="B37" s="1" t="s">
        <v>54</v>
      </c>
      <c r="C37" s="1"/>
    </row>
    <row r="38" spans="1:11">
      <c r="A38" s="1"/>
      <c r="B38" s="4">
        <v>0.4</v>
      </c>
      <c r="C38" s="1" t="s">
        <v>4</v>
      </c>
      <c r="D38" s="1"/>
      <c r="G38" s="1"/>
      <c r="I38" s="1"/>
      <c r="J38" s="1"/>
    </row>
    <row r="39" spans="1:11">
      <c r="A39" s="1"/>
      <c r="B39" s="1">
        <v>8760</v>
      </c>
      <c r="C39" s="1" t="s">
        <v>3</v>
      </c>
      <c r="D39" s="1"/>
      <c r="E39" s="1">
        <f>ROUND(B38*B39*B40,0)</f>
        <v>1001443</v>
      </c>
      <c r="F39" s="1" t="s">
        <v>1</v>
      </c>
      <c r="G39" s="1"/>
      <c r="I39" s="1"/>
      <c r="J39" s="1"/>
    </row>
    <row r="40" spans="1:11">
      <c r="A40" s="1"/>
      <c r="B40" s="3">
        <v>285.8</v>
      </c>
      <c r="C40" s="1" t="s">
        <v>2</v>
      </c>
      <c r="D40" s="1"/>
      <c r="E40" s="1">
        <f>ROUND(E39*8784/8760,0)</f>
        <v>1004187</v>
      </c>
      <c r="F40" s="1" t="s">
        <v>0</v>
      </c>
      <c r="G40" s="1"/>
      <c r="I40" s="1"/>
      <c r="J40" s="1"/>
    </row>
  </sheetData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0"/>
  <sheetViews>
    <sheetView topLeftCell="A2" zoomScaleNormal="100" zoomScaleSheetLayoutView="85" workbookViewId="0">
      <pane xSplit="2" ySplit="8" topLeftCell="C10" activePane="bottomRight" state="frozen"/>
      <selection activeCell="A2" sqref="A2"/>
      <selection pane="topRight" activeCell="C2" sqref="C2"/>
      <selection pane="bottomLeft" activeCell="A10" sqref="A10"/>
      <selection pane="bottomRight" activeCell="H27" sqref="H27"/>
    </sheetView>
  </sheetViews>
  <sheetFormatPr defaultColWidth="8" defaultRowHeight="12.75"/>
  <cols>
    <col min="1" max="1" width="1.28515625" style="19" customWidth="1"/>
    <col min="2" max="2" width="9.28515625" style="19" customWidth="1"/>
    <col min="3" max="3" width="15.7109375" style="19" customWidth="1"/>
    <col min="4" max="4" width="1.28515625" style="19" customWidth="1"/>
    <col min="5" max="6" width="15.7109375" style="19" customWidth="1"/>
    <col min="7" max="16384" width="8" style="19"/>
  </cols>
  <sheetData>
    <row r="1" spans="2:13" hidden="1">
      <c r="B1" s="17" t="s">
        <v>14</v>
      </c>
      <c r="C1" s="18"/>
    </row>
    <row r="2" spans="2:13">
      <c r="B2" s="17"/>
      <c r="C2" s="18"/>
    </row>
    <row r="3" spans="2:13" hidden="1">
      <c r="B3" s="17" t="s">
        <v>15</v>
      </c>
      <c r="C3" s="18"/>
    </row>
    <row r="4" spans="2:13">
      <c r="B4" s="17" t="s">
        <v>13</v>
      </c>
      <c r="C4" s="18"/>
      <c r="D4" s="18"/>
      <c r="E4" s="18"/>
      <c r="F4" s="18"/>
    </row>
    <row r="5" spans="2:13">
      <c r="B5" s="17" t="s">
        <v>6</v>
      </c>
      <c r="C5" s="18"/>
      <c r="D5" s="18"/>
      <c r="E5" s="18"/>
      <c r="F5" s="18"/>
    </row>
    <row r="6" spans="2:13">
      <c r="B6" s="17"/>
      <c r="C6" s="18"/>
    </row>
    <row r="7" spans="2:13">
      <c r="B7" s="20"/>
      <c r="C7" s="20"/>
      <c r="D7" s="21"/>
    </row>
    <row r="8" spans="2:13" ht="25.5">
      <c r="B8" s="22" t="s">
        <v>12</v>
      </c>
      <c r="C8" s="23" t="s">
        <v>16</v>
      </c>
      <c r="E8" s="24" t="s">
        <v>53</v>
      </c>
      <c r="F8" s="24"/>
    </row>
    <row r="9" spans="2:13" ht="18.75" customHeight="1">
      <c r="B9" s="25"/>
      <c r="C9" s="26" t="s">
        <v>17</v>
      </c>
      <c r="E9" s="27"/>
      <c r="F9" s="28"/>
    </row>
    <row r="10" spans="2:13">
      <c r="C10" s="29" t="s">
        <v>18</v>
      </c>
    </row>
    <row r="11" spans="2:13" ht="6" customHeight="1"/>
    <row r="12" spans="2:13">
      <c r="B12" s="85">
        <f>Summary!B9</f>
        <v>2015</v>
      </c>
      <c r="C12" s="31">
        <v>0.71</v>
      </c>
      <c r="E12" s="32">
        <f>B12</f>
        <v>2015</v>
      </c>
      <c r="F12" s="73"/>
      <c r="G12" s="34"/>
      <c r="I12" s="31"/>
      <c r="J12" s="34"/>
      <c r="K12" s="34"/>
      <c r="L12" s="34"/>
      <c r="M12" s="35"/>
    </row>
    <row r="13" spans="2:13">
      <c r="B13" s="30">
        <f t="shared" ref="B13:B35" si="0">B12+1</f>
        <v>2016</v>
      </c>
      <c r="C13" s="31">
        <f>C12*(1+$F13)</f>
        <v>0.7206499999999999</v>
      </c>
      <c r="E13" s="32">
        <f t="shared" ref="E13:E35" si="1">E12+1</f>
        <v>2016</v>
      </c>
      <c r="F13" s="73">
        <v>1.4999999999999999E-2</v>
      </c>
      <c r="I13" s="31"/>
    </row>
    <row r="14" spans="2:13">
      <c r="B14" s="30">
        <f t="shared" si="0"/>
        <v>2017</v>
      </c>
      <c r="C14" s="31">
        <f t="shared" ref="C14:C35" si="2">C13*(1+$F14)</f>
        <v>0.73362169999999993</v>
      </c>
      <c r="E14" s="32">
        <f t="shared" si="1"/>
        <v>2017</v>
      </c>
      <c r="F14" s="73">
        <v>1.7999999999999999E-2</v>
      </c>
    </row>
    <row r="15" spans="2:13">
      <c r="B15" s="30">
        <f t="shared" si="0"/>
        <v>2018</v>
      </c>
      <c r="C15" s="31">
        <f t="shared" si="2"/>
        <v>0.74756051229999987</v>
      </c>
      <c r="E15" s="32">
        <f t="shared" si="1"/>
        <v>2018</v>
      </c>
      <c r="F15" s="73">
        <v>1.9E-2</v>
      </c>
    </row>
    <row r="16" spans="2:13">
      <c r="B16" s="30">
        <f t="shared" si="0"/>
        <v>2019</v>
      </c>
      <c r="C16" s="31">
        <f t="shared" si="2"/>
        <v>0.76101660152139983</v>
      </c>
      <c r="E16" s="32">
        <f t="shared" si="1"/>
        <v>2019</v>
      </c>
      <c r="F16" s="73">
        <v>1.7999999999999999E-2</v>
      </c>
    </row>
    <row r="17" spans="2:6">
      <c r="B17" s="30">
        <f t="shared" si="0"/>
        <v>2020</v>
      </c>
      <c r="C17" s="31">
        <f t="shared" si="2"/>
        <v>0.77547591695030638</v>
      </c>
      <c r="E17" s="32">
        <f t="shared" si="1"/>
        <v>2020</v>
      </c>
      <c r="F17" s="73">
        <v>1.9E-2</v>
      </c>
    </row>
    <row r="18" spans="2:6">
      <c r="B18" s="30">
        <f t="shared" si="0"/>
        <v>2021</v>
      </c>
      <c r="C18" s="31">
        <f t="shared" si="2"/>
        <v>0.79098543528931253</v>
      </c>
      <c r="E18" s="32">
        <f t="shared" si="1"/>
        <v>2021</v>
      </c>
      <c r="F18" s="73">
        <v>0.02</v>
      </c>
    </row>
    <row r="19" spans="2:6">
      <c r="B19" s="30">
        <f t="shared" si="0"/>
        <v>2022</v>
      </c>
      <c r="C19" s="31">
        <f t="shared" si="2"/>
        <v>0.80680514399509884</v>
      </c>
      <c r="E19" s="32">
        <f t="shared" si="1"/>
        <v>2022</v>
      </c>
      <c r="F19" s="73">
        <v>0.02</v>
      </c>
    </row>
    <row r="20" spans="2:6">
      <c r="B20" s="30">
        <f t="shared" si="0"/>
        <v>2023</v>
      </c>
      <c r="C20" s="31">
        <f t="shared" si="2"/>
        <v>0.82294124687500081</v>
      </c>
      <c r="E20" s="32">
        <f t="shared" si="1"/>
        <v>2023</v>
      </c>
      <c r="F20" s="73">
        <v>0.02</v>
      </c>
    </row>
    <row r="21" spans="2:6">
      <c r="B21" s="30">
        <f t="shared" si="0"/>
        <v>2024</v>
      </c>
      <c r="C21" s="31">
        <f t="shared" si="2"/>
        <v>0.84022301305937575</v>
      </c>
      <c r="E21" s="32">
        <f t="shared" si="1"/>
        <v>2024</v>
      </c>
      <c r="F21" s="73">
        <v>2.1000000000000001E-2</v>
      </c>
    </row>
    <row r="22" spans="2:6">
      <c r="B22" s="30">
        <f t="shared" si="0"/>
        <v>2025</v>
      </c>
      <c r="C22" s="31">
        <f t="shared" si="2"/>
        <v>0.85702747332056328</v>
      </c>
      <c r="E22" s="32">
        <f t="shared" si="1"/>
        <v>2025</v>
      </c>
      <c r="F22" s="73">
        <v>0.02</v>
      </c>
    </row>
    <row r="23" spans="2:6">
      <c r="B23" s="30">
        <f t="shared" si="0"/>
        <v>2026</v>
      </c>
      <c r="C23" s="31">
        <f t="shared" si="2"/>
        <v>0.87416802278697459</v>
      </c>
      <c r="E23" s="32">
        <f t="shared" si="1"/>
        <v>2026</v>
      </c>
      <c r="F23" s="73">
        <v>0.02</v>
      </c>
    </row>
    <row r="24" spans="2:6">
      <c r="B24" s="30">
        <f t="shared" si="0"/>
        <v>2027</v>
      </c>
      <c r="C24" s="31">
        <f t="shared" si="2"/>
        <v>0.89165138324271409</v>
      </c>
      <c r="E24" s="32">
        <f t="shared" si="1"/>
        <v>2027</v>
      </c>
      <c r="F24" s="73">
        <v>0.02</v>
      </c>
    </row>
    <row r="25" spans="2:6">
      <c r="B25" s="30">
        <f t="shared" si="0"/>
        <v>2028</v>
      </c>
      <c r="C25" s="31">
        <f t="shared" si="2"/>
        <v>0.90859275952432561</v>
      </c>
      <c r="E25" s="32">
        <f t="shared" si="1"/>
        <v>2028</v>
      </c>
      <c r="F25" s="73">
        <v>1.9E-2</v>
      </c>
    </row>
    <row r="26" spans="2:6">
      <c r="B26" s="30">
        <f t="shared" si="0"/>
        <v>2029</v>
      </c>
      <c r="C26" s="31">
        <f t="shared" si="2"/>
        <v>0.92585602195528771</v>
      </c>
      <c r="E26" s="32">
        <f t="shared" si="1"/>
        <v>2029</v>
      </c>
      <c r="F26" s="73">
        <v>1.9E-2</v>
      </c>
    </row>
    <row r="27" spans="2:6">
      <c r="B27" s="30">
        <f t="shared" si="0"/>
        <v>2030</v>
      </c>
      <c r="C27" s="31">
        <f t="shared" si="2"/>
        <v>0.94344728637243813</v>
      </c>
      <c r="E27" s="32">
        <f t="shared" si="1"/>
        <v>2030</v>
      </c>
      <c r="F27" s="73">
        <v>1.9E-2</v>
      </c>
    </row>
    <row r="28" spans="2:6">
      <c r="B28" s="30">
        <f t="shared" si="0"/>
        <v>2031</v>
      </c>
      <c r="C28" s="31">
        <f t="shared" si="2"/>
        <v>0.9613727848135144</v>
      </c>
      <c r="E28" s="32">
        <f t="shared" si="1"/>
        <v>2031</v>
      </c>
      <c r="F28" s="73">
        <v>1.9E-2</v>
      </c>
    </row>
    <row r="29" spans="2:6">
      <c r="B29" s="30">
        <f t="shared" si="0"/>
        <v>2032</v>
      </c>
      <c r="C29" s="31">
        <f t="shared" si="2"/>
        <v>0.97963886772497111</v>
      </c>
      <c r="E29" s="32">
        <f t="shared" si="1"/>
        <v>2032</v>
      </c>
      <c r="F29" s="73">
        <v>1.9E-2</v>
      </c>
    </row>
    <row r="30" spans="2:6">
      <c r="B30" s="30">
        <f t="shared" si="0"/>
        <v>2033</v>
      </c>
      <c r="C30" s="31">
        <f t="shared" si="2"/>
        <v>0.9992316450794706</v>
      </c>
      <c r="E30" s="32">
        <f t="shared" si="1"/>
        <v>2033</v>
      </c>
      <c r="F30" s="73">
        <v>0.02</v>
      </c>
    </row>
    <row r="31" spans="2:6">
      <c r="B31" s="30">
        <f t="shared" si="0"/>
        <v>2034</v>
      </c>
      <c r="C31" s="31">
        <f t="shared" si="2"/>
        <v>1.0182170463359805</v>
      </c>
      <c r="E31" s="32">
        <f t="shared" si="1"/>
        <v>2034</v>
      </c>
      <c r="F31" s="73">
        <v>1.9E-2</v>
      </c>
    </row>
    <row r="32" spans="2:6">
      <c r="B32" s="30">
        <f t="shared" si="0"/>
        <v>2035</v>
      </c>
      <c r="C32" s="31">
        <f t="shared" si="2"/>
        <v>1.0385813872627001</v>
      </c>
      <c r="E32" s="32">
        <f t="shared" si="1"/>
        <v>2035</v>
      </c>
      <c r="F32" s="73">
        <v>0.02</v>
      </c>
    </row>
    <row r="33" spans="2:6">
      <c r="B33" s="30">
        <f t="shared" si="0"/>
        <v>2036</v>
      </c>
      <c r="C33" s="31">
        <f t="shared" si="2"/>
        <v>1.0593530150079542</v>
      </c>
      <c r="E33" s="32">
        <f t="shared" si="1"/>
        <v>2036</v>
      </c>
      <c r="F33" s="73">
        <v>0.02</v>
      </c>
    </row>
    <row r="34" spans="2:6">
      <c r="B34" s="30">
        <f t="shared" si="0"/>
        <v>2037</v>
      </c>
      <c r="C34" s="31">
        <f t="shared" si="2"/>
        <v>1.0805400753081134</v>
      </c>
      <c r="E34" s="32">
        <f t="shared" si="1"/>
        <v>2037</v>
      </c>
      <c r="F34" s="73">
        <v>0.02</v>
      </c>
    </row>
    <row r="35" spans="2:6">
      <c r="B35" s="30">
        <f t="shared" si="0"/>
        <v>2038</v>
      </c>
      <c r="C35" s="31">
        <f t="shared" si="2"/>
        <v>1.1021508768142756</v>
      </c>
      <c r="E35" s="32">
        <f t="shared" si="1"/>
        <v>2038</v>
      </c>
      <c r="F35" s="73">
        <v>0.02</v>
      </c>
    </row>
    <row r="36" spans="2:6">
      <c r="D36" s="30"/>
    </row>
    <row r="37" spans="2:6">
      <c r="B37" s="33" t="s">
        <v>55</v>
      </c>
    </row>
    <row r="38" spans="2:6">
      <c r="B38" s="33"/>
    </row>
    <row r="39" spans="2:6" ht="5.25" customHeight="1"/>
    <row r="40" spans="2:6">
      <c r="B40" s="74"/>
    </row>
  </sheetData>
  <printOptions horizontalCentered="1"/>
  <pageMargins left="0.3" right="0.3" top="0.8" bottom="0.4" header="0.5" footer="0.2"/>
  <pageSetup paperSize="9" scale="44" orientation="landscape" r:id="rId1"/>
  <headerFooter alignWithMargins="0">
    <oddFooter>&amp;L&amp;8NPC Group - &amp;F   ( &amp;A )&amp;C &amp;R &amp;8&amp;D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297"/>
  <sheetViews>
    <sheetView zoomScale="80" zoomScaleNormal="80" workbookViewId="0">
      <pane ySplit="8" topLeftCell="A9" activePane="bottomLeft" state="frozen"/>
      <selection activeCell="B40" sqref="B40"/>
      <selection pane="bottomLeft" activeCell="W22" sqref="W22"/>
    </sheetView>
  </sheetViews>
  <sheetFormatPr defaultRowHeight="15"/>
  <cols>
    <col min="1" max="1" width="1.85546875" style="49" customWidth="1"/>
    <col min="2" max="2" width="5.42578125" style="49" customWidth="1"/>
    <col min="3" max="3" width="10.5703125" style="49" bestFit="1" customWidth="1"/>
    <col min="4" max="4" width="9.28515625" style="49" bestFit="1" customWidth="1"/>
    <col min="5" max="5" width="16.42578125" style="49" bestFit="1" customWidth="1"/>
    <col min="6" max="6" width="3.7109375" style="49" customWidth="1"/>
    <col min="7" max="7" width="15.5703125" style="49" customWidth="1"/>
    <col min="8" max="8" width="6" style="49" customWidth="1"/>
    <col min="9" max="9" width="5.28515625" style="49" customWidth="1"/>
    <col min="10" max="11" width="6.42578125" style="49" customWidth="1"/>
    <col min="12" max="17" width="5.28515625" style="49" customWidth="1"/>
    <col min="18" max="19" width="6.42578125" style="49" customWidth="1"/>
    <col min="20" max="20" width="12.7109375" style="49" bestFit="1" customWidth="1"/>
    <col min="21" max="22" width="9.140625" style="49"/>
    <col min="23" max="23" width="29.5703125" style="49" bestFit="1" customWidth="1"/>
    <col min="24" max="24" width="18.42578125" style="49" bestFit="1" customWidth="1"/>
    <col min="25" max="25" width="8.5703125" style="49" customWidth="1"/>
    <col min="26" max="26" width="14.5703125" style="49" customWidth="1"/>
    <col min="27" max="27" width="8.5703125" style="49" customWidth="1"/>
    <col min="28" max="31" width="11" style="49" customWidth="1"/>
    <col min="32" max="16384" width="9.140625" style="49"/>
  </cols>
  <sheetData>
    <row r="1" spans="2:31" ht="15.75" thickBot="1"/>
    <row r="2" spans="2:31">
      <c r="C2" s="59" t="s">
        <v>39</v>
      </c>
      <c r="D2" s="60"/>
      <c r="E2" s="60"/>
      <c r="F2" s="60"/>
      <c r="G2" s="60"/>
      <c r="H2" s="60"/>
      <c r="I2" s="61"/>
    </row>
    <row r="3" spans="2:31">
      <c r="C3" s="62" t="s">
        <v>40</v>
      </c>
      <c r="D3" s="63"/>
      <c r="E3" s="63"/>
      <c r="F3" s="63"/>
      <c r="G3" s="63"/>
      <c r="H3" s="63"/>
      <c r="I3" s="64"/>
    </row>
    <row r="4" spans="2:31" ht="15.75" thickBot="1">
      <c r="C4" s="65" t="s">
        <v>41</v>
      </c>
      <c r="D4" s="66"/>
      <c r="E4" s="66"/>
      <c r="F4" s="66"/>
      <c r="G4" s="66"/>
      <c r="H4" s="66"/>
      <c r="I4" s="67"/>
    </row>
    <row r="6" spans="2:31">
      <c r="B6" s="68" t="s">
        <v>42</v>
      </c>
      <c r="C6" s="69"/>
      <c r="D6" s="69"/>
      <c r="E6" s="70"/>
      <c r="G6" s="68" t="s">
        <v>35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70"/>
      <c r="T6"/>
      <c r="W6" s="55" t="s">
        <v>29</v>
      </c>
      <c r="X6" s="55" t="s">
        <v>28</v>
      </c>
      <c r="Y6"/>
      <c r="Z6"/>
      <c r="AA6"/>
    </row>
    <row r="7" spans="2:31">
      <c r="C7" s="53" t="s">
        <v>24</v>
      </c>
      <c r="G7" s="55" t="s">
        <v>36</v>
      </c>
      <c r="H7" s="71" t="s">
        <v>28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/>
      <c r="W7"/>
      <c r="X7" t="s">
        <v>45</v>
      </c>
      <c r="Y7"/>
      <c r="Z7" t="s">
        <v>46</v>
      </c>
      <c r="AA7"/>
      <c r="AB7" s="83" t="s">
        <v>27</v>
      </c>
      <c r="AC7" s="83"/>
      <c r="AD7" s="83" t="s">
        <v>26</v>
      </c>
      <c r="AE7" s="83"/>
    </row>
    <row r="8" spans="2:31">
      <c r="C8" s="53" t="s">
        <v>22</v>
      </c>
      <c r="D8" s="53" t="s">
        <v>21</v>
      </c>
      <c r="E8" s="53" t="s">
        <v>20</v>
      </c>
      <c r="G8" s="55" t="s">
        <v>25</v>
      </c>
      <c r="H8">
        <v>1</v>
      </c>
      <c r="I8">
        <v>2</v>
      </c>
      <c r="J8">
        <v>3</v>
      </c>
      <c r="K8">
        <v>4</v>
      </c>
      <c r="L8">
        <v>5</v>
      </c>
      <c r="M8">
        <v>6</v>
      </c>
      <c r="N8">
        <v>7</v>
      </c>
      <c r="O8">
        <v>8</v>
      </c>
      <c r="P8">
        <v>9</v>
      </c>
      <c r="Q8">
        <v>10</v>
      </c>
      <c r="R8">
        <v>11</v>
      </c>
      <c r="S8">
        <v>12</v>
      </c>
      <c r="T8"/>
      <c r="U8" s="49" t="s">
        <v>34</v>
      </c>
      <c r="V8" s="49" t="s">
        <v>12</v>
      </c>
      <c r="W8" s="55" t="s">
        <v>25</v>
      </c>
      <c r="X8" t="s">
        <v>24</v>
      </c>
      <c r="Y8" t="s">
        <v>23</v>
      </c>
      <c r="Z8" t="s">
        <v>24</v>
      </c>
      <c r="AA8" t="s">
        <v>23</v>
      </c>
      <c r="AB8" s="54" t="s">
        <v>24</v>
      </c>
      <c r="AC8" s="54" t="s">
        <v>23</v>
      </c>
      <c r="AD8" s="54" t="s">
        <v>24</v>
      </c>
      <c r="AE8" s="54" t="s">
        <v>23</v>
      </c>
    </row>
    <row r="9" spans="2:31">
      <c r="B9" s="49">
        <f>V9</f>
        <v>2015</v>
      </c>
      <c r="C9" s="50">
        <f t="shared" ref="C9:C32" si="0">SUMIF(V:V,$B9,AB:AB)</f>
        <v>31000.932082739993</v>
      </c>
      <c r="D9" s="50">
        <f t="shared" ref="D9:D28" si="1">C9/24/(DATE(B9+1,1,1)-DATE(B9,1,1))</f>
        <v>3.5389191875273966</v>
      </c>
      <c r="E9" s="52">
        <f t="shared" ref="E9:E28" si="2">D9/20</f>
        <v>0.17694595937636984</v>
      </c>
      <c r="G9" s="57">
        <v>2015</v>
      </c>
      <c r="H9" s="56">
        <v>2.3664605509946228</v>
      </c>
      <c r="I9" s="56">
        <v>2.0372849842261913</v>
      </c>
      <c r="J9" s="56">
        <v>3.1493121786424729</v>
      </c>
      <c r="K9" s="56">
        <v>11.167372725874996</v>
      </c>
      <c r="L9" s="56">
        <v>5.8755735423387119</v>
      </c>
      <c r="M9" s="56">
        <v>5.2450325480555575</v>
      </c>
      <c r="N9" s="56">
        <v>5.2150563172043009E-2</v>
      </c>
      <c r="O9" s="56">
        <v>0.17583098360215055</v>
      </c>
      <c r="P9" s="56">
        <v>2.0690307084166673</v>
      </c>
      <c r="Q9" s="56">
        <v>1.2306484401881719</v>
      </c>
      <c r="R9" s="56">
        <v>4.7732830701388895</v>
      </c>
      <c r="S9" s="56">
        <v>4.4732480092741929</v>
      </c>
      <c r="T9"/>
      <c r="U9" s="49">
        <f>MONTH(W9)</f>
        <v>1</v>
      </c>
      <c r="V9" s="49">
        <f t="shared" ref="V9:V72" si="3">YEAR(W9)</f>
        <v>2015</v>
      </c>
      <c r="W9" s="79">
        <v>42005</v>
      </c>
      <c r="X9" s="80">
        <v>4412.3937757900003</v>
      </c>
      <c r="Y9" s="80">
        <v>0</v>
      </c>
      <c r="Z9" s="80">
        <v>6173.0404257299997</v>
      </c>
      <c r="AA9" s="80">
        <v>0</v>
      </c>
      <c r="AB9" s="50">
        <f t="shared" ref="AB9:AB72" si="4">Z9-X9</f>
        <v>1760.6466499399994</v>
      </c>
      <c r="AC9" s="50">
        <f t="shared" ref="AC9:AC72" si="5">AA9-Y9</f>
        <v>0</v>
      </c>
      <c r="AD9" s="51">
        <f t="shared" ref="AD9:AD72" si="6">AB9/24/(EDATE($W9,1)-$W9)</f>
        <v>2.3664605509946228</v>
      </c>
      <c r="AE9" s="51">
        <f t="shared" ref="AE9:AE72" si="7">AC9/24/(EDATE($W9,1)-$W9)</f>
        <v>0</v>
      </c>
    </row>
    <row r="10" spans="2:31">
      <c r="B10" s="49">
        <f>B9+1</f>
        <v>2016</v>
      </c>
      <c r="C10" s="50">
        <f t="shared" si="0"/>
        <v>28110.347472353005</v>
      </c>
      <c r="D10" s="50">
        <f t="shared" si="1"/>
        <v>3.2001761694390947</v>
      </c>
      <c r="E10" s="52">
        <f t="shared" si="2"/>
        <v>0.16000880847195473</v>
      </c>
      <c r="G10" s="57">
        <v>2016</v>
      </c>
      <c r="H10" s="56">
        <v>3.0012323029569887</v>
      </c>
      <c r="I10" s="56">
        <v>1.9029766241379318</v>
      </c>
      <c r="J10" s="56">
        <v>5.4643499780645177</v>
      </c>
      <c r="K10" s="56">
        <v>5.8656269651388913</v>
      </c>
      <c r="L10" s="56">
        <v>3.4714199199059155</v>
      </c>
      <c r="M10" s="56">
        <v>5.0584022790375034</v>
      </c>
      <c r="N10" s="56">
        <v>1.84227691780914</v>
      </c>
      <c r="O10" s="56">
        <v>4.5028009946236562E-2</v>
      </c>
      <c r="P10" s="56">
        <v>2.3462084743749996</v>
      </c>
      <c r="Q10" s="56">
        <v>1.1320671545698926</v>
      </c>
      <c r="R10" s="56">
        <v>5.3628665772444446</v>
      </c>
      <c r="S10" s="56">
        <v>3.0141104600000004</v>
      </c>
      <c r="T10"/>
      <c r="U10" s="49">
        <f t="shared" ref="U10:U73" si="8">MONTH(W10)</f>
        <v>2</v>
      </c>
      <c r="V10" s="49">
        <f t="shared" si="3"/>
        <v>2015</v>
      </c>
      <c r="W10" s="79">
        <v>42036</v>
      </c>
      <c r="X10" s="80">
        <v>2809.0145017999998</v>
      </c>
      <c r="Y10" s="80">
        <v>6.8672447500000002</v>
      </c>
      <c r="Z10" s="80">
        <v>4178.0700112000004</v>
      </c>
      <c r="AA10" s="80">
        <v>6.8672447500000002</v>
      </c>
      <c r="AB10" s="50">
        <f t="shared" si="4"/>
        <v>1369.0555094000006</v>
      </c>
      <c r="AC10" s="50">
        <f t="shared" si="5"/>
        <v>0</v>
      </c>
      <c r="AD10" s="51">
        <f t="shared" si="6"/>
        <v>2.0372849842261913</v>
      </c>
      <c r="AE10" s="51">
        <f t="shared" si="7"/>
        <v>0</v>
      </c>
    </row>
    <row r="11" spans="2:31">
      <c r="B11" s="49">
        <f t="shared" ref="B11:B28" si="9">B10+1</f>
        <v>2017</v>
      </c>
      <c r="C11" s="50">
        <f t="shared" si="0"/>
        <v>29927.174850666997</v>
      </c>
      <c r="D11" s="50">
        <f t="shared" si="1"/>
        <v>3.4163441610350458</v>
      </c>
      <c r="E11" s="52">
        <f t="shared" si="2"/>
        <v>0.1708172080517523</v>
      </c>
      <c r="G11" s="57">
        <v>2017</v>
      </c>
      <c r="H11" s="56">
        <v>3.1906433689516125</v>
      </c>
      <c r="I11" s="56">
        <v>2.9456595079315475</v>
      </c>
      <c r="J11" s="56">
        <v>5.9774379299731182</v>
      </c>
      <c r="K11" s="56">
        <v>7.0472126426388861</v>
      </c>
      <c r="L11" s="56">
        <v>2.7166311374462371</v>
      </c>
      <c r="M11" s="56">
        <v>4.8093966656388902</v>
      </c>
      <c r="N11" s="56">
        <v>0.88770114623655938</v>
      </c>
      <c r="O11" s="56">
        <v>0.21753266666666662</v>
      </c>
      <c r="P11" s="56">
        <v>2.3772673207083335</v>
      </c>
      <c r="Q11" s="56">
        <v>0.82289317889784919</v>
      </c>
      <c r="R11" s="56">
        <v>5.1476459064208306</v>
      </c>
      <c r="S11" s="56">
        <v>4.9949501361344089</v>
      </c>
      <c r="T11"/>
      <c r="U11" s="49">
        <f t="shared" si="8"/>
        <v>3</v>
      </c>
      <c r="V11" s="49">
        <f t="shared" si="3"/>
        <v>2015</v>
      </c>
      <c r="W11" s="79">
        <v>42064</v>
      </c>
      <c r="X11" s="80">
        <v>7129.1155436500003</v>
      </c>
      <c r="Y11" s="80">
        <v>840.0949038</v>
      </c>
      <c r="Z11" s="80">
        <v>9472.2038045600002</v>
      </c>
      <c r="AA11" s="80">
        <v>840.0949038</v>
      </c>
      <c r="AB11" s="50">
        <f t="shared" si="4"/>
        <v>2343.0882609099999</v>
      </c>
      <c r="AC11" s="50">
        <f t="shared" si="5"/>
        <v>0</v>
      </c>
      <c r="AD11" s="51">
        <f t="shared" si="6"/>
        <v>3.1493121786424729</v>
      </c>
      <c r="AE11" s="51">
        <f t="shared" si="7"/>
        <v>0</v>
      </c>
    </row>
    <row r="12" spans="2:31">
      <c r="B12" s="49">
        <f t="shared" si="9"/>
        <v>2018</v>
      </c>
      <c r="C12" s="50">
        <f t="shared" si="0"/>
        <v>31220.634390728006</v>
      </c>
      <c r="D12" s="50">
        <f t="shared" si="1"/>
        <v>3.5639993596721466</v>
      </c>
      <c r="E12" s="52">
        <f t="shared" si="2"/>
        <v>0.17819996798360732</v>
      </c>
      <c r="G12" s="57">
        <v>2018</v>
      </c>
      <c r="H12" s="56">
        <v>4.1818119844086024</v>
      </c>
      <c r="I12" s="56">
        <v>1.873168329479167</v>
      </c>
      <c r="J12" s="56">
        <v>7.4675811949059119</v>
      </c>
      <c r="K12" s="56">
        <v>6.5676519219486131</v>
      </c>
      <c r="L12" s="56">
        <v>4.8713902212365596</v>
      </c>
      <c r="M12" s="56">
        <v>5.4324296861111128</v>
      </c>
      <c r="N12" s="56">
        <v>1.6578734153897854</v>
      </c>
      <c r="O12" s="56">
        <v>0.63865590334677391</v>
      </c>
      <c r="P12" s="56">
        <v>3.3782881760624983</v>
      </c>
      <c r="Q12" s="56">
        <v>1.6317418060483875</v>
      </c>
      <c r="R12" s="56">
        <v>3.3050311000000017</v>
      </c>
      <c r="S12" s="56">
        <v>1.7415592337365591</v>
      </c>
      <c r="T12"/>
      <c r="U12" s="49">
        <f t="shared" si="8"/>
        <v>4</v>
      </c>
      <c r="V12" s="49">
        <f t="shared" si="3"/>
        <v>2015</v>
      </c>
      <c r="W12" s="79">
        <v>42095</v>
      </c>
      <c r="X12" s="80">
        <v>45484.040546600001</v>
      </c>
      <c r="Y12" s="80">
        <v>1642.2140833999999</v>
      </c>
      <c r="Z12" s="80">
        <v>53524.548909229998</v>
      </c>
      <c r="AA12" s="80">
        <v>1642.2140833999999</v>
      </c>
      <c r="AB12" s="50">
        <f t="shared" si="4"/>
        <v>8040.5083626299966</v>
      </c>
      <c r="AC12" s="50">
        <f t="shared" si="5"/>
        <v>0</v>
      </c>
      <c r="AD12" s="51">
        <f t="shared" si="6"/>
        <v>11.167372725874996</v>
      </c>
      <c r="AE12" s="51">
        <f t="shared" si="7"/>
        <v>0</v>
      </c>
    </row>
    <row r="13" spans="2:31">
      <c r="B13" s="49">
        <f t="shared" si="9"/>
        <v>2019</v>
      </c>
      <c r="C13" s="50">
        <f t="shared" si="0"/>
        <v>20527.637382869994</v>
      </c>
      <c r="D13" s="50">
        <f t="shared" si="1"/>
        <v>2.3433376007842459</v>
      </c>
      <c r="E13" s="52">
        <f t="shared" si="2"/>
        <v>0.1171668800392123</v>
      </c>
      <c r="G13" s="57">
        <v>2019</v>
      </c>
      <c r="H13" s="56">
        <v>0.67652186827956995</v>
      </c>
      <c r="I13" s="56">
        <v>0.31455523363095239</v>
      </c>
      <c r="J13" s="56">
        <v>2.8333208172043007</v>
      </c>
      <c r="K13" s="56">
        <v>4.832592409069445</v>
      </c>
      <c r="L13" s="56">
        <v>4.216592774327955</v>
      </c>
      <c r="M13" s="56">
        <v>5.4825554340277751</v>
      </c>
      <c r="N13" s="56">
        <v>1.3575768472311824</v>
      </c>
      <c r="O13" s="56">
        <v>0.56756687405913986</v>
      </c>
      <c r="P13" s="56">
        <v>1.0471017981944446</v>
      </c>
      <c r="Q13" s="56">
        <v>1.8928399288172031</v>
      </c>
      <c r="R13" s="56">
        <v>2.3288998252777784</v>
      </c>
      <c r="S13" s="56">
        <v>2.5128774625806454</v>
      </c>
      <c r="T13"/>
      <c r="U13" s="49">
        <f t="shared" si="8"/>
        <v>5</v>
      </c>
      <c r="V13" s="49">
        <f t="shared" si="3"/>
        <v>2015</v>
      </c>
      <c r="W13" s="79">
        <v>42125</v>
      </c>
      <c r="X13" s="80">
        <v>21611.5072062</v>
      </c>
      <c r="Y13" s="80">
        <v>0</v>
      </c>
      <c r="Z13" s="80">
        <v>25982.933921700002</v>
      </c>
      <c r="AA13" s="80">
        <v>0</v>
      </c>
      <c r="AB13" s="50">
        <f t="shared" si="4"/>
        <v>4371.4267155000016</v>
      </c>
      <c r="AC13" s="50">
        <f t="shared" si="5"/>
        <v>0</v>
      </c>
      <c r="AD13" s="51">
        <f t="shared" si="6"/>
        <v>5.8755735423387119</v>
      </c>
      <c r="AE13" s="51">
        <f t="shared" si="7"/>
        <v>0</v>
      </c>
    </row>
    <row r="14" spans="2:31">
      <c r="B14" s="49">
        <f t="shared" si="9"/>
        <v>2020</v>
      </c>
      <c r="C14" s="50">
        <f t="shared" si="0"/>
        <v>20873.001008669995</v>
      </c>
      <c r="D14" s="50">
        <f t="shared" si="1"/>
        <v>2.3762523916974039</v>
      </c>
      <c r="E14" s="52">
        <f t="shared" si="2"/>
        <v>0.11881261958487019</v>
      </c>
      <c r="G14" s="57">
        <v>2020</v>
      </c>
      <c r="H14" s="56">
        <v>0.28918616129032254</v>
      </c>
      <c r="I14" s="56">
        <v>0.89808980459770127</v>
      </c>
      <c r="J14" s="56">
        <v>2.3418241681048393</v>
      </c>
      <c r="K14" s="56">
        <v>4.6306162568055544</v>
      </c>
      <c r="L14" s="56">
        <v>3.4214885385752676</v>
      </c>
      <c r="M14" s="56">
        <v>5.2436987902777776</v>
      </c>
      <c r="N14" s="56">
        <v>1.1658998653225807</v>
      </c>
      <c r="O14" s="56">
        <v>0.28424958534946237</v>
      </c>
      <c r="P14" s="56">
        <v>1.4021541133750002</v>
      </c>
      <c r="Q14" s="56">
        <v>1.7203073919354845</v>
      </c>
      <c r="R14" s="56">
        <v>4.8821253270416642</v>
      </c>
      <c r="S14" s="56">
        <v>2.3546551411290317</v>
      </c>
      <c r="T14"/>
      <c r="U14" s="49">
        <f t="shared" si="8"/>
        <v>6</v>
      </c>
      <c r="V14" s="49">
        <f t="shared" si="3"/>
        <v>2015</v>
      </c>
      <c r="W14" s="79">
        <v>42156</v>
      </c>
      <c r="X14" s="80">
        <v>17724.011272010001</v>
      </c>
      <c r="Y14" s="80">
        <v>0</v>
      </c>
      <c r="Z14" s="80">
        <v>21500.434706610002</v>
      </c>
      <c r="AA14" s="80">
        <v>0</v>
      </c>
      <c r="AB14" s="50">
        <f t="shared" si="4"/>
        <v>3776.4234346000012</v>
      </c>
      <c r="AC14" s="50">
        <f t="shared" si="5"/>
        <v>0</v>
      </c>
      <c r="AD14" s="51">
        <f t="shared" si="6"/>
        <v>5.2450325480555575</v>
      </c>
      <c r="AE14" s="51">
        <f t="shared" si="7"/>
        <v>0</v>
      </c>
    </row>
    <row r="15" spans="2:31">
      <c r="B15" s="49">
        <f t="shared" si="9"/>
        <v>2021</v>
      </c>
      <c r="C15" s="50">
        <f t="shared" si="0"/>
        <v>37020.230989240008</v>
      </c>
      <c r="D15" s="50">
        <f t="shared" si="1"/>
        <v>4.2260537658949779</v>
      </c>
      <c r="E15" s="52">
        <f t="shared" si="2"/>
        <v>0.21130268829474891</v>
      </c>
      <c r="G15" s="57">
        <v>2021</v>
      </c>
      <c r="H15" s="56">
        <v>0.73362217741935465</v>
      </c>
      <c r="I15" s="56">
        <v>0.97954504464285719</v>
      </c>
      <c r="J15" s="56">
        <v>6.1885287096774215</v>
      </c>
      <c r="K15" s="56">
        <v>7.864050694263895</v>
      </c>
      <c r="L15" s="56">
        <v>3.3980871324193531</v>
      </c>
      <c r="M15" s="56">
        <v>4.8846702969444475</v>
      </c>
      <c r="N15" s="56">
        <v>1.3300539128360216</v>
      </c>
      <c r="O15" s="56">
        <v>0.23450630376344087</v>
      </c>
      <c r="P15" s="56">
        <v>1.4654405936111108</v>
      </c>
      <c r="Q15" s="56">
        <v>1.6002754659946239</v>
      </c>
      <c r="R15" s="56">
        <v>16.167601864166674</v>
      </c>
      <c r="S15" s="56">
        <v>5.9868443569892493</v>
      </c>
      <c r="T15"/>
      <c r="U15" s="49">
        <f t="shared" si="8"/>
        <v>7</v>
      </c>
      <c r="V15" s="49">
        <f t="shared" si="3"/>
        <v>2015</v>
      </c>
      <c r="W15" s="79">
        <v>42186</v>
      </c>
      <c r="X15" s="80">
        <v>16.860931000000001</v>
      </c>
      <c r="Y15" s="80">
        <v>0</v>
      </c>
      <c r="Z15" s="80">
        <v>55.66095</v>
      </c>
      <c r="AA15" s="80">
        <v>0</v>
      </c>
      <c r="AB15" s="50">
        <f t="shared" si="4"/>
        <v>38.800018999999999</v>
      </c>
      <c r="AC15" s="50">
        <f t="shared" si="5"/>
        <v>0</v>
      </c>
      <c r="AD15" s="51">
        <f t="shared" si="6"/>
        <v>5.2150563172043009E-2</v>
      </c>
      <c r="AE15" s="51">
        <f t="shared" si="7"/>
        <v>0</v>
      </c>
    </row>
    <row r="16" spans="2:31">
      <c r="B16" s="49">
        <f t="shared" si="9"/>
        <v>2022</v>
      </c>
      <c r="C16" s="50">
        <f t="shared" si="0"/>
        <v>59807.968424557992</v>
      </c>
      <c r="D16" s="50">
        <f t="shared" si="1"/>
        <v>6.8273936557714601</v>
      </c>
      <c r="E16" s="52">
        <f t="shared" si="2"/>
        <v>0.34136968278857299</v>
      </c>
      <c r="G16" s="57">
        <v>2022</v>
      </c>
      <c r="H16" s="56">
        <v>6.3813625899784929</v>
      </c>
      <c r="I16" s="56">
        <v>2.5270159829315473</v>
      </c>
      <c r="J16" s="56">
        <v>12.555798735215047</v>
      </c>
      <c r="K16" s="56">
        <v>16.724013318666668</v>
      </c>
      <c r="L16" s="56">
        <v>3.0043605439516119</v>
      </c>
      <c r="M16" s="56">
        <v>4.7735647008055562</v>
      </c>
      <c r="N16" s="56">
        <v>1.0587796067204303</v>
      </c>
      <c r="O16" s="56">
        <v>0.12424188373655913</v>
      </c>
      <c r="P16" s="56">
        <v>2.0478453201166671</v>
      </c>
      <c r="Q16" s="56">
        <v>3.1523367599462371</v>
      </c>
      <c r="R16" s="56">
        <v>16.325467067541659</v>
      </c>
      <c r="S16" s="56">
        <v>13.242975513373651</v>
      </c>
      <c r="T16"/>
      <c r="U16" s="49">
        <f t="shared" si="8"/>
        <v>8</v>
      </c>
      <c r="V16" s="49">
        <f t="shared" si="3"/>
        <v>2015</v>
      </c>
      <c r="W16" s="79">
        <v>42217</v>
      </c>
      <c r="X16" s="80">
        <v>155.80638250000001</v>
      </c>
      <c r="Y16" s="80">
        <v>0</v>
      </c>
      <c r="Z16" s="80">
        <v>286.62463430000003</v>
      </c>
      <c r="AA16" s="80">
        <v>0</v>
      </c>
      <c r="AB16" s="50">
        <f t="shared" si="4"/>
        <v>130.81825180000001</v>
      </c>
      <c r="AC16" s="50">
        <f t="shared" si="5"/>
        <v>0</v>
      </c>
      <c r="AD16" s="51">
        <f t="shared" si="6"/>
        <v>0.17583098360215055</v>
      </c>
      <c r="AE16" s="51">
        <f t="shared" si="7"/>
        <v>0</v>
      </c>
    </row>
    <row r="17" spans="2:31">
      <c r="B17" s="49">
        <f t="shared" si="9"/>
        <v>2023</v>
      </c>
      <c r="C17" s="50">
        <f t="shared" si="0"/>
        <v>47581.503995030005</v>
      </c>
      <c r="D17" s="50">
        <f t="shared" si="1"/>
        <v>5.4316785382454347</v>
      </c>
      <c r="E17" s="52">
        <f t="shared" si="2"/>
        <v>0.27158392691227173</v>
      </c>
      <c r="G17" s="57">
        <v>2023</v>
      </c>
      <c r="H17" s="56">
        <v>6.2110436288037629</v>
      </c>
      <c r="I17" s="56">
        <v>5.2849630925595239</v>
      </c>
      <c r="J17" s="56">
        <v>9.5343956669354863</v>
      </c>
      <c r="K17" s="56">
        <v>3.0484805409722262</v>
      </c>
      <c r="L17" s="56">
        <v>3.1399226022043027</v>
      </c>
      <c r="M17" s="56">
        <v>4.5941126173194435</v>
      </c>
      <c r="N17" s="56">
        <v>0.94687956392473116</v>
      </c>
      <c r="O17" s="56">
        <v>5.2150520913978503E-2</v>
      </c>
      <c r="P17" s="56">
        <v>2.9963758376527796</v>
      </c>
      <c r="Q17" s="56">
        <v>4.9538250653225795</v>
      </c>
      <c r="R17" s="56">
        <v>13.421749664250001</v>
      </c>
      <c r="S17" s="56">
        <v>11.05733585712365</v>
      </c>
      <c r="T17"/>
      <c r="U17" s="49">
        <f t="shared" si="8"/>
        <v>9</v>
      </c>
      <c r="V17" s="49">
        <f t="shared" si="3"/>
        <v>2015</v>
      </c>
      <c r="W17" s="79">
        <v>42248</v>
      </c>
      <c r="X17" s="80">
        <v>5439.0805756999998</v>
      </c>
      <c r="Y17" s="80">
        <v>0</v>
      </c>
      <c r="Z17" s="80">
        <v>6928.7826857600003</v>
      </c>
      <c r="AA17" s="80">
        <v>0</v>
      </c>
      <c r="AB17" s="50">
        <f t="shared" si="4"/>
        <v>1489.7021100600005</v>
      </c>
      <c r="AC17" s="50">
        <f t="shared" si="5"/>
        <v>0</v>
      </c>
      <c r="AD17" s="51">
        <f t="shared" si="6"/>
        <v>2.0690307084166673</v>
      </c>
      <c r="AE17" s="51">
        <f t="shared" si="7"/>
        <v>0</v>
      </c>
    </row>
    <row r="18" spans="2:31">
      <c r="B18" s="49">
        <f t="shared" si="9"/>
        <v>2024</v>
      </c>
      <c r="C18" s="50">
        <f t="shared" si="0"/>
        <v>57264.544177340016</v>
      </c>
      <c r="D18" s="50">
        <f t="shared" si="1"/>
        <v>6.5191876340323338</v>
      </c>
      <c r="E18" s="52">
        <f t="shared" si="2"/>
        <v>0.3259593817016167</v>
      </c>
      <c r="G18" s="57">
        <v>2024</v>
      </c>
      <c r="H18" s="56">
        <v>9.504588912930112</v>
      </c>
      <c r="I18" s="56">
        <v>6.1652988070546</v>
      </c>
      <c r="J18" s="56">
        <v>14.491110805053752</v>
      </c>
      <c r="K18" s="56">
        <v>14.474082050597241</v>
      </c>
      <c r="L18" s="56">
        <v>3.8480305233870951</v>
      </c>
      <c r="M18" s="56">
        <v>5.5788180910277738</v>
      </c>
      <c r="N18" s="56">
        <v>0.66278566747311829</v>
      </c>
      <c r="O18" s="56">
        <v>0.12366637163978493</v>
      </c>
      <c r="P18" s="56">
        <v>1.8007952995833334</v>
      </c>
      <c r="Q18" s="56">
        <v>3.2087477678494634</v>
      </c>
      <c r="R18" s="56">
        <v>13.625566665833341</v>
      </c>
      <c r="S18" s="56">
        <v>5.0272359336021513</v>
      </c>
      <c r="T18"/>
      <c r="U18" s="49">
        <f t="shared" si="8"/>
        <v>10</v>
      </c>
      <c r="V18" s="49">
        <f t="shared" si="3"/>
        <v>2015</v>
      </c>
      <c r="W18" s="79">
        <v>42278</v>
      </c>
      <c r="X18" s="80">
        <v>1786.9182897999999</v>
      </c>
      <c r="Y18" s="80">
        <v>0</v>
      </c>
      <c r="Z18" s="80">
        <v>2702.5207292999999</v>
      </c>
      <c r="AA18" s="80">
        <v>0</v>
      </c>
      <c r="AB18" s="50">
        <f t="shared" si="4"/>
        <v>915.60243949999995</v>
      </c>
      <c r="AC18" s="50">
        <f t="shared" si="5"/>
        <v>0</v>
      </c>
      <c r="AD18" s="51">
        <f t="shared" si="6"/>
        <v>1.2306484401881719</v>
      </c>
      <c r="AE18" s="51">
        <f t="shared" si="7"/>
        <v>0</v>
      </c>
    </row>
    <row r="19" spans="2:31">
      <c r="B19" s="49">
        <f t="shared" si="9"/>
        <v>2025</v>
      </c>
      <c r="C19" s="50">
        <f t="shared" si="0"/>
        <v>43382.402175449999</v>
      </c>
      <c r="D19" s="50">
        <f t="shared" si="1"/>
        <v>4.952329015462329</v>
      </c>
      <c r="E19" s="52">
        <f t="shared" si="2"/>
        <v>0.24761645077311645</v>
      </c>
      <c r="G19" s="57">
        <v>2025</v>
      </c>
      <c r="H19" s="56">
        <v>-9.2896909893817199</v>
      </c>
      <c r="I19" s="56">
        <v>1.6755519151785714</v>
      </c>
      <c r="J19" s="56">
        <v>16.576922831102145</v>
      </c>
      <c r="K19" s="56">
        <v>16.761281583402788</v>
      </c>
      <c r="L19" s="56">
        <v>3.3945789759408598</v>
      </c>
      <c r="M19" s="56">
        <v>5.9708853719444459</v>
      </c>
      <c r="N19" s="56">
        <v>1.3202435631720431</v>
      </c>
      <c r="O19" s="56">
        <v>0.57050808827956989</v>
      </c>
      <c r="P19" s="56">
        <v>1.8871443745833334</v>
      </c>
      <c r="Q19" s="56">
        <v>3.1506085950806457</v>
      </c>
      <c r="R19" s="56">
        <v>13.955462564777767</v>
      </c>
      <c r="S19" s="56">
        <v>3.7426811995967726</v>
      </c>
      <c r="T19"/>
      <c r="U19" s="49">
        <f t="shared" si="8"/>
        <v>11</v>
      </c>
      <c r="V19" s="49">
        <f t="shared" si="3"/>
        <v>2015</v>
      </c>
      <c r="W19" s="79">
        <v>42309</v>
      </c>
      <c r="X19" s="80">
        <v>16803.051662499998</v>
      </c>
      <c r="Y19" s="80">
        <v>0</v>
      </c>
      <c r="Z19" s="80">
        <v>20239.815472999999</v>
      </c>
      <c r="AA19" s="80">
        <v>0</v>
      </c>
      <c r="AB19" s="50">
        <f t="shared" si="4"/>
        <v>3436.7638105000005</v>
      </c>
      <c r="AC19" s="50">
        <f t="shared" si="5"/>
        <v>0</v>
      </c>
      <c r="AD19" s="51">
        <f t="shared" si="6"/>
        <v>4.7732830701388895</v>
      </c>
      <c r="AE19" s="51">
        <f t="shared" si="7"/>
        <v>0</v>
      </c>
    </row>
    <row r="20" spans="2:31">
      <c r="B20" s="49">
        <f t="shared" si="9"/>
        <v>2026</v>
      </c>
      <c r="C20" s="50">
        <f t="shared" si="0"/>
        <v>44841.604786499985</v>
      </c>
      <c r="D20" s="50">
        <f t="shared" si="1"/>
        <v>5.1189046559931493</v>
      </c>
      <c r="E20" s="52">
        <f t="shared" si="2"/>
        <v>0.25594523279965747</v>
      </c>
      <c r="G20" s="57">
        <v>2026</v>
      </c>
      <c r="H20" s="56">
        <v>3.4041886481182795</v>
      </c>
      <c r="I20" s="56">
        <v>1.3415670104166666</v>
      </c>
      <c r="J20" s="56">
        <v>6.4996634704301064</v>
      </c>
      <c r="K20" s="56">
        <v>10.590844385055545</v>
      </c>
      <c r="L20" s="56">
        <v>4.2474187762096776</v>
      </c>
      <c r="M20" s="56">
        <v>5.8152367295833347</v>
      </c>
      <c r="N20" s="56">
        <v>1.7069343083333328</v>
      </c>
      <c r="O20" s="56">
        <v>0.91816557701612944</v>
      </c>
      <c r="P20" s="56">
        <v>2.3685523888055551</v>
      </c>
      <c r="Q20" s="56">
        <v>6.7600030683064523</v>
      </c>
      <c r="R20" s="56">
        <v>14.196111808055543</v>
      </c>
      <c r="S20" s="56">
        <v>3.6156894999999998</v>
      </c>
      <c r="T20"/>
      <c r="U20" s="49">
        <f t="shared" si="8"/>
        <v>12</v>
      </c>
      <c r="V20" s="49">
        <f t="shared" si="3"/>
        <v>2015</v>
      </c>
      <c r="W20" s="79">
        <v>42339</v>
      </c>
      <c r="X20" s="80">
        <v>16001.0521054</v>
      </c>
      <c r="Y20" s="80">
        <v>0</v>
      </c>
      <c r="Z20" s="80">
        <v>19329.1486243</v>
      </c>
      <c r="AA20" s="80">
        <v>0</v>
      </c>
      <c r="AB20" s="50">
        <f t="shared" si="4"/>
        <v>3328.0965188999999</v>
      </c>
      <c r="AC20" s="50">
        <f t="shared" si="5"/>
        <v>0</v>
      </c>
      <c r="AD20" s="51">
        <f t="shared" si="6"/>
        <v>4.4732480092741929</v>
      </c>
      <c r="AE20" s="51">
        <f t="shared" si="7"/>
        <v>0</v>
      </c>
    </row>
    <row r="21" spans="2:31">
      <c r="B21" s="49">
        <f t="shared" si="9"/>
        <v>2027</v>
      </c>
      <c r="C21" s="50">
        <f t="shared" si="0"/>
        <v>37478.749736990001</v>
      </c>
      <c r="D21" s="50">
        <f t="shared" si="1"/>
        <v>4.2783960886974883</v>
      </c>
      <c r="E21" s="52">
        <f t="shared" si="2"/>
        <v>0.21391980443487441</v>
      </c>
      <c r="G21" s="57">
        <v>2027</v>
      </c>
      <c r="H21" s="56">
        <v>5.4615602192741948</v>
      </c>
      <c r="I21" s="56">
        <v>1.8474483194940479</v>
      </c>
      <c r="J21" s="56">
        <v>5.2095345751344091</v>
      </c>
      <c r="K21" s="56">
        <v>8.8506730631250026</v>
      </c>
      <c r="L21" s="56">
        <v>3.39584743561828</v>
      </c>
      <c r="M21" s="56">
        <v>5.1323537018055605</v>
      </c>
      <c r="N21" s="56">
        <v>1.9032543461021507</v>
      </c>
      <c r="O21" s="56">
        <v>0.52186983669354825</v>
      </c>
      <c r="P21" s="56">
        <v>2.1001794063888886</v>
      </c>
      <c r="Q21" s="56">
        <v>3.4779493232526875</v>
      </c>
      <c r="R21" s="56">
        <v>10.008253443055553</v>
      </c>
      <c r="S21" s="56">
        <v>3.4861852638440878</v>
      </c>
      <c r="T21"/>
      <c r="U21" s="49">
        <f t="shared" si="8"/>
        <v>1</v>
      </c>
      <c r="V21" s="49">
        <f t="shared" si="3"/>
        <v>2016</v>
      </c>
      <c r="W21" s="79">
        <v>42370</v>
      </c>
      <c r="X21" s="80">
        <v>6722.7604779000003</v>
      </c>
      <c r="Y21" s="80">
        <v>0</v>
      </c>
      <c r="Z21" s="80">
        <v>8955.6773112999999</v>
      </c>
      <c r="AA21" s="80">
        <v>0</v>
      </c>
      <c r="AB21" s="50">
        <f t="shared" si="4"/>
        <v>2232.9168333999996</v>
      </c>
      <c r="AC21" s="50">
        <f t="shared" si="5"/>
        <v>0</v>
      </c>
      <c r="AD21" s="51">
        <f t="shared" si="6"/>
        <v>3.0012323029569887</v>
      </c>
      <c r="AE21" s="51">
        <f t="shared" si="7"/>
        <v>0</v>
      </c>
    </row>
    <row r="22" spans="2:31">
      <c r="B22" s="49">
        <f t="shared" si="9"/>
        <v>2028</v>
      </c>
      <c r="C22" s="50">
        <f t="shared" si="0"/>
        <v>12614.99251971</v>
      </c>
      <c r="D22" s="50">
        <f t="shared" si="1"/>
        <v>1.4361330282001366</v>
      </c>
      <c r="E22" s="52">
        <f t="shared" si="2"/>
        <v>7.1806651410006833E-2</v>
      </c>
      <c r="G22" s="57">
        <v>2028</v>
      </c>
      <c r="H22" s="56">
        <v>0.39380308857526886</v>
      </c>
      <c r="I22" s="56">
        <v>0</v>
      </c>
      <c r="J22" s="56">
        <v>3.7875867844086022</v>
      </c>
      <c r="K22" s="56">
        <v>8.4235379397916663</v>
      </c>
      <c r="L22" s="56">
        <v>0.46783107352150538</v>
      </c>
      <c r="M22" s="56">
        <v>2.4694073919444448</v>
      </c>
      <c r="N22" s="56">
        <v>0</v>
      </c>
      <c r="O22" s="56">
        <v>0</v>
      </c>
      <c r="P22" s="56">
        <v>0.30761568888888868</v>
      </c>
      <c r="Q22" s="56">
        <v>1.4671615600268817</v>
      </c>
      <c r="R22" s="56">
        <v>0</v>
      </c>
      <c r="S22" s="56">
        <v>0</v>
      </c>
      <c r="T22"/>
      <c r="U22" s="49">
        <f t="shared" si="8"/>
        <v>2</v>
      </c>
      <c r="V22" s="49">
        <f t="shared" si="3"/>
        <v>2016</v>
      </c>
      <c r="W22" s="79">
        <v>42401</v>
      </c>
      <c r="X22" s="80">
        <v>4526.9116875999998</v>
      </c>
      <c r="Y22" s="80">
        <v>2.9306450000000002</v>
      </c>
      <c r="Z22" s="80">
        <v>5851.3834180000003</v>
      </c>
      <c r="AA22" s="80">
        <v>2.9306450000000002</v>
      </c>
      <c r="AB22" s="50">
        <f t="shared" si="4"/>
        <v>1324.4717304000005</v>
      </c>
      <c r="AC22" s="50">
        <f t="shared" si="5"/>
        <v>0</v>
      </c>
      <c r="AD22" s="51">
        <f t="shared" si="6"/>
        <v>1.9029766241379318</v>
      </c>
      <c r="AE22" s="51">
        <f t="shared" si="7"/>
        <v>0</v>
      </c>
    </row>
    <row r="23" spans="2:31">
      <c r="B23" s="49">
        <f t="shared" si="9"/>
        <v>2029</v>
      </c>
      <c r="C23" s="50">
        <f t="shared" si="0"/>
        <v>11796.582142829997</v>
      </c>
      <c r="D23" s="50">
        <f t="shared" si="1"/>
        <v>1.3466417971267119</v>
      </c>
      <c r="E23" s="52">
        <f t="shared" si="2"/>
        <v>6.7332089856335597E-2</v>
      </c>
      <c r="G23" s="57">
        <v>2029</v>
      </c>
      <c r="H23" s="56">
        <v>0</v>
      </c>
      <c r="I23" s="56">
        <v>0</v>
      </c>
      <c r="J23" s="56">
        <v>4.4416716241935497</v>
      </c>
      <c r="K23" s="56">
        <v>5.3270801121249969</v>
      </c>
      <c r="L23" s="56">
        <v>0.44181005981182803</v>
      </c>
      <c r="M23" s="56">
        <v>4.0079592461111107</v>
      </c>
      <c r="N23" s="56">
        <v>0</v>
      </c>
      <c r="O23" s="56">
        <v>0</v>
      </c>
      <c r="P23" s="56">
        <v>1.3246101388888888E-2</v>
      </c>
      <c r="Q23" s="56">
        <v>1.5175162998655918</v>
      </c>
      <c r="R23" s="56">
        <v>0.42149182208333336</v>
      </c>
      <c r="S23" s="56">
        <v>0</v>
      </c>
      <c r="T23"/>
      <c r="U23" s="49">
        <f t="shared" si="8"/>
        <v>3</v>
      </c>
      <c r="V23" s="49">
        <f t="shared" si="3"/>
        <v>2016</v>
      </c>
      <c r="W23" s="79">
        <v>42430</v>
      </c>
      <c r="X23" s="80">
        <v>17778.95732302</v>
      </c>
      <c r="Y23" s="80">
        <v>177.38309760000001</v>
      </c>
      <c r="Z23" s="80">
        <v>21844.433706700001</v>
      </c>
      <c r="AA23" s="80">
        <v>177.38309760000001</v>
      </c>
      <c r="AB23" s="50">
        <f t="shared" si="4"/>
        <v>4065.4763836800012</v>
      </c>
      <c r="AC23" s="50">
        <f t="shared" si="5"/>
        <v>0</v>
      </c>
      <c r="AD23" s="51">
        <f t="shared" si="6"/>
        <v>5.4643499780645177</v>
      </c>
      <c r="AE23" s="51">
        <f t="shared" si="7"/>
        <v>0</v>
      </c>
    </row>
    <row r="24" spans="2:31">
      <c r="B24" s="49">
        <f t="shared" si="9"/>
        <v>2030</v>
      </c>
      <c r="C24" s="50">
        <f t="shared" si="0"/>
        <v>7590.6259164799976</v>
      </c>
      <c r="D24" s="50">
        <f t="shared" si="1"/>
        <v>0.86650980781735132</v>
      </c>
      <c r="E24" s="52">
        <f t="shared" si="2"/>
        <v>4.3325490390867569E-2</v>
      </c>
      <c r="G24" s="57">
        <v>2030</v>
      </c>
      <c r="H24" s="56">
        <v>0</v>
      </c>
      <c r="I24" s="56">
        <v>0</v>
      </c>
      <c r="J24" s="56">
        <v>2.6532874305241929</v>
      </c>
      <c r="K24" s="56">
        <v>3.8272434212499977</v>
      </c>
      <c r="L24" s="56">
        <v>0.5575504811827956</v>
      </c>
      <c r="M24" s="56">
        <v>3.2373381067638904</v>
      </c>
      <c r="N24" s="56">
        <v>0</v>
      </c>
      <c r="O24" s="56">
        <v>0</v>
      </c>
      <c r="P24" s="56">
        <v>6.7010477777777772E-2</v>
      </c>
      <c r="Q24" s="56">
        <v>9.0075626344086029E-2</v>
      </c>
      <c r="R24" s="56">
        <v>0</v>
      </c>
      <c r="S24" s="56">
        <v>0</v>
      </c>
      <c r="T24"/>
      <c r="U24" s="49">
        <f t="shared" si="8"/>
        <v>4</v>
      </c>
      <c r="V24" s="49">
        <f t="shared" si="3"/>
        <v>2016</v>
      </c>
      <c r="W24" s="79">
        <v>42461</v>
      </c>
      <c r="X24" s="80">
        <v>20610.834136099998</v>
      </c>
      <c r="Y24" s="80">
        <v>800.86982339999997</v>
      </c>
      <c r="Z24" s="80">
        <v>24834.085551</v>
      </c>
      <c r="AA24" s="80">
        <v>800.86982339999997</v>
      </c>
      <c r="AB24" s="50">
        <f t="shared" si="4"/>
        <v>4223.2514149000017</v>
      </c>
      <c r="AC24" s="50">
        <f t="shared" si="5"/>
        <v>0</v>
      </c>
      <c r="AD24" s="51">
        <f t="shared" si="6"/>
        <v>5.8656269651388913</v>
      </c>
      <c r="AE24" s="51">
        <f t="shared" si="7"/>
        <v>0</v>
      </c>
    </row>
    <row r="25" spans="2:31">
      <c r="B25" s="49">
        <f t="shared" si="9"/>
        <v>2031</v>
      </c>
      <c r="C25" s="50">
        <f t="shared" si="0"/>
        <v>9724.5923957800005</v>
      </c>
      <c r="D25" s="50">
        <f t="shared" si="1"/>
        <v>1.1101132871894979</v>
      </c>
      <c r="E25" s="52">
        <f t="shared" si="2"/>
        <v>5.5505664359474891E-2</v>
      </c>
      <c r="G25" s="57">
        <v>2031</v>
      </c>
      <c r="H25" s="56">
        <v>0</v>
      </c>
      <c r="I25" s="56">
        <v>0</v>
      </c>
      <c r="J25" s="56">
        <v>3.7679280683064511</v>
      </c>
      <c r="K25" s="56">
        <v>5.6490611915277791</v>
      </c>
      <c r="L25" s="56">
        <v>0.35850527768817209</v>
      </c>
      <c r="M25" s="56">
        <v>3.3511991610555545</v>
      </c>
      <c r="N25" s="56">
        <v>0</v>
      </c>
      <c r="O25" s="56">
        <v>0</v>
      </c>
      <c r="P25" s="56">
        <v>4.3910672222222218E-2</v>
      </c>
      <c r="Q25" s="56">
        <v>0.19183178561827952</v>
      </c>
      <c r="R25" s="56">
        <v>0</v>
      </c>
      <c r="S25" s="56">
        <v>0</v>
      </c>
      <c r="T25"/>
      <c r="U25" s="49">
        <f t="shared" si="8"/>
        <v>5</v>
      </c>
      <c r="V25" s="49">
        <f t="shared" si="3"/>
        <v>2016</v>
      </c>
      <c r="W25" s="79">
        <v>42491</v>
      </c>
      <c r="X25" s="80">
        <v>12181.538040699999</v>
      </c>
      <c r="Y25" s="80">
        <v>10.136298999999999</v>
      </c>
      <c r="Z25" s="80">
        <v>14764.274461110001</v>
      </c>
      <c r="AA25" s="80">
        <v>10.136298999999999</v>
      </c>
      <c r="AB25" s="50">
        <f t="shared" si="4"/>
        <v>2582.7364204100013</v>
      </c>
      <c r="AC25" s="50">
        <f t="shared" si="5"/>
        <v>0</v>
      </c>
      <c r="AD25" s="51">
        <f t="shared" si="6"/>
        <v>3.4714199199059155</v>
      </c>
      <c r="AE25" s="51">
        <f t="shared" si="7"/>
        <v>0</v>
      </c>
    </row>
    <row r="26" spans="2:31">
      <c r="B26" s="49">
        <f t="shared" si="9"/>
        <v>2032</v>
      </c>
      <c r="C26" s="50">
        <f t="shared" si="0"/>
        <v>9932.4243264500001</v>
      </c>
      <c r="D26" s="50">
        <f t="shared" si="1"/>
        <v>1.1307404743226321</v>
      </c>
      <c r="E26" s="52">
        <f t="shared" si="2"/>
        <v>5.6537023716131604E-2</v>
      </c>
      <c r="G26" s="57">
        <v>2032</v>
      </c>
      <c r="H26" s="56">
        <v>0</v>
      </c>
      <c r="I26" s="56">
        <v>0</v>
      </c>
      <c r="J26" s="56">
        <v>2.1542652743145165</v>
      </c>
      <c r="K26" s="56">
        <v>7.2389604669444454</v>
      </c>
      <c r="L26" s="56">
        <v>0.38141089564516123</v>
      </c>
      <c r="M26" s="56">
        <v>3.1956639823611113</v>
      </c>
      <c r="N26" s="56">
        <v>0</v>
      </c>
      <c r="O26" s="56">
        <v>0</v>
      </c>
      <c r="P26" s="56">
        <v>0.14158213958333335</v>
      </c>
      <c r="Q26" s="56">
        <v>0.57931789247311816</v>
      </c>
      <c r="R26" s="56">
        <v>0</v>
      </c>
      <c r="S26" s="56">
        <v>0</v>
      </c>
      <c r="T26"/>
      <c r="U26" s="49">
        <f t="shared" si="8"/>
        <v>6</v>
      </c>
      <c r="V26" s="49">
        <f t="shared" si="3"/>
        <v>2016</v>
      </c>
      <c r="W26" s="79">
        <v>42522</v>
      </c>
      <c r="X26" s="80">
        <v>13778.515278962999</v>
      </c>
      <c r="Y26" s="80">
        <v>0</v>
      </c>
      <c r="Z26" s="80">
        <v>17420.564919870001</v>
      </c>
      <c r="AA26" s="80">
        <v>0</v>
      </c>
      <c r="AB26" s="50">
        <f t="shared" si="4"/>
        <v>3642.049640907002</v>
      </c>
      <c r="AC26" s="50">
        <f t="shared" si="5"/>
        <v>0</v>
      </c>
      <c r="AD26" s="51">
        <f t="shared" si="6"/>
        <v>5.0584022790375034</v>
      </c>
      <c r="AE26" s="51">
        <f t="shared" si="7"/>
        <v>0</v>
      </c>
    </row>
    <row r="27" spans="2:31">
      <c r="B27" s="49">
        <f t="shared" si="9"/>
        <v>2033</v>
      </c>
      <c r="C27" s="50">
        <f t="shared" si="0"/>
        <v>10181.829576589998</v>
      </c>
      <c r="D27" s="50">
        <f t="shared" si="1"/>
        <v>1.1623093123961186</v>
      </c>
      <c r="E27" s="52">
        <f t="shared" si="2"/>
        <v>5.8115465619805927E-2</v>
      </c>
      <c r="G27" s="57">
        <v>2033</v>
      </c>
      <c r="H27" s="56">
        <v>0</v>
      </c>
      <c r="I27" s="56">
        <v>0</v>
      </c>
      <c r="J27" s="56">
        <v>3.0190161193548399</v>
      </c>
      <c r="K27" s="56">
        <v>6.9516498512499965</v>
      </c>
      <c r="L27" s="56">
        <v>0.61520579005376341</v>
      </c>
      <c r="M27" s="56">
        <v>2.9741253372916669</v>
      </c>
      <c r="N27" s="56">
        <v>8.1675846774193553E-3</v>
      </c>
      <c r="O27" s="56">
        <v>0</v>
      </c>
      <c r="P27" s="56">
        <v>0.15825150977777774</v>
      </c>
      <c r="Q27" s="56">
        <v>0.28412979865591403</v>
      </c>
      <c r="R27" s="56">
        <v>0</v>
      </c>
      <c r="S27" s="56">
        <v>0</v>
      </c>
      <c r="T27"/>
      <c r="U27" s="49">
        <f t="shared" si="8"/>
        <v>7</v>
      </c>
      <c r="V27" s="49">
        <f t="shared" si="3"/>
        <v>2016</v>
      </c>
      <c r="W27" s="79">
        <v>42552</v>
      </c>
      <c r="X27" s="80">
        <v>1601.1927375499999</v>
      </c>
      <c r="Y27" s="80">
        <v>0</v>
      </c>
      <c r="Z27" s="80">
        <v>2971.8467644000002</v>
      </c>
      <c r="AA27" s="80">
        <v>0</v>
      </c>
      <c r="AB27" s="50">
        <f t="shared" si="4"/>
        <v>1370.6540268500003</v>
      </c>
      <c r="AC27" s="50">
        <f t="shared" si="5"/>
        <v>0</v>
      </c>
      <c r="AD27" s="51">
        <f t="shared" si="6"/>
        <v>1.84227691780914</v>
      </c>
      <c r="AE27" s="51">
        <f t="shared" si="7"/>
        <v>0</v>
      </c>
    </row>
    <row r="28" spans="2:31">
      <c r="B28" s="49">
        <f t="shared" si="9"/>
        <v>2034</v>
      </c>
      <c r="C28" s="50">
        <f t="shared" si="0"/>
        <v>9863.7408524999955</v>
      </c>
      <c r="D28" s="50">
        <f t="shared" si="1"/>
        <v>1.1259978142123284</v>
      </c>
      <c r="E28" s="52">
        <f t="shared" si="2"/>
        <v>5.6299890710616418E-2</v>
      </c>
      <c r="G28" s="57">
        <v>2034</v>
      </c>
      <c r="H28" s="56">
        <v>0</v>
      </c>
      <c r="I28" s="56">
        <v>0</v>
      </c>
      <c r="J28" s="56">
        <v>3.4085324075537624</v>
      </c>
      <c r="K28" s="56">
        <v>6.1669923242638864</v>
      </c>
      <c r="L28" s="56">
        <v>0.29476371774193544</v>
      </c>
      <c r="M28" s="56">
        <v>3.2824155286111112</v>
      </c>
      <c r="N28" s="56">
        <v>1.8337321236559141E-2</v>
      </c>
      <c r="O28" s="56">
        <v>0</v>
      </c>
      <c r="P28" s="56">
        <v>5.6747030555554384E-3</v>
      </c>
      <c r="Q28" s="56">
        <v>0.38600286022849462</v>
      </c>
      <c r="R28" s="56">
        <v>0</v>
      </c>
      <c r="S28" s="56">
        <v>0</v>
      </c>
      <c r="T28"/>
      <c r="U28" s="49">
        <f t="shared" si="8"/>
        <v>8</v>
      </c>
      <c r="V28" s="49">
        <f t="shared" si="3"/>
        <v>2016</v>
      </c>
      <c r="W28" s="79">
        <v>42583</v>
      </c>
      <c r="X28" s="80">
        <v>47.581497499999998</v>
      </c>
      <c r="Y28" s="80">
        <v>0</v>
      </c>
      <c r="Z28" s="80">
        <v>81.082336900000001</v>
      </c>
      <c r="AA28" s="80">
        <v>0</v>
      </c>
      <c r="AB28" s="50">
        <f t="shared" si="4"/>
        <v>33.500839400000004</v>
      </c>
      <c r="AC28" s="50">
        <f t="shared" si="5"/>
        <v>0</v>
      </c>
      <c r="AD28" s="51">
        <f t="shared" si="6"/>
        <v>4.5028009946236562E-2</v>
      </c>
      <c r="AE28" s="51">
        <f t="shared" si="7"/>
        <v>0</v>
      </c>
    </row>
    <row r="29" spans="2:31">
      <c r="B29" s="49">
        <f t="shared" ref="B29:B32" si="10">B28+1</f>
        <v>2035</v>
      </c>
      <c r="C29" s="50">
        <f t="shared" si="0"/>
        <v>10329.210340229996</v>
      </c>
      <c r="D29" s="50">
        <f t="shared" ref="D29:D32" si="11">C29/24/(DATE(B29+1,1,1)-DATE(B29,1,1))</f>
        <v>1.1791336004828763</v>
      </c>
      <c r="E29" s="52">
        <f t="shared" ref="E29:E32" si="12">D29/20</f>
        <v>5.8956680024143816E-2</v>
      </c>
      <c r="G29" s="57">
        <v>2035</v>
      </c>
      <c r="H29" s="56">
        <v>0</v>
      </c>
      <c r="I29" s="56">
        <v>0</v>
      </c>
      <c r="J29" s="56">
        <v>3.2503114486962366</v>
      </c>
      <c r="K29" s="56">
        <v>6.4329116526388841</v>
      </c>
      <c r="L29" s="56">
        <v>0.37359760994623653</v>
      </c>
      <c r="M29" s="56">
        <v>3.4725761862499995</v>
      </c>
      <c r="N29" s="56">
        <v>0</v>
      </c>
      <c r="O29" s="56">
        <v>0</v>
      </c>
      <c r="P29" s="56">
        <v>0.22304053180555561</v>
      </c>
      <c r="Q29" s="56">
        <v>0.4576365237903226</v>
      </c>
      <c r="R29" s="56">
        <v>0</v>
      </c>
      <c r="S29" s="56">
        <v>0</v>
      </c>
      <c r="U29" s="49">
        <f t="shared" si="8"/>
        <v>9</v>
      </c>
      <c r="V29" s="49">
        <f t="shared" si="3"/>
        <v>2016</v>
      </c>
      <c r="W29" s="79">
        <v>42614</v>
      </c>
      <c r="X29" s="80">
        <v>5455.0682528500001</v>
      </c>
      <c r="Y29" s="80">
        <v>0</v>
      </c>
      <c r="Z29" s="80">
        <v>7144.3383543999998</v>
      </c>
      <c r="AA29" s="80">
        <v>0</v>
      </c>
      <c r="AB29" s="50">
        <f t="shared" si="4"/>
        <v>1689.2701015499997</v>
      </c>
      <c r="AC29" s="50">
        <f t="shared" si="5"/>
        <v>0</v>
      </c>
      <c r="AD29" s="51">
        <f t="shared" si="6"/>
        <v>2.3462084743749996</v>
      </c>
      <c r="AE29" s="51">
        <f t="shared" si="7"/>
        <v>0</v>
      </c>
    </row>
    <row r="30" spans="2:31">
      <c r="B30" s="49">
        <f t="shared" si="10"/>
        <v>2036</v>
      </c>
      <c r="C30" s="50">
        <f t="shared" si="0"/>
        <v>10745.013679539998</v>
      </c>
      <c r="D30" s="50">
        <f t="shared" si="11"/>
        <v>1.2232483697108376</v>
      </c>
      <c r="E30" s="52">
        <f t="shared" si="12"/>
        <v>6.1162418485541881E-2</v>
      </c>
      <c r="G30" s="57">
        <v>2036</v>
      </c>
      <c r="H30" s="56">
        <v>0</v>
      </c>
      <c r="I30" s="56">
        <v>0</v>
      </c>
      <c r="J30" s="56">
        <v>4.1757442378494618</v>
      </c>
      <c r="K30" s="56">
        <v>5.5089876534722206</v>
      </c>
      <c r="L30" s="56">
        <v>0.436797266344086</v>
      </c>
      <c r="M30" s="56">
        <v>3.8111166212499992</v>
      </c>
      <c r="N30" s="56">
        <v>0</v>
      </c>
      <c r="O30" s="56">
        <v>0</v>
      </c>
      <c r="P30" s="56">
        <v>0.1592109550833333</v>
      </c>
      <c r="Q30" s="56">
        <v>0.65615031580645167</v>
      </c>
      <c r="R30" s="56">
        <v>0</v>
      </c>
      <c r="S30" s="56">
        <v>0</v>
      </c>
      <c r="U30" s="49">
        <f t="shared" si="8"/>
        <v>10</v>
      </c>
      <c r="V30" s="49">
        <f t="shared" si="3"/>
        <v>2016</v>
      </c>
      <c r="W30" s="79">
        <v>42644</v>
      </c>
      <c r="X30" s="80">
        <v>2433.670697</v>
      </c>
      <c r="Y30" s="80">
        <v>0</v>
      </c>
      <c r="Z30" s="80">
        <v>3275.92866</v>
      </c>
      <c r="AA30" s="80">
        <v>0</v>
      </c>
      <c r="AB30" s="50">
        <f t="shared" si="4"/>
        <v>842.25796300000002</v>
      </c>
      <c r="AC30" s="50">
        <f t="shared" si="5"/>
        <v>0</v>
      </c>
      <c r="AD30" s="51">
        <f t="shared" si="6"/>
        <v>1.1320671545698926</v>
      </c>
      <c r="AE30" s="51">
        <f t="shared" si="7"/>
        <v>0</v>
      </c>
    </row>
    <row r="31" spans="2:31">
      <c r="B31" s="49">
        <f t="shared" si="10"/>
        <v>2037</v>
      </c>
      <c r="C31" s="50">
        <f t="shared" si="0"/>
        <v>10985.101974040001</v>
      </c>
      <c r="D31" s="50">
        <f t="shared" si="11"/>
        <v>1.2540070746621004</v>
      </c>
      <c r="E31" s="52">
        <f t="shared" si="12"/>
        <v>6.2700353733105021E-2</v>
      </c>
      <c r="G31" s="57">
        <v>2037</v>
      </c>
      <c r="H31" s="56">
        <v>0</v>
      </c>
      <c r="I31" s="56">
        <v>0</v>
      </c>
      <c r="J31" s="56">
        <v>1.9668494770161284</v>
      </c>
      <c r="K31" s="56">
        <v>7.8483317711111145</v>
      </c>
      <c r="L31" s="56">
        <v>1.0083464998655913</v>
      </c>
      <c r="M31" s="56">
        <v>3.3866265925000008</v>
      </c>
      <c r="N31" s="56">
        <v>0</v>
      </c>
      <c r="O31" s="56">
        <v>0</v>
      </c>
      <c r="P31" s="56">
        <v>0.21677062372222219</v>
      </c>
      <c r="Q31" s="56">
        <v>0.62361849072580644</v>
      </c>
      <c r="R31" s="56">
        <v>8.6582137861111103E-2</v>
      </c>
      <c r="S31" s="56">
        <v>0</v>
      </c>
      <c r="U31" s="49">
        <f t="shared" si="8"/>
        <v>11</v>
      </c>
      <c r="V31" s="49">
        <f t="shared" si="3"/>
        <v>2016</v>
      </c>
      <c r="W31" s="79">
        <v>42675</v>
      </c>
      <c r="X31" s="80">
        <v>17814.586225304</v>
      </c>
      <c r="Y31" s="80">
        <v>0</v>
      </c>
      <c r="Z31" s="80">
        <v>21675.850160919999</v>
      </c>
      <c r="AA31" s="80">
        <v>0</v>
      </c>
      <c r="AB31" s="50">
        <f t="shared" si="4"/>
        <v>3861.2639356159998</v>
      </c>
      <c r="AC31" s="50">
        <f t="shared" si="5"/>
        <v>0</v>
      </c>
      <c r="AD31" s="51">
        <f t="shared" si="6"/>
        <v>5.3628665772444446</v>
      </c>
      <c r="AE31" s="51">
        <f t="shared" si="7"/>
        <v>0</v>
      </c>
    </row>
    <row r="32" spans="2:31">
      <c r="B32" s="49">
        <f t="shared" si="10"/>
        <v>2038</v>
      </c>
      <c r="C32" s="50">
        <f t="shared" si="0"/>
        <v>10551.615010999993</v>
      </c>
      <c r="D32" s="50">
        <f t="shared" si="11"/>
        <v>1.2045222615296796</v>
      </c>
      <c r="E32" s="52">
        <f t="shared" si="12"/>
        <v>6.0226113076483977E-2</v>
      </c>
      <c r="G32" s="57">
        <v>2038</v>
      </c>
      <c r="H32" s="56">
        <v>0</v>
      </c>
      <c r="I32" s="56">
        <v>0</v>
      </c>
      <c r="J32" s="56">
        <v>2.3260290731989244</v>
      </c>
      <c r="K32" s="56">
        <v>7.4030586233888851</v>
      </c>
      <c r="L32" s="56">
        <v>0.69537984489247295</v>
      </c>
      <c r="M32" s="56">
        <v>3.0290042069444425</v>
      </c>
      <c r="N32" s="56">
        <v>4.4446043010752685E-3</v>
      </c>
      <c r="O32" s="56">
        <v>0</v>
      </c>
      <c r="P32" s="56">
        <v>0.27716148847222216</v>
      </c>
      <c r="Q32" s="56">
        <v>0.49444498252688179</v>
      </c>
      <c r="R32" s="56">
        <v>0</v>
      </c>
      <c r="S32" s="56">
        <v>0.29821426586021504</v>
      </c>
      <c r="U32" s="49">
        <f t="shared" si="8"/>
        <v>12</v>
      </c>
      <c r="V32" s="49">
        <f t="shared" si="3"/>
        <v>2016</v>
      </c>
      <c r="W32" s="79">
        <v>42705</v>
      </c>
      <c r="X32" s="80">
        <v>18039.68344406</v>
      </c>
      <c r="Y32" s="80">
        <v>0</v>
      </c>
      <c r="Z32" s="80">
        <v>20282.1816263</v>
      </c>
      <c r="AA32" s="80">
        <v>0</v>
      </c>
      <c r="AB32" s="50">
        <f t="shared" si="4"/>
        <v>2242.4981822400005</v>
      </c>
      <c r="AC32" s="50">
        <f t="shared" si="5"/>
        <v>0</v>
      </c>
      <c r="AD32" s="51">
        <f t="shared" si="6"/>
        <v>3.0141104600000004</v>
      </c>
      <c r="AE32" s="51">
        <f t="shared" si="7"/>
        <v>0</v>
      </c>
    </row>
    <row r="33" spans="7:31">
      <c r="G33"/>
      <c r="U33" s="49">
        <f t="shared" si="8"/>
        <v>1</v>
      </c>
      <c r="V33" s="49">
        <f t="shared" si="3"/>
        <v>2017</v>
      </c>
      <c r="W33" s="79">
        <v>42736</v>
      </c>
      <c r="X33" s="80">
        <v>6067.4720932</v>
      </c>
      <c r="Y33" s="80">
        <v>781.00385976999996</v>
      </c>
      <c r="Z33" s="80">
        <v>8441.3107596999998</v>
      </c>
      <c r="AA33" s="80">
        <v>781.00385976999996</v>
      </c>
      <c r="AB33" s="50">
        <f t="shared" si="4"/>
        <v>2373.8386664999998</v>
      </c>
      <c r="AC33" s="50">
        <f t="shared" si="5"/>
        <v>0</v>
      </c>
      <c r="AD33" s="51">
        <f t="shared" si="6"/>
        <v>3.1906433689516125</v>
      </c>
      <c r="AE33" s="51">
        <f t="shared" si="7"/>
        <v>0</v>
      </c>
    </row>
    <row r="34" spans="7:31">
      <c r="G34"/>
      <c r="U34" s="49">
        <f t="shared" si="8"/>
        <v>2</v>
      </c>
      <c r="V34" s="49">
        <f t="shared" si="3"/>
        <v>2017</v>
      </c>
      <c r="W34" s="79">
        <v>42767</v>
      </c>
      <c r="X34" s="80">
        <v>1892.5257047699999</v>
      </c>
      <c r="Y34" s="80">
        <v>0</v>
      </c>
      <c r="Z34" s="80">
        <v>3872.0088940999999</v>
      </c>
      <c r="AA34" s="80">
        <v>0</v>
      </c>
      <c r="AB34" s="50">
        <f t="shared" si="4"/>
        <v>1979.48318933</v>
      </c>
      <c r="AC34" s="50">
        <f t="shared" si="5"/>
        <v>0</v>
      </c>
      <c r="AD34" s="51">
        <f t="shared" si="6"/>
        <v>2.9456595079315475</v>
      </c>
      <c r="AE34" s="51">
        <f t="shared" si="7"/>
        <v>0</v>
      </c>
    </row>
    <row r="35" spans="7:31">
      <c r="G35"/>
      <c r="U35" s="49">
        <f t="shared" si="8"/>
        <v>3</v>
      </c>
      <c r="V35" s="49">
        <f t="shared" si="3"/>
        <v>2017</v>
      </c>
      <c r="W35" s="79">
        <v>42795</v>
      </c>
      <c r="X35" s="80">
        <v>20389.537505799999</v>
      </c>
      <c r="Y35" s="80">
        <v>172.46103553</v>
      </c>
      <c r="Z35" s="80">
        <v>24836.751325699999</v>
      </c>
      <c r="AA35" s="80">
        <v>172.46103553</v>
      </c>
      <c r="AB35" s="50">
        <f t="shared" si="4"/>
        <v>4447.2138199000001</v>
      </c>
      <c r="AC35" s="50">
        <f t="shared" si="5"/>
        <v>0</v>
      </c>
      <c r="AD35" s="51">
        <f t="shared" si="6"/>
        <v>5.9774379299731182</v>
      </c>
      <c r="AE35" s="51">
        <f t="shared" si="7"/>
        <v>0</v>
      </c>
    </row>
    <row r="36" spans="7:31">
      <c r="G36"/>
      <c r="U36" s="49">
        <f t="shared" si="8"/>
        <v>4</v>
      </c>
      <c r="V36" s="49">
        <f t="shared" si="3"/>
        <v>2017</v>
      </c>
      <c r="W36" s="79">
        <v>42826</v>
      </c>
      <c r="X36" s="80">
        <v>26493.4141523</v>
      </c>
      <c r="Y36" s="80">
        <v>610.66763434999996</v>
      </c>
      <c r="Z36" s="80">
        <v>31567.407254999998</v>
      </c>
      <c r="AA36" s="80">
        <v>624.41866434999997</v>
      </c>
      <c r="AB36" s="50">
        <f t="shared" si="4"/>
        <v>5073.9931026999984</v>
      </c>
      <c r="AC36" s="50">
        <f t="shared" si="5"/>
        <v>13.751030000000014</v>
      </c>
      <c r="AD36" s="51">
        <f t="shared" si="6"/>
        <v>7.0472126426388861</v>
      </c>
      <c r="AE36" s="51">
        <f t="shared" si="7"/>
        <v>1.9098652777777798E-2</v>
      </c>
    </row>
    <row r="37" spans="7:31">
      <c r="G37"/>
      <c r="U37" s="49">
        <f t="shared" si="8"/>
        <v>5</v>
      </c>
      <c r="V37" s="49">
        <f t="shared" si="3"/>
        <v>2017</v>
      </c>
      <c r="W37" s="79">
        <v>42856</v>
      </c>
      <c r="X37" s="80">
        <v>10239.173521299999</v>
      </c>
      <c r="Y37" s="80">
        <v>32.479010799999998</v>
      </c>
      <c r="Z37" s="80">
        <v>12260.34708756</v>
      </c>
      <c r="AA37" s="80">
        <v>32.479010799999998</v>
      </c>
      <c r="AB37" s="50">
        <f t="shared" si="4"/>
        <v>2021.1735662600004</v>
      </c>
      <c r="AC37" s="50">
        <f t="shared" si="5"/>
        <v>0</v>
      </c>
      <c r="AD37" s="51">
        <f t="shared" si="6"/>
        <v>2.7166311374462371</v>
      </c>
      <c r="AE37" s="51">
        <f t="shared" si="7"/>
        <v>0</v>
      </c>
    </row>
    <row r="38" spans="7:31">
      <c r="G38"/>
      <c r="U38" s="49">
        <f t="shared" si="8"/>
        <v>6</v>
      </c>
      <c r="V38" s="49">
        <f t="shared" si="3"/>
        <v>2017</v>
      </c>
      <c r="W38" s="79">
        <v>42887</v>
      </c>
      <c r="X38" s="80">
        <v>18546.520133099999</v>
      </c>
      <c r="Y38" s="80">
        <v>0</v>
      </c>
      <c r="Z38" s="80">
        <v>22009.28573236</v>
      </c>
      <c r="AA38" s="80">
        <v>0</v>
      </c>
      <c r="AB38" s="50">
        <f t="shared" si="4"/>
        <v>3462.7655992600012</v>
      </c>
      <c r="AC38" s="50">
        <f t="shared" si="5"/>
        <v>0</v>
      </c>
      <c r="AD38" s="51">
        <f t="shared" si="6"/>
        <v>4.8093966656388902</v>
      </c>
      <c r="AE38" s="51">
        <f t="shared" si="7"/>
        <v>0</v>
      </c>
    </row>
    <row r="39" spans="7:31">
      <c r="G39"/>
      <c r="U39" s="49">
        <f t="shared" si="8"/>
        <v>7</v>
      </c>
      <c r="V39" s="49">
        <f t="shared" si="3"/>
        <v>2017</v>
      </c>
      <c r="W39" s="79">
        <v>42917</v>
      </c>
      <c r="X39" s="80">
        <v>1811.8043580999999</v>
      </c>
      <c r="Y39" s="80">
        <v>0</v>
      </c>
      <c r="Z39" s="80">
        <v>2472.2540109000001</v>
      </c>
      <c r="AA39" s="80">
        <v>0</v>
      </c>
      <c r="AB39" s="50">
        <f t="shared" si="4"/>
        <v>660.44965280000019</v>
      </c>
      <c r="AC39" s="50">
        <f t="shared" si="5"/>
        <v>0</v>
      </c>
      <c r="AD39" s="51">
        <f t="shared" si="6"/>
        <v>0.88770114623655938</v>
      </c>
      <c r="AE39" s="51">
        <f t="shared" si="7"/>
        <v>0</v>
      </c>
    </row>
    <row r="40" spans="7:31">
      <c r="G40"/>
      <c r="U40" s="49">
        <f t="shared" si="8"/>
        <v>8</v>
      </c>
      <c r="V40" s="49">
        <f t="shared" si="3"/>
        <v>2017</v>
      </c>
      <c r="W40" s="79">
        <v>42948</v>
      </c>
      <c r="X40" s="80">
        <v>486.31979799999999</v>
      </c>
      <c r="Y40" s="80">
        <v>0</v>
      </c>
      <c r="Z40" s="80">
        <v>648.16410199999996</v>
      </c>
      <c r="AA40" s="80">
        <v>0</v>
      </c>
      <c r="AB40" s="50">
        <f t="shared" si="4"/>
        <v>161.84430399999997</v>
      </c>
      <c r="AC40" s="50">
        <f t="shared" si="5"/>
        <v>0</v>
      </c>
      <c r="AD40" s="51">
        <f t="shared" si="6"/>
        <v>0.21753266666666662</v>
      </c>
      <c r="AE40" s="51">
        <f t="shared" si="7"/>
        <v>0</v>
      </c>
    </row>
    <row r="41" spans="7:31">
      <c r="G41"/>
      <c r="U41" s="49">
        <f t="shared" si="8"/>
        <v>9</v>
      </c>
      <c r="V41" s="49">
        <f t="shared" si="3"/>
        <v>2017</v>
      </c>
      <c r="W41" s="79">
        <v>42979</v>
      </c>
      <c r="X41" s="80">
        <v>6184.8573761300004</v>
      </c>
      <c r="Y41" s="80">
        <v>0</v>
      </c>
      <c r="Z41" s="80">
        <v>7896.4898470400003</v>
      </c>
      <c r="AA41" s="80">
        <v>0</v>
      </c>
      <c r="AB41" s="50">
        <f t="shared" si="4"/>
        <v>1711.6324709099999</v>
      </c>
      <c r="AC41" s="50">
        <f t="shared" si="5"/>
        <v>0</v>
      </c>
      <c r="AD41" s="51">
        <f t="shared" si="6"/>
        <v>2.3772673207083335</v>
      </c>
      <c r="AE41" s="51">
        <f t="shared" si="7"/>
        <v>0</v>
      </c>
    </row>
    <row r="42" spans="7:31">
      <c r="G42"/>
      <c r="U42" s="49">
        <f t="shared" si="8"/>
        <v>10</v>
      </c>
      <c r="V42" s="49">
        <f t="shared" si="3"/>
        <v>2017</v>
      </c>
      <c r="W42" s="79">
        <v>43009</v>
      </c>
      <c r="X42" s="80">
        <v>2330.754754</v>
      </c>
      <c r="Y42" s="80">
        <v>0</v>
      </c>
      <c r="Z42" s="80">
        <v>2942.9872790999998</v>
      </c>
      <c r="AA42" s="80">
        <v>0</v>
      </c>
      <c r="AB42" s="50">
        <f t="shared" si="4"/>
        <v>612.23252509999975</v>
      </c>
      <c r="AC42" s="50">
        <f t="shared" si="5"/>
        <v>0</v>
      </c>
      <c r="AD42" s="51">
        <f t="shared" si="6"/>
        <v>0.82289317889784919</v>
      </c>
      <c r="AE42" s="51">
        <f t="shared" si="7"/>
        <v>0</v>
      </c>
    </row>
    <row r="43" spans="7:31">
      <c r="G43"/>
      <c r="U43" s="49">
        <f t="shared" si="8"/>
        <v>11</v>
      </c>
      <c r="V43" s="49">
        <f t="shared" si="3"/>
        <v>2017</v>
      </c>
      <c r="W43" s="79">
        <v>43040</v>
      </c>
      <c r="X43" s="80">
        <v>13238.950930277</v>
      </c>
      <c r="Y43" s="80">
        <v>0</v>
      </c>
      <c r="Z43" s="80">
        <v>16945.255982899998</v>
      </c>
      <c r="AA43" s="80">
        <v>0</v>
      </c>
      <c r="AB43" s="50">
        <f t="shared" si="4"/>
        <v>3706.3050526229981</v>
      </c>
      <c r="AC43" s="50">
        <f t="shared" si="5"/>
        <v>0</v>
      </c>
      <c r="AD43" s="51">
        <f t="shared" si="6"/>
        <v>5.1476459064208306</v>
      </c>
      <c r="AE43" s="51">
        <f t="shared" si="7"/>
        <v>0</v>
      </c>
    </row>
    <row r="44" spans="7:31">
      <c r="G44"/>
      <c r="U44" s="49">
        <f t="shared" si="8"/>
        <v>12</v>
      </c>
      <c r="V44" s="49">
        <f t="shared" si="3"/>
        <v>2017</v>
      </c>
      <c r="W44" s="79">
        <v>43070</v>
      </c>
      <c r="X44" s="80">
        <v>14083.712594299999</v>
      </c>
      <c r="Y44" s="80">
        <v>0</v>
      </c>
      <c r="Z44" s="80">
        <v>17799.955495583999</v>
      </c>
      <c r="AA44" s="80">
        <v>0</v>
      </c>
      <c r="AB44" s="50">
        <f t="shared" si="4"/>
        <v>3716.2429012840003</v>
      </c>
      <c r="AC44" s="50">
        <f t="shared" si="5"/>
        <v>0</v>
      </c>
      <c r="AD44" s="51">
        <f t="shared" si="6"/>
        <v>4.9949501361344089</v>
      </c>
      <c r="AE44" s="51">
        <f t="shared" si="7"/>
        <v>0</v>
      </c>
    </row>
    <row r="45" spans="7:31">
      <c r="G45"/>
      <c r="U45" s="49">
        <f t="shared" si="8"/>
        <v>1</v>
      </c>
      <c r="V45" s="49">
        <f t="shared" si="3"/>
        <v>2018</v>
      </c>
      <c r="W45" s="79">
        <v>43101</v>
      </c>
      <c r="X45" s="80">
        <v>5071.7844225999997</v>
      </c>
      <c r="Y45" s="80">
        <v>0</v>
      </c>
      <c r="Z45" s="80">
        <v>8183.0525390000003</v>
      </c>
      <c r="AA45" s="80">
        <v>0</v>
      </c>
      <c r="AB45" s="50">
        <f t="shared" si="4"/>
        <v>3111.2681164000005</v>
      </c>
      <c r="AC45" s="50">
        <f t="shared" si="5"/>
        <v>0</v>
      </c>
      <c r="AD45" s="51">
        <f t="shared" si="6"/>
        <v>4.1818119844086024</v>
      </c>
      <c r="AE45" s="51">
        <f t="shared" si="7"/>
        <v>0</v>
      </c>
    </row>
    <row r="46" spans="7:31">
      <c r="G46"/>
      <c r="U46" s="49">
        <f t="shared" si="8"/>
        <v>2</v>
      </c>
      <c r="V46" s="49">
        <f t="shared" si="3"/>
        <v>2018</v>
      </c>
      <c r="W46" s="79">
        <v>43132</v>
      </c>
      <c r="X46" s="80">
        <v>1777.24270409</v>
      </c>
      <c r="Y46" s="80">
        <v>0</v>
      </c>
      <c r="Z46" s="80">
        <v>3036.0118215000002</v>
      </c>
      <c r="AA46" s="80">
        <v>0</v>
      </c>
      <c r="AB46" s="50">
        <f t="shared" si="4"/>
        <v>1258.7691174100003</v>
      </c>
      <c r="AC46" s="50">
        <f t="shared" si="5"/>
        <v>0</v>
      </c>
      <c r="AD46" s="51">
        <f t="shared" si="6"/>
        <v>1.873168329479167</v>
      </c>
      <c r="AE46" s="51">
        <f t="shared" si="7"/>
        <v>0</v>
      </c>
    </row>
    <row r="47" spans="7:31">
      <c r="G47"/>
      <c r="U47" s="49">
        <f t="shared" si="8"/>
        <v>3</v>
      </c>
      <c r="V47" s="49">
        <f t="shared" si="3"/>
        <v>2018</v>
      </c>
      <c r="W47" s="79">
        <v>43160</v>
      </c>
      <c r="X47" s="80">
        <v>27727.80708065</v>
      </c>
      <c r="Y47" s="80">
        <v>0</v>
      </c>
      <c r="Z47" s="80">
        <v>33283.687489659998</v>
      </c>
      <c r="AA47" s="80">
        <v>0</v>
      </c>
      <c r="AB47" s="50">
        <f t="shared" si="4"/>
        <v>5555.8804090099984</v>
      </c>
      <c r="AC47" s="50">
        <f t="shared" si="5"/>
        <v>0</v>
      </c>
      <c r="AD47" s="51">
        <f t="shared" si="6"/>
        <v>7.4675811949059119</v>
      </c>
      <c r="AE47" s="51">
        <f t="shared" si="7"/>
        <v>0</v>
      </c>
    </row>
    <row r="48" spans="7:31">
      <c r="G48"/>
      <c r="U48" s="49">
        <f t="shared" si="8"/>
        <v>4</v>
      </c>
      <c r="V48" s="49">
        <f t="shared" si="3"/>
        <v>2018</v>
      </c>
      <c r="W48" s="79">
        <v>43191</v>
      </c>
      <c r="X48" s="80">
        <v>24895.4215945</v>
      </c>
      <c r="Y48" s="80">
        <v>234.18208647</v>
      </c>
      <c r="Z48" s="80">
        <v>29624.130978303001</v>
      </c>
      <c r="AA48" s="80">
        <v>234.18208647</v>
      </c>
      <c r="AB48" s="50">
        <f t="shared" si="4"/>
        <v>4728.7093838030014</v>
      </c>
      <c r="AC48" s="50">
        <f t="shared" si="5"/>
        <v>0</v>
      </c>
      <c r="AD48" s="51">
        <f t="shared" si="6"/>
        <v>6.5676519219486131</v>
      </c>
      <c r="AE48" s="51">
        <f t="shared" si="7"/>
        <v>0</v>
      </c>
    </row>
    <row r="49" spans="7:31">
      <c r="G49"/>
      <c r="U49" s="49">
        <f t="shared" si="8"/>
        <v>5</v>
      </c>
      <c r="V49" s="49">
        <f t="shared" si="3"/>
        <v>2018</v>
      </c>
      <c r="W49" s="79">
        <v>43221</v>
      </c>
      <c r="X49" s="80">
        <v>20568.515051099999</v>
      </c>
      <c r="Y49" s="80">
        <v>180.0832925</v>
      </c>
      <c r="Z49" s="80">
        <v>24192.829375699999</v>
      </c>
      <c r="AA49" s="80">
        <v>180.0832925</v>
      </c>
      <c r="AB49" s="50">
        <f t="shared" si="4"/>
        <v>3624.3143246</v>
      </c>
      <c r="AC49" s="50">
        <f t="shared" si="5"/>
        <v>0</v>
      </c>
      <c r="AD49" s="51">
        <f t="shared" si="6"/>
        <v>4.8713902212365596</v>
      </c>
      <c r="AE49" s="51">
        <f t="shared" si="7"/>
        <v>0</v>
      </c>
    </row>
    <row r="50" spans="7:31">
      <c r="G50"/>
      <c r="U50" s="49">
        <f t="shared" si="8"/>
        <v>6</v>
      </c>
      <c r="V50" s="49">
        <f t="shared" si="3"/>
        <v>2018</v>
      </c>
      <c r="W50" s="79">
        <v>43252</v>
      </c>
      <c r="X50" s="80">
        <v>26280.684164999999</v>
      </c>
      <c r="Y50" s="80">
        <v>0</v>
      </c>
      <c r="Z50" s="80">
        <v>30192.033539</v>
      </c>
      <c r="AA50" s="80">
        <v>0</v>
      </c>
      <c r="AB50" s="50">
        <f t="shared" si="4"/>
        <v>3911.3493740000013</v>
      </c>
      <c r="AC50" s="50">
        <f t="shared" si="5"/>
        <v>0</v>
      </c>
      <c r="AD50" s="51">
        <f t="shared" si="6"/>
        <v>5.4324296861111128</v>
      </c>
      <c r="AE50" s="51">
        <f t="shared" si="7"/>
        <v>0</v>
      </c>
    </row>
    <row r="51" spans="7:31">
      <c r="G51"/>
      <c r="U51" s="49">
        <f t="shared" si="8"/>
        <v>7</v>
      </c>
      <c r="V51" s="49">
        <f t="shared" si="3"/>
        <v>2018</v>
      </c>
      <c r="W51" s="79">
        <v>43282</v>
      </c>
      <c r="X51" s="80">
        <v>3695.5565119299999</v>
      </c>
      <c r="Y51" s="80">
        <v>0</v>
      </c>
      <c r="Z51" s="80">
        <v>4929.0143329800003</v>
      </c>
      <c r="AA51" s="80">
        <v>0</v>
      </c>
      <c r="AB51" s="50">
        <f t="shared" si="4"/>
        <v>1233.4578210500003</v>
      </c>
      <c r="AC51" s="50">
        <f t="shared" si="5"/>
        <v>0</v>
      </c>
      <c r="AD51" s="51">
        <f t="shared" si="6"/>
        <v>1.6578734153897854</v>
      </c>
      <c r="AE51" s="51">
        <f t="shared" si="7"/>
        <v>0</v>
      </c>
    </row>
    <row r="52" spans="7:31">
      <c r="G52"/>
      <c r="U52" s="49">
        <f t="shared" si="8"/>
        <v>8</v>
      </c>
      <c r="V52" s="49">
        <f t="shared" si="3"/>
        <v>2018</v>
      </c>
      <c r="W52" s="79">
        <v>43313</v>
      </c>
      <c r="X52" s="80">
        <v>1045.2940305100001</v>
      </c>
      <c r="Y52" s="80">
        <v>0</v>
      </c>
      <c r="Z52" s="80">
        <v>1520.4540225999999</v>
      </c>
      <c r="AA52" s="80">
        <v>0</v>
      </c>
      <c r="AB52" s="50">
        <f t="shared" si="4"/>
        <v>475.15999208999983</v>
      </c>
      <c r="AC52" s="50">
        <f t="shared" si="5"/>
        <v>0</v>
      </c>
      <c r="AD52" s="51">
        <f t="shared" si="6"/>
        <v>0.63865590334677391</v>
      </c>
      <c r="AE52" s="51">
        <f t="shared" si="7"/>
        <v>0</v>
      </c>
    </row>
    <row r="53" spans="7:31">
      <c r="G53"/>
      <c r="U53" s="49">
        <f t="shared" si="8"/>
        <v>9</v>
      </c>
      <c r="V53" s="49">
        <f t="shared" si="3"/>
        <v>2018</v>
      </c>
      <c r="W53" s="79">
        <v>43344</v>
      </c>
      <c r="X53" s="80">
        <v>8886.0814698350005</v>
      </c>
      <c r="Y53" s="80">
        <v>0</v>
      </c>
      <c r="Z53" s="80">
        <v>11318.448956599999</v>
      </c>
      <c r="AA53" s="80">
        <v>0</v>
      </c>
      <c r="AB53" s="50">
        <f t="shared" si="4"/>
        <v>2432.3674867649988</v>
      </c>
      <c r="AC53" s="50">
        <f t="shared" si="5"/>
        <v>0</v>
      </c>
      <c r="AD53" s="51">
        <f t="shared" si="6"/>
        <v>3.3782881760624983</v>
      </c>
      <c r="AE53" s="51">
        <f t="shared" si="7"/>
        <v>0</v>
      </c>
    </row>
    <row r="54" spans="7:31">
      <c r="G54"/>
      <c r="U54" s="49">
        <f t="shared" si="8"/>
        <v>10</v>
      </c>
      <c r="V54" s="49">
        <f t="shared" si="3"/>
        <v>2018</v>
      </c>
      <c r="W54" s="79">
        <v>43374</v>
      </c>
      <c r="X54" s="80">
        <v>4904.1899722999997</v>
      </c>
      <c r="Y54" s="80">
        <v>0</v>
      </c>
      <c r="Z54" s="80">
        <v>6118.205876</v>
      </c>
      <c r="AA54" s="80">
        <v>0</v>
      </c>
      <c r="AB54" s="50">
        <f t="shared" si="4"/>
        <v>1214.0159037000003</v>
      </c>
      <c r="AC54" s="50">
        <f t="shared" si="5"/>
        <v>0</v>
      </c>
      <c r="AD54" s="51">
        <f t="shared" si="6"/>
        <v>1.6317418060483875</v>
      </c>
      <c r="AE54" s="51">
        <f t="shared" si="7"/>
        <v>0</v>
      </c>
    </row>
    <row r="55" spans="7:31">
      <c r="G55"/>
      <c r="U55" s="49">
        <f t="shared" si="8"/>
        <v>11</v>
      </c>
      <c r="V55" s="49">
        <f t="shared" si="3"/>
        <v>2018</v>
      </c>
      <c r="W55" s="79">
        <v>43405</v>
      </c>
      <c r="X55" s="80">
        <v>8328.6718849999997</v>
      </c>
      <c r="Y55" s="80">
        <v>0</v>
      </c>
      <c r="Z55" s="80">
        <v>10708.294277000001</v>
      </c>
      <c r="AA55" s="80">
        <v>0</v>
      </c>
      <c r="AB55" s="50">
        <f t="shared" si="4"/>
        <v>2379.6223920000011</v>
      </c>
      <c r="AC55" s="50">
        <f t="shared" si="5"/>
        <v>0</v>
      </c>
      <c r="AD55" s="51">
        <f t="shared" si="6"/>
        <v>3.3050311000000017</v>
      </c>
      <c r="AE55" s="51">
        <f t="shared" si="7"/>
        <v>0</v>
      </c>
    </row>
    <row r="56" spans="7:31">
      <c r="G56"/>
      <c r="U56" s="49">
        <f t="shared" si="8"/>
        <v>12</v>
      </c>
      <c r="V56" s="49">
        <f t="shared" si="3"/>
        <v>2018</v>
      </c>
      <c r="W56" s="79">
        <v>43435</v>
      </c>
      <c r="X56" s="80">
        <v>2231.8022835000002</v>
      </c>
      <c r="Y56" s="80">
        <v>0</v>
      </c>
      <c r="Z56" s="80">
        <v>3527.5223534000002</v>
      </c>
      <c r="AA56" s="80">
        <v>0</v>
      </c>
      <c r="AB56" s="50">
        <f t="shared" si="4"/>
        <v>1295.7200699</v>
      </c>
      <c r="AC56" s="50">
        <f t="shared" si="5"/>
        <v>0</v>
      </c>
      <c r="AD56" s="51">
        <f t="shared" si="6"/>
        <v>1.7415592337365591</v>
      </c>
      <c r="AE56" s="51">
        <f t="shared" si="7"/>
        <v>0</v>
      </c>
    </row>
    <row r="57" spans="7:31">
      <c r="G57"/>
      <c r="U57" s="49">
        <f t="shared" si="8"/>
        <v>1</v>
      </c>
      <c r="V57" s="49">
        <f t="shared" si="3"/>
        <v>2019</v>
      </c>
      <c r="W57" s="79">
        <v>43466</v>
      </c>
      <c r="X57" s="80">
        <v>730.56258800000001</v>
      </c>
      <c r="Y57" s="80">
        <v>0</v>
      </c>
      <c r="Z57" s="80">
        <v>1233.8948580000001</v>
      </c>
      <c r="AA57" s="80">
        <v>0</v>
      </c>
      <c r="AB57" s="50">
        <f t="shared" si="4"/>
        <v>503.33227000000011</v>
      </c>
      <c r="AC57" s="50">
        <f t="shared" si="5"/>
        <v>0</v>
      </c>
      <c r="AD57" s="51">
        <f t="shared" si="6"/>
        <v>0.67652186827956995</v>
      </c>
      <c r="AE57" s="51">
        <f t="shared" si="7"/>
        <v>0</v>
      </c>
    </row>
    <row r="58" spans="7:31">
      <c r="G58"/>
      <c r="U58" s="49">
        <f t="shared" si="8"/>
        <v>2</v>
      </c>
      <c r="V58" s="49">
        <f t="shared" si="3"/>
        <v>2019</v>
      </c>
      <c r="W58" s="79">
        <v>43497</v>
      </c>
      <c r="X58" s="80">
        <v>286.93432999999999</v>
      </c>
      <c r="Y58" s="80">
        <v>0</v>
      </c>
      <c r="Z58" s="80">
        <v>498.31544700000001</v>
      </c>
      <c r="AA58" s="80">
        <v>0</v>
      </c>
      <c r="AB58" s="50">
        <f t="shared" si="4"/>
        <v>211.38111700000002</v>
      </c>
      <c r="AC58" s="50">
        <f t="shared" si="5"/>
        <v>0</v>
      </c>
      <c r="AD58" s="51">
        <f t="shared" si="6"/>
        <v>0.31455523363095239</v>
      </c>
      <c r="AE58" s="51">
        <f t="shared" si="7"/>
        <v>0</v>
      </c>
    </row>
    <row r="59" spans="7:31">
      <c r="G59"/>
      <c r="U59" s="49">
        <f t="shared" si="8"/>
        <v>3</v>
      </c>
      <c r="V59" s="49">
        <f t="shared" si="3"/>
        <v>2019</v>
      </c>
      <c r="W59" s="79">
        <v>43525</v>
      </c>
      <c r="X59" s="80">
        <v>9884.0152415899993</v>
      </c>
      <c r="Y59" s="80">
        <v>0</v>
      </c>
      <c r="Z59" s="80">
        <v>11992.005929589999</v>
      </c>
      <c r="AA59" s="80">
        <v>0</v>
      </c>
      <c r="AB59" s="50">
        <f t="shared" si="4"/>
        <v>2107.9906879999999</v>
      </c>
      <c r="AC59" s="50">
        <f t="shared" si="5"/>
        <v>0</v>
      </c>
      <c r="AD59" s="51">
        <f t="shared" si="6"/>
        <v>2.8333208172043007</v>
      </c>
      <c r="AE59" s="51">
        <f t="shared" si="7"/>
        <v>0</v>
      </c>
    </row>
    <row r="60" spans="7:31">
      <c r="G60"/>
      <c r="U60" s="49">
        <f t="shared" si="8"/>
        <v>4</v>
      </c>
      <c r="V60" s="49">
        <f t="shared" si="3"/>
        <v>2019</v>
      </c>
      <c r="W60" s="79">
        <v>43556</v>
      </c>
      <c r="X60" s="80">
        <v>11902.31787067</v>
      </c>
      <c r="Y60" s="80">
        <v>256.96642426</v>
      </c>
      <c r="Z60" s="80">
        <v>15381.7844052</v>
      </c>
      <c r="AA60" s="80">
        <v>256.96642426</v>
      </c>
      <c r="AB60" s="50">
        <f t="shared" si="4"/>
        <v>3479.46653453</v>
      </c>
      <c r="AC60" s="50">
        <f t="shared" si="5"/>
        <v>0</v>
      </c>
      <c r="AD60" s="51">
        <f t="shared" si="6"/>
        <v>4.832592409069445</v>
      </c>
      <c r="AE60" s="51">
        <f t="shared" si="7"/>
        <v>0</v>
      </c>
    </row>
    <row r="61" spans="7:31">
      <c r="G61"/>
      <c r="U61" s="49">
        <f t="shared" si="8"/>
        <v>5</v>
      </c>
      <c r="V61" s="49">
        <f t="shared" si="3"/>
        <v>2019</v>
      </c>
      <c r="W61" s="79">
        <v>43586</v>
      </c>
      <c r="X61" s="80">
        <v>20866.919336300001</v>
      </c>
      <c r="Y61" s="80">
        <v>139.19953398000001</v>
      </c>
      <c r="Z61" s="80">
        <v>24004.0643604</v>
      </c>
      <c r="AA61" s="80">
        <v>139.19953398000001</v>
      </c>
      <c r="AB61" s="50">
        <f t="shared" si="4"/>
        <v>3137.1450240999984</v>
      </c>
      <c r="AC61" s="50">
        <f t="shared" si="5"/>
        <v>0</v>
      </c>
      <c r="AD61" s="51">
        <f t="shared" si="6"/>
        <v>4.216592774327955</v>
      </c>
      <c r="AE61" s="51">
        <f t="shared" si="7"/>
        <v>0</v>
      </c>
    </row>
    <row r="62" spans="7:31">
      <c r="G62"/>
      <c r="U62" s="49">
        <f t="shared" si="8"/>
        <v>6</v>
      </c>
      <c r="V62" s="49">
        <f t="shared" si="3"/>
        <v>2019</v>
      </c>
      <c r="W62" s="79">
        <v>43617</v>
      </c>
      <c r="X62" s="80">
        <v>25930.169576</v>
      </c>
      <c r="Y62" s="80">
        <v>0</v>
      </c>
      <c r="Z62" s="80">
        <v>29877.609488499998</v>
      </c>
      <c r="AA62" s="80">
        <v>0</v>
      </c>
      <c r="AB62" s="50">
        <f t="shared" si="4"/>
        <v>3947.4399124999982</v>
      </c>
      <c r="AC62" s="50">
        <f t="shared" si="5"/>
        <v>0</v>
      </c>
      <c r="AD62" s="51">
        <f t="shared" si="6"/>
        <v>5.4825554340277751</v>
      </c>
      <c r="AE62" s="51">
        <f t="shared" si="7"/>
        <v>0</v>
      </c>
    </row>
    <row r="63" spans="7:31">
      <c r="G63"/>
      <c r="U63" s="49">
        <f t="shared" si="8"/>
        <v>7</v>
      </c>
      <c r="V63" s="49">
        <f t="shared" si="3"/>
        <v>2019</v>
      </c>
      <c r="W63" s="79">
        <v>43647</v>
      </c>
      <c r="X63" s="80">
        <v>1696.2555992</v>
      </c>
      <c r="Y63" s="80">
        <v>0</v>
      </c>
      <c r="Z63" s="80">
        <v>2706.2927735399999</v>
      </c>
      <c r="AA63" s="80">
        <v>0</v>
      </c>
      <c r="AB63" s="50">
        <f t="shared" si="4"/>
        <v>1010.0371743399999</v>
      </c>
      <c r="AC63" s="50">
        <f t="shared" si="5"/>
        <v>0</v>
      </c>
      <c r="AD63" s="51">
        <f t="shared" si="6"/>
        <v>1.3575768472311824</v>
      </c>
      <c r="AE63" s="51">
        <f t="shared" si="7"/>
        <v>0</v>
      </c>
    </row>
    <row r="64" spans="7:31">
      <c r="G64"/>
      <c r="U64" s="49">
        <f t="shared" si="8"/>
        <v>8</v>
      </c>
      <c r="V64" s="49">
        <f t="shared" si="3"/>
        <v>2019</v>
      </c>
      <c r="W64" s="79">
        <v>43678</v>
      </c>
      <c r="X64" s="80">
        <v>893.62594369999999</v>
      </c>
      <c r="Y64" s="80">
        <v>0</v>
      </c>
      <c r="Z64" s="80">
        <v>1315.895698</v>
      </c>
      <c r="AA64" s="80">
        <v>0</v>
      </c>
      <c r="AB64" s="50">
        <f t="shared" si="4"/>
        <v>422.26975430000005</v>
      </c>
      <c r="AC64" s="50">
        <f t="shared" si="5"/>
        <v>0</v>
      </c>
      <c r="AD64" s="51">
        <f t="shared" si="6"/>
        <v>0.56756687405913986</v>
      </c>
      <c r="AE64" s="51">
        <f t="shared" si="7"/>
        <v>0</v>
      </c>
    </row>
    <row r="65" spans="7:31">
      <c r="G65"/>
      <c r="U65" s="49">
        <f t="shared" si="8"/>
        <v>9</v>
      </c>
      <c r="V65" s="49">
        <f t="shared" si="3"/>
        <v>2019</v>
      </c>
      <c r="W65" s="79">
        <v>43709</v>
      </c>
      <c r="X65" s="80">
        <v>1626.1182105</v>
      </c>
      <c r="Y65" s="80">
        <v>0</v>
      </c>
      <c r="Z65" s="80">
        <v>2380.0315052000001</v>
      </c>
      <c r="AA65" s="80">
        <v>0</v>
      </c>
      <c r="AB65" s="50">
        <f t="shared" si="4"/>
        <v>753.91329470000005</v>
      </c>
      <c r="AC65" s="50">
        <f t="shared" si="5"/>
        <v>0</v>
      </c>
      <c r="AD65" s="51">
        <f t="shared" si="6"/>
        <v>1.0471017981944446</v>
      </c>
      <c r="AE65" s="51">
        <f t="shared" si="7"/>
        <v>0</v>
      </c>
    </row>
    <row r="66" spans="7:31">
      <c r="G66"/>
      <c r="U66" s="49">
        <f t="shared" si="8"/>
        <v>10</v>
      </c>
      <c r="V66" s="49">
        <f t="shared" si="3"/>
        <v>2019</v>
      </c>
      <c r="W66" s="79">
        <v>43739</v>
      </c>
      <c r="X66" s="80">
        <v>4489.4786012000004</v>
      </c>
      <c r="Y66" s="80">
        <v>0</v>
      </c>
      <c r="Z66" s="80">
        <v>5897.7515082399996</v>
      </c>
      <c r="AA66" s="80">
        <v>0</v>
      </c>
      <c r="AB66" s="50">
        <f t="shared" si="4"/>
        <v>1408.2729070399992</v>
      </c>
      <c r="AC66" s="50">
        <f t="shared" si="5"/>
        <v>0</v>
      </c>
      <c r="AD66" s="51">
        <f t="shared" si="6"/>
        <v>1.8928399288172031</v>
      </c>
      <c r="AE66" s="51">
        <f t="shared" si="7"/>
        <v>0</v>
      </c>
    </row>
    <row r="67" spans="7:31">
      <c r="G67"/>
      <c r="U67" s="49">
        <f t="shared" si="8"/>
        <v>11</v>
      </c>
      <c r="V67" s="49">
        <f t="shared" si="3"/>
        <v>2019</v>
      </c>
      <c r="W67" s="79">
        <v>43770</v>
      </c>
      <c r="X67" s="80">
        <v>3047.6997618</v>
      </c>
      <c r="Y67" s="80">
        <v>0</v>
      </c>
      <c r="Z67" s="80">
        <v>4724.5076360000003</v>
      </c>
      <c r="AA67" s="80">
        <v>0</v>
      </c>
      <c r="AB67" s="50">
        <f t="shared" si="4"/>
        <v>1676.8078742000002</v>
      </c>
      <c r="AC67" s="50">
        <f t="shared" si="5"/>
        <v>0</v>
      </c>
      <c r="AD67" s="51">
        <f t="shared" si="6"/>
        <v>2.3288998252777784</v>
      </c>
      <c r="AE67" s="51">
        <f t="shared" si="7"/>
        <v>0</v>
      </c>
    </row>
    <row r="68" spans="7:31">
      <c r="G68"/>
      <c r="U68" s="49">
        <f t="shared" si="8"/>
        <v>12</v>
      </c>
      <c r="V68" s="49">
        <f t="shared" si="3"/>
        <v>2019</v>
      </c>
      <c r="W68" s="79">
        <v>43800</v>
      </c>
      <c r="X68" s="80">
        <v>2421.4389628399999</v>
      </c>
      <c r="Y68" s="80">
        <v>0</v>
      </c>
      <c r="Z68" s="80">
        <v>4291.0197950000002</v>
      </c>
      <c r="AA68" s="80">
        <v>0</v>
      </c>
      <c r="AB68" s="50">
        <f t="shared" si="4"/>
        <v>1869.5808321600002</v>
      </c>
      <c r="AC68" s="50">
        <f t="shared" si="5"/>
        <v>0</v>
      </c>
      <c r="AD68" s="51">
        <f t="shared" si="6"/>
        <v>2.5128774625806454</v>
      </c>
      <c r="AE68" s="51">
        <f t="shared" si="7"/>
        <v>0</v>
      </c>
    </row>
    <row r="69" spans="7:31">
      <c r="G69"/>
      <c r="U69" s="49">
        <f t="shared" si="8"/>
        <v>1</v>
      </c>
      <c r="V69" s="49">
        <f t="shared" si="3"/>
        <v>2020</v>
      </c>
      <c r="W69" s="79">
        <v>43831</v>
      </c>
      <c r="X69" s="80">
        <v>938.73569499999996</v>
      </c>
      <c r="Y69" s="80">
        <v>0</v>
      </c>
      <c r="Z69" s="80">
        <v>1153.8901989999999</v>
      </c>
      <c r="AA69" s="80">
        <v>0</v>
      </c>
      <c r="AB69" s="50">
        <f t="shared" si="4"/>
        <v>215.15450399999997</v>
      </c>
      <c r="AC69" s="50">
        <f t="shared" si="5"/>
        <v>0</v>
      </c>
      <c r="AD69" s="51">
        <f t="shared" si="6"/>
        <v>0.28918616129032254</v>
      </c>
      <c r="AE69" s="51">
        <f t="shared" si="7"/>
        <v>0</v>
      </c>
    </row>
    <row r="70" spans="7:31">
      <c r="G70"/>
      <c r="U70" s="49">
        <f t="shared" si="8"/>
        <v>2</v>
      </c>
      <c r="V70" s="49">
        <f t="shared" si="3"/>
        <v>2020</v>
      </c>
      <c r="W70" s="79">
        <v>43862</v>
      </c>
      <c r="X70" s="80">
        <v>206.23718600000001</v>
      </c>
      <c r="Y70" s="80">
        <v>0</v>
      </c>
      <c r="Z70" s="80">
        <v>831.30768999999998</v>
      </c>
      <c r="AA70" s="80">
        <v>0</v>
      </c>
      <c r="AB70" s="50">
        <f t="shared" si="4"/>
        <v>625.07050400000003</v>
      </c>
      <c r="AC70" s="50">
        <f t="shared" si="5"/>
        <v>0</v>
      </c>
      <c r="AD70" s="51">
        <f t="shared" si="6"/>
        <v>0.89808980459770127</v>
      </c>
      <c r="AE70" s="51">
        <f t="shared" si="7"/>
        <v>0</v>
      </c>
    </row>
    <row r="71" spans="7:31">
      <c r="G71"/>
      <c r="U71" s="49">
        <f t="shared" si="8"/>
        <v>3</v>
      </c>
      <c r="V71" s="49">
        <f t="shared" si="3"/>
        <v>2020</v>
      </c>
      <c r="W71" s="79">
        <v>43891</v>
      </c>
      <c r="X71" s="80">
        <v>5828.4289619299998</v>
      </c>
      <c r="Y71" s="80">
        <v>0</v>
      </c>
      <c r="Z71" s="80">
        <v>7570.7461430000003</v>
      </c>
      <c r="AA71" s="80">
        <v>0</v>
      </c>
      <c r="AB71" s="50">
        <f t="shared" si="4"/>
        <v>1742.3171810700005</v>
      </c>
      <c r="AC71" s="50">
        <f t="shared" si="5"/>
        <v>0</v>
      </c>
      <c r="AD71" s="51">
        <f t="shared" si="6"/>
        <v>2.3418241681048393</v>
      </c>
      <c r="AE71" s="51">
        <f t="shared" si="7"/>
        <v>0</v>
      </c>
    </row>
    <row r="72" spans="7:31">
      <c r="G72"/>
      <c r="U72" s="49">
        <f t="shared" si="8"/>
        <v>4</v>
      </c>
      <c r="V72" s="49">
        <f t="shared" si="3"/>
        <v>2020</v>
      </c>
      <c r="W72" s="79">
        <v>43922</v>
      </c>
      <c r="X72" s="80">
        <v>12559.665236700001</v>
      </c>
      <c r="Y72" s="80">
        <v>302.53009020000002</v>
      </c>
      <c r="Z72" s="80">
        <v>15893.7089416</v>
      </c>
      <c r="AA72" s="80">
        <v>302.53009020000002</v>
      </c>
      <c r="AB72" s="50">
        <f t="shared" si="4"/>
        <v>3334.0437048999993</v>
      </c>
      <c r="AC72" s="50">
        <f t="shared" si="5"/>
        <v>0</v>
      </c>
      <c r="AD72" s="51">
        <f t="shared" si="6"/>
        <v>4.6306162568055544</v>
      </c>
      <c r="AE72" s="51">
        <f t="shared" si="7"/>
        <v>0</v>
      </c>
    </row>
    <row r="73" spans="7:31">
      <c r="G73"/>
      <c r="U73" s="49">
        <f t="shared" si="8"/>
        <v>5</v>
      </c>
      <c r="V73" s="49">
        <f t="shared" ref="V73:V136" si="13">YEAR(W73)</f>
        <v>2020</v>
      </c>
      <c r="W73" s="79">
        <v>43952</v>
      </c>
      <c r="X73" s="80">
        <v>9430.2728040000002</v>
      </c>
      <c r="Y73" s="80">
        <v>10.2227669</v>
      </c>
      <c r="Z73" s="80">
        <v>11975.860276699999</v>
      </c>
      <c r="AA73" s="80">
        <v>10.2227669</v>
      </c>
      <c r="AB73" s="50">
        <f t="shared" ref="AB73:AB136" si="14">Z73-X73</f>
        <v>2545.5874726999991</v>
      </c>
      <c r="AC73" s="50">
        <f t="shared" ref="AC73:AC136" si="15">AA73-Y73</f>
        <v>0</v>
      </c>
      <c r="AD73" s="51">
        <f t="shared" ref="AD73:AD136" si="16">AB73/24/(EDATE($W73,1)-$W73)</f>
        <v>3.4214885385752676</v>
      </c>
      <c r="AE73" s="51">
        <f t="shared" ref="AE73:AE136" si="17">AC73/24/(EDATE($W73,1)-$W73)</f>
        <v>0</v>
      </c>
    </row>
    <row r="74" spans="7:31">
      <c r="G74"/>
      <c r="U74" s="49">
        <f t="shared" ref="U74:U137" si="18">MONTH(W74)</f>
        <v>6</v>
      </c>
      <c r="V74" s="49">
        <f t="shared" si="13"/>
        <v>2020</v>
      </c>
      <c r="W74" s="79">
        <v>43983</v>
      </c>
      <c r="X74" s="80">
        <v>24116.853658</v>
      </c>
      <c r="Y74" s="80">
        <v>0</v>
      </c>
      <c r="Z74" s="80">
        <v>27892.316787</v>
      </c>
      <c r="AA74" s="80">
        <v>0</v>
      </c>
      <c r="AB74" s="50">
        <f t="shared" si="14"/>
        <v>3775.4631289999998</v>
      </c>
      <c r="AC74" s="50">
        <f t="shared" si="15"/>
        <v>0</v>
      </c>
      <c r="AD74" s="51">
        <f t="shared" si="16"/>
        <v>5.2436987902777776</v>
      </c>
      <c r="AE74" s="51">
        <f t="shared" si="17"/>
        <v>0</v>
      </c>
    </row>
    <row r="75" spans="7:31">
      <c r="G75"/>
      <c r="U75" s="49">
        <f t="shared" si="18"/>
        <v>7</v>
      </c>
      <c r="V75" s="49">
        <f t="shared" si="13"/>
        <v>2020</v>
      </c>
      <c r="W75" s="79">
        <v>44013</v>
      </c>
      <c r="X75" s="80">
        <v>1423.3193391</v>
      </c>
      <c r="Y75" s="80">
        <v>0</v>
      </c>
      <c r="Z75" s="80">
        <v>2290.7488389</v>
      </c>
      <c r="AA75" s="80">
        <v>0</v>
      </c>
      <c r="AB75" s="50">
        <f t="shared" si="14"/>
        <v>867.42949980000003</v>
      </c>
      <c r="AC75" s="50">
        <f t="shared" si="15"/>
        <v>0</v>
      </c>
      <c r="AD75" s="51">
        <f t="shared" si="16"/>
        <v>1.1658998653225807</v>
      </c>
      <c r="AE75" s="51">
        <f t="shared" si="17"/>
        <v>0</v>
      </c>
    </row>
    <row r="76" spans="7:31">
      <c r="G76"/>
      <c r="U76" s="49">
        <f t="shared" si="18"/>
        <v>8</v>
      </c>
      <c r="V76" s="49">
        <f t="shared" si="13"/>
        <v>2020</v>
      </c>
      <c r="W76" s="79">
        <v>44044</v>
      </c>
      <c r="X76" s="80">
        <v>55.693579499999998</v>
      </c>
      <c r="Y76" s="80">
        <v>0</v>
      </c>
      <c r="Z76" s="80">
        <v>267.17527100000001</v>
      </c>
      <c r="AA76" s="80">
        <v>0</v>
      </c>
      <c r="AB76" s="50">
        <f t="shared" si="14"/>
        <v>211.48169150000001</v>
      </c>
      <c r="AC76" s="50">
        <f t="shared" si="15"/>
        <v>0</v>
      </c>
      <c r="AD76" s="51">
        <f t="shared" si="16"/>
        <v>0.28424958534946237</v>
      </c>
      <c r="AE76" s="51">
        <f t="shared" si="17"/>
        <v>0</v>
      </c>
    </row>
    <row r="77" spans="7:31">
      <c r="G77"/>
      <c r="U77" s="49">
        <f t="shared" si="18"/>
        <v>9</v>
      </c>
      <c r="V77" s="49">
        <f t="shared" si="13"/>
        <v>2020</v>
      </c>
      <c r="W77" s="79">
        <v>44075</v>
      </c>
      <c r="X77" s="80">
        <v>1631.9383283699999</v>
      </c>
      <c r="Y77" s="80">
        <v>0</v>
      </c>
      <c r="Z77" s="80">
        <v>2641.48929</v>
      </c>
      <c r="AA77" s="80">
        <v>0</v>
      </c>
      <c r="AB77" s="50">
        <f t="shared" si="14"/>
        <v>1009.5509616300001</v>
      </c>
      <c r="AC77" s="50">
        <f t="shared" si="15"/>
        <v>0</v>
      </c>
      <c r="AD77" s="51">
        <f t="shared" si="16"/>
        <v>1.4021541133750002</v>
      </c>
      <c r="AE77" s="51">
        <f t="shared" si="17"/>
        <v>0</v>
      </c>
    </row>
    <row r="78" spans="7:31">
      <c r="G78"/>
      <c r="U78" s="49">
        <f t="shared" si="18"/>
        <v>10</v>
      </c>
      <c r="V78" s="49">
        <f t="shared" si="13"/>
        <v>2020</v>
      </c>
      <c r="W78" s="79">
        <v>44105</v>
      </c>
      <c r="X78" s="80">
        <v>4471.7254869999997</v>
      </c>
      <c r="Y78" s="80">
        <v>0</v>
      </c>
      <c r="Z78" s="80">
        <v>5751.6341866000002</v>
      </c>
      <c r="AA78" s="80">
        <v>0</v>
      </c>
      <c r="AB78" s="50">
        <f t="shared" si="14"/>
        <v>1279.9086996000005</v>
      </c>
      <c r="AC78" s="50">
        <f t="shared" si="15"/>
        <v>0</v>
      </c>
      <c r="AD78" s="51">
        <f t="shared" si="16"/>
        <v>1.7203073919354845</v>
      </c>
      <c r="AE78" s="51">
        <f t="shared" si="17"/>
        <v>0</v>
      </c>
    </row>
    <row r="79" spans="7:31">
      <c r="G79"/>
      <c r="U79" s="49">
        <f t="shared" si="18"/>
        <v>11</v>
      </c>
      <c r="V79" s="49">
        <f t="shared" si="13"/>
        <v>2020</v>
      </c>
      <c r="W79" s="79">
        <v>44136</v>
      </c>
      <c r="X79" s="80">
        <v>17410.446892330001</v>
      </c>
      <c r="Y79" s="80">
        <v>0</v>
      </c>
      <c r="Z79" s="80">
        <v>20925.577127799999</v>
      </c>
      <c r="AA79" s="80">
        <v>0</v>
      </c>
      <c r="AB79" s="50">
        <f t="shared" si="14"/>
        <v>3515.1302354699983</v>
      </c>
      <c r="AC79" s="50">
        <f t="shared" si="15"/>
        <v>0</v>
      </c>
      <c r="AD79" s="51">
        <f t="shared" si="16"/>
        <v>4.8821253270416642</v>
      </c>
      <c r="AE79" s="51">
        <f t="shared" si="17"/>
        <v>0</v>
      </c>
    </row>
    <row r="80" spans="7:31">
      <c r="G80"/>
      <c r="U80" s="49">
        <f t="shared" si="18"/>
        <v>12</v>
      </c>
      <c r="V80" s="49">
        <f t="shared" si="13"/>
        <v>2020</v>
      </c>
      <c r="W80" s="79">
        <v>44166</v>
      </c>
      <c r="X80" s="80">
        <v>6492.9541929999996</v>
      </c>
      <c r="Y80" s="80">
        <v>0</v>
      </c>
      <c r="Z80" s="80">
        <v>8244.8176179999991</v>
      </c>
      <c r="AA80" s="80">
        <v>0</v>
      </c>
      <c r="AB80" s="50">
        <f t="shared" si="14"/>
        <v>1751.8634249999996</v>
      </c>
      <c r="AC80" s="50">
        <f t="shared" si="15"/>
        <v>0</v>
      </c>
      <c r="AD80" s="51">
        <f t="shared" si="16"/>
        <v>2.3546551411290317</v>
      </c>
      <c r="AE80" s="51">
        <f t="shared" si="17"/>
        <v>0</v>
      </c>
    </row>
    <row r="81" spans="7:31">
      <c r="G81"/>
      <c r="U81" s="49">
        <f t="shared" si="18"/>
        <v>1</v>
      </c>
      <c r="V81" s="49">
        <f t="shared" si="13"/>
        <v>2021</v>
      </c>
      <c r="W81" s="79">
        <v>44197</v>
      </c>
      <c r="X81" s="80">
        <v>1129.285374</v>
      </c>
      <c r="Y81" s="80">
        <v>0</v>
      </c>
      <c r="Z81" s="80">
        <v>1675.1002739999999</v>
      </c>
      <c r="AA81" s="80">
        <v>0</v>
      </c>
      <c r="AB81" s="50">
        <f t="shared" si="14"/>
        <v>545.81489999999985</v>
      </c>
      <c r="AC81" s="50">
        <f t="shared" si="15"/>
        <v>0</v>
      </c>
      <c r="AD81" s="51">
        <f t="shared" si="16"/>
        <v>0.73362217741935465</v>
      </c>
      <c r="AE81" s="51">
        <f t="shared" si="17"/>
        <v>0</v>
      </c>
    </row>
    <row r="82" spans="7:31">
      <c r="G82"/>
      <c r="U82" s="49">
        <f t="shared" si="18"/>
        <v>2</v>
      </c>
      <c r="V82" s="49">
        <f t="shared" si="13"/>
        <v>2021</v>
      </c>
      <c r="W82" s="79">
        <v>44228</v>
      </c>
      <c r="X82" s="80">
        <v>155.690155</v>
      </c>
      <c r="Y82" s="80">
        <v>0</v>
      </c>
      <c r="Z82" s="80">
        <v>813.94442500000002</v>
      </c>
      <c r="AA82" s="80">
        <v>0</v>
      </c>
      <c r="AB82" s="50">
        <f t="shared" si="14"/>
        <v>658.25427000000002</v>
      </c>
      <c r="AC82" s="50">
        <f t="shared" si="15"/>
        <v>0</v>
      </c>
      <c r="AD82" s="51">
        <f t="shared" si="16"/>
        <v>0.97954504464285719</v>
      </c>
      <c r="AE82" s="51">
        <f t="shared" si="17"/>
        <v>0</v>
      </c>
    </row>
    <row r="83" spans="7:31">
      <c r="G83"/>
      <c r="U83" s="49">
        <f t="shared" si="18"/>
        <v>3</v>
      </c>
      <c r="V83" s="49">
        <f t="shared" si="13"/>
        <v>2021</v>
      </c>
      <c r="W83" s="79">
        <v>44256</v>
      </c>
      <c r="X83" s="80">
        <v>25559.7684878</v>
      </c>
      <c r="Y83" s="80">
        <v>667.75598179999997</v>
      </c>
      <c r="Z83" s="80">
        <v>30164.033847800001</v>
      </c>
      <c r="AA83" s="80">
        <v>667.75598179999997</v>
      </c>
      <c r="AB83" s="50">
        <f t="shared" si="14"/>
        <v>4604.2653600000012</v>
      </c>
      <c r="AC83" s="50">
        <f t="shared" si="15"/>
        <v>0</v>
      </c>
      <c r="AD83" s="51">
        <f t="shared" si="16"/>
        <v>6.1885287096774215</v>
      </c>
      <c r="AE83" s="51">
        <f t="shared" si="17"/>
        <v>0</v>
      </c>
    </row>
    <row r="84" spans="7:31">
      <c r="G84"/>
      <c r="U84" s="49">
        <f t="shared" si="18"/>
        <v>4</v>
      </c>
      <c r="V84" s="49">
        <f t="shared" si="13"/>
        <v>2021</v>
      </c>
      <c r="W84" s="79">
        <v>44287</v>
      </c>
      <c r="X84" s="80">
        <v>34570.517042129999</v>
      </c>
      <c r="Y84" s="80">
        <v>92.287285370000006</v>
      </c>
      <c r="Z84" s="80">
        <v>40232.633542000003</v>
      </c>
      <c r="AA84" s="80">
        <v>92.287285370000006</v>
      </c>
      <c r="AB84" s="50">
        <f t="shared" si="14"/>
        <v>5662.1164998700042</v>
      </c>
      <c r="AC84" s="50">
        <f t="shared" si="15"/>
        <v>0</v>
      </c>
      <c r="AD84" s="51">
        <f t="shared" si="16"/>
        <v>7.864050694263895</v>
      </c>
      <c r="AE84" s="51">
        <f t="shared" si="17"/>
        <v>0</v>
      </c>
    </row>
    <row r="85" spans="7:31">
      <c r="G85"/>
      <c r="U85" s="49">
        <f t="shared" si="18"/>
        <v>5</v>
      </c>
      <c r="V85" s="49">
        <f t="shared" si="13"/>
        <v>2021</v>
      </c>
      <c r="W85" s="79">
        <v>44317</v>
      </c>
      <c r="X85" s="80">
        <v>9111.6345884000002</v>
      </c>
      <c r="Y85" s="80">
        <v>87.569447400000001</v>
      </c>
      <c r="Z85" s="80">
        <v>11639.811414919999</v>
      </c>
      <c r="AA85" s="80">
        <v>87.569447400000001</v>
      </c>
      <c r="AB85" s="50">
        <f t="shared" si="14"/>
        <v>2528.1768265199989</v>
      </c>
      <c r="AC85" s="50">
        <f t="shared" si="15"/>
        <v>0</v>
      </c>
      <c r="AD85" s="51">
        <f t="shared" si="16"/>
        <v>3.3980871324193531</v>
      </c>
      <c r="AE85" s="51">
        <f t="shared" si="17"/>
        <v>0</v>
      </c>
    </row>
    <row r="86" spans="7:31">
      <c r="G86"/>
      <c r="U86" s="49">
        <f t="shared" si="18"/>
        <v>6</v>
      </c>
      <c r="V86" s="49">
        <f t="shared" si="13"/>
        <v>2021</v>
      </c>
      <c r="W86" s="79">
        <v>44348</v>
      </c>
      <c r="X86" s="80">
        <v>24398.815534199999</v>
      </c>
      <c r="Y86" s="80">
        <v>0</v>
      </c>
      <c r="Z86" s="80">
        <v>27915.778148000001</v>
      </c>
      <c r="AA86" s="80">
        <v>0</v>
      </c>
      <c r="AB86" s="50">
        <f t="shared" si="14"/>
        <v>3516.9626138000021</v>
      </c>
      <c r="AC86" s="50">
        <f t="shared" si="15"/>
        <v>0</v>
      </c>
      <c r="AD86" s="51">
        <f t="shared" si="16"/>
        <v>4.8846702969444475</v>
      </c>
      <c r="AE86" s="51">
        <f t="shared" si="17"/>
        <v>0</v>
      </c>
    </row>
    <row r="87" spans="7:31">
      <c r="G87"/>
      <c r="U87" s="49">
        <f t="shared" si="18"/>
        <v>7</v>
      </c>
      <c r="V87" s="49">
        <f t="shared" si="13"/>
        <v>2021</v>
      </c>
      <c r="W87" s="79">
        <v>44378</v>
      </c>
      <c r="X87" s="80">
        <v>1798.55176605</v>
      </c>
      <c r="Y87" s="80">
        <v>0</v>
      </c>
      <c r="Z87" s="80">
        <v>2788.1118772</v>
      </c>
      <c r="AA87" s="80">
        <v>0</v>
      </c>
      <c r="AB87" s="50">
        <f t="shared" si="14"/>
        <v>989.56011115000001</v>
      </c>
      <c r="AC87" s="50">
        <f t="shared" si="15"/>
        <v>0</v>
      </c>
      <c r="AD87" s="51">
        <f t="shared" si="16"/>
        <v>1.3300539128360216</v>
      </c>
      <c r="AE87" s="51">
        <f t="shared" si="17"/>
        <v>0</v>
      </c>
    </row>
    <row r="88" spans="7:31">
      <c r="G88"/>
      <c r="U88" s="49">
        <f t="shared" si="18"/>
        <v>8</v>
      </c>
      <c r="V88" s="49">
        <f t="shared" si="13"/>
        <v>2021</v>
      </c>
      <c r="W88" s="79">
        <v>44409</v>
      </c>
      <c r="X88" s="80">
        <v>130.59264999999999</v>
      </c>
      <c r="Y88" s="80">
        <v>0</v>
      </c>
      <c r="Z88" s="80">
        <v>305.06533999999999</v>
      </c>
      <c r="AA88" s="80">
        <v>0</v>
      </c>
      <c r="AB88" s="50">
        <f t="shared" si="14"/>
        <v>174.47269</v>
      </c>
      <c r="AC88" s="50">
        <f t="shared" si="15"/>
        <v>0</v>
      </c>
      <c r="AD88" s="51">
        <f t="shared" si="16"/>
        <v>0.23450630376344087</v>
      </c>
      <c r="AE88" s="51">
        <f t="shared" si="17"/>
        <v>0</v>
      </c>
    </row>
    <row r="89" spans="7:31">
      <c r="G89"/>
      <c r="U89" s="49">
        <f t="shared" si="18"/>
        <v>9</v>
      </c>
      <c r="V89" s="49">
        <f t="shared" si="13"/>
        <v>2021</v>
      </c>
      <c r="W89" s="79">
        <v>44440</v>
      </c>
      <c r="X89" s="80">
        <v>2043.6533634</v>
      </c>
      <c r="Y89" s="80">
        <v>0</v>
      </c>
      <c r="Z89" s="80">
        <v>3098.7705907999998</v>
      </c>
      <c r="AA89" s="80">
        <v>0</v>
      </c>
      <c r="AB89" s="50">
        <f t="shared" si="14"/>
        <v>1055.1172273999998</v>
      </c>
      <c r="AC89" s="50">
        <f t="shared" si="15"/>
        <v>0</v>
      </c>
      <c r="AD89" s="51">
        <f t="shared" si="16"/>
        <v>1.4654405936111108</v>
      </c>
      <c r="AE89" s="51">
        <f t="shared" si="17"/>
        <v>0</v>
      </c>
    </row>
    <row r="90" spans="7:31">
      <c r="G90"/>
      <c r="U90" s="49">
        <f t="shared" si="18"/>
        <v>10</v>
      </c>
      <c r="V90" s="49">
        <f t="shared" si="13"/>
        <v>2021</v>
      </c>
      <c r="W90" s="79">
        <v>44470</v>
      </c>
      <c r="X90" s="80">
        <v>4777.4701619999996</v>
      </c>
      <c r="Y90" s="80">
        <v>0</v>
      </c>
      <c r="Z90" s="80">
        <v>5968.0751086999999</v>
      </c>
      <c r="AA90" s="80">
        <v>0</v>
      </c>
      <c r="AB90" s="50">
        <f t="shared" si="14"/>
        <v>1190.6049467000003</v>
      </c>
      <c r="AC90" s="50">
        <f t="shared" si="15"/>
        <v>0</v>
      </c>
      <c r="AD90" s="51">
        <f t="shared" si="16"/>
        <v>1.6002754659946239</v>
      </c>
      <c r="AE90" s="51">
        <f t="shared" si="17"/>
        <v>0</v>
      </c>
    </row>
    <row r="91" spans="7:31">
      <c r="G91"/>
      <c r="U91" s="49">
        <f t="shared" si="18"/>
        <v>11</v>
      </c>
      <c r="V91" s="49">
        <f t="shared" si="13"/>
        <v>2021</v>
      </c>
      <c r="W91" s="79">
        <v>44501</v>
      </c>
      <c r="X91" s="80">
        <v>40089.796047299998</v>
      </c>
      <c r="Y91" s="80">
        <v>0</v>
      </c>
      <c r="Z91" s="80">
        <v>51730.469389500002</v>
      </c>
      <c r="AA91" s="80">
        <v>0</v>
      </c>
      <c r="AB91" s="50">
        <f t="shared" si="14"/>
        <v>11640.673342200003</v>
      </c>
      <c r="AC91" s="50">
        <f t="shared" si="15"/>
        <v>0</v>
      </c>
      <c r="AD91" s="51">
        <f t="shared" si="16"/>
        <v>16.167601864166674</v>
      </c>
      <c r="AE91" s="51">
        <f t="shared" si="17"/>
        <v>0</v>
      </c>
    </row>
    <row r="92" spans="7:31">
      <c r="G92"/>
      <c r="U92" s="49">
        <f t="shared" si="18"/>
        <v>12</v>
      </c>
      <c r="V92" s="49">
        <f t="shared" si="13"/>
        <v>2021</v>
      </c>
      <c r="W92" s="79">
        <v>44531</v>
      </c>
      <c r="X92" s="80">
        <v>11890.1592403</v>
      </c>
      <c r="Y92" s="80">
        <v>1.8546332999999999</v>
      </c>
      <c r="Z92" s="80">
        <v>16344.371441900001</v>
      </c>
      <c r="AA92" s="80">
        <v>1.8546332999999999</v>
      </c>
      <c r="AB92" s="50">
        <f t="shared" si="14"/>
        <v>4454.2122016000012</v>
      </c>
      <c r="AC92" s="50">
        <f t="shared" si="15"/>
        <v>0</v>
      </c>
      <c r="AD92" s="51">
        <f t="shared" si="16"/>
        <v>5.9868443569892493</v>
      </c>
      <c r="AE92" s="51">
        <f t="shared" si="17"/>
        <v>0</v>
      </c>
    </row>
    <row r="93" spans="7:31">
      <c r="G93"/>
      <c r="U93" s="49">
        <f t="shared" si="18"/>
        <v>1</v>
      </c>
      <c r="V93" s="49">
        <f t="shared" si="13"/>
        <v>2022</v>
      </c>
      <c r="W93" s="79">
        <v>44562</v>
      </c>
      <c r="X93" s="80">
        <v>25611.558427896001</v>
      </c>
      <c r="Y93" s="80">
        <v>0</v>
      </c>
      <c r="Z93" s="80">
        <v>30359.29219484</v>
      </c>
      <c r="AA93" s="80">
        <v>0</v>
      </c>
      <c r="AB93" s="50">
        <f t="shared" si="14"/>
        <v>4747.7337669439985</v>
      </c>
      <c r="AC93" s="50">
        <f t="shared" si="15"/>
        <v>0</v>
      </c>
      <c r="AD93" s="51">
        <f t="shared" si="16"/>
        <v>6.3813625899784929</v>
      </c>
      <c r="AE93" s="51">
        <f t="shared" si="17"/>
        <v>0</v>
      </c>
    </row>
    <row r="94" spans="7:31">
      <c r="G94"/>
      <c r="U94" s="49">
        <f t="shared" si="18"/>
        <v>2</v>
      </c>
      <c r="V94" s="49">
        <f t="shared" si="13"/>
        <v>2022</v>
      </c>
      <c r="W94" s="79">
        <v>44593</v>
      </c>
      <c r="X94" s="80">
        <v>3693.6362804700002</v>
      </c>
      <c r="Y94" s="80">
        <v>12.58035286</v>
      </c>
      <c r="Z94" s="80">
        <v>5391.791021</v>
      </c>
      <c r="AA94" s="80">
        <v>12.58035286</v>
      </c>
      <c r="AB94" s="50">
        <f t="shared" si="14"/>
        <v>1698.1547405299998</v>
      </c>
      <c r="AC94" s="50">
        <f t="shared" si="15"/>
        <v>0</v>
      </c>
      <c r="AD94" s="51">
        <f t="shared" si="16"/>
        <v>2.5270159829315473</v>
      </c>
      <c r="AE94" s="51">
        <f t="shared" si="17"/>
        <v>0</v>
      </c>
    </row>
    <row r="95" spans="7:31">
      <c r="G95"/>
      <c r="U95" s="49">
        <f t="shared" si="18"/>
        <v>3</v>
      </c>
      <c r="V95" s="49">
        <f t="shared" si="13"/>
        <v>2022</v>
      </c>
      <c r="W95" s="79">
        <v>44621</v>
      </c>
      <c r="X95" s="80">
        <v>58870.026910699999</v>
      </c>
      <c r="Y95" s="80">
        <v>4137.9119531799997</v>
      </c>
      <c r="Z95" s="80">
        <v>68211.541169699994</v>
      </c>
      <c r="AA95" s="80">
        <v>4137.9119531799997</v>
      </c>
      <c r="AB95" s="50">
        <f t="shared" si="14"/>
        <v>9341.5142589999959</v>
      </c>
      <c r="AC95" s="50">
        <f t="shared" si="15"/>
        <v>0</v>
      </c>
      <c r="AD95" s="51">
        <f t="shared" si="16"/>
        <v>12.555798735215047</v>
      </c>
      <c r="AE95" s="51">
        <f t="shared" si="17"/>
        <v>0</v>
      </c>
    </row>
    <row r="96" spans="7:31">
      <c r="G96"/>
      <c r="U96" s="49">
        <f t="shared" si="18"/>
        <v>4</v>
      </c>
      <c r="V96" s="49">
        <f t="shared" si="13"/>
        <v>2022</v>
      </c>
      <c r="W96" s="79">
        <v>44652</v>
      </c>
      <c r="X96" s="80">
        <v>90990.860921400003</v>
      </c>
      <c r="Y96" s="80">
        <v>2800.8883034</v>
      </c>
      <c r="Z96" s="80">
        <v>103032.15051084</v>
      </c>
      <c r="AA96" s="80">
        <v>2800.8883034</v>
      </c>
      <c r="AB96" s="50">
        <f t="shared" si="14"/>
        <v>12041.289589439999</v>
      </c>
      <c r="AC96" s="50">
        <f t="shared" si="15"/>
        <v>0</v>
      </c>
      <c r="AD96" s="51">
        <f t="shared" si="16"/>
        <v>16.724013318666668</v>
      </c>
      <c r="AE96" s="51">
        <f t="shared" si="17"/>
        <v>0</v>
      </c>
    </row>
    <row r="97" spans="7:31">
      <c r="G97"/>
      <c r="U97" s="49">
        <f t="shared" si="18"/>
        <v>5</v>
      </c>
      <c r="V97" s="49">
        <f t="shared" si="13"/>
        <v>2022</v>
      </c>
      <c r="W97" s="79">
        <v>44682</v>
      </c>
      <c r="X97" s="80">
        <v>8742.4436126000001</v>
      </c>
      <c r="Y97" s="80">
        <v>168.85119897999999</v>
      </c>
      <c r="Z97" s="80">
        <v>10977.687857299999</v>
      </c>
      <c r="AA97" s="80">
        <v>168.85119897999999</v>
      </c>
      <c r="AB97" s="50">
        <f t="shared" si="14"/>
        <v>2235.2442446999994</v>
      </c>
      <c r="AC97" s="50">
        <f t="shared" si="15"/>
        <v>0</v>
      </c>
      <c r="AD97" s="51">
        <f t="shared" si="16"/>
        <v>3.0043605439516119</v>
      </c>
      <c r="AE97" s="51">
        <f t="shared" si="17"/>
        <v>0</v>
      </c>
    </row>
    <row r="98" spans="7:31">
      <c r="G98"/>
      <c r="U98" s="49">
        <f t="shared" si="18"/>
        <v>6</v>
      </c>
      <c r="V98" s="49">
        <f t="shared" si="13"/>
        <v>2022</v>
      </c>
      <c r="W98" s="79">
        <v>44713</v>
      </c>
      <c r="X98" s="80">
        <v>22421.839188599999</v>
      </c>
      <c r="Y98" s="80">
        <v>0</v>
      </c>
      <c r="Z98" s="80">
        <v>25858.80577318</v>
      </c>
      <c r="AA98" s="80">
        <v>0</v>
      </c>
      <c r="AB98" s="50">
        <f t="shared" si="14"/>
        <v>3436.9665845800009</v>
      </c>
      <c r="AC98" s="50">
        <f t="shared" si="15"/>
        <v>0</v>
      </c>
      <c r="AD98" s="51">
        <f t="shared" si="16"/>
        <v>4.7735647008055562</v>
      </c>
      <c r="AE98" s="51">
        <f t="shared" si="17"/>
        <v>0</v>
      </c>
    </row>
    <row r="99" spans="7:31">
      <c r="G99"/>
      <c r="U99" s="49">
        <f t="shared" si="18"/>
        <v>7</v>
      </c>
      <c r="V99" s="49">
        <f t="shared" si="13"/>
        <v>2022</v>
      </c>
      <c r="W99" s="79">
        <v>44743</v>
      </c>
      <c r="X99" s="80">
        <v>403.57697899999999</v>
      </c>
      <c r="Y99" s="80">
        <v>0</v>
      </c>
      <c r="Z99" s="80">
        <v>1191.3090064</v>
      </c>
      <c r="AA99" s="80">
        <v>0</v>
      </c>
      <c r="AB99" s="50">
        <f t="shared" si="14"/>
        <v>787.73202740000011</v>
      </c>
      <c r="AC99" s="50">
        <f t="shared" si="15"/>
        <v>0</v>
      </c>
      <c r="AD99" s="51">
        <f t="shared" si="16"/>
        <v>1.0587796067204303</v>
      </c>
      <c r="AE99" s="51">
        <f t="shared" si="17"/>
        <v>0</v>
      </c>
    </row>
    <row r="100" spans="7:31">
      <c r="G100"/>
      <c r="U100" s="49">
        <f t="shared" si="18"/>
        <v>8</v>
      </c>
      <c r="V100" s="49">
        <f t="shared" si="13"/>
        <v>2022</v>
      </c>
      <c r="W100" s="79">
        <v>44774</v>
      </c>
      <c r="X100" s="80">
        <v>159.1339869</v>
      </c>
      <c r="Y100" s="80">
        <v>0</v>
      </c>
      <c r="Z100" s="80">
        <v>251.56994839999999</v>
      </c>
      <c r="AA100" s="80">
        <v>0</v>
      </c>
      <c r="AB100" s="50">
        <f t="shared" si="14"/>
        <v>92.435961499999991</v>
      </c>
      <c r="AC100" s="50">
        <f t="shared" si="15"/>
        <v>0</v>
      </c>
      <c r="AD100" s="51">
        <f t="shared" si="16"/>
        <v>0.12424188373655913</v>
      </c>
      <c r="AE100" s="51">
        <f t="shared" si="17"/>
        <v>0</v>
      </c>
    </row>
    <row r="101" spans="7:31">
      <c r="G101"/>
      <c r="U101" s="49">
        <f t="shared" si="18"/>
        <v>9</v>
      </c>
      <c r="V101" s="49">
        <f t="shared" si="13"/>
        <v>2022</v>
      </c>
      <c r="W101" s="79">
        <v>44805</v>
      </c>
      <c r="X101" s="80">
        <v>3091.7744743160001</v>
      </c>
      <c r="Y101" s="80">
        <v>0</v>
      </c>
      <c r="Z101" s="80">
        <v>4566.2231048000003</v>
      </c>
      <c r="AA101" s="80">
        <v>0</v>
      </c>
      <c r="AB101" s="50">
        <f t="shared" si="14"/>
        <v>1474.4486304840002</v>
      </c>
      <c r="AC101" s="50">
        <f t="shared" si="15"/>
        <v>0</v>
      </c>
      <c r="AD101" s="51">
        <f t="shared" si="16"/>
        <v>2.0478453201166671</v>
      </c>
      <c r="AE101" s="51">
        <f t="shared" si="17"/>
        <v>0</v>
      </c>
    </row>
    <row r="102" spans="7:31">
      <c r="G102"/>
      <c r="U102" s="49">
        <f t="shared" si="18"/>
        <v>10</v>
      </c>
      <c r="V102" s="49">
        <f t="shared" si="13"/>
        <v>2022</v>
      </c>
      <c r="W102" s="79">
        <v>44835</v>
      </c>
      <c r="X102" s="80">
        <v>7846.3081955999996</v>
      </c>
      <c r="Y102" s="80">
        <v>0</v>
      </c>
      <c r="Z102" s="80">
        <v>10191.646745</v>
      </c>
      <c r="AA102" s="80">
        <v>0</v>
      </c>
      <c r="AB102" s="50">
        <f t="shared" si="14"/>
        <v>2345.3385494000004</v>
      </c>
      <c r="AC102" s="50">
        <f t="shared" si="15"/>
        <v>0</v>
      </c>
      <c r="AD102" s="51">
        <f t="shared" si="16"/>
        <v>3.1523367599462371</v>
      </c>
      <c r="AE102" s="51">
        <f t="shared" si="17"/>
        <v>0</v>
      </c>
    </row>
    <row r="103" spans="7:31">
      <c r="G103"/>
      <c r="U103" s="49">
        <f t="shared" si="18"/>
        <v>11</v>
      </c>
      <c r="V103" s="49">
        <f t="shared" si="13"/>
        <v>2022</v>
      </c>
      <c r="W103" s="79">
        <v>44866</v>
      </c>
      <c r="X103" s="80">
        <v>52270.423477800003</v>
      </c>
      <c r="Y103" s="80">
        <v>0</v>
      </c>
      <c r="Z103" s="80">
        <v>64024.759766429997</v>
      </c>
      <c r="AA103" s="80">
        <v>0</v>
      </c>
      <c r="AB103" s="50">
        <f t="shared" si="14"/>
        <v>11754.336288629995</v>
      </c>
      <c r="AC103" s="50">
        <f t="shared" si="15"/>
        <v>0</v>
      </c>
      <c r="AD103" s="51">
        <f t="shared" si="16"/>
        <v>16.325467067541659</v>
      </c>
      <c r="AE103" s="51">
        <f t="shared" si="17"/>
        <v>0</v>
      </c>
    </row>
    <row r="104" spans="7:31">
      <c r="G104"/>
      <c r="U104" s="49">
        <f t="shared" si="18"/>
        <v>12</v>
      </c>
      <c r="V104" s="49">
        <f t="shared" si="13"/>
        <v>2022</v>
      </c>
      <c r="W104" s="79">
        <v>44896</v>
      </c>
      <c r="X104" s="80">
        <v>37611.432210350002</v>
      </c>
      <c r="Y104" s="80">
        <v>0</v>
      </c>
      <c r="Z104" s="80">
        <v>47464.205992299998</v>
      </c>
      <c r="AA104" s="80">
        <v>0</v>
      </c>
      <c r="AB104" s="50">
        <f t="shared" si="14"/>
        <v>9852.7737819499962</v>
      </c>
      <c r="AC104" s="50">
        <f t="shared" si="15"/>
        <v>0</v>
      </c>
      <c r="AD104" s="51">
        <f t="shared" si="16"/>
        <v>13.242975513373651</v>
      </c>
      <c r="AE104" s="51">
        <f t="shared" si="17"/>
        <v>0</v>
      </c>
    </row>
    <row r="105" spans="7:31">
      <c r="G105"/>
      <c r="U105" s="49">
        <f t="shared" si="18"/>
        <v>1</v>
      </c>
      <c r="V105" s="49">
        <f t="shared" si="13"/>
        <v>2023</v>
      </c>
      <c r="W105" s="79">
        <v>44927</v>
      </c>
      <c r="X105" s="80">
        <v>24082.566102569999</v>
      </c>
      <c r="Y105" s="80">
        <v>0</v>
      </c>
      <c r="Z105" s="80">
        <v>28703.582562399999</v>
      </c>
      <c r="AA105" s="80">
        <v>0</v>
      </c>
      <c r="AB105" s="50">
        <f t="shared" si="14"/>
        <v>4621.0164598299998</v>
      </c>
      <c r="AC105" s="50">
        <f t="shared" si="15"/>
        <v>0</v>
      </c>
      <c r="AD105" s="51">
        <f t="shared" si="16"/>
        <v>6.2110436288037629</v>
      </c>
      <c r="AE105" s="51">
        <f t="shared" si="17"/>
        <v>0</v>
      </c>
    </row>
    <row r="106" spans="7:31">
      <c r="G106"/>
      <c r="U106" s="49">
        <f t="shared" si="18"/>
        <v>2</v>
      </c>
      <c r="V106" s="49">
        <f t="shared" si="13"/>
        <v>2023</v>
      </c>
      <c r="W106" s="79">
        <v>44958</v>
      </c>
      <c r="X106" s="80">
        <v>12241.435033399999</v>
      </c>
      <c r="Y106" s="80">
        <v>0</v>
      </c>
      <c r="Z106" s="80">
        <v>15792.930231599999</v>
      </c>
      <c r="AA106" s="80">
        <v>0</v>
      </c>
      <c r="AB106" s="50">
        <f t="shared" si="14"/>
        <v>3551.4951982000002</v>
      </c>
      <c r="AC106" s="50">
        <f t="shared" si="15"/>
        <v>0</v>
      </c>
      <c r="AD106" s="51">
        <f t="shared" si="16"/>
        <v>5.2849630925595239</v>
      </c>
      <c r="AE106" s="51">
        <f t="shared" si="17"/>
        <v>0</v>
      </c>
    </row>
    <row r="107" spans="7:31">
      <c r="G107"/>
      <c r="U107" s="49">
        <f t="shared" si="18"/>
        <v>3</v>
      </c>
      <c r="V107" s="49">
        <f t="shared" si="13"/>
        <v>2023</v>
      </c>
      <c r="W107" s="79">
        <v>44986</v>
      </c>
      <c r="X107" s="80">
        <v>42776.576274799998</v>
      </c>
      <c r="Y107" s="80">
        <v>2263.4700306190002</v>
      </c>
      <c r="Z107" s="80">
        <v>49870.166651</v>
      </c>
      <c r="AA107" s="80">
        <v>2263.4700306190002</v>
      </c>
      <c r="AB107" s="50">
        <f t="shared" si="14"/>
        <v>7093.5903762000016</v>
      </c>
      <c r="AC107" s="50">
        <f t="shared" si="15"/>
        <v>0</v>
      </c>
      <c r="AD107" s="51">
        <f t="shared" si="16"/>
        <v>9.5343956669354863</v>
      </c>
      <c r="AE107" s="51">
        <f t="shared" si="17"/>
        <v>0</v>
      </c>
    </row>
    <row r="108" spans="7:31">
      <c r="G108"/>
      <c r="U108" s="49">
        <f t="shared" si="18"/>
        <v>4</v>
      </c>
      <c r="V108" s="49">
        <f t="shared" si="13"/>
        <v>2023</v>
      </c>
      <c r="W108" s="79">
        <v>45017</v>
      </c>
      <c r="X108" s="80">
        <v>47262.938615999999</v>
      </c>
      <c r="Y108" s="80">
        <v>103.6813851</v>
      </c>
      <c r="Z108" s="80">
        <v>49457.844605500002</v>
      </c>
      <c r="AA108" s="80">
        <v>103.6813851</v>
      </c>
      <c r="AB108" s="50">
        <f t="shared" si="14"/>
        <v>2194.9059895000028</v>
      </c>
      <c r="AC108" s="50">
        <f t="shared" si="15"/>
        <v>0</v>
      </c>
      <c r="AD108" s="51">
        <f t="shared" si="16"/>
        <v>3.0484805409722262</v>
      </c>
      <c r="AE108" s="51">
        <f t="shared" si="17"/>
        <v>0</v>
      </c>
    </row>
    <row r="109" spans="7:31">
      <c r="G109"/>
      <c r="U109" s="49">
        <f t="shared" si="18"/>
        <v>5</v>
      </c>
      <c r="V109" s="49">
        <f t="shared" si="13"/>
        <v>2023</v>
      </c>
      <c r="W109" s="79">
        <v>45047</v>
      </c>
      <c r="X109" s="80">
        <v>8907.8171547999991</v>
      </c>
      <c r="Y109" s="80">
        <v>150.5784725</v>
      </c>
      <c r="Z109" s="80">
        <v>11243.91957084</v>
      </c>
      <c r="AA109" s="80">
        <v>150.5784725</v>
      </c>
      <c r="AB109" s="50">
        <f t="shared" si="14"/>
        <v>2336.1024160400011</v>
      </c>
      <c r="AC109" s="50">
        <f t="shared" si="15"/>
        <v>0</v>
      </c>
      <c r="AD109" s="51">
        <f t="shared" si="16"/>
        <v>3.1399226022043027</v>
      </c>
      <c r="AE109" s="51">
        <f t="shared" si="17"/>
        <v>0</v>
      </c>
    </row>
    <row r="110" spans="7:31">
      <c r="G110"/>
      <c r="U110" s="49">
        <f t="shared" si="18"/>
        <v>6</v>
      </c>
      <c r="V110" s="49">
        <f t="shared" si="13"/>
        <v>2023</v>
      </c>
      <c r="W110" s="79">
        <v>45078</v>
      </c>
      <c r="X110" s="80">
        <v>22806.426949500001</v>
      </c>
      <c r="Y110" s="80">
        <v>0</v>
      </c>
      <c r="Z110" s="80">
        <v>26114.18803397</v>
      </c>
      <c r="AA110" s="80">
        <v>0</v>
      </c>
      <c r="AB110" s="50">
        <f t="shared" si="14"/>
        <v>3307.7610844699993</v>
      </c>
      <c r="AC110" s="50">
        <f t="shared" si="15"/>
        <v>0</v>
      </c>
      <c r="AD110" s="51">
        <f t="shared" si="16"/>
        <v>4.5941126173194435</v>
      </c>
      <c r="AE110" s="51">
        <f t="shared" si="17"/>
        <v>0</v>
      </c>
    </row>
    <row r="111" spans="7:31">
      <c r="G111"/>
      <c r="U111" s="49">
        <f t="shared" si="18"/>
        <v>7</v>
      </c>
      <c r="V111" s="49">
        <f t="shared" si="13"/>
        <v>2023</v>
      </c>
      <c r="W111" s="79">
        <v>45108</v>
      </c>
      <c r="X111" s="80">
        <v>339.17249884</v>
      </c>
      <c r="Y111" s="80">
        <v>0</v>
      </c>
      <c r="Z111" s="80">
        <v>1043.6508944</v>
      </c>
      <c r="AA111" s="80">
        <v>0</v>
      </c>
      <c r="AB111" s="50">
        <f t="shared" si="14"/>
        <v>704.47839555999997</v>
      </c>
      <c r="AC111" s="50">
        <f t="shared" si="15"/>
        <v>0</v>
      </c>
      <c r="AD111" s="51">
        <f t="shared" si="16"/>
        <v>0.94687956392473116</v>
      </c>
      <c r="AE111" s="51">
        <f t="shared" si="17"/>
        <v>0</v>
      </c>
    </row>
    <row r="112" spans="7:31">
      <c r="G112"/>
      <c r="U112" s="49">
        <f t="shared" si="18"/>
        <v>8</v>
      </c>
      <c r="V112" s="49">
        <f t="shared" si="13"/>
        <v>2023</v>
      </c>
      <c r="W112" s="79">
        <v>45139</v>
      </c>
      <c r="X112" s="80">
        <v>2.8244934399999999</v>
      </c>
      <c r="Y112" s="80">
        <v>0</v>
      </c>
      <c r="Z112" s="80">
        <v>41.624481000000003</v>
      </c>
      <c r="AA112" s="80">
        <v>0</v>
      </c>
      <c r="AB112" s="50">
        <f t="shared" si="14"/>
        <v>38.799987560000005</v>
      </c>
      <c r="AC112" s="50">
        <f t="shared" si="15"/>
        <v>0</v>
      </c>
      <c r="AD112" s="51">
        <f t="shared" si="16"/>
        <v>5.2150520913978503E-2</v>
      </c>
      <c r="AE112" s="51">
        <f t="shared" si="17"/>
        <v>0</v>
      </c>
    </row>
    <row r="113" spans="7:31">
      <c r="G113"/>
      <c r="U113" s="49">
        <f t="shared" si="18"/>
        <v>9</v>
      </c>
      <c r="V113" s="49">
        <f t="shared" si="13"/>
        <v>2023</v>
      </c>
      <c r="W113" s="79">
        <v>45170</v>
      </c>
      <c r="X113" s="80">
        <v>10570.731566099999</v>
      </c>
      <c r="Y113" s="80">
        <v>0</v>
      </c>
      <c r="Z113" s="80">
        <v>12728.122169210001</v>
      </c>
      <c r="AA113" s="80">
        <v>0</v>
      </c>
      <c r="AB113" s="50">
        <f t="shared" si="14"/>
        <v>2157.3906031100014</v>
      </c>
      <c r="AC113" s="50">
        <f t="shared" si="15"/>
        <v>0</v>
      </c>
      <c r="AD113" s="51">
        <f t="shared" si="16"/>
        <v>2.9963758376527796</v>
      </c>
      <c r="AE113" s="51">
        <f t="shared" si="17"/>
        <v>0</v>
      </c>
    </row>
    <row r="114" spans="7:31">
      <c r="G114"/>
      <c r="U114" s="49">
        <f t="shared" si="18"/>
        <v>10</v>
      </c>
      <c r="V114" s="49">
        <f t="shared" si="13"/>
        <v>2023</v>
      </c>
      <c r="W114" s="79">
        <v>45200</v>
      </c>
      <c r="X114" s="80">
        <v>12813.7714713</v>
      </c>
      <c r="Y114" s="80">
        <v>0</v>
      </c>
      <c r="Z114" s="80">
        <v>16499.4173199</v>
      </c>
      <c r="AA114" s="80">
        <v>0</v>
      </c>
      <c r="AB114" s="50">
        <f t="shared" si="14"/>
        <v>3685.6458485999992</v>
      </c>
      <c r="AC114" s="50">
        <f t="shared" si="15"/>
        <v>0</v>
      </c>
      <c r="AD114" s="51">
        <f t="shared" si="16"/>
        <v>4.9538250653225795</v>
      </c>
      <c r="AE114" s="51">
        <f t="shared" si="17"/>
        <v>0</v>
      </c>
    </row>
    <row r="115" spans="7:31">
      <c r="G115"/>
      <c r="U115" s="49">
        <f t="shared" si="18"/>
        <v>11</v>
      </c>
      <c r="V115" s="49">
        <f t="shared" si="13"/>
        <v>2023</v>
      </c>
      <c r="W115" s="79">
        <v>45231</v>
      </c>
      <c r="X115" s="80">
        <v>45641.165838699999</v>
      </c>
      <c r="Y115" s="80">
        <v>0</v>
      </c>
      <c r="Z115" s="80">
        <v>55304.82559696</v>
      </c>
      <c r="AA115" s="80">
        <v>0</v>
      </c>
      <c r="AB115" s="50">
        <f t="shared" si="14"/>
        <v>9663.6597582600007</v>
      </c>
      <c r="AC115" s="50">
        <f t="shared" si="15"/>
        <v>0</v>
      </c>
      <c r="AD115" s="51">
        <f t="shared" si="16"/>
        <v>13.421749664250001</v>
      </c>
      <c r="AE115" s="51">
        <f t="shared" si="17"/>
        <v>0</v>
      </c>
    </row>
    <row r="116" spans="7:31">
      <c r="G116"/>
      <c r="U116" s="49">
        <f t="shared" si="18"/>
        <v>12</v>
      </c>
      <c r="V116" s="49">
        <f t="shared" si="13"/>
        <v>2023</v>
      </c>
      <c r="W116" s="79">
        <v>45261</v>
      </c>
      <c r="X116" s="80">
        <v>29001.695580200001</v>
      </c>
      <c r="Y116" s="80">
        <v>124.073646</v>
      </c>
      <c r="Z116" s="80">
        <v>37228.353457899997</v>
      </c>
      <c r="AA116" s="80">
        <v>124.073646</v>
      </c>
      <c r="AB116" s="50">
        <f t="shared" si="14"/>
        <v>8226.6578776999959</v>
      </c>
      <c r="AC116" s="50">
        <f t="shared" si="15"/>
        <v>0</v>
      </c>
      <c r="AD116" s="51">
        <f t="shared" si="16"/>
        <v>11.05733585712365</v>
      </c>
      <c r="AE116" s="51">
        <f t="shared" si="17"/>
        <v>0</v>
      </c>
    </row>
    <row r="117" spans="7:31">
      <c r="G117"/>
      <c r="U117" s="49">
        <f t="shared" si="18"/>
        <v>1</v>
      </c>
      <c r="V117" s="49">
        <f t="shared" si="13"/>
        <v>2024</v>
      </c>
      <c r="W117" s="79">
        <v>45292</v>
      </c>
      <c r="X117" s="80">
        <v>26634.362861019999</v>
      </c>
      <c r="Y117" s="80">
        <v>171.28632379999999</v>
      </c>
      <c r="Z117" s="80">
        <v>33705.777012240003</v>
      </c>
      <c r="AA117" s="80">
        <v>171.28632379999999</v>
      </c>
      <c r="AB117" s="50">
        <f t="shared" si="14"/>
        <v>7071.414151220004</v>
      </c>
      <c r="AC117" s="50">
        <f t="shared" si="15"/>
        <v>0</v>
      </c>
      <c r="AD117" s="51">
        <f t="shared" si="16"/>
        <v>9.504588912930112</v>
      </c>
      <c r="AE117" s="51">
        <f t="shared" si="17"/>
        <v>0</v>
      </c>
    </row>
    <row r="118" spans="7:31">
      <c r="G118"/>
      <c r="U118" s="49">
        <f t="shared" si="18"/>
        <v>2</v>
      </c>
      <c r="V118" s="49">
        <f t="shared" si="13"/>
        <v>2024</v>
      </c>
      <c r="W118" s="79">
        <v>45323</v>
      </c>
      <c r="X118" s="80">
        <v>16026.714705099999</v>
      </c>
      <c r="Y118" s="80">
        <v>0</v>
      </c>
      <c r="Z118" s="80">
        <v>20317.762674810001</v>
      </c>
      <c r="AA118" s="80">
        <v>0</v>
      </c>
      <c r="AB118" s="50">
        <f t="shared" si="14"/>
        <v>4291.0479697100018</v>
      </c>
      <c r="AC118" s="50">
        <f t="shared" si="15"/>
        <v>0</v>
      </c>
      <c r="AD118" s="51">
        <f t="shared" si="16"/>
        <v>6.1652988070546</v>
      </c>
      <c r="AE118" s="51">
        <f t="shared" si="17"/>
        <v>0</v>
      </c>
    </row>
    <row r="119" spans="7:31">
      <c r="G119"/>
      <c r="U119" s="49">
        <f t="shared" si="18"/>
        <v>3</v>
      </c>
      <c r="V119" s="49">
        <f t="shared" si="13"/>
        <v>2024</v>
      </c>
      <c r="W119" s="79">
        <v>45352</v>
      </c>
      <c r="X119" s="80">
        <v>69141.283876500005</v>
      </c>
      <c r="Y119" s="80">
        <v>2091.6445917999999</v>
      </c>
      <c r="Z119" s="80">
        <v>79922.670315459996</v>
      </c>
      <c r="AA119" s="80">
        <v>2091.6445917999999</v>
      </c>
      <c r="AB119" s="50">
        <f t="shared" si="14"/>
        <v>10781.386438959991</v>
      </c>
      <c r="AC119" s="50">
        <f t="shared" si="15"/>
        <v>0</v>
      </c>
      <c r="AD119" s="51">
        <f t="shared" si="16"/>
        <v>14.491110805053752</v>
      </c>
      <c r="AE119" s="51">
        <f t="shared" si="17"/>
        <v>0</v>
      </c>
    </row>
    <row r="120" spans="7:31">
      <c r="G120"/>
      <c r="U120" s="49">
        <f t="shared" si="18"/>
        <v>4</v>
      </c>
      <c r="V120" s="49">
        <f t="shared" si="13"/>
        <v>2024</v>
      </c>
      <c r="W120" s="79">
        <v>45383</v>
      </c>
      <c r="X120" s="80">
        <v>66761.035247969994</v>
      </c>
      <c r="Y120" s="80">
        <v>148.30908299999999</v>
      </c>
      <c r="Z120" s="80">
        <v>77182.374324400007</v>
      </c>
      <c r="AA120" s="80">
        <v>148.30908299999999</v>
      </c>
      <c r="AB120" s="50">
        <f t="shared" si="14"/>
        <v>10421.339076430013</v>
      </c>
      <c r="AC120" s="50">
        <f t="shared" si="15"/>
        <v>0</v>
      </c>
      <c r="AD120" s="51">
        <f t="shared" si="16"/>
        <v>14.474082050597241</v>
      </c>
      <c r="AE120" s="51">
        <f t="shared" si="17"/>
        <v>0</v>
      </c>
    </row>
    <row r="121" spans="7:31">
      <c r="G121"/>
      <c r="U121" s="49">
        <f t="shared" si="18"/>
        <v>5</v>
      </c>
      <c r="V121" s="49">
        <f t="shared" si="13"/>
        <v>2024</v>
      </c>
      <c r="W121" s="79">
        <v>45413</v>
      </c>
      <c r="X121" s="80">
        <v>11697.1911906</v>
      </c>
      <c r="Y121" s="80">
        <v>288.41307416000001</v>
      </c>
      <c r="Z121" s="80">
        <v>14560.125899999999</v>
      </c>
      <c r="AA121" s="80">
        <v>288.41307416000001</v>
      </c>
      <c r="AB121" s="50">
        <f t="shared" si="14"/>
        <v>2862.9347093999986</v>
      </c>
      <c r="AC121" s="50">
        <f t="shared" si="15"/>
        <v>0</v>
      </c>
      <c r="AD121" s="51">
        <f t="shared" si="16"/>
        <v>3.8480305233870951</v>
      </c>
      <c r="AE121" s="51">
        <f t="shared" si="17"/>
        <v>0</v>
      </c>
    </row>
    <row r="122" spans="7:31">
      <c r="G122"/>
      <c r="U122" s="49">
        <f t="shared" si="18"/>
        <v>6</v>
      </c>
      <c r="V122" s="49">
        <f t="shared" si="13"/>
        <v>2024</v>
      </c>
      <c r="W122" s="79">
        <v>45444</v>
      </c>
      <c r="X122" s="80">
        <v>30382.440703</v>
      </c>
      <c r="Y122" s="80">
        <v>0</v>
      </c>
      <c r="Z122" s="80">
        <v>34399.189728539997</v>
      </c>
      <c r="AA122" s="80">
        <v>0</v>
      </c>
      <c r="AB122" s="50">
        <f t="shared" si="14"/>
        <v>4016.7490255399971</v>
      </c>
      <c r="AC122" s="50">
        <f t="shared" si="15"/>
        <v>0</v>
      </c>
      <c r="AD122" s="51">
        <f t="shared" si="16"/>
        <v>5.5788180910277738</v>
      </c>
      <c r="AE122" s="51">
        <f t="shared" si="17"/>
        <v>0</v>
      </c>
    </row>
    <row r="123" spans="7:31">
      <c r="G123"/>
      <c r="U123" s="49">
        <f t="shared" si="18"/>
        <v>7</v>
      </c>
      <c r="V123" s="49">
        <f t="shared" si="13"/>
        <v>2024</v>
      </c>
      <c r="W123" s="79">
        <v>45474</v>
      </c>
      <c r="X123" s="80">
        <v>647.56555289999994</v>
      </c>
      <c r="Y123" s="80">
        <v>0</v>
      </c>
      <c r="Z123" s="80">
        <v>1140.6780894999999</v>
      </c>
      <c r="AA123" s="80">
        <v>0</v>
      </c>
      <c r="AB123" s="50">
        <f t="shared" si="14"/>
        <v>493.1125366</v>
      </c>
      <c r="AC123" s="50">
        <f t="shared" si="15"/>
        <v>0</v>
      </c>
      <c r="AD123" s="51">
        <f t="shared" si="16"/>
        <v>0.66278566747311829</v>
      </c>
      <c r="AE123" s="51">
        <f t="shared" si="17"/>
        <v>0</v>
      </c>
    </row>
    <row r="124" spans="7:31">
      <c r="G124"/>
      <c r="U124" s="49">
        <f t="shared" si="18"/>
        <v>8</v>
      </c>
      <c r="V124" s="49">
        <f t="shared" si="13"/>
        <v>2024</v>
      </c>
      <c r="W124" s="79">
        <v>45505</v>
      </c>
      <c r="X124" s="80">
        <v>13.8333435</v>
      </c>
      <c r="Y124" s="80">
        <v>0</v>
      </c>
      <c r="Z124" s="80">
        <v>105.84112399999999</v>
      </c>
      <c r="AA124" s="80">
        <v>0</v>
      </c>
      <c r="AB124" s="50">
        <f t="shared" si="14"/>
        <v>92.007780499999996</v>
      </c>
      <c r="AC124" s="50">
        <f t="shared" si="15"/>
        <v>0</v>
      </c>
      <c r="AD124" s="51">
        <f t="shared" si="16"/>
        <v>0.12366637163978493</v>
      </c>
      <c r="AE124" s="51">
        <f t="shared" si="17"/>
        <v>0</v>
      </c>
    </row>
    <row r="125" spans="7:31">
      <c r="G125"/>
      <c r="U125" s="49">
        <f t="shared" si="18"/>
        <v>9</v>
      </c>
      <c r="V125" s="49">
        <f t="shared" si="13"/>
        <v>2024</v>
      </c>
      <c r="W125" s="79">
        <v>45536</v>
      </c>
      <c r="X125" s="80">
        <v>2896.9811140000002</v>
      </c>
      <c r="Y125" s="80">
        <v>0</v>
      </c>
      <c r="Z125" s="80">
        <v>4193.5537297000001</v>
      </c>
      <c r="AA125" s="80">
        <v>0</v>
      </c>
      <c r="AB125" s="50">
        <f t="shared" si="14"/>
        <v>1296.5726156999999</v>
      </c>
      <c r="AC125" s="50">
        <f t="shared" si="15"/>
        <v>0</v>
      </c>
      <c r="AD125" s="51">
        <f t="shared" si="16"/>
        <v>1.8007952995833334</v>
      </c>
      <c r="AE125" s="51">
        <f t="shared" si="17"/>
        <v>0</v>
      </c>
    </row>
    <row r="126" spans="7:31">
      <c r="G126"/>
      <c r="U126" s="49">
        <f t="shared" si="18"/>
        <v>10</v>
      </c>
      <c r="V126" s="49">
        <f t="shared" si="13"/>
        <v>2024</v>
      </c>
      <c r="W126" s="79">
        <v>45566</v>
      </c>
      <c r="X126" s="80">
        <v>6893.5607393199998</v>
      </c>
      <c r="Y126" s="80">
        <v>0</v>
      </c>
      <c r="Z126" s="80">
        <v>9280.8690786000006</v>
      </c>
      <c r="AA126" s="80">
        <v>0</v>
      </c>
      <c r="AB126" s="50">
        <f t="shared" si="14"/>
        <v>2387.3083392800008</v>
      </c>
      <c r="AC126" s="50">
        <f t="shared" si="15"/>
        <v>0</v>
      </c>
      <c r="AD126" s="51">
        <f t="shared" si="16"/>
        <v>3.2087477678494634</v>
      </c>
      <c r="AE126" s="51">
        <f t="shared" si="17"/>
        <v>0</v>
      </c>
    </row>
    <row r="127" spans="7:31">
      <c r="G127"/>
      <c r="U127" s="49">
        <f t="shared" si="18"/>
        <v>11</v>
      </c>
      <c r="V127" s="49">
        <f t="shared" si="13"/>
        <v>2024</v>
      </c>
      <c r="W127" s="79">
        <v>45597</v>
      </c>
      <c r="X127" s="80">
        <v>50674.635778099997</v>
      </c>
      <c r="Y127" s="80">
        <v>0</v>
      </c>
      <c r="Z127" s="80">
        <v>60485.043777500003</v>
      </c>
      <c r="AA127" s="80">
        <v>0</v>
      </c>
      <c r="AB127" s="50">
        <f t="shared" si="14"/>
        <v>9810.4079994000058</v>
      </c>
      <c r="AC127" s="50">
        <f t="shared" si="15"/>
        <v>0</v>
      </c>
      <c r="AD127" s="51">
        <f t="shared" si="16"/>
        <v>13.625566665833341</v>
      </c>
      <c r="AE127" s="51">
        <f t="shared" si="17"/>
        <v>0</v>
      </c>
    </row>
    <row r="128" spans="7:31">
      <c r="G128"/>
      <c r="U128" s="49">
        <f t="shared" si="18"/>
        <v>12</v>
      </c>
      <c r="V128" s="49">
        <f t="shared" si="13"/>
        <v>2024</v>
      </c>
      <c r="W128" s="79">
        <v>45627</v>
      </c>
      <c r="X128" s="80">
        <v>12298.709675</v>
      </c>
      <c r="Y128" s="80">
        <v>151.35491207999999</v>
      </c>
      <c r="Z128" s="80">
        <v>16038.973209600001</v>
      </c>
      <c r="AA128" s="80">
        <v>151.35491207999999</v>
      </c>
      <c r="AB128" s="50">
        <f t="shared" si="14"/>
        <v>3740.2635346000006</v>
      </c>
      <c r="AC128" s="50">
        <f t="shared" si="15"/>
        <v>0</v>
      </c>
      <c r="AD128" s="51">
        <f t="shared" si="16"/>
        <v>5.0272359336021513</v>
      </c>
      <c r="AE128" s="51">
        <f t="shared" si="17"/>
        <v>0</v>
      </c>
    </row>
    <row r="129" spans="7:31">
      <c r="G129"/>
      <c r="U129" s="49">
        <f t="shared" si="18"/>
        <v>1</v>
      </c>
      <c r="V129" s="49">
        <f t="shared" si="13"/>
        <v>2025</v>
      </c>
      <c r="W129" s="79">
        <v>45658</v>
      </c>
      <c r="X129" s="80">
        <v>12489.4377121</v>
      </c>
      <c r="Y129" s="80">
        <v>127.26703689999999</v>
      </c>
      <c r="Z129" s="80">
        <v>5577.9076160000004</v>
      </c>
      <c r="AA129" s="80">
        <v>127.26703689999999</v>
      </c>
      <c r="AB129" s="50">
        <f t="shared" si="14"/>
        <v>-6911.5300960999994</v>
      </c>
      <c r="AC129" s="50">
        <f t="shared" si="15"/>
        <v>0</v>
      </c>
      <c r="AD129" s="51">
        <f t="shared" si="16"/>
        <v>-9.2896909893817199</v>
      </c>
      <c r="AE129" s="51">
        <f t="shared" si="17"/>
        <v>0</v>
      </c>
    </row>
    <row r="130" spans="7:31">
      <c r="G130"/>
      <c r="U130" s="49">
        <f t="shared" si="18"/>
        <v>2</v>
      </c>
      <c r="V130" s="49">
        <f t="shared" si="13"/>
        <v>2025</v>
      </c>
      <c r="W130" s="79">
        <v>45689</v>
      </c>
      <c r="X130" s="80">
        <v>750.29835400000002</v>
      </c>
      <c r="Y130" s="80">
        <v>7.7155570000000004</v>
      </c>
      <c r="Z130" s="80">
        <v>1876.269241</v>
      </c>
      <c r="AA130" s="80">
        <v>7.7155570000000004</v>
      </c>
      <c r="AB130" s="50">
        <f t="shared" si="14"/>
        <v>1125.9708869999999</v>
      </c>
      <c r="AC130" s="50">
        <f t="shared" si="15"/>
        <v>0</v>
      </c>
      <c r="AD130" s="51">
        <f t="shared" si="16"/>
        <v>1.6755519151785714</v>
      </c>
      <c r="AE130" s="51">
        <f t="shared" si="17"/>
        <v>0</v>
      </c>
    </row>
    <row r="131" spans="7:31">
      <c r="G131"/>
      <c r="U131" s="49">
        <f t="shared" si="18"/>
        <v>3</v>
      </c>
      <c r="V131" s="49">
        <f t="shared" si="13"/>
        <v>2025</v>
      </c>
      <c r="W131" s="79">
        <v>45717</v>
      </c>
      <c r="X131" s="80">
        <v>89127.536937919998</v>
      </c>
      <c r="Y131" s="80">
        <v>3623.29699269</v>
      </c>
      <c r="Z131" s="80">
        <v>101460.76752425999</v>
      </c>
      <c r="AA131" s="80">
        <v>3623.29699269</v>
      </c>
      <c r="AB131" s="50">
        <f t="shared" si="14"/>
        <v>12333.230586339996</v>
      </c>
      <c r="AC131" s="50">
        <f t="shared" si="15"/>
        <v>0</v>
      </c>
      <c r="AD131" s="51">
        <f t="shared" si="16"/>
        <v>16.576922831102145</v>
      </c>
      <c r="AE131" s="51">
        <f t="shared" si="17"/>
        <v>0</v>
      </c>
    </row>
    <row r="132" spans="7:31">
      <c r="G132"/>
      <c r="U132" s="49">
        <f t="shared" si="18"/>
        <v>4</v>
      </c>
      <c r="V132" s="49">
        <f t="shared" si="13"/>
        <v>2025</v>
      </c>
      <c r="W132" s="79">
        <v>45748</v>
      </c>
      <c r="X132" s="80">
        <v>99900.917473199996</v>
      </c>
      <c r="Y132" s="80">
        <v>261.26976930000001</v>
      </c>
      <c r="Z132" s="80">
        <v>111969.04021325</v>
      </c>
      <c r="AA132" s="80">
        <v>261.26976930000001</v>
      </c>
      <c r="AB132" s="50">
        <f t="shared" si="14"/>
        <v>12068.122740050007</v>
      </c>
      <c r="AC132" s="50">
        <f t="shared" si="15"/>
        <v>0</v>
      </c>
      <c r="AD132" s="51">
        <f t="shared" si="16"/>
        <v>16.761281583402788</v>
      </c>
      <c r="AE132" s="51">
        <f t="shared" si="17"/>
        <v>0</v>
      </c>
    </row>
    <row r="133" spans="7:31">
      <c r="G133"/>
      <c r="U133" s="49">
        <f t="shared" si="18"/>
        <v>5</v>
      </c>
      <c r="V133" s="49">
        <f t="shared" si="13"/>
        <v>2025</v>
      </c>
      <c r="W133" s="79">
        <v>45778</v>
      </c>
      <c r="X133" s="80">
        <v>14819.1075501</v>
      </c>
      <c r="Y133" s="80">
        <v>192.11575513</v>
      </c>
      <c r="Z133" s="80">
        <v>17344.674308199999</v>
      </c>
      <c r="AA133" s="80">
        <v>192.11575513</v>
      </c>
      <c r="AB133" s="50">
        <f t="shared" si="14"/>
        <v>2525.5667580999998</v>
      </c>
      <c r="AC133" s="50">
        <f t="shared" si="15"/>
        <v>0</v>
      </c>
      <c r="AD133" s="51">
        <f t="shared" si="16"/>
        <v>3.3945789759408598</v>
      </c>
      <c r="AE133" s="51">
        <f t="shared" si="17"/>
        <v>0</v>
      </c>
    </row>
    <row r="134" spans="7:31">
      <c r="G134"/>
      <c r="U134" s="49">
        <f t="shared" si="18"/>
        <v>6</v>
      </c>
      <c r="V134" s="49">
        <f t="shared" si="13"/>
        <v>2025</v>
      </c>
      <c r="W134" s="79">
        <v>45809</v>
      </c>
      <c r="X134" s="80">
        <v>33557.750952199996</v>
      </c>
      <c r="Y134" s="80">
        <v>0</v>
      </c>
      <c r="Z134" s="80">
        <v>37856.788419999997</v>
      </c>
      <c r="AA134" s="80">
        <v>0</v>
      </c>
      <c r="AB134" s="50">
        <f t="shared" si="14"/>
        <v>4299.0374678000007</v>
      </c>
      <c r="AC134" s="50">
        <f t="shared" si="15"/>
        <v>0</v>
      </c>
      <c r="AD134" s="51">
        <f t="shared" si="16"/>
        <v>5.9708853719444459</v>
      </c>
      <c r="AE134" s="51">
        <f t="shared" si="17"/>
        <v>0</v>
      </c>
    </row>
    <row r="135" spans="7:31">
      <c r="G135"/>
      <c r="U135" s="49">
        <f t="shared" si="18"/>
        <v>7</v>
      </c>
      <c r="V135" s="49">
        <f t="shared" si="13"/>
        <v>2025</v>
      </c>
      <c r="W135" s="79">
        <v>45839</v>
      </c>
      <c r="X135" s="80">
        <v>1487.5567470000001</v>
      </c>
      <c r="Y135" s="80">
        <v>0</v>
      </c>
      <c r="Z135" s="80">
        <v>2469.8179580000001</v>
      </c>
      <c r="AA135" s="80">
        <v>0</v>
      </c>
      <c r="AB135" s="50">
        <f t="shared" si="14"/>
        <v>982.261211</v>
      </c>
      <c r="AC135" s="50">
        <f t="shared" si="15"/>
        <v>0</v>
      </c>
      <c r="AD135" s="51">
        <f t="shared" si="16"/>
        <v>1.3202435631720431</v>
      </c>
      <c r="AE135" s="51">
        <f t="shared" si="17"/>
        <v>0</v>
      </c>
    </row>
    <row r="136" spans="7:31">
      <c r="G136"/>
      <c r="U136" s="49">
        <f t="shared" si="18"/>
        <v>8</v>
      </c>
      <c r="V136" s="49">
        <f t="shared" si="13"/>
        <v>2025</v>
      </c>
      <c r="W136" s="79">
        <v>45870</v>
      </c>
      <c r="X136" s="80">
        <v>218.992097</v>
      </c>
      <c r="Y136" s="80">
        <v>0</v>
      </c>
      <c r="Z136" s="80">
        <v>643.45011467999996</v>
      </c>
      <c r="AA136" s="80">
        <v>0</v>
      </c>
      <c r="AB136" s="50">
        <f t="shared" si="14"/>
        <v>424.45801767999995</v>
      </c>
      <c r="AC136" s="50">
        <f t="shared" si="15"/>
        <v>0</v>
      </c>
      <c r="AD136" s="51">
        <f t="shared" si="16"/>
        <v>0.57050808827956989</v>
      </c>
      <c r="AE136" s="51">
        <f t="shared" si="17"/>
        <v>0</v>
      </c>
    </row>
    <row r="137" spans="7:31">
      <c r="G137"/>
      <c r="U137" s="49">
        <f t="shared" si="18"/>
        <v>9</v>
      </c>
      <c r="V137" s="49">
        <f t="shared" ref="V137:V200" si="19">YEAR(W137)</f>
        <v>2025</v>
      </c>
      <c r="W137" s="79">
        <v>45901</v>
      </c>
      <c r="X137" s="80">
        <v>3020.3537216999998</v>
      </c>
      <c r="Y137" s="80">
        <v>0</v>
      </c>
      <c r="Z137" s="80">
        <v>4379.0976713999999</v>
      </c>
      <c r="AA137" s="80">
        <v>0</v>
      </c>
      <c r="AB137" s="50">
        <f t="shared" ref="AB137:AB200" si="20">Z137-X137</f>
        <v>1358.7439497</v>
      </c>
      <c r="AC137" s="50">
        <f t="shared" ref="AC137:AC200" si="21">AA137-Y137</f>
        <v>0</v>
      </c>
      <c r="AD137" s="51">
        <f t="shared" ref="AD137:AD200" si="22">AB137/24/(EDATE($W137,1)-$W137)</f>
        <v>1.8871443745833334</v>
      </c>
      <c r="AE137" s="51">
        <f t="shared" ref="AE137:AE200" si="23">AC137/24/(EDATE($W137,1)-$W137)</f>
        <v>0</v>
      </c>
    </row>
    <row r="138" spans="7:31">
      <c r="G138"/>
      <c r="U138" s="49">
        <f t="shared" ref="U138:U201" si="24">MONTH(W138)</f>
        <v>10</v>
      </c>
      <c r="V138" s="49">
        <f t="shared" si="19"/>
        <v>2025</v>
      </c>
      <c r="W138" s="79">
        <v>45931</v>
      </c>
      <c r="X138" s="80">
        <v>9131.2916719599998</v>
      </c>
      <c r="Y138" s="80">
        <v>0</v>
      </c>
      <c r="Z138" s="80">
        <v>11475.3444667</v>
      </c>
      <c r="AA138" s="80">
        <v>0</v>
      </c>
      <c r="AB138" s="50">
        <f t="shared" si="20"/>
        <v>2344.0527947400005</v>
      </c>
      <c r="AC138" s="50">
        <f t="shared" si="21"/>
        <v>0</v>
      </c>
      <c r="AD138" s="51">
        <f t="shared" si="22"/>
        <v>3.1506085950806457</v>
      </c>
      <c r="AE138" s="51">
        <f t="shared" si="23"/>
        <v>0</v>
      </c>
    </row>
    <row r="139" spans="7:31">
      <c r="G139"/>
      <c r="U139" s="49">
        <f t="shared" si="24"/>
        <v>11</v>
      </c>
      <c r="V139" s="49">
        <f t="shared" si="19"/>
        <v>2025</v>
      </c>
      <c r="W139" s="79">
        <v>45962</v>
      </c>
      <c r="X139" s="80">
        <v>59065.554136400002</v>
      </c>
      <c r="Y139" s="80">
        <v>0</v>
      </c>
      <c r="Z139" s="80">
        <v>69113.487183039993</v>
      </c>
      <c r="AA139" s="80">
        <v>0</v>
      </c>
      <c r="AB139" s="50">
        <f t="shared" si="20"/>
        <v>10047.933046639992</v>
      </c>
      <c r="AC139" s="50">
        <f t="shared" si="21"/>
        <v>0</v>
      </c>
      <c r="AD139" s="51">
        <f t="shared" si="22"/>
        <v>13.955462564777767</v>
      </c>
      <c r="AE139" s="51">
        <f t="shared" si="23"/>
        <v>0</v>
      </c>
    </row>
    <row r="140" spans="7:31">
      <c r="G140"/>
      <c r="U140" s="49">
        <f t="shared" si="24"/>
        <v>12</v>
      </c>
      <c r="V140" s="49">
        <f t="shared" si="19"/>
        <v>2025</v>
      </c>
      <c r="W140" s="79">
        <v>45992</v>
      </c>
      <c r="X140" s="80">
        <v>11274.523557500001</v>
      </c>
      <c r="Y140" s="80">
        <v>0</v>
      </c>
      <c r="Z140" s="80">
        <v>14059.078369999999</v>
      </c>
      <c r="AA140" s="80">
        <v>0</v>
      </c>
      <c r="AB140" s="50">
        <f t="shared" si="20"/>
        <v>2784.5548124999987</v>
      </c>
      <c r="AC140" s="50">
        <f t="shared" si="21"/>
        <v>0</v>
      </c>
      <c r="AD140" s="51">
        <f t="shared" si="22"/>
        <v>3.7426811995967726</v>
      </c>
      <c r="AE140" s="51">
        <f t="shared" si="23"/>
        <v>0</v>
      </c>
    </row>
    <row r="141" spans="7:31">
      <c r="G141"/>
      <c r="U141" s="49">
        <f t="shared" si="24"/>
        <v>1</v>
      </c>
      <c r="V141" s="49">
        <f t="shared" si="19"/>
        <v>2026</v>
      </c>
      <c r="W141" s="79">
        <v>46023</v>
      </c>
      <c r="X141" s="80">
        <v>2707.4754868</v>
      </c>
      <c r="Y141" s="80">
        <v>0</v>
      </c>
      <c r="Z141" s="80">
        <v>5240.1918409999998</v>
      </c>
      <c r="AA141" s="80">
        <v>0</v>
      </c>
      <c r="AB141" s="50">
        <f t="shared" si="20"/>
        <v>2532.7163541999998</v>
      </c>
      <c r="AC141" s="50">
        <f t="shared" si="21"/>
        <v>0</v>
      </c>
      <c r="AD141" s="51">
        <f t="shared" si="22"/>
        <v>3.4041886481182795</v>
      </c>
      <c r="AE141" s="51">
        <f t="shared" si="23"/>
        <v>0</v>
      </c>
    </row>
    <row r="142" spans="7:31">
      <c r="G142"/>
      <c r="U142" s="49">
        <f t="shared" si="24"/>
        <v>2</v>
      </c>
      <c r="V142" s="49">
        <f t="shared" si="19"/>
        <v>2026</v>
      </c>
      <c r="W142" s="79">
        <v>46054</v>
      </c>
      <c r="X142" s="80">
        <v>712.87754299999995</v>
      </c>
      <c r="Y142" s="80">
        <v>0</v>
      </c>
      <c r="Z142" s="80">
        <v>1614.410574</v>
      </c>
      <c r="AA142" s="80">
        <v>0</v>
      </c>
      <c r="AB142" s="50">
        <f t="shared" si="20"/>
        <v>901.53303100000005</v>
      </c>
      <c r="AC142" s="50">
        <f t="shared" si="21"/>
        <v>0</v>
      </c>
      <c r="AD142" s="51">
        <f t="shared" si="22"/>
        <v>1.3415670104166666</v>
      </c>
      <c r="AE142" s="51">
        <f t="shared" si="23"/>
        <v>0</v>
      </c>
    </row>
    <row r="143" spans="7:31">
      <c r="G143"/>
      <c r="U143" s="49">
        <f t="shared" si="24"/>
        <v>3</v>
      </c>
      <c r="V143" s="49">
        <f t="shared" si="19"/>
        <v>2026</v>
      </c>
      <c r="W143" s="79">
        <v>46082</v>
      </c>
      <c r="X143" s="80">
        <v>23328.809343500001</v>
      </c>
      <c r="Y143" s="80">
        <v>1319.9520924999999</v>
      </c>
      <c r="Z143" s="80">
        <v>28164.5589655</v>
      </c>
      <c r="AA143" s="80">
        <v>1295.3959895</v>
      </c>
      <c r="AB143" s="50">
        <f t="shared" si="20"/>
        <v>4835.7496219999994</v>
      </c>
      <c r="AC143" s="50">
        <f t="shared" si="21"/>
        <v>-24.556102999999894</v>
      </c>
      <c r="AD143" s="51">
        <f t="shared" si="22"/>
        <v>6.4996634704301064</v>
      </c>
      <c r="AE143" s="51">
        <f t="shared" si="23"/>
        <v>-3.3005514784946094E-2</v>
      </c>
    </row>
    <row r="144" spans="7:31">
      <c r="G144"/>
      <c r="U144" s="49">
        <f t="shared" si="24"/>
        <v>4</v>
      </c>
      <c r="V144" s="49">
        <f t="shared" si="19"/>
        <v>2026</v>
      </c>
      <c r="W144" s="79">
        <v>46113</v>
      </c>
      <c r="X144" s="80">
        <v>38276.631892340003</v>
      </c>
      <c r="Y144" s="80">
        <v>106.411556</v>
      </c>
      <c r="Z144" s="80">
        <v>45902.039849579996</v>
      </c>
      <c r="AA144" s="80">
        <v>106.411556</v>
      </c>
      <c r="AB144" s="50">
        <f t="shared" si="20"/>
        <v>7625.4079572399933</v>
      </c>
      <c r="AC144" s="50">
        <f t="shared" si="21"/>
        <v>0</v>
      </c>
      <c r="AD144" s="51">
        <f t="shared" si="22"/>
        <v>10.590844385055545</v>
      </c>
      <c r="AE144" s="51">
        <f t="shared" si="23"/>
        <v>0</v>
      </c>
    </row>
    <row r="145" spans="7:31">
      <c r="G145"/>
      <c r="U145" s="49">
        <f t="shared" si="24"/>
        <v>5</v>
      </c>
      <c r="V145" s="49">
        <f t="shared" si="19"/>
        <v>2026</v>
      </c>
      <c r="W145" s="79">
        <v>46143</v>
      </c>
      <c r="X145" s="80">
        <v>14222.757074200001</v>
      </c>
      <c r="Y145" s="80">
        <v>50.787093400000003</v>
      </c>
      <c r="Z145" s="80">
        <v>17382.8366437</v>
      </c>
      <c r="AA145" s="80">
        <v>50.787093400000003</v>
      </c>
      <c r="AB145" s="50">
        <f t="shared" si="20"/>
        <v>3160.0795694999997</v>
      </c>
      <c r="AC145" s="50">
        <f t="shared" si="21"/>
        <v>0</v>
      </c>
      <c r="AD145" s="51">
        <f t="shared" si="22"/>
        <v>4.2474187762096776</v>
      </c>
      <c r="AE145" s="51">
        <f t="shared" si="23"/>
        <v>0</v>
      </c>
    </row>
    <row r="146" spans="7:31">
      <c r="G146"/>
      <c r="U146" s="49">
        <f t="shared" si="24"/>
        <v>6</v>
      </c>
      <c r="V146" s="49">
        <f t="shared" si="19"/>
        <v>2026</v>
      </c>
      <c r="W146" s="79">
        <v>46174</v>
      </c>
      <c r="X146" s="80">
        <v>33062.990978000002</v>
      </c>
      <c r="Y146" s="80">
        <v>0</v>
      </c>
      <c r="Z146" s="80">
        <v>37249.961423300003</v>
      </c>
      <c r="AA146" s="80">
        <v>0</v>
      </c>
      <c r="AB146" s="50">
        <f t="shared" si="20"/>
        <v>4186.9704453000013</v>
      </c>
      <c r="AC146" s="50">
        <f t="shared" si="21"/>
        <v>0</v>
      </c>
      <c r="AD146" s="51">
        <f t="shared" si="22"/>
        <v>5.8152367295833347</v>
      </c>
      <c r="AE146" s="51">
        <f t="shared" si="23"/>
        <v>0</v>
      </c>
    </row>
    <row r="147" spans="7:31">
      <c r="G147"/>
      <c r="U147" s="49">
        <f t="shared" si="24"/>
        <v>7</v>
      </c>
      <c r="V147" s="49">
        <f t="shared" si="19"/>
        <v>2026</v>
      </c>
      <c r="W147" s="79">
        <v>46204</v>
      </c>
      <c r="X147" s="80">
        <v>1364.0566140000001</v>
      </c>
      <c r="Y147" s="80">
        <v>0</v>
      </c>
      <c r="Z147" s="80">
        <v>2634.0157393999998</v>
      </c>
      <c r="AA147" s="80">
        <v>0</v>
      </c>
      <c r="AB147" s="50">
        <f t="shared" si="20"/>
        <v>1269.9591253999997</v>
      </c>
      <c r="AC147" s="50">
        <f t="shared" si="21"/>
        <v>0</v>
      </c>
      <c r="AD147" s="51">
        <f t="shared" si="22"/>
        <v>1.7069343083333328</v>
      </c>
      <c r="AE147" s="51">
        <f t="shared" si="23"/>
        <v>0</v>
      </c>
    </row>
    <row r="148" spans="7:31">
      <c r="G148"/>
      <c r="U148" s="49">
        <f t="shared" si="24"/>
        <v>8</v>
      </c>
      <c r="V148" s="49">
        <f t="shared" si="19"/>
        <v>2026</v>
      </c>
      <c r="W148" s="79">
        <v>46235</v>
      </c>
      <c r="X148" s="80">
        <v>1711.8553583999999</v>
      </c>
      <c r="Y148" s="80">
        <v>0</v>
      </c>
      <c r="Z148" s="80">
        <v>2394.9705477000002</v>
      </c>
      <c r="AA148" s="80">
        <v>0</v>
      </c>
      <c r="AB148" s="50">
        <f t="shared" si="20"/>
        <v>683.11518930000034</v>
      </c>
      <c r="AC148" s="50">
        <f t="shared" si="21"/>
        <v>0</v>
      </c>
      <c r="AD148" s="51">
        <f t="shared" si="22"/>
        <v>0.91816557701612944</v>
      </c>
      <c r="AE148" s="51">
        <f t="shared" si="23"/>
        <v>0</v>
      </c>
    </row>
    <row r="149" spans="7:31">
      <c r="G149"/>
      <c r="U149" s="49">
        <f t="shared" si="24"/>
        <v>9</v>
      </c>
      <c r="V149" s="49">
        <f t="shared" si="19"/>
        <v>2026</v>
      </c>
      <c r="W149" s="79">
        <v>46266</v>
      </c>
      <c r="X149" s="80">
        <v>5362.2272505600004</v>
      </c>
      <c r="Y149" s="80">
        <v>0</v>
      </c>
      <c r="Z149" s="80">
        <v>7067.5849705000001</v>
      </c>
      <c r="AA149" s="80">
        <v>0</v>
      </c>
      <c r="AB149" s="50">
        <f t="shared" si="20"/>
        <v>1705.3577199399997</v>
      </c>
      <c r="AC149" s="50">
        <f t="shared" si="21"/>
        <v>0</v>
      </c>
      <c r="AD149" s="51">
        <f t="shared" si="22"/>
        <v>2.3685523888055551</v>
      </c>
      <c r="AE149" s="51">
        <f t="shared" si="23"/>
        <v>0</v>
      </c>
    </row>
    <row r="150" spans="7:31">
      <c r="G150"/>
      <c r="U150" s="49">
        <f t="shared" si="24"/>
        <v>10</v>
      </c>
      <c r="V150" s="49">
        <f t="shared" si="19"/>
        <v>2026</v>
      </c>
      <c r="W150" s="79">
        <v>46296</v>
      </c>
      <c r="X150" s="80">
        <v>8188.6136882999999</v>
      </c>
      <c r="Y150" s="80">
        <v>0</v>
      </c>
      <c r="Z150" s="80">
        <v>13218.05597112</v>
      </c>
      <c r="AA150" s="80">
        <v>0</v>
      </c>
      <c r="AB150" s="50">
        <f t="shared" si="20"/>
        <v>5029.4422828200004</v>
      </c>
      <c r="AC150" s="50">
        <f t="shared" si="21"/>
        <v>0</v>
      </c>
      <c r="AD150" s="51">
        <f t="shared" si="22"/>
        <v>6.7600030683064523</v>
      </c>
      <c r="AE150" s="51">
        <f t="shared" si="23"/>
        <v>0</v>
      </c>
    </row>
    <row r="151" spans="7:31">
      <c r="G151"/>
      <c r="U151" s="49">
        <f t="shared" si="24"/>
        <v>11</v>
      </c>
      <c r="V151" s="49">
        <f t="shared" si="19"/>
        <v>2026</v>
      </c>
      <c r="W151" s="79">
        <v>46327</v>
      </c>
      <c r="X151" s="80">
        <v>61783.354565100002</v>
      </c>
      <c r="Y151" s="80">
        <v>0</v>
      </c>
      <c r="Z151" s="80">
        <v>72004.555066899993</v>
      </c>
      <c r="AA151" s="80">
        <v>0</v>
      </c>
      <c r="AB151" s="50">
        <f t="shared" si="20"/>
        <v>10221.200501799991</v>
      </c>
      <c r="AC151" s="50">
        <f t="shared" si="21"/>
        <v>0</v>
      </c>
      <c r="AD151" s="51">
        <f t="shared" si="22"/>
        <v>14.196111808055543</v>
      </c>
      <c r="AE151" s="51">
        <f t="shared" si="23"/>
        <v>0</v>
      </c>
    </row>
    <row r="152" spans="7:31">
      <c r="G152"/>
      <c r="U152" s="49">
        <f t="shared" si="24"/>
        <v>12</v>
      </c>
      <c r="V152" s="49">
        <f t="shared" si="19"/>
        <v>2026</v>
      </c>
      <c r="W152" s="79">
        <v>46357</v>
      </c>
      <c r="X152" s="80">
        <v>11844.402158000001</v>
      </c>
      <c r="Y152" s="80">
        <v>0</v>
      </c>
      <c r="Z152" s="80">
        <v>14534.475146000001</v>
      </c>
      <c r="AA152" s="80">
        <v>0</v>
      </c>
      <c r="AB152" s="50">
        <f t="shared" si="20"/>
        <v>2690.0729879999999</v>
      </c>
      <c r="AC152" s="50">
        <f t="shared" si="21"/>
        <v>0</v>
      </c>
      <c r="AD152" s="51">
        <f t="shared" si="22"/>
        <v>3.6156894999999998</v>
      </c>
      <c r="AE152" s="51">
        <f t="shared" si="23"/>
        <v>0</v>
      </c>
    </row>
    <row r="153" spans="7:31">
      <c r="G153"/>
      <c r="U153" s="49">
        <f t="shared" si="24"/>
        <v>1</v>
      </c>
      <c r="V153" s="49">
        <f t="shared" si="19"/>
        <v>2027</v>
      </c>
      <c r="W153" s="79">
        <v>46388</v>
      </c>
      <c r="X153" s="80">
        <v>20007.003544859999</v>
      </c>
      <c r="Y153" s="80">
        <v>0</v>
      </c>
      <c r="Z153" s="80">
        <v>24070.404348</v>
      </c>
      <c r="AA153" s="80">
        <v>0</v>
      </c>
      <c r="AB153" s="50">
        <f t="shared" si="20"/>
        <v>4063.4008031400008</v>
      </c>
      <c r="AC153" s="50">
        <f t="shared" si="21"/>
        <v>0</v>
      </c>
      <c r="AD153" s="51">
        <f t="shared" si="22"/>
        <v>5.4615602192741948</v>
      </c>
      <c r="AE153" s="51">
        <f t="shared" si="23"/>
        <v>0</v>
      </c>
    </row>
    <row r="154" spans="7:31">
      <c r="G154"/>
      <c r="U154" s="49">
        <f t="shared" si="24"/>
        <v>2</v>
      </c>
      <c r="V154" s="49">
        <f t="shared" si="19"/>
        <v>2027</v>
      </c>
      <c r="W154" s="79">
        <v>46419</v>
      </c>
      <c r="X154" s="80">
        <v>926.96642829999996</v>
      </c>
      <c r="Y154" s="80">
        <v>0</v>
      </c>
      <c r="Z154" s="80">
        <v>2168.4516990000002</v>
      </c>
      <c r="AA154" s="80">
        <v>0</v>
      </c>
      <c r="AB154" s="50">
        <f t="shared" si="20"/>
        <v>1241.4852707000002</v>
      </c>
      <c r="AC154" s="50">
        <f t="shared" si="21"/>
        <v>0</v>
      </c>
      <c r="AD154" s="51">
        <f t="shared" si="22"/>
        <v>1.8474483194940479</v>
      </c>
      <c r="AE154" s="51">
        <f t="shared" si="23"/>
        <v>0</v>
      </c>
    </row>
    <row r="155" spans="7:31">
      <c r="G155"/>
      <c r="U155" s="49">
        <f t="shared" si="24"/>
        <v>3</v>
      </c>
      <c r="V155" s="49">
        <f t="shared" si="19"/>
        <v>2027</v>
      </c>
      <c r="W155" s="79">
        <v>46447</v>
      </c>
      <c r="X155" s="80">
        <v>13781.0646968</v>
      </c>
      <c r="Y155" s="80">
        <v>1433.1445925</v>
      </c>
      <c r="Z155" s="80">
        <v>17656.958420700001</v>
      </c>
      <c r="AA155" s="80">
        <v>1433.1445925</v>
      </c>
      <c r="AB155" s="50">
        <f t="shared" si="20"/>
        <v>3875.8937239000006</v>
      </c>
      <c r="AC155" s="50">
        <f t="shared" si="21"/>
        <v>0</v>
      </c>
      <c r="AD155" s="51">
        <f t="shared" si="22"/>
        <v>5.2095345751344091</v>
      </c>
      <c r="AE155" s="51">
        <f t="shared" si="23"/>
        <v>0</v>
      </c>
    </row>
    <row r="156" spans="7:31">
      <c r="G156"/>
      <c r="U156" s="49">
        <f t="shared" si="24"/>
        <v>4</v>
      </c>
      <c r="V156" s="49">
        <f t="shared" si="19"/>
        <v>2027</v>
      </c>
      <c r="W156" s="79">
        <v>46478</v>
      </c>
      <c r="X156" s="80">
        <v>33995.762066850002</v>
      </c>
      <c r="Y156" s="80">
        <v>389.85185749999999</v>
      </c>
      <c r="Z156" s="80">
        <v>40368.246672300003</v>
      </c>
      <c r="AA156" s="80">
        <v>389.85185749999999</v>
      </c>
      <c r="AB156" s="50">
        <f t="shared" si="20"/>
        <v>6372.4846054500013</v>
      </c>
      <c r="AC156" s="50">
        <f t="shared" si="21"/>
        <v>0</v>
      </c>
      <c r="AD156" s="51">
        <f t="shared" si="22"/>
        <v>8.8506730631250026</v>
      </c>
      <c r="AE156" s="51">
        <f t="shared" si="23"/>
        <v>0</v>
      </c>
    </row>
    <row r="157" spans="7:31">
      <c r="G157"/>
      <c r="U157" s="49">
        <f t="shared" si="24"/>
        <v>5</v>
      </c>
      <c r="V157" s="49">
        <f t="shared" si="19"/>
        <v>2027</v>
      </c>
      <c r="W157" s="79">
        <v>46508</v>
      </c>
      <c r="X157" s="80">
        <v>13671.367805399999</v>
      </c>
      <c r="Y157" s="80">
        <v>75.776251999999999</v>
      </c>
      <c r="Z157" s="80">
        <v>16197.878297499999</v>
      </c>
      <c r="AA157" s="80">
        <v>75.776251999999999</v>
      </c>
      <c r="AB157" s="50">
        <f t="shared" si="20"/>
        <v>2526.5104921000002</v>
      </c>
      <c r="AC157" s="50">
        <f t="shared" si="21"/>
        <v>0</v>
      </c>
      <c r="AD157" s="51">
        <f t="shared" si="22"/>
        <v>3.39584743561828</v>
      </c>
      <c r="AE157" s="51">
        <f t="shared" si="23"/>
        <v>0</v>
      </c>
    </row>
    <row r="158" spans="7:31">
      <c r="G158"/>
      <c r="U158" s="49">
        <f t="shared" si="24"/>
        <v>6</v>
      </c>
      <c r="V158" s="49">
        <f t="shared" si="19"/>
        <v>2027</v>
      </c>
      <c r="W158" s="79">
        <v>46539</v>
      </c>
      <c r="X158" s="80">
        <v>29285.518767699999</v>
      </c>
      <c r="Y158" s="80">
        <v>0</v>
      </c>
      <c r="Z158" s="80">
        <v>32980.813433000003</v>
      </c>
      <c r="AA158" s="80">
        <v>0</v>
      </c>
      <c r="AB158" s="50">
        <f t="shared" si="20"/>
        <v>3695.2946653000035</v>
      </c>
      <c r="AC158" s="50">
        <f t="shared" si="21"/>
        <v>0</v>
      </c>
      <c r="AD158" s="51">
        <f t="shared" si="22"/>
        <v>5.1323537018055605</v>
      </c>
      <c r="AE158" s="51">
        <f t="shared" si="23"/>
        <v>0</v>
      </c>
    </row>
    <row r="159" spans="7:31">
      <c r="G159"/>
      <c r="U159" s="49">
        <f t="shared" si="24"/>
        <v>7</v>
      </c>
      <c r="V159" s="49">
        <f t="shared" si="19"/>
        <v>2027</v>
      </c>
      <c r="W159" s="79">
        <v>46569</v>
      </c>
      <c r="X159" s="80">
        <v>1398.6032792000001</v>
      </c>
      <c r="Y159" s="80">
        <v>0</v>
      </c>
      <c r="Z159" s="80">
        <v>2814.6245127000002</v>
      </c>
      <c r="AA159" s="80">
        <v>0</v>
      </c>
      <c r="AB159" s="50">
        <f t="shared" si="20"/>
        <v>1416.0212335000001</v>
      </c>
      <c r="AC159" s="50">
        <f t="shared" si="21"/>
        <v>0</v>
      </c>
      <c r="AD159" s="51">
        <f t="shared" si="22"/>
        <v>1.9032543461021507</v>
      </c>
      <c r="AE159" s="51">
        <f t="shared" si="23"/>
        <v>0</v>
      </c>
    </row>
    <row r="160" spans="7:31">
      <c r="G160"/>
      <c r="U160" s="49">
        <f t="shared" si="24"/>
        <v>8</v>
      </c>
      <c r="V160" s="49">
        <f t="shared" si="19"/>
        <v>2027</v>
      </c>
      <c r="W160" s="79">
        <v>46600</v>
      </c>
      <c r="X160" s="80">
        <v>395.510898</v>
      </c>
      <c r="Y160" s="80">
        <v>0</v>
      </c>
      <c r="Z160" s="80">
        <v>783.78205649999995</v>
      </c>
      <c r="AA160" s="80">
        <v>0</v>
      </c>
      <c r="AB160" s="50">
        <f t="shared" si="20"/>
        <v>388.27115849999996</v>
      </c>
      <c r="AC160" s="50">
        <f t="shared" si="21"/>
        <v>0</v>
      </c>
      <c r="AD160" s="51">
        <f t="shared" si="22"/>
        <v>0.52186983669354825</v>
      </c>
      <c r="AE160" s="51">
        <f t="shared" si="23"/>
        <v>0</v>
      </c>
    </row>
    <row r="161" spans="7:31">
      <c r="G161"/>
      <c r="U161" s="49">
        <f t="shared" si="24"/>
        <v>9</v>
      </c>
      <c r="V161" s="49">
        <f t="shared" si="19"/>
        <v>2027</v>
      </c>
      <c r="W161" s="79">
        <v>46631</v>
      </c>
      <c r="X161" s="80">
        <v>5586.1096692000001</v>
      </c>
      <c r="Y161" s="80">
        <v>0</v>
      </c>
      <c r="Z161" s="80">
        <v>7098.2388418</v>
      </c>
      <c r="AA161" s="80">
        <v>0</v>
      </c>
      <c r="AB161" s="50">
        <f t="shared" si="20"/>
        <v>1512.1291725999999</v>
      </c>
      <c r="AC161" s="50">
        <f t="shared" si="21"/>
        <v>0</v>
      </c>
      <c r="AD161" s="51">
        <f t="shared" si="22"/>
        <v>2.1001794063888886</v>
      </c>
      <c r="AE161" s="51">
        <f t="shared" si="23"/>
        <v>0</v>
      </c>
    </row>
    <row r="162" spans="7:31">
      <c r="G162"/>
      <c r="U162" s="49">
        <f t="shared" si="24"/>
        <v>10</v>
      </c>
      <c r="V162" s="49">
        <f t="shared" si="19"/>
        <v>2027</v>
      </c>
      <c r="W162" s="79">
        <v>46661</v>
      </c>
      <c r="X162" s="80">
        <v>10396.3719478</v>
      </c>
      <c r="Y162" s="80">
        <v>0</v>
      </c>
      <c r="Z162" s="80">
        <v>12983.9662443</v>
      </c>
      <c r="AA162" s="80">
        <v>0</v>
      </c>
      <c r="AB162" s="50">
        <f t="shared" si="20"/>
        <v>2587.5942964999995</v>
      </c>
      <c r="AC162" s="50">
        <f t="shared" si="21"/>
        <v>0</v>
      </c>
      <c r="AD162" s="51">
        <f t="shared" si="22"/>
        <v>3.4779493232526875</v>
      </c>
      <c r="AE162" s="51">
        <f t="shared" si="23"/>
        <v>0</v>
      </c>
    </row>
    <row r="163" spans="7:31">
      <c r="G163"/>
      <c r="U163" s="49">
        <f t="shared" si="24"/>
        <v>11</v>
      </c>
      <c r="V163" s="49">
        <f t="shared" si="19"/>
        <v>2027</v>
      </c>
      <c r="W163" s="79">
        <v>46692</v>
      </c>
      <c r="X163" s="80">
        <v>39087.3682357</v>
      </c>
      <c r="Y163" s="80">
        <v>0</v>
      </c>
      <c r="Z163" s="80">
        <v>46293.310714699997</v>
      </c>
      <c r="AA163" s="80">
        <v>0</v>
      </c>
      <c r="AB163" s="50">
        <f t="shared" si="20"/>
        <v>7205.9424789999975</v>
      </c>
      <c r="AC163" s="50">
        <f t="shared" si="21"/>
        <v>0</v>
      </c>
      <c r="AD163" s="51">
        <f t="shared" si="22"/>
        <v>10.008253443055553</v>
      </c>
      <c r="AE163" s="51">
        <f t="shared" si="23"/>
        <v>0</v>
      </c>
    </row>
    <row r="164" spans="7:31">
      <c r="G164"/>
      <c r="U164" s="49">
        <f t="shared" si="24"/>
        <v>12</v>
      </c>
      <c r="V164" s="49">
        <f t="shared" si="19"/>
        <v>2027</v>
      </c>
      <c r="W164" s="79">
        <v>46722</v>
      </c>
      <c r="X164" s="80">
        <v>8905.9799879999991</v>
      </c>
      <c r="Y164" s="80">
        <v>0</v>
      </c>
      <c r="Z164" s="80">
        <v>11499.7018243</v>
      </c>
      <c r="AA164" s="80">
        <v>0</v>
      </c>
      <c r="AB164" s="50">
        <f t="shared" si="20"/>
        <v>2593.7218363000011</v>
      </c>
      <c r="AC164" s="50">
        <f t="shared" si="21"/>
        <v>0</v>
      </c>
      <c r="AD164" s="51">
        <f t="shared" si="22"/>
        <v>3.4861852638440878</v>
      </c>
      <c r="AE164" s="51">
        <f t="shared" si="23"/>
        <v>0</v>
      </c>
    </row>
    <row r="165" spans="7:31">
      <c r="G165"/>
      <c r="U165" s="49">
        <f t="shared" si="24"/>
        <v>1</v>
      </c>
      <c r="V165" s="49">
        <f t="shared" si="19"/>
        <v>2028</v>
      </c>
      <c r="W165" s="79">
        <v>46753</v>
      </c>
      <c r="X165" s="80">
        <v>863.89790349999998</v>
      </c>
      <c r="Y165" s="80">
        <v>0</v>
      </c>
      <c r="Z165" s="80">
        <v>1156.8874014</v>
      </c>
      <c r="AA165" s="80">
        <v>0</v>
      </c>
      <c r="AB165" s="50">
        <f t="shared" si="20"/>
        <v>292.98949790000006</v>
      </c>
      <c r="AC165" s="50">
        <f t="shared" si="21"/>
        <v>0</v>
      </c>
      <c r="AD165" s="51">
        <f t="shared" si="22"/>
        <v>0.39380308857526886</v>
      </c>
      <c r="AE165" s="51">
        <f t="shared" si="23"/>
        <v>0</v>
      </c>
    </row>
    <row r="166" spans="7:31">
      <c r="G166"/>
      <c r="U166" s="49">
        <f t="shared" si="24"/>
        <v>2</v>
      </c>
      <c r="V166" s="49">
        <f t="shared" si="19"/>
        <v>2028</v>
      </c>
      <c r="W166" s="79">
        <v>46784</v>
      </c>
      <c r="X166" s="80">
        <v>0</v>
      </c>
      <c r="Y166" s="80">
        <v>215.9145575</v>
      </c>
      <c r="Z166" s="80">
        <v>0</v>
      </c>
      <c r="AA166" s="80">
        <v>215.9145575</v>
      </c>
      <c r="AB166" s="50">
        <f t="shared" si="20"/>
        <v>0</v>
      </c>
      <c r="AC166" s="50">
        <f t="shared" si="21"/>
        <v>0</v>
      </c>
      <c r="AD166" s="51">
        <f t="shared" si="22"/>
        <v>0</v>
      </c>
      <c r="AE166" s="51">
        <f t="shared" si="23"/>
        <v>0</v>
      </c>
    </row>
    <row r="167" spans="7:31">
      <c r="G167"/>
      <c r="U167" s="49">
        <f t="shared" si="24"/>
        <v>3</v>
      </c>
      <c r="V167" s="49">
        <f t="shared" si="19"/>
        <v>2028</v>
      </c>
      <c r="W167" s="79">
        <v>46813</v>
      </c>
      <c r="X167" s="80">
        <v>13139.200070999999</v>
      </c>
      <c r="Y167" s="80">
        <v>3524.2581009999999</v>
      </c>
      <c r="Z167" s="80">
        <v>15957.164638599999</v>
      </c>
      <c r="AA167" s="80">
        <v>3524.2581009999999</v>
      </c>
      <c r="AB167" s="50">
        <f t="shared" si="20"/>
        <v>2817.9645676</v>
      </c>
      <c r="AC167" s="50">
        <f t="shared" si="21"/>
        <v>0</v>
      </c>
      <c r="AD167" s="51">
        <f t="shared" si="22"/>
        <v>3.7875867844086022</v>
      </c>
      <c r="AE167" s="51">
        <f t="shared" si="23"/>
        <v>0</v>
      </c>
    </row>
    <row r="168" spans="7:31">
      <c r="G168"/>
      <c r="U168" s="49">
        <f t="shared" si="24"/>
        <v>4</v>
      </c>
      <c r="V168" s="49">
        <f t="shared" si="19"/>
        <v>2028</v>
      </c>
      <c r="W168" s="79">
        <v>46844</v>
      </c>
      <c r="X168" s="80">
        <v>24068.43798545</v>
      </c>
      <c r="Y168" s="80">
        <v>634.10587150000003</v>
      </c>
      <c r="Z168" s="80">
        <v>30133.3853021</v>
      </c>
      <c r="AA168" s="80">
        <v>634.10587150000003</v>
      </c>
      <c r="AB168" s="50">
        <f t="shared" si="20"/>
        <v>6064.9473166499993</v>
      </c>
      <c r="AC168" s="50">
        <f t="shared" si="21"/>
        <v>0</v>
      </c>
      <c r="AD168" s="51">
        <f t="shared" si="22"/>
        <v>8.4235379397916663</v>
      </c>
      <c r="AE168" s="51">
        <f t="shared" si="23"/>
        <v>0</v>
      </c>
    </row>
    <row r="169" spans="7:31">
      <c r="G169"/>
      <c r="U169" s="49">
        <f t="shared" si="24"/>
        <v>5</v>
      </c>
      <c r="V169" s="49">
        <f t="shared" si="19"/>
        <v>2028</v>
      </c>
      <c r="W169" s="79">
        <v>46874</v>
      </c>
      <c r="X169" s="80">
        <v>521.61842300000001</v>
      </c>
      <c r="Y169" s="80">
        <v>87.706501200000005</v>
      </c>
      <c r="Z169" s="80">
        <v>869.68474170000002</v>
      </c>
      <c r="AA169" s="80">
        <v>87.706501200000005</v>
      </c>
      <c r="AB169" s="50">
        <f t="shared" si="20"/>
        <v>348.06631870000001</v>
      </c>
      <c r="AC169" s="50">
        <f t="shared" si="21"/>
        <v>0</v>
      </c>
      <c r="AD169" s="51">
        <f t="shared" si="22"/>
        <v>0.46783107352150538</v>
      </c>
      <c r="AE169" s="51">
        <f t="shared" si="23"/>
        <v>0</v>
      </c>
    </row>
    <row r="170" spans="7:31">
      <c r="G170"/>
      <c r="U170" s="49">
        <f t="shared" si="24"/>
        <v>6</v>
      </c>
      <c r="V170" s="49">
        <f t="shared" si="19"/>
        <v>2028</v>
      </c>
      <c r="W170" s="79">
        <v>46905</v>
      </c>
      <c r="X170" s="80">
        <v>6479.28568</v>
      </c>
      <c r="Y170" s="80">
        <v>0</v>
      </c>
      <c r="Z170" s="80">
        <v>8257.2590022000004</v>
      </c>
      <c r="AA170" s="80">
        <v>0</v>
      </c>
      <c r="AB170" s="50">
        <f t="shared" si="20"/>
        <v>1777.9733222000004</v>
      </c>
      <c r="AC170" s="50">
        <f t="shared" si="21"/>
        <v>0</v>
      </c>
      <c r="AD170" s="51">
        <f t="shared" si="22"/>
        <v>2.4694073919444448</v>
      </c>
      <c r="AE170" s="51">
        <f t="shared" si="23"/>
        <v>0</v>
      </c>
    </row>
    <row r="171" spans="7:31">
      <c r="G171"/>
      <c r="U171" s="49">
        <f t="shared" si="24"/>
        <v>7</v>
      </c>
      <c r="V171" s="49">
        <f t="shared" si="19"/>
        <v>2028</v>
      </c>
      <c r="W171" s="79">
        <v>46935</v>
      </c>
      <c r="X171" s="80">
        <v>0</v>
      </c>
      <c r="Y171" s="80">
        <v>0</v>
      </c>
      <c r="Z171" s="80">
        <v>0</v>
      </c>
      <c r="AA171" s="80">
        <v>0</v>
      </c>
      <c r="AB171" s="50">
        <f t="shared" si="20"/>
        <v>0</v>
      </c>
      <c r="AC171" s="50">
        <f t="shared" si="21"/>
        <v>0</v>
      </c>
      <c r="AD171" s="51">
        <f t="shared" si="22"/>
        <v>0</v>
      </c>
      <c r="AE171" s="51">
        <f t="shared" si="23"/>
        <v>0</v>
      </c>
    </row>
    <row r="172" spans="7:31">
      <c r="G172"/>
      <c r="U172" s="49">
        <f t="shared" si="24"/>
        <v>8</v>
      </c>
      <c r="V172" s="49">
        <f t="shared" si="19"/>
        <v>2028</v>
      </c>
      <c r="W172" s="79">
        <v>46966</v>
      </c>
      <c r="X172" s="80">
        <v>0</v>
      </c>
      <c r="Y172" s="80">
        <v>0</v>
      </c>
      <c r="Z172" s="80">
        <v>0</v>
      </c>
      <c r="AA172" s="80">
        <v>0</v>
      </c>
      <c r="AB172" s="50">
        <f t="shared" si="20"/>
        <v>0</v>
      </c>
      <c r="AC172" s="50">
        <f t="shared" si="21"/>
        <v>0</v>
      </c>
      <c r="AD172" s="51">
        <f t="shared" si="22"/>
        <v>0</v>
      </c>
      <c r="AE172" s="51">
        <f t="shared" si="23"/>
        <v>0</v>
      </c>
    </row>
    <row r="173" spans="7:31">
      <c r="G173"/>
      <c r="U173" s="49">
        <f t="shared" si="24"/>
        <v>9</v>
      </c>
      <c r="V173" s="49">
        <f t="shared" si="19"/>
        <v>2028</v>
      </c>
      <c r="W173" s="79">
        <v>46997</v>
      </c>
      <c r="X173" s="80">
        <v>917.77406900000005</v>
      </c>
      <c r="Y173" s="80">
        <v>0</v>
      </c>
      <c r="Z173" s="80">
        <v>1139.2573649999999</v>
      </c>
      <c r="AA173" s="80">
        <v>0</v>
      </c>
      <c r="AB173" s="50">
        <f t="shared" si="20"/>
        <v>221.48329599999988</v>
      </c>
      <c r="AC173" s="50">
        <f t="shared" si="21"/>
        <v>0</v>
      </c>
      <c r="AD173" s="51">
        <f t="shared" si="22"/>
        <v>0.30761568888888868</v>
      </c>
      <c r="AE173" s="51">
        <f t="shared" si="23"/>
        <v>0</v>
      </c>
    </row>
    <row r="174" spans="7:31">
      <c r="G174"/>
      <c r="U174" s="49">
        <f t="shared" si="24"/>
        <v>10</v>
      </c>
      <c r="V174" s="49">
        <f t="shared" si="19"/>
        <v>2028</v>
      </c>
      <c r="W174" s="79">
        <v>47027</v>
      </c>
      <c r="X174" s="80">
        <v>1581.9783063</v>
      </c>
      <c r="Y174" s="80">
        <v>0</v>
      </c>
      <c r="Z174" s="80">
        <v>2673.54650696</v>
      </c>
      <c r="AA174" s="80">
        <v>0</v>
      </c>
      <c r="AB174" s="50">
        <f t="shared" si="20"/>
        <v>1091.56820066</v>
      </c>
      <c r="AC174" s="50">
        <f t="shared" si="21"/>
        <v>0</v>
      </c>
      <c r="AD174" s="51">
        <f t="shared" si="22"/>
        <v>1.4671615600268817</v>
      </c>
      <c r="AE174" s="51">
        <f t="shared" si="23"/>
        <v>0</v>
      </c>
    </row>
    <row r="175" spans="7:31">
      <c r="G175"/>
      <c r="U175" s="49">
        <f t="shared" si="24"/>
        <v>11</v>
      </c>
      <c r="V175" s="49">
        <f t="shared" si="19"/>
        <v>2028</v>
      </c>
      <c r="W175" s="79">
        <v>47058</v>
      </c>
      <c r="X175" s="80">
        <v>0</v>
      </c>
      <c r="Y175" s="80">
        <v>0</v>
      </c>
      <c r="Z175" s="80">
        <v>0</v>
      </c>
      <c r="AA175" s="80">
        <v>0</v>
      </c>
      <c r="AB175" s="50">
        <f t="shared" si="20"/>
        <v>0</v>
      </c>
      <c r="AC175" s="50">
        <f t="shared" si="21"/>
        <v>0</v>
      </c>
      <c r="AD175" s="51">
        <f t="shared" si="22"/>
        <v>0</v>
      </c>
      <c r="AE175" s="51">
        <f t="shared" si="23"/>
        <v>0</v>
      </c>
    </row>
    <row r="176" spans="7:31">
      <c r="G176"/>
      <c r="U176" s="49">
        <f t="shared" si="24"/>
        <v>12</v>
      </c>
      <c r="V176" s="49">
        <f t="shared" si="19"/>
        <v>2028</v>
      </c>
      <c r="W176" s="79">
        <v>47088</v>
      </c>
      <c r="X176" s="80">
        <v>0</v>
      </c>
      <c r="Y176" s="80">
        <v>0</v>
      </c>
      <c r="Z176" s="80">
        <v>0</v>
      </c>
      <c r="AA176" s="80">
        <v>0</v>
      </c>
      <c r="AB176" s="50">
        <f t="shared" si="20"/>
        <v>0</v>
      </c>
      <c r="AC176" s="50">
        <f t="shared" si="21"/>
        <v>0</v>
      </c>
      <c r="AD176" s="51">
        <f t="shared" si="22"/>
        <v>0</v>
      </c>
      <c r="AE176" s="51">
        <f t="shared" si="23"/>
        <v>0</v>
      </c>
    </row>
    <row r="177" spans="7:31">
      <c r="G177"/>
      <c r="U177" s="49">
        <f t="shared" si="24"/>
        <v>1</v>
      </c>
      <c r="V177" s="49">
        <f t="shared" si="19"/>
        <v>2029</v>
      </c>
      <c r="W177" s="79">
        <v>47119</v>
      </c>
      <c r="X177" s="80">
        <v>0</v>
      </c>
      <c r="Y177" s="80">
        <v>0</v>
      </c>
      <c r="Z177" s="80">
        <v>0</v>
      </c>
      <c r="AA177" s="80">
        <v>0</v>
      </c>
      <c r="AB177" s="50">
        <f t="shared" si="20"/>
        <v>0</v>
      </c>
      <c r="AC177" s="50">
        <f t="shared" si="21"/>
        <v>0</v>
      </c>
      <c r="AD177" s="51">
        <f t="shared" si="22"/>
        <v>0</v>
      </c>
      <c r="AE177" s="51">
        <f t="shared" si="23"/>
        <v>0</v>
      </c>
    </row>
    <row r="178" spans="7:31">
      <c r="G178"/>
      <c r="U178" s="49">
        <f t="shared" si="24"/>
        <v>2</v>
      </c>
      <c r="V178" s="49">
        <f t="shared" si="19"/>
        <v>2029</v>
      </c>
      <c r="W178" s="79">
        <v>47150</v>
      </c>
      <c r="X178" s="80">
        <v>0</v>
      </c>
      <c r="Y178" s="80">
        <v>296.7527149</v>
      </c>
      <c r="Z178" s="80">
        <v>0</v>
      </c>
      <c r="AA178" s="80">
        <v>296.7527149</v>
      </c>
      <c r="AB178" s="50">
        <f t="shared" si="20"/>
        <v>0</v>
      </c>
      <c r="AC178" s="50">
        <f t="shared" si="21"/>
        <v>0</v>
      </c>
      <c r="AD178" s="51">
        <f t="shared" si="22"/>
        <v>0</v>
      </c>
      <c r="AE178" s="51">
        <f t="shared" si="23"/>
        <v>0</v>
      </c>
    </row>
    <row r="179" spans="7:31">
      <c r="G179"/>
      <c r="U179" s="49">
        <f t="shared" si="24"/>
        <v>3</v>
      </c>
      <c r="V179" s="49">
        <f t="shared" si="19"/>
        <v>2029</v>
      </c>
      <c r="W179" s="79">
        <v>47178</v>
      </c>
      <c r="X179" s="80">
        <v>11130.3103467</v>
      </c>
      <c r="Y179" s="80">
        <v>3248.4301953999998</v>
      </c>
      <c r="Z179" s="80">
        <v>14434.914035100001</v>
      </c>
      <c r="AA179" s="80">
        <v>3248.4301953999998</v>
      </c>
      <c r="AB179" s="50">
        <f t="shared" si="20"/>
        <v>3304.6036884000005</v>
      </c>
      <c r="AC179" s="50">
        <f t="shared" si="21"/>
        <v>0</v>
      </c>
      <c r="AD179" s="51">
        <f t="shared" si="22"/>
        <v>4.4416716241935497</v>
      </c>
      <c r="AE179" s="51">
        <f t="shared" si="23"/>
        <v>0</v>
      </c>
    </row>
    <row r="180" spans="7:31">
      <c r="G180"/>
      <c r="U180" s="49">
        <f t="shared" si="24"/>
        <v>4</v>
      </c>
      <c r="V180" s="49">
        <f t="shared" si="19"/>
        <v>2029</v>
      </c>
      <c r="W180" s="79">
        <v>47209</v>
      </c>
      <c r="X180" s="80">
        <v>20857.710347870001</v>
      </c>
      <c r="Y180" s="80">
        <v>189.15508688</v>
      </c>
      <c r="Z180" s="80">
        <v>24693.208028599998</v>
      </c>
      <c r="AA180" s="80">
        <v>189.15508688</v>
      </c>
      <c r="AB180" s="50">
        <f t="shared" si="20"/>
        <v>3835.4976807299972</v>
      </c>
      <c r="AC180" s="50">
        <f t="shared" si="21"/>
        <v>0</v>
      </c>
      <c r="AD180" s="51">
        <f t="shared" si="22"/>
        <v>5.3270801121249969</v>
      </c>
      <c r="AE180" s="51">
        <f t="shared" si="23"/>
        <v>0</v>
      </c>
    </row>
    <row r="181" spans="7:31">
      <c r="G181"/>
      <c r="U181" s="49">
        <f t="shared" si="24"/>
        <v>5</v>
      </c>
      <c r="V181" s="49">
        <f t="shared" si="19"/>
        <v>2029</v>
      </c>
      <c r="W181" s="79">
        <v>47239</v>
      </c>
      <c r="X181" s="80">
        <v>475.24600299999997</v>
      </c>
      <c r="Y181" s="80">
        <v>332.72774815999998</v>
      </c>
      <c r="Z181" s="80">
        <v>803.95268750000002</v>
      </c>
      <c r="AA181" s="80">
        <v>332.72774815999998</v>
      </c>
      <c r="AB181" s="50">
        <f t="shared" si="20"/>
        <v>328.70668450000005</v>
      </c>
      <c r="AC181" s="50">
        <f t="shared" si="21"/>
        <v>0</v>
      </c>
      <c r="AD181" s="51">
        <f t="shared" si="22"/>
        <v>0.44181005981182803</v>
      </c>
      <c r="AE181" s="51">
        <f t="shared" si="23"/>
        <v>0</v>
      </c>
    </row>
    <row r="182" spans="7:31">
      <c r="G182"/>
      <c r="U182" s="49">
        <f t="shared" si="24"/>
        <v>6</v>
      </c>
      <c r="V182" s="49">
        <f t="shared" si="19"/>
        <v>2029</v>
      </c>
      <c r="W182" s="79">
        <v>47270</v>
      </c>
      <c r="X182" s="80">
        <v>11703.4981699</v>
      </c>
      <c r="Y182" s="80">
        <v>0</v>
      </c>
      <c r="Z182" s="80">
        <v>14589.2288271</v>
      </c>
      <c r="AA182" s="80">
        <v>0</v>
      </c>
      <c r="AB182" s="50">
        <f t="shared" si="20"/>
        <v>2885.7306571999998</v>
      </c>
      <c r="AC182" s="50">
        <f t="shared" si="21"/>
        <v>0</v>
      </c>
      <c r="AD182" s="51">
        <f t="shared" si="22"/>
        <v>4.0079592461111107</v>
      </c>
      <c r="AE182" s="51">
        <f t="shared" si="23"/>
        <v>0</v>
      </c>
    </row>
    <row r="183" spans="7:31">
      <c r="G183"/>
      <c r="U183" s="49">
        <f t="shared" si="24"/>
        <v>7</v>
      </c>
      <c r="V183" s="49">
        <f t="shared" si="19"/>
        <v>2029</v>
      </c>
      <c r="W183" s="79">
        <v>47300</v>
      </c>
      <c r="X183" s="80">
        <v>0</v>
      </c>
      <c r="Y183" s="80">
        <v>0</v>
      </c>
      <c r="Z183" s="80">
        <v>0</v>
      </c>
      <c r="AA183" s="80">
        <v>0</v>
      </c>
      <c r="AB183" s="50">
        <f t="shared" si="20"/>
        <v>0</v>
      </c>
      <c r="AC183" s="50">
        <f t="shared" si="21"/>
        <v>0</v>
      </c>
      <c r="AD183" s="51">
        <f t="shared" si="22"/>
        <v>0</v>
      </c>
      <c r="AE183" s="51">
        <f t="shared" si="23"/>
        <v>0</v>
      </c>
    </row>
    <row r="184" spans="7:31">
      <c r="G184"/>
      <c r="U184" s="49">
        <f t="shared" si="24"/>
        <v>8</v>
      </c>
      <c r="V184" s="49">
        <f t="shared" si="19"/>
        <v>2029</v>
      </c>
      <c r="W184" s="79">
        <v>47331</v>
      </c>
      <c r="X184" s="80">
        <v>0</v>
      </c>
      <c r="Y184" s="80">
        <v>0</v>
      </c>
      <c r="Z184" s="80">
        <v>0</v>
      </c>
      <c r="AA184" s="80">
        <v>0</v>
      </c>
      <c r="AB184" s="50">
        <f t="shared" si="20"/>
        <v>0</v>
      </c>
      <c r="AC184" s="50">
        <f t="shared" si="21"/>
        <v>0</v>
      </c>
      <c r="AD184" s="51">
        <f t="shared" si="22"/>
        <v>0</v>
      </c>
      <c r="AE184" s="51">
        <f t="shared" si="23"/>
        <v>0</v>
      </c>
    </row>
    <row r="185" spans="7:31">
      <c r="G185"/>
      <c r="U185" s="49">
        <f t="shared" si="24"/>
        <v>9</v>
      </c>
      <c r="V185" s="49">
        <f t="shared" si="19"/>
        <v>2029</v>
      </c>
      <c r="W185" s="79">
        <v>47362</v>
      </c>
      <c r="X185" s="80">
        <v>0</v>
      </c>
      <c r="Y185" s="80">
        <v>0</v>
      </c>
      <c r="Z185" s="80">
        <v>9.5371930000000003</v>
      </c>
      <c r="AA185" s="80">
        <v>0</v>
      </c>
      <c r="AB185" s="50">
        <f t="shared" si="20"/>
        <v>9.5371930000000003</v>
      </c>
      <c r="AC185" s="50">
        <f t="shared" si="21"/>
        <v>0</v>
      </c>
      <c r="AD185" s="51">
        <f t="shared" si="22"/>
        <v>1.3246101388888888E-2</v>
      </c>
      <c r="AE185" s="51">
        <f t="shared" si="23"/>
        <v>0</v>
      </c>
    </row>
    <row r="186" spans="7:31">
      <c r="G186"/>
      <c r="U186" s="49">
        <f t="shared" si="24"/>
        <v>10</v>
      </c>
      <c r="V186" s="49">
        <f t="shared" si="19"/>
        <v>2029</v>
      </c>
      <c r="W186" s="79">
        <v>47392</v>
      </c>
      <c r="X186" s="80">
        <v>810.54185689999997</v>
      </c>
      <c r="Y186" s="80">
        <v>0</v>
      </c>
      <c r="Z186" s="80">
        <v>1939.5739840000001</v>
      </c>
      <c r="AA186" s="80">
        <v>0</v>
      </c>
      <c r="AB186" s="50">
        <f t="shared" si="20"/>
        <v>1129.0321271000003</v>
      </c>
      <c r="AC186" s="50">
        <f t="shared" si="21"/>
        <v>0</v>
      </c>
      <c r="AD186" s="51">
        <f t="shared" si="22"/>
        <v>1.5175162998655918</v>
      </c>
      <c r="AE186" s="51">
        <f t="shared" si="23"/>
        <v>0</v>
      </c>
    </row>
    <row r="187" spans="7:31">
      <c r="G187"/>
      <c r="U187" s="49">
        <f t="shared" si="24"/>
        <v>11</v>
      </c>
      <c r="V187" s="49">
        <f t="shared" si="19"/>
        <v>2029</v>
      </c>
      <c r="W187" s="79">
        <v>47423</v>
      </c>
      <c r="X187" s="80">
        <v>147.5436387</v>
      </c>
      <c r="Y187" s="80">
        <v>0</v>
      </c>
      <c r="Z187" s="80">
        <v>451.0177506</v>
      </c>
      <c r="AA187" s="80">
        <v>0</v>
      </c>
      <c r="AB187" s="50">
        <f t="shared" si="20"/>
        <v>303.47411190000003</v>
      </c>
      <c r="AC187" s="50">
        <f t="shared" si="21"/>
        <v>0</v>
      </c>
      <c r="AD187" s="51">
        <f t="shared" si="22"/>
        <v>0.42149182208333336</v>
      </c>
      <c r="AE187" s="51">
        <f t="shared" si="23"/>
        <v>0</v>
      </c>
    </row>
    <row r="188" spans="7:31">
      <c r="G188"/>
      <c r="U188" s="49">
        <f t="shared" si="24"/>
        <v>12</v>
      </c>
      <c r="V188" s="49">
        <f t="shared" si="19"/>
        <v>2029</v>
      </c>
      <c r="W188" s="79">
        <v>47453</v>
      </c>
      <c r="X188" s="80">
        <v>0</v>
      </c>
      <c r="Y188" s="80">
        <v>0</v>
      </c>
      <c r="Z188" s="80">
        <v>0</v>
      </c>
      <c r="AA188" s="80">
        <v>0</v>
      </c>
      <c r="AB188" s="50">
        <f t="shared" si="20"/>
        <v>0</v>
      </c>
      <c r="AC188" s="50">
        <f t="shared" si="21"/>
        <v>0</v>
      </c>
      <c r="AD188" s="51">
        <f t="shared" si="22"/>
        <v>0</v>
      </c>
      <c r="AE188" s="51">
        <f t="shared" si="23"/>
        <v>0</v>
      </c>
    </row>
    <row r="189" spans="7:31">
      <c r="G189"/>
      <c r="U189" s="49">
        <f t="shared" si="24"/>
        <v>1</v>
      </c>
      <c r="V189" s="49">
        <f t="shared" si="19"/>
        <v>2030</v>
      </c>
      <c r="W189" s="79">
        <v>47484</v>
      </c>
      <c r="X189" s="80">
        <v>0</v>
      </c>
      <c r="Y189" s="80">
        <v>0</v>
      </c>
      <c r="Z189" s="80">
        <v>0</v>
      </c>
      <c r="AA189" s="80">
        <v>0</v>
      </c>
      <c r="AB189" s="50">
        <f t="shared" si="20"/>
        <v>0</v>
      </c>
      <c r="AC189" s="50">
        <f t="shared" si="21"/>
        <v>0</v>
      </c>
      <c r="AD189" s="51">
        <f t="shared" si="22"/>
        <v>0</v>
      </c>
      <c r="AE189" s="51">
        <f t="shared" si="23"/>
        <v>0</v>
      </c>
    </row>
    <row r="190" spans="7:31">
      <c r="G190"/>
      <c r="U190" s="49">
        <f t="shared" si="24"/>
        <v>2</v>
      </c>
      <c r="V190" s="49">
        <f t="shared" si="19"/>
        <v>2030</v>
      </c>
      <c r="W190" s="79">
        <v>47515</v>
      </c>
      <c r="X190" s="80">
        <v>0</v>
      </c>
      <c r="Y190" s="80">
        <v>291.42932538000002</v>
      </c>
      <c r="Z190" s="80">
        <v>0</v>
      </c>
      <c r="AA190" s="80">
        <v>291.42932538000002</v>
      </c>
      <c r="AB190" s="50">
        <f t="shared" si="20"/>
        <v>0</v>
      </c>
      <c r="AC190" s="50">
        <f t="shared" si="21"/>
        <v>0</v>
      </c>
      <c r="AD190" s="51">
        <f t="shared" si="22"/>
        <v>0</v>
      </c>
      <c r="AE190" s="51">
        <f t="shared" si="23"/>
        <v>0</v>
      </c>
    </row>
    <row r="191" spans="7:31">
      <c r="G191"/>
      <c r="U191" s="49">
        <f t="shared" si="24"/>
        <v>3</v>
      </c>
      <c r="V191" s="49">
        <f t="shared" si="19"/>
        <v>2030</v>
      </c>
      <c r="W191" s="79">
        <v>47543</v>
      </c>
      <c r="X191" s="80">
        <v>3916.94391081</v>
      </c>
      <c r="Y191" s="80">
        <v>3008.4764409600002</v>
      </c>
      <c r="Z191" s="80">
        <v>5890.9897591199997</v>
      </c>
      <c r="AA191" s="80">
        <v>3008.4764409600002</v>
      </c>
      <c r="AB191" s="50">
        <f t="shared" si="20"/>
        <v>1974.0458483099997</v>
      </c>
      <c r="AC191" s="50">
        <f t="shared" si="21"/>
        <v>0</v>
      </c>
      <c r="AD191" s="51">
        <f t="shared" si="22"/>
        <v>2.6532874305241929</v>
      </c>
      <c r="AE191" s="51">
        <f t="shared" si="23"/>
        <v>0</v>
      </c>
    </row>
    <row r="192" spans="7:31">
      <c r="G192"/>
      <c r="U192" s="49">
        <f t="shared" si="24"/>
        <v>4</v>
      </c>
      <c r="V192" s="49">
        <f t="shared" si="19"/>
        <v>2030</v>
      </c>
      <c r="W192" s="79">
        <v>47574</v>
      </c>
      <c r="X192" s="80">
        <v>12897.076736700001</v>
      </c>
      <c r="Y192" s="80">
        <v>224.0921434</v>
      </c>
      <c r="Z192" s="80">
        <v>15652.691999999999</v>
      </c>
      <c r="AA192" s="80">
        <v>224.0921434</v>
      </c>
      <c r="AB192" s="50">
        <f t="shared" si="20"/>
        <v>2755.6152632999983</v>
      </c>
      <c r="AC192" s="50">
        <f t="shared" si="21"/>
        <v>0</v>
      </c>
      <c r="AD192" s="51">
        <f t="shared" si="22"/>
        <v>3.8272434212499977</v>
      </c>
      <c r="AE192" s="51">
        <f t="shared" si="23"/>
        <v>0</v>
      </c>
    </row>
    <row r="193" spans="7:31">
      <c r="G193"/>
      <c r="U193" s="49">
        <f t="shared" si="24"/>
        <v>5</v>
      </c>
      <c r="V193" s="49">
        <f t="shared" si="19"/>
        <v>2030</v>
      </c>
      <c r="W193" s="79">
        <v>47604</v>
      </c>
      <c r="X193" s="80">
        <v>203.61520465999999</v>
      </c>
      <c r="Y193" s="80">
        <v>304.09968750000002</v>
      </c>
      <c r="Z193" s="80">
        <v>618.43276265999998</v>
      </c>
      <c r="AA193" s="80">
        <v>304.09968750000002</v>
      </c>
      <c r="AB193" s="50">
        <f t="shared" si="20"/>
        <v>414.81755799999996</v>
      </c>
      <c r="AC193" s="50">
        <f t="shared" si="21"/>
        <v>0</v>
      </c>
      <c r="AD193" s="51">
        <f t="shared" si="22"/>
        <v>0.5575504811827956</v>
      </c>
      <c r="AE193" s="51">
        <f t="shared" si="23"/>
        <v>0</v>
      </c>
    </row>
    <row r="194" spans="7:31">
      <c r="G194"/>
      <c r="U194" s="49">
        <f t="shared" si="24"/>
        <v>6</v>
      </c>
      <c r="V194" s="49">
        <f t="shared" si="19"/>
        <v>2030</v>
      </c>
      <c r="W194" s="79">
        <v>47635</v>
      </c>
      <c r="X194" s="80">
        <v>13213.708686</v>
      </c>
      <c r="Y194" s="80">
        <v>0</v>
      </c>
      <c r="Z194" s="80">
        <v>15544.592122870001</v>
      </c>
      <c r="AA194" s="80">
        <v>0</v>
      </c>
      <c r="AB194" s="50">
        <f t="shared" si="20"/>
        <v>2330.8834368700009</v>
      </c>
      <c r="AC194" s="50">
        <f t="shared" si="21"/>
        <v>0</v>
      </c>
      <c r="AD194" s="51">
        <f t="shared" si="22"/>
        <v>3.2373381067638904</v>
      </c>
      <c r="AE194" s="51">
        <f t="shared" si="23"/>
        <v>0</v>
      </c>
    </row>
    <row r="195" spans="7:31">
      <c r="G195"/>
      <c r="U195" s="49">
        <f t="shared" si="24"/>
        <v>7</v>
      </c>
      <c r="V195" s="49">
        <f t="shared" si="19"/>
        <v>2030</v>
      </c>
      <c r="W195" s="79">
        <v>47665</v>
      </c>
      <c r="X195" s="80">
        <v>0</v>
      </c>
      <c r="Y195" s="80">
        <v>0</v>
      </c>
      <c r="Z195" s="80">
        <v>0</v>
      </c>
      <c r="AA195" s="80">
        <v>0</v>
      </c>
      <c r="AB195" s="50">
        <f t="shared" si="20"/>
        <v>0</v>
      </c>
      <c r="AC195" s="50">
        <f t="shared" si="21"/>
        <v>0</v>
      </c>
      <c r="AD195" s="51">
        <f t="shared" si="22"/>
        <v>0</v>
      </c>
      <c r="AE195" s="51">
        <f t="shared" si="23"/>
        <v>0</v>
      </c>
    </row>
    <row r="196" spans="7:31">
      <c r="G196"/>
      <c r="U196" s="49">
        <f t="shared" si="24"/>
        <v>8</v>
      </c>
      <c r="V196" s="49">
        <f t="shared" si="19"/>
        <v>2030</v>
      </c>
      <c r="W196" s="79">
        <v>47696</v>
      </c>
      <c r="X196" s="80">
        <v>0</v>
      </c>
      <c r="Y196" s="80">
        <v>0</v>
      </c>
      <c r="Z196" s="80">
        <v>0</v>
      </c>
      <c r="AA196" s="80">
        <v>0</v>
      </c>
      <c r="AB196" s="50">
        <f t="shared" si="20"/>
        <v>0</v>
      </c>
      <c r="AC196" s="50">
        <f t="shared" si="21"/>
        <v>0</v>
      </c>
      <c r="AD196" s="51">
        <f t="shared" si="22"/>
        <v>0</v>
      </c>
      <c r="AE196" s="51">
        <f t="shared" si="23"/>
        <v>0</v>
      </c>
    </row>
    <row r="197" spans="7:31">
      <c r="G197"/>
      <c r="U197" s="49">
        <f t="shared" si="24"/>
        <v>9</v>
      </c>
      <c r="V197" s="49">
        <f t="shared" si="19"/>
        <v>2030</v>
      </c>
      <c r="W197" s="79">
        <v>47727</v>
      </c>
      <c r="X197" s="80">
        <v>15.128746</v>
      </c>
      <c r="Y197" s="80">
        <v>0</v>
      </c>
      <c r="Z197" s="80">
        <v>63.376289999999997</v>
      </c>
      <c r="AA197" s="80">
        <v>0</v>
      </c>
      <c r="AB197" s="50">
        <f t="shared" si="20"/>
        <v>48.247543999999998</v>
      </c>
      <c r="AC197" s="50">
        <f t="shared" si="21"/>
        <v>0</v>
      </c>
      <c r="AD197" s="51">
        <f t="shared" si="22"/>
        <v>6.7010477777777772E-2</v>
      </c>
      <c r="AE197" s="51">
        <f t="shared" si="23"/>
        <v>0</v>
      </c>
    </row>
    <row r="198" spans="7:31">
      <c r="G198"/>
      <c r="U198" s="49">
        <f t="shared" si="24"/>
        <v>10</v>
      </c>
      <c r="V198" s="49">
        <f t="shared" si="19"/>
        <v>2030</v>
      </c>
      <c r="W198" s="79">
        <v>47757</v>
      </c>
      <c r="X198" s="80">
        <v>185.705704</v>
      </c>
      <c r="Y198" s="80">
        <v>0</v>
      </c>
      <c r="Z198" s="80">
        <v>252.72197</v>
      </c>
      <c r="AA198" s="80">
        <v>0</v>
      </c>
      <c r="AB198" s="50">
        <f t="shared" si="20"/>
        <v>67.016266000000002</v>
      </c>
      <c r="AC198" s="50">
        <f t="shared" si="21"/>
        <v>0</v>
      </c>
      <c r="AD198" s="51">
        <f t="shared" si="22"/>
        <v>9.0075626344086029E-2</v>
      </c>
      <c r="AE198" s="51">
        <f t="shared" si="23"/>
        <v>0</v>
      </c>
    </row>
    <row r="199" spans="7:31">
      <c r="G199"/>
      <c r="U199" s="49">
        <f t="shared" si="24"/>
        <v>11</v>
      </c>
      <c r="V199" s="49">
        <f t="shared" si="19"/>
        <v>2030</v>
      </c>
      <c r="W199" s="79">
        <v>47788</v>
      </c>
      <c r="X199" s="80">
        <v>0</v>
      </c>
      <c r="Y199" s="80">
        <v>0</v>
      </c>
      <c r="Z199" s="80">
        <v>0</v>
      </c>
      <c r="AA199" s="80">
        <v>0</v>
      </c>
      <c r="AB199" s="50">
        <f t="shared" si="20"/>
        <v>0</v>
      </c>
      <c r="AC199" s="50">
        <f t="shared" si="21"/>
        <v>0</v>
      </c>
      <c r="AD199" s="51">
        <f t="shared" si="22"/>
        <v>0</v>
      </c>
      <c r="AE199" s="51">
        <f t="shared" si="23"/>
        <v>0</v>
      </c>
    </row>
    <row r="200" spans="7:31">
      <c r="G200"/>
      <c r="U200" s="49">
        <f t="shared" si="24"/>
        <v>12</v>
      </c>
      <c r="V200" s="49">
        <f t="shared" si="19"/>
        <v>2030</v>
      </c>
      <c r="W200" s="79">
        <v>47818</v>
      </c>
      <c r="X200" s="80">
        <v>0</v>
      </c>
      <c r="Y200" s="80">
        <v>0</v>
      </c>
      <c r="Z200" s="80">
        <v>0</v>
      </c>
      <c r="AA200" s="80">
        <v>0</v>
      </c>
      <c r="AB200" s="50">
        <f t="shared" si="20"/>
        <v>0</v>
      </c>
      <c r="AC200" s="50">
        <f t="shared" si="21"/>
        <v>0</v>
      </c>
      <c r="AD200" s="51">
        <f t="shared" si="22"/>
        <v>0</v>
      </c>
      <c r="AE200" s="51">
        <f t="shared" si="23"/>
        <v>0</v>
      </c>
    </row>
    <row r="201" spans="7:31">
      <c r="G201"/>
      <c r="U201" s="49">
        <f t="shared" si="24"/>
        <v>1</v>
      </c>
      <c r="V201" s="49">
        <f t="shared" ref="V201:V248" si="25">YEAR(W201)</f>
        <v>2031</v>
      </c>
      <c r="W201" s="79">
        <v>47849</v>
      </c>
      <c r="X201" s="80">
        <v>0</v>
      </c>
      <c r="Y201" s="80">
        <v>0</v>
      </c>
      <c r="Z201" s="80">
        <v>0</v>
      </c>
      <c r="AA201" s="80">
        <v>0</v>
      </c>
      <c r="AB201" s="50">
        <f t="shared" ref="AB201:AB248" si="26">Z201-X201</f>
        <v>0</v>
      </c>
      <c r="AC201" s="50">
        <f t="shared" ref="AC201:AC248" si="27">AA201-Y201</f>
        <v>0</v>
      </c>
      <c r="AD201" s="51">
        <f t="shared" ref="AD201:AD248" si="28">AB201/24/(EDATE($W201,1)-$W201)</f>
        <v>0</v>
      </c>
      <c r="AE201" s="51">
        <f t="shared" ref="AE201:AE248" si="29">AC201/24/(EDATE($W201,1)-$W201)</f>
        <v>0</v>
      </c>
    </row>
    <row r="202" spans="7:31">
      <c r="G202"/>
      <c r="U202" s="49">
        <f t="shared" ref="U202:U248" si="30">MONTH(W202)</f>
        <v>2</v>
      </c>
      <c r="V202" s="49">
        <f t="shared" si="25"/>
        <v>2031</v>
      </c>
      <c r="W202" s="79">
        <v>47880</v>
      </c>
      <c r="X202" s="80">
        <v>0</v>
      </c>
      <c r="Y202" s="80">
        <v>0</v>
      </c>
      <c r="Z202" s="80">
        <v>0</v>
      </c>
      <c r="AA202" s="80">
        <v>0</v>
      </c>
      <c r="AB202" s="50">
        <f t="shared" si="26"/>
        <v>0</v>
      </c>
      <c r="AC202" s="50">
        <f t="shared" si="27"/>
        <v>0</v>
      </c>
      <c r="AD202" s="51">
        <f t="shared" si="28"/>
        <v>0</v>
      </c>
      <c r="AE202" s="51">
        <f t="shared" si="29"/>
        <v>0</v>
      </c>
    </row>
    <row r="203" spans="7:31">
      <c r="G203"/>
      <c r="U203" s="49">
        <f t="shared" si="30"/>
        <v>3</v>
      </c>
      <c r="V203" s="49">
        <f t="shared" si="25"/>
        <v>2031</v>
      </c>
      <c r="W203" s="79">
        <v>47908</v>
      </c>
      <c r="X203" s="80">
        <v>5093.8298371000001</v>
      </c>
      <c r="Y203" s="80">
        <v>676.36603749999995</v>
      </c>
      <c r="Z203" s="80">
        <v>7897.1683199199997</v>
      </c>
      <c r="AA203" s="80">
        <v>676.36603749999995</v>
      </c>
      <c r="AB203" s="50">
        <f t="shared" si="26"/>
        <v>2803.3384828199996</v>
      </c>
      <c r="AC203" s="50">
        <f t="shared" si="27"/>
        <v>0</v>
      </c>
      <c r="AD203" s="51">
        <f t="shared" si="28"/>
        <v>3.7679280683064511</v>
      </c>
      <c r="AE203" s="51">
        <f t="shared" si="29"/>
        <v>0</v>
      </c>
    </row>
    <row r="204" spans="7:31">
      <c r="G204"/>
      <c r="U204" s="49">
        <f t="shared" si="30"/>
        <v>4</v>
      </c>
      <c r="V204" s="49">
        <f t="shared" si="25"/>
        <v>2031</v>
      </c>
      <c r="W204" s="79">
        <v>47939</v>
      </c>
      <c r="X204" s="80">
        <v>21108.730245499999</v>
      </c>
      <c r="Y204" s="80">
        <v>0</v>
      </c>
      <c r="Z204" s="80">
        <v>25176.0543034</v>
      </c>
      <c r="AA204" s="80">
        <v>0</v>
      </c>
      <c r="AB204" s="50">
        <f t="shared" si="26"/>
        <v>4067.3240579000012</v>
      </c>
      <c r="AC204" s="50">
        <f t="shared" si="27"/>
        <v>0</v>
      </c>
      <c r="AD204" s="51">
        <f t="shared" si="28"/>
        <v>5.6490611915277791</v>
      </c>
      <c r="AE204" s="51">
        <f t="shared" si="29"/>
        <v>0</v>
      </c>
    </row>
    <row r="205" spans="7:31">
      <c r="G205"/>
      <c r="U205" s="49">
        <f t="shared" si="30"/>
        <v>5</v>
      </c>
      <c r="V205" s="49">
        <f t="shared" si="25"/>
        <v>2031</v>
      </c>
      <c r="W205" s="79">
        <v>47969</v>
      </c>
      <c r="X205" s="80">
        <v>79.017150299999997</v>
      </c>
      <c r="Y205" s="80">
        <v>74.230354000000005</v>
      </c>
      <c r="Z205" s="80">
        <v>345.74507690000002</v>
      </c>
      <c r="AA205" s="80">
        <v>74.230354000000005</v>
      </c>
      <c r="AB205" s="50">
        <f t="shared" si="26"/>
        <v>266.72792660000005</v>
      </c>
      <c r="AC205" s="50">
        <f t="shared" si="27"/>
        <v>0</v>
      </c>
      <c r="AD205" s="51">
        <f t="shared" si="28"/>
        <v>0.35850527768817209</v>
      </c>
      <c r="AE205" s="51">
        <f t="shared" si="29"/>
        <v>0</v>
      </c>
    </row>
    <row r="206" spans="7:31">
      <c r="G206"/>
      <c r="U206" s="49">
        <f t="shared" si="30"/>
        <v>6</v>
      </c>
      <c r="V206" s="49">
        <f t="shared" si="25"/>
        <v>2031</v>
      </c>
      <c r="W206" s="79">
        <v>48000</v>
      </c>
      <c r="X206" s="80">
        <v>11665.81765886</v>
      </c>
      <c r="Y206" s="80">
        <v>0</v>
      </c>
      <c r="Z206" s="80">
        <v>14078.681054819999</v>
      </c>
      <c r="AA206" s="80">
        <v>0</v>
      </c>
      <c r="AB206" s="50">
        <f t="shared" si="26"/>
        <v>2412.8633959599993</v>
      </c>
      <c r="AC206" s="50">
        <f t="shared" si="27"/>
        <v>0</v>
      </c>
      <c r="AD206" s="51">
        <f t="shared" si="28"/>
        <v>3.3511991610555545</v>
      </c>
      <c r="AE206" s="51">
        <f t="shared" si="29"/>
        <v>0</v>
      </c>
    </row>
    <row r="207" spans="7:31">
      <c r="G207"/>
      <c r="U207" s="49">
        <f t="shared" si="30"/>
        <v>7</v>
      </c>
      <c r="V207" s="49">
        <f t="shared" si="25"/>
        <v>2031</v>
      </c>
      <c r="W207" s="79">
        <v>48030</v>
      </c>
      <c r="X207" s="80">
        <v>0</v>
      </c>
      <c r="Y207" s="80">
        <v>0</v>
      </c>
      <c r="Z207" s="80">
        <v>0</v>
      </c>
      <c r="AA207" s="80">
        <v>0</v>
      </c>
      <c r="AB207" s="50">
        <f t="shared" si="26"/>
        <v>0</v>
      </c>
      <c r="AC207" s="50">
        <f t="shared" si="27"/>
        <v>0</v>
      </c>
      <c r="AD207" s="51">
        <f t="shared" si="28"/>
        <v>0</v>
      </c>
      <c r="AE207" s="51">
        <f t="shared" si="29"/>
        <v>0</v>
      </c>
    </row>
    <row r="208" spans="7:31">
      <c r="G208"/>
      <c r="U208" s="49">
        <f t="shared" si="30"/>
        <v>8</v>
      </c>
      <c r="V208" s="49">
        <f t="shared" si="25"/>
        <v>2031</v>
      </c>
      <c r="W208" s="79">
        <v>48061</v>
      </c>
      <c r="X208" s="80">
        <v>0</v>
      </c>
      <c r="Y208" s="80">
        <v>0</v>
      </c>
      <c r="Z208" s="80">
        <v>0</v>
      </c>
      <c r="AA208" s="80">
        <v>0</v>
      </c>
      <c r="AB208" s="50">
        <f t="shared" si="26"/>
        <v>0</v>
      </c>
      <c r="AC208" s="50">
        <f t="shared" si="27"/>
        <v>0</v>
      </c>
      <c r="AD208" s="51">
        <f t="shared" si="28"/>
        <v>0</v>
      </c>
      <c r="AE208" s="51">
        <f t="shared" si="29"/>
        <v>0</v>
      </c>
    </row>
    <row r="209" spans="7:31">
      <c r="G209"/>
      <c r="U209" s="49">
        <f t="shared" si="30"/>
        <v>9</v>
      </c>
      <c r="V209" s="49">
        <f t="shared" si="25"/>
        <v>2031</v>
      </c>
      <c r="W209" s="79">
        <v>48092</v>
      </c>
      <c r="X209" s="80">
        <v>5.3855209999999998</v>
      </c>
      <c r="Y209" s="80">
        <v>0</v>
      </c>
      <c r="Z209" s="80">
        <v>37.001204999999999</v>
      </c>
      <c r="AA209" s="80">
        <v>0</v>
      </c>
      <c r="AB209" s="50">
        <f t="shared" si="26"/>
        <v>31.615683999999998</v>
      </c>
      <c r="AC209" s="50">
        <f t="shared" si="27"/>
        <v>0</v>
      </c>
      <c r="AD209" s="51">
        <f t="shared" si="28"/>
        <v>4.3910672222222218E-2</v>
      </c>
      <c r="AE209" s="51">
        <f t="shared" si="29"/>
        <v>0</v>
      </c>
    </row>
    <row r="210" spans="7:31">
      <c r="G210"/>
      <c r="U210" s="49">
        <f t="shared" si="30"/>
        <v>10</v>
      </c>
      <c r="V210" s="49">
        <f t="shared" si="25"/>
        <v>2031</v>
      </c>
      <c r="W210" s="79">
        <v>48122</v>
      </c>
      <c r="X210" s="80">
        <v>121.50424150000001</v>
      </c>
      <c r="Y210" s="80">
        <v>0</v>
      </c>
      <c r="Z210" s="80">
        <v>264.22708999999998</v>
      </c>
      <c r="AA210" s="80">
        <v>0</v>
      </c>
      <c r="AB210" s="50">
        <f t="shared" si="26"/>
        <v>142.72284849999997</v>
      </c>
      <c r="AC210" s="50">
        <f t="shared" si="27"/>
        <v>0</v>
      </c>
      <c r="AD210" s="51">
        <f t="shared" si="28"/>
        <v>0.19183178561827952</v>
      </c>
      <c r="AE210" s="51">
        <f t="shared" si="29"/>
        <v>0</v>
      </c>
    </row>
    <row r="211" spans="7:31">
      <c r="G211"/>
      <c r="U211" s="49">
        <f t="shared" si="30"/>
        <v>11</v>
      </c>
      <c r="V211" s="49">
        <f t="shared" si="25"/>
        <v>2031</v>
      </c>
      <c r="W211" s="79">
        <v>48153</v>
      </c>
      <c r="X211" s="80">
        <v>0</v>
      </c>
      <c r="Y211" s="80">
        <v>0</v>
      </c>
      <c r="Z211" s="80">
        <v>0</v>
      </c>
      <c r="AA211" s="80">
        <v>0</v>
      </c>
      <c r="AB211" s="50">
        <f t="shared" si="26"/>
        <v>0</v>
      </c>
      <c r="AC211" s="50">
        <f t="shared" si="27"/>
        <v>0</v>
      </c>
      <c r="AD211" s="51">
        <f t="shared" si="28"/>
        <v>0</v>
      </c>
      <c r="AE211" s="51">
        <f t="shared" si="29"/>
        <v>0</v>
      </c>
    </row>
    <row r="212" spans="7:31">
      <c r="G212"/>
      <c r="U212" s="49">
        <f t="shared" si="30"/>
        <v>12</v>
      </c>
      <c r="V212" s="49">
        <f t="shared" si="25"/>
        <v>2031</v>
      </c>
      <c r="W212" s="79">
        <v>48183</v>
      </c>
      <c r="X212" s="80">
        <v>0</v>
      </c>
      <c r="Y212" s="80">
        <v>0</v>
      </c>
      <c r="Z212" s="80">
        <v>0</v>
      </c>
      <c r="AA212" s="80">
        <v>0</v>
      </c>
      <c r="AB212" s="50">
        <f t="shared" si="26"/>
        <v>0</v>
      </c>
      <c r="AC212" s="50">
        <f t="shared" si="27"/>
        <v>0</v>
      </c>
      <c r="AD212" s="51">
        <f t="shared" si="28"/>
        <v>0</v>
      </c>
      <c r="AE212" s="51">
        <f t="shared" si="29"/>
        <v>0</v>
      </c>
    </row>
    <row r="213" spans="7:31">
      <c r="G213"/>
      <c r="U213" s="49">
        <f t="shared" si="30"/>
        <v>1</v>
      </c>
      <c r="V213" s="49">
        <f t="shared" si="25"/>
        <v>2032</v>
      </c>
      <c r="W213" s="79">
        <v>48214</v>
      </c>
      <c r="X213" s="80">
        <v>0</v>
      </c>
      <c r="Y213" s="80">
        <v>0</v>
      </c>
      <c r="Z213" s="80">
        <v>0</v>
      </c>
      <c r="AA213" s="80">
        <v>0</v>
      </c>
      <c r="AB213" s="50">
        <f t="shared" si="26"/>
        <v>0</v>
      </c>
      <c r="AC213" s="50">
        <f t="shared" si="27"/>
        <v>0</v>
      </c>
      <c r="AD213" s="51">
        <f t="shared" si="28"/>
        <v>0</v>
      </c>
      <c r="AE213" s="51">
        <f t="shared" si="29"/>
        <v>0</v>
      </c>
    </row>
    <row r="214" spans="7:31">
      <c r="G214"/>
      <c r="U214" s="49">
        <f t="shared" si="30"/>
        <v>2</v>
      </c>
      <c r="V214" s="49">
        <f t="shared" si="25"/>
        <v>2032</v>
      </c>
      <c r="W214" s="79">
        <v>48245</v>
      </c>
      <c r="X214" s="80">
        <v>0</v>
      </c>
      <c r="Y214" s="80">
        <v>0</v>
      </c>
      <c r="Z214" s="80">
        <v>0</v>
      </c>
      <c r="AA214" s="80">
        <v>0</v>
      </c>
      <c r="AB214" s="50">
        <f t="shared" si="26"/>
        <v>0</v>
      </c>
      <c r="AC214" s="50">
        <f t="shared" si="27"/>
        <v>0</v>
      </c>
      <c r="AD214" s="51">
        <f t="shared" si="28"/>
        <v>0</v>
      </c>
      <c r="AE214" s="51">
        <f t="shared" si="29"/>
        <v>0</v>
      </c>
    </row>
    <row r="215" spans="7:31">
      <c r="G215"/>
      <c r="U215" s="49">
        <f t="shared" si="30"/>
        <v>3</v>
      </c>
      <c r="V215" s="49">
        <f t="shared" si="25"/>
        <v>2032</v>
      </c>
      <c r="W215" s="79">
        <v>48274</v>
      </c>
      <c r="X215" s="80">
        <v>5283.4354907099996</v>
      </c>
      <c r="Y215" s="80">
        <v>1681.7146891049999</v>
      </c>
      <c r="Z215" s="80">
        <v>6886.2088548000002</v>
      </c>
      <c r="AA215" s="80">
        <v>1681.7146891049999</v>
      </c>
      <c r="AB215" s="50">
        <f t="shared" si="26"/>
        <v>1602.7733640900005</v>
      </c>
      <c r="AC215" s="50">
        <f t="shared" si="27"/>
        <v>0</v>
      </c>
      <c r="AD215" s="51">
        <f t="shared" si="28"/>
        <v>2.1542652743145165</v>
      </c>
      <c r="AE215" s="51">
        <f t="shared" si="29"/>
        <v>0</v>
      </c>
    </row>
    <row r="216" spans="7:31">
      <c r="G216"/>
      <c r="U216" s="49">
        <f t="shared" si="30"/>
        <v>4</v>
      </c>
      <c r="V216" s="49">
        <f t="shared" si="25"/>
        <v>2032</v>
      </c>
      <c r="W216" s="79">
        <v>48305</v>
      </c>
      <c r="X216" s="80">
        <v>34561.728164799999</v>
      </c>
      <c r="Y216" s="80">
        <v>155.8308275</v>
      </c>
      <c r="Z216" s="80">
        <v>39773.779700999999</v>
      </c>
      <c r="AA216" s="80">
        <v>155.8308275</v>
      </c>
      <c r="AB216" s="50">
        <f t="shared" si="26"/>
        <v>5212.0515362000006</v>
      </c>
      <c r="AC216" s="50">
        <f t="shared" si="27"/>
        <v>0</v>
      </c>
      <c r="AD216" s="51">
        <f t="shared" si="28"/>
        <v>7.2389604669444454</v>
      </c>
      <c r="AE216" s="51">
        <f t="shared" si="29"/>
        <v>0</v>
      </c>
    </row>
    <row r="217" spans="7:31">
      <c r="G217"/>
      <c r="U217" s="49">
        <f t="shared" si="30"/>
        <v>5</v>
      </c>
      <c r="V217" s="49">
        <f t="shared" si="25"/>
        <v>2032</v>
      </c>
      <c r="W217" s="79">
        <v>48335</v>
      </c>
      <c r="X217" s="80">
        <v>195.31166064000001</v>
      </c>
      <c r="Y217" s="80">
        <v>77.712733999999998</v>
      </c>
      <c r="Z217" s="80">
        <v>479.081367</v>
      </c>
      <c r="AA217" s="80">
        <v>77.712733999999998</v>
      </c>
      <c r="AB217" s="50">
        <f t="shared" si="26"/>
        <v>283.76970635999999</v>
      </c>
      <c r="AC217" s="50">
        <f t="shared" si="27"/>
        <v>0</v>
      </c>
      <c r="AD217" s="51">
        <f t="shared" si="28"/>
        <v>0.38141089564516123</v>
      </c>
      <c r="AE217" s="51">
        <f t="shared" si="29"/>
        <v>0</v>
      </c>
    </row>
    <row r="218" spans="7:31">
      <c r="G218"/>
      <c r="U218" s="49">
        <f t="shared" si="30"/>
        <v>6</v>
      </c>
      <c r="V218" s="49">
        <f t="shared" si="25"/>
        <v>2032</v>
      </c>
      <c r="W218" s="79">
        <v>48366</v>
      </c>
      <c r="X218" s="80">
        <v>10934.331403</v>
      </c>
      <c r="Y218" s="80">
        <v>0</v>
      </c>
      <c r="Z218" s="80">
        <v>13235.2094703</v>
      </c>
      <c r="AA218" s="80">
        <v>0</v>
      </c>
      <c r="AB218" s="50">
        <f t="shared" si="26"/>
        <v>2300.8780673000001</v>
      </c>
      <c r="AC218" s="50">
        <f t="shared" si="27"/>
        <v>0</v>
      </c>
      <c r="AD218" s="51">
        <f t="shared" si="28"/>
        <v>3.1956639823611113</v>
      </c>
      <c r="AE218" s="51">
        <f t="shared" si="29"/>
        <v>0</v>
      </c>
    </row>
    <row r="219" spans="7:31">
      <c r="G219"/>
      <c r="U219" s="49">
        <f t="shared" si="30"/>
        <v>7</v>
      </c>
      <c r="V219" s="49">
        <f t="shared" si="25"/>
        <v>2032</v>
      </c>
      <c r="W219" s="79">
        <v>48396</v>
      </c>
      <c r="X219" s="80">
        <v>0</v>
      </c>
      <c r="Y219" s="80">
        <v>0</v>
      </c>
      <c r="Z219" s="80">
        <v>0</v>
      </c>
      <c r="AA219" s="80">
        <v>0</v>
      </c>
      <c r="AB219" s="50">
        <f t="shared" si="26"/>
        <v>0</v>
      </c>
      <c r="AC219" s="50">
        <f t="shared" si="27"/>
        <v>0</v>
      </c>
      <c r="AD219" s="51">
        <f t="shared" si="28"/>
        <v>0</v>
      </c>
      <c r="AE219" s="51">
        <f t="shared" si="29"/>
        <v>0</v>
      </c>
    </row>
    <row r="220" spans="7:31">
      <c r="G220"/>
      <c r="U220" s="49">
        <f t="shared" si="30"/>
        <v>8</v>
      </c>
      <c r="V220" s="49">
        <f t="shared" si="25"/>
        <v>2032</v>
      </c>
      <c r="W220" s="79">
        <v>48427</v>
      </c>
      <c r="X220" s="80">
        <v>0</v>
      </c>
      <c r="Y220" s="80">
        <v>0</v>
      </c>
      <c r="Z220" s="80">
        <v>0</v>
      </c>
      <c r="AA220" s="80">
        <v>0</v>
      </c>
      <c r="AB220" s="50">
        <f t="shared" si="26"/>
        <v>0</v>
      </c>
      <c r="AC220" s="50">
        <f t="shared" si="27"/>
        <v>0</v>
      </c>
      <c r="AD220" s="51">
        <f t="shared" si="28"/>
        <v>0</v>
      </c>
      <c r="AE220" s="51">
        <f t="shared" si="29"/>
        <v>0</v>
      </c>
    </row>
    <row r="221" spans="7:31">
      <c r="G221"/>
      <c r="U221" s="49">
        <f t="shared" si="30"/>
        <v>9</v>
      </c>
      <c r="V221" s="49">
        <f t="shared" si="25"/>
        <v>2032</v>
      </c>
      <c r="W221" s="79">
        <v>48458</v>
      </c>
      <c r="X221" s="80">
        <v>37.921371000000001</v>
      </c>
      <c r="Y221" s="80">
        <v>0</v>
      </c>
      <c r="Z221" s="80">
        <v>139.8605115</v>
      </c>
      <c r="AA221" s="80">
        <v>0</v>
      </c>
      <c r="AB221" s="50">
        <f t="shared" si="26"/>
        <v>101.93914050000001</v>
      </c>
      <c r="AC221" s="50">
        <f t="shared" si="27"/>
        <v>0</v>
      </c>
      <c r="AD221" s="51">
        <f t="shared" si="28"/>
        <v>0.14158213958333335</v>
      </c>
      <c r="AE221" s="51">
        <f t="shared" si="29"/>
        <v>0</v>
      </c>
    </row>
    <row r="222" spans="7:31">
      <c r="G222"/>
      <c r="U222" s="49">
        <f t="shared" si="30"/>
        <v>10</v>
      </c>
      <c r="V222" s="49">
        <f t="shared" si="25"/>
        <v>2032</v>
      </c>
      <c r="W222" s="79">
        <v>48488</v>
      </c>
      <c r="X222" s="80">
        <v>285.273932</v>
      </c>
      <c r="Y222" s="80">
        <v>0</v>
      </c>
      <c r="Z222" s="80">
        <v>716.28644399999996</v>
      </c>
      <c r="AA222" s="80">
        <v>0</v>
      </c>
      <c r="AB222" s="50">
        <f t="shared" si="26"/>
        <v>431.01251199999996</v>
      </c>
      <c r="AC222" s="50">
        <f t="shared" si="27"/>
        <v>0</v>
      </c>
      <c r="AD222" s="51">
        <f t="shared" si="28"/>
        <v>0.57931789247311816</v>
      </c>
      <c r="AE222" s="51">
        <f t="shared" si="29"/>
        <v>0</v>
      </c>
    </row>
    <row r="223" spans="7:31">
      <c r="G223"/>
      <c r="U223" s="49">
        <f t="shared" si="30"/>
        <v>11</v>
      </c>
      <c r="V223" s="49">
        <f t="shared" si="25"/>
        <v>2032</v>
      </c>
      <c r="W223" s="79">
        <v>48519</v>
      </c>
      <c r="X223" s="80">
        <v>0</v>
      </c>
      <c r="Y223" s="80">
        <v>0</v>
      </c>
      <c r="Z223" s="80">
        <v>0</v>
      </c>
      <c r="AA223" s="80">
        <v>0</v>
      </c>
      <c r="AB223" s="50">
        <f t="shared" si="26"/>
        <v>0</v>
      </c>
      <c r="AC223" s="50">
        <f t="shared" si="27"/>
        <v>0</v>
      </c>
      <c r="AD223" s="51">
        <f t="shared" si="28"/>
        <v>0</v>
      </c>
      <c r="AE223" s="51">
        <f t="shared" si="29"/>
        <v>0</v>
      </c>
    </row>
    <row r="224" spans="7:31">
      <c r="G224"/>
      <c r="U224" s="49">
        <f t="shared" si="30"/>
        <v>12</v>
      </c>
      <c r="V224" s="49">
        <f t="shared" si="25"/>
        <v>2032</v>
      </c>
      <c r="W224" s="79">
        <v>48549</v>
      </c>
      <c r="X224" s="80">
        <v>0</v>
      </c>
      <c r="Y224" s="80">
        <v>0</v>
      </c>
      <c r="Z224" s="80">
        <v>0</v>
      </c>
      <c r="AA224" s="80">
        <v>0</v>
      </c>
      <c r="AB224" s="50">
        <f t="shared" si="26"/>
        <v>0</v>
      </c>
      <c r="AC224" s="50">
        <f t="shared" si="27"/>
        <v>0</v>
      </c>
      <c r="AD224" s="51">
        <f t="shared" si="28"/>
        <v>0</v>
      </c>
      <c r="AE224" s="51">
        <f t="shared" si="29"/>
        <v>0</v>
      </c>
    </row>
    <row r="225" spans="7:31">
      <c r="G225"/>
      <c r="U225" s="49">
        <f t="shared" si="30"/>
        <v>1</v>
      </c>
      <c r="V225" s="49">
        <f t="shared" si="25"/>
        <v>2033</v>
      </c>
      <c r="W225" s="79">
        <v>48580</v>
      </c>
      <c r="X225" s="80">
        <v>0</v>
      </c>
      <c r="Y225" s="80">
        <v>0</v>
      </c>
      <c r="Z225" s="80">
        <v>0</v>
      </c>
      <c r="AA225" s="80">
        <v>0</v>
      </c>
      <c r="AB225" s="50">
        <f t="shared" si="26"/>
        <v>0</v>
      </c>
      <c r="AC225" s="50">
        <f t="shared" si="27"/>
        <v>0</v>
      </c>
      <c r="AD225" s="51">
        <f t="shared" si="28"/>
        <v>0</v>
      </c>
      <c r="AE225" s="51">
        <f t="shared" si="29"/>
        <v>0</v>
      </c>
    </row>
    <row r="226" spans="7:31">
      <c r="G226"/>
      <c r="U226" s="49">
        <f t="shared" si="30"/>
        <v>2</v>
      </c>
      <c r="V226" s="49">
        <f t="shared" si="25"/>
        <v>2033</v>
      </c>
      <c r="W226" s="79">
        <v>48611</v>
      </c>
      <c r="X226" s="80">
        <v>0</v>
      </c>
      <c r="Y226" s="80">
        <v>0</v>
      </c>
      <c r="Z226" s="80">
        <v>0</v>
      </c>
      <c r="AA226" s="80">
        <v>0</v>
      </c>
      <c r="AB226" s="50">
        <f t="shared" si="26"/>
        <v>0</v>
      </c>
      <c r="AC226" s="50">
        <f t="shared" si="27"/>
        <v>0</v>
      </c>
      <c r="AD226" s="51">
        <f t="shared" si="28"/>
        <v>0</v>
      </c>
      <c r="AE226" s="51">
        <f t="shared" si="29"/>
        <v>0</v>
      </c>
    </row>
    <row r="227" spans="7:31">
      <c r="G227"/>
      <c r="U227" s="49">
        <f t="shared" si="30"/>
        <v>3</v>
      </c>
      <c r="V227" s="49">
        <f t="shared" si="25"/>
        <v>2033</v>
      </c>
      <c r="W227" s="79">
        <v>48639</v>
      </c>
      <c r="X227" s="80">
        <v>6123.1081807999999</v>
      </c>
      <c r="Y227" s="80">
        <v>1725.0763347</v>
      </c>
      <c r="Z227" s="80">
        <v>8369.2561736000007</v>
      </c>
      <c r="AA227" s="80">
        <v>1725.0763347</v>
      </c>
      <c r="AB227" s="50">
        <f t="shared" si="26"/>
        <v>2246.1479928000008</v>
      </c>
      <c r="AC227" s="50">
        <f t="shared" si="27"/>
        <v>0</v>
      </c>
      <c r="AD227" s="51">
        <f t="shared" si="28"/>
        <v>3.0190161193548399</v>
      </c>
      <c r="AE227" s="51">
        <f t="shared" si="29"/>
        <v>0</v>
      </c>
    </row>
    <row r="228" spans="7:31">
      <c r="G228"/>
      <c r="U228" s="49">
        <f t="shared" si="30"/>
        <v>4</v>
      </c>
      <c r="V228" s="49">
        <f t="shared" si="25"/>
        <v>2033</v>
      </c>
      <c r="W228" s="79">
        <v>48670</v>
      </c>
      <c r="X228" s="80">
        <v>31506.811638800002</v>
      </c>
      <c r="Y228" s="80">
        <v>18.456100500000002</v>
      </c>
      <c r="Z228" s="80">
        <v>36511.999531699999</v>
      </c>
      <c r="AA228" s="80">
        <v>18.456100500000002</v>
      </c>
      <c r="AB228" s="50">
        <f t="shared" si="26"/>
        <v>5005.1878928999977</v>
      </c>
      <c r="AC228" s="50">
        <f t="shared" si="27"/>
        <v>0</v>
      </c>
      <c r="AD228" s="51">
        <f t="shared" si="28"/>
        <v>6.9516498512499965</v>
      </c>
      <c r="AE228" s="51">
        <f t="shared" si="29"/>
        <v>0</v>
      </c>
    </row>
    <row r="229" spans="7:31">
      <c r="G229"/>
      <c r="U229" s="49">
        <f t="shared" si="30"/>
        <v>5</v>
      </c>
      <c r="V229" s="49">
        <f t="shared" si="25"/>
        <v>2033</v>
      </c>
      <c r="W229" s="79">
        <v>48700</v>
      </c>
      <c r="X229" s="80">
        <v>307.67261150000002</v>
      </c>
      <c r="Y229" s="80">
        <v>81.858722999999998</v>
      </c>
      <c r="Z229" s="80">
        <v>765.38571930000001</v>
      </c>
      <c r="AA229" s="80">
        <v>81.858722999999998</v>
      </c>
      <c r="AB229" s="50">
        <f t="shared" si="26"/>
        <v>457.71310779999999</v>
      </c>
      <c r="AC229" s="50">
        <f t="shared" si="27"/>
        <v>0</v>
      </c>
      <c r="AD229" s="51">
        <f t="shared" si="28"/>
        <v>0.61520579005376341</v>
      </c>
      <c r="AE229" s="51">
        <f t="shared" si="29"/>
        <v>0</v>
      </c>
    </row>
    <row r="230" spans="7:31">
      <c r="G230"/>
      <c r="U230" s="49">
        <f t="shared" si="30"/>
        <v>6</v>
      </c>
      <c r="V230" s="49">
        <f t="shared" si="25"/>
        <v>2033</v>
      </c>
      <c r="W230" s="79">
        <v>48731</v>
      </c>
      <c r="X230" s="80">
        <v>11057.28187235</v>
      </c>
      <c r="Y230" s="80">
        <v>0</v>
      </c>
      <c r="Z230" s="80">
        <v>13198.6521152</v>
      </c>
      <c r="AA230" s="80">
        <v>0</v>
      </c>
      <c r="AB230" s="50">
        <f t="shared" si="26"/>
        <v>2141.3702428500001</v>
      </c>
      <c r="AC230" s="50">
        <f t="shared" si="27"/>
        <v>0</v>
      </c>
      <c r="AD230" s="51">
        <f t="shared" si="28"/>
        <v>2.9741253372916669</v>
      </c>
      <c r="AE230" s="51">
        <f t="shared" si="29"/>
        <v>0</v>
      </c>
    </row>
    <row r="231" spans="7:31">
      <c r="G231"/>
      <c r="U231" s="49">
        <f t="shared" si="30"/>
        <v>7</v>
      </c>
      <c r="V231" s="49">
        <f t="shared" si="25"/>
        <v>2033</v>
      </c>
      <c r="W231" s="79">
        <v>48761</v>
      </c>
      <c r="X231" s="80">
        <v>0</v>
      </c>
      <c r="Y231" s="80">
        <v>0</v>
      </c>
      <c r="Z231" s="80">
        <v>6.0766830000000001</v>
      </c>
      <c r="AA231" s="80">
        <v>0</v>
      </c>
      <c r="AB231" s="50">
        <f t="shared" si="26"/>
        <v>6.0766830000000001</v>
      </c>
      <c r="AC231" s="50">
        <f t="shared" si="27"/>
        <v>0</v>
      </c>
      <c r="AD231" s="51">
        <f t="shared" si="28"/>
        <v>8.1675846774193553E-3</v>
      </c>
      <c r="AE231" s="51">
        <f t="shared" si="29"/>
        <v>0</v>
      </c>
    </row>
    <row r="232" spans="7:31">
      <c r="G232"/>
      <c r="U232" s="49">
        <f t="shared" si="30"/>
        <v>8</v>
      </c>
      <c r="V232" s="49">
        <f t="shared" si="25"/>
        <v>2033</v>
      </c>
      <c r="W232" s="79">
        <v>48792</v>
      </c>
      <c r="X232" s="80">
        <v>0</v>
      </c>
      <c r="Y232" s="80">
        <v>0</v>
      </c>
      <c r="Z232" s="80">
        <v>0</v>
      </c>
      <c r="AA232" s="80">
        <v>0</v>
      </c>
      <c r="AB232" s="50">
        <f t="shared" si="26"/>
        <v>0</v>
      </c>
      <c r="AC232" s="50">
        <f t="shared" si="27"/>
        <v>0</v>
      </c>
      <c r="AD232" s="51">
        <f t="shared" si="28"/>
        <v>0</v>
      </c>
      <c r="AE232" s="51">
        <f t="shared" si="29"/>
        <v>0</v>
      </c>
    </row>
    <row r="233" spans="7:31">
      <c r="G233"/>
      <c r="U233" s="49">
        <f t="shared" si="30"/>
        <v>9</v>
      </c>
      <c r="V233" s="49">
        <f t="shared" si="25"/>
        <v>2033</v>
      </c>
      <c r="W233" s="79">
        <v>48823</v>
      </c>
      <c r="X233" s="80">
        <v>46.115142740000003</v>
      </c>
      <c r="Y233" s="80">
        <v>0</v>
      </c>
      <c r="Z233" s="80">
        <v>160.05622978</v>
      </c>
      <c r="AA233" s="80">
        <v>0</v>
      </c>
      <c r="AB233" s="50">
        <f t="shared" si="26"/>
        <v>113.94108703999999</v>
      </c>
      <c r="AC233" s="50">
        <f t="shared" si="27"/>
        <v>0</v>
      </c>
      <c r="AD233" s="51">
        <f t="shared" si="28"/>
        <v>0.15825150977777774</v>
      </c>
      <c r="AE233" s="51">
        <f t="shared" si="29"/>
        <v>0</v>
      </c>
    </row>
    <row r="234" spans="7:31">
      <c r="G234"/>
      <c r="U234" s="49">
        <f t="shared" si="30"/>
        <v>10</v>
      </c>
      <c r="V234" s="49">
        <f t="shared" si="25"/>
        <v>2033</v>
      </c>
      <c r="W234" s="79">
        <v>48853</v>
      </c>
      <c r="X234" s="80">
        <v>575.9020299</v>
      </c>
      <c r="Y234" s="80">
        <v>0</v>
      </c>
      <c r="Z234" s="80">
        <v>787.29460010000003</v>
      </c>
      <c r="AA234" s="80">
        <v>0</v>
      </c>
      <c r="AB234" s="50">
        <f t="shared" si="26"/>
        <v>211.39257020000002</v>
      </c>
      <c r="AC234" s="50">
        <f t="shared" si="27"/>
        <v>0</v>
      </c>
      <c r="AD234" s="51">
        <f t="shared" si="28"/>
        <v>0.28412979865591403</v>
      </c>
      <c r="AE234" s="51">
        <f t="shared" si="29"/>
        <v>0</v>
      </c>
    </row>
    <row r="235" spans="7:31">
      <c r="G235"/>
      <c r="U235" s="49">
        <f t="shared" si="30"/>
        <v>11</v>
      </c>
      <c r="V235" s="49">
        <f t="shared" si="25"/>
        <v>2033</v>
      </c>
      <c r="W235" s="79">
        <v>48884</v>
      </c>
      <c r="X235" s="80">
        <v>0</v>
      </c>
      <c r="Y235" s="80">
        <v>0</v>
      </c>
      <c r="Z235" s="80">
        <v>0</v>
      </c>
      <c r="AA235" s="80">
        <v>0</v>
      </c>
      <c r="AB235" s="50">
        <f t="shared" si="26"/>
        <v>0</v>
      </c>
      <c r="AC235" s="50">
        <f t="shared" si="27"/>
        <v>0</v>
      </c>
      <c r="AD235" s="51">
        <f t="shared" si="28"/>
        <v>0</v>
      </c>
      <c r="AE235" s="51">
        <f t="shared" si="29"/>
        <v>0</v>
      </c>
    </row>
    <row r="236" spans="7:31">
      <c r="G236"/>
      <c r="U236" s="49">
        <f t="shared" si="30"/>
        <v>12</v>
      </c>
      <c r="V236" s="49">
        <f t="shared" si="25"/>
        <v>2033</v>
      </c>
      <c r="W236" s="79">
        <v>48914</v>
      </c>
      <c r="X236" s="80">
        <v>0</v>
      </c>
      <c r="Y236" s="80">
        <v>0</v>
      </c>
      <c r="Z236" s="80">
        <v>0</v>
      </c>
      <c r="AA236" s="80">
        <v>0</v>
      </c>
      <c r="AB236" s="50">
        <f t="shared" si="26"/>
        <v>0</v>
      </c>
      <c r="AC236" s="50">
        <f t="shared" si="27"/>
        <v>0</v>
      </c>
      <c r="AD236" s="51">
        <f t="shared" si="28"/>
        <v>0</v>
      </c>
      <c r="AE236" s="51">
        <f t="shared" si="29"/>
        <v>0</v>
      </c>
    </row>
    <row r="237" spans="7:31">
      <c r="G237"/>
      <c r="U237" s="49">
        <f t="shared" si="30"/>
        <v>1</v>
      </c>
      <c r="V237" s="49">
        <f t="shared" si="25"/>
        <v>2034</v>
      </c>
      <c r="W237" s="79">
        <v>48945</v>
      </c>
      <c r="X237" s="80">
        <v>0</v>
      </c>
      <c r="Y237" s="80">
        <v>0</v>
      </c>
      <c r="Z237" s="80">
        <v>0</v>
      </c>
      <c r="AA237" s="80">
        <v>0</v>
      </c>
      <c r="AB237" s="50">
        <f t="shared" si="26"/>
        <v>0</v>
      </c>
      <c r="AC237" s="50">
        <f t="shared" si="27"/>
        <v>0</v>
      </c>
      <c r="AD237" s="51">
        <f t="shared" si="28"/>
        <v>0</v>
      </c>
      <c r="AE237" s="51">
        <f t="shared" si="29"/>
        <v>0</v>
      </c>
    </row>
    <row r="238" spans="7:31">
      <c r="G238"/>
      <c r="U238" s="49">
        <f t="shared" si="30"/>
        <v>2</v>
      </c>
      <c r="V238" s="49">
        <f t="shared" si="25"/>
        <v>2034</v>
      </c>
      <c r="W238" s="79">
        <v>48976</v>
      </c>
      <c r="X238" s="80">
        <v>0</v>
      </c>
      <c r="Y238" s="80">
        <v>0</v>
      </c>
      <c r="Z238" s="80">
        <v>0</v>
      </c>
      <c r="AA238" s="80">
        <v>0</v>
      </c>
      <c r="AB238" s="50">
        <f t="shared" si="26"/>
        <v>0</v>
      </c>
      <c r="AC238" s="50">
        <f t="shared" si="27"/>
        <v>0</v>
      </c>
      <c r="AD238" s="51">
        <f t="shared" si="28"/>
        <v>0</v>
      </c>
      <c r="AE238" s="51">
        <f t="shared" si="29"/>
        <v>0</v>
      </c>
    </row>
    <row r="239" spans="7:31">
      <c r="G239"/>
      <c r="U239" s="49">
        <f t="shared" si="30"/>
        <v>3</v>
      </c>
      <c r="V239" s="49">
        <f t="shared" si="25"/>
        <v>2034</v>
      </c>
      <c r="W239" s="79">
        <v>49004</v>
      </c>
      <c r="X239" s="80">
        <v>6353.28975808</v>
      </c>
      <c r="Y239" s="80">
        <v>1606.9339259000001</v>
      </c>
      <c r="Z239" s="80">
        <v>8889.2378692999991</v>
      </c>
      <c r="AA239" s="80">
        <v>1606.9339259000001</v>
      </c>
      <c r="AB239" s="50">
        <f t="shared" si="26"/>
        <v>2535.9481112199992</v>
      </c>
      <c r="AC239" s="50">
        <f t="shared" si="27"/>
        <v>0</v>
      </c>
      <c r="AD239" s="51">
        <f t="shared" si="28"/>
        <v>3.4085324075537624</v>
      </c>
      <c r="AE239" s="51">
        <f t="shared" si="29"/>
        <v>0</v>
      </c>
    </row>
    <row r="240" spans="7:31">
      <c r="G240"/>
      <c r="U240" s="49">
        <f t="shared" si="30"/>
        <v>4</v>
      </c>
      <c r="V240" s="49">
        <f t="shared" si="25"/>
        <v>2034</v>
      </c>
      <c r="W240" s="79">
        <v>49035</v>
      </c>
      <c r="X240" s="80">
        <v>28749.895451029999</v>
      </c>
      <c r="Y240" s="80">
        <v>60.745086800000003</v>
      </c>
      <c r="Z240" s="80">
        <v>33190.129924499997</v>
      </c>
      <c r="AA240" s="80">
        <v>60.745086800000003</v>
      </c>
      <c r="AB240" s="50">
        <f t="shared" si="26"/>
        <v>4440.2344734699982</v>
      </c>
      <c r="AC240" s="50">
        <f t="shared" si="27"/>
        <v>0</v>
      </c>
      <c r="AD240" s="51">
        <f t="shared" si="28"/>
        <v>6.1669923242638864</v>
      </c>
      <c r="AE240" s="51">
        <f t="shared" si="29"/>
        <v>0</v>
      </c>
    </row>
    <row r="241" spans="7:31">
      <c r="G241"/>
      <c r="U241" s="49">
        <f t="shared" si="30"/>
        <v>5</v>
      </c>
      <c r="V241" s="49">
        <f t="shared" si="25"/>
        <v>2034</v>
      </c>
      <c r="W241" s="79">
        <v>49065</v>
      </c>
      <c r="X241" s="80">
        <v>91.054519999999997</v>
      </c>
      <c r="Y241" s="80">
        <v>90.478247984999996</v>
      </c>
      <c r="Z241" s="80">
        <v>310.35872599999999</v>
      </c>
      <c r="AA241" s="80">
        <v>90.478247984999996</v>
      </c>
      <c r="AB241" s="50">
        <f t="shared" si="26"/>
        <v>219.30420599999999</v>
      </c>
      <c r="AC241" s="50">
        <f t="shared" si="27"/>
        <v>0</v>
      </c>
      <c r="AD241" s="51">
        <f t="shared" si="28"/>
        <v>0.29476371774193544</v>
      </c>
      <c r="AE241" s="51">
        <f t="shared" si="29"/>
        <v>0</v>
      </c>
    </row>
    <row r="242" spans="7:31">
      <c r="G242"/>
      <c r="U242" s="49">
        <f t="shared" si="30"/>
        <v>6</v>
      </c>
      <c r="V242" s="49">
        <f t="shared" si="25"/>
        <v>2034</v>
      </c>
      <c r="W242" s="79">
        <v>49096</v>
      </c>
      <c r="X242" s="80">
        <v>10696.8203976</v>
      </c>
      <c r="Y242" s="80">
        <v>0</v>
      </c>
      <c r="Z242" s="80">
        <v>13060.1595782</v>
      </c>
      <c r="AA242" s="80">
        <v>0</v>
      </c>
      <c r="AB242" s="50">
        <f t="shared" si="26"/>
        <v>2363.3391806</v>
      </c>
      <c r="AC242" s="50">
        <f t="shared" si="27"/>
        <v>0</v>
      </c>
      <c r="AD242" s="51">
        <f t="shared" si="28"/>
        <v>3.2824155286111112</v>
      </c>
      <c r="AE242" s="51">
        <f t="shared" si="29"/>
        <v>0</v>
      </c>
    </row>
    <row r="243" spans="7:31">
      <c r="G243"/>
      <c r="U243" s="49">
        <f t="shared" si="30"/>
        <v>7</v>
      </c>
      <c r="V243" s="49">
        <f t="shared" si="25"/>
        <v>2034</v>
      </c>
      <c r="W243" s="79">
        <v>49126</v>
      </c>
      <c r="X243" s="80">
        <v>0</v>
      </c>
      <c r="Y243" s="80">
        <v>0</v>
      </c>
      <c r="Z243" s="80">
        <v>13.642967000000001</v>
      </c>
      <c r="AA243" s="80">
        <v>0</v>
      </c>
      <c r="AB243" s="50">
        <f t="shared" si="26"/>
        <v>13.642967000000001</v>
      </c>
      <c r="AC243" s="50">
        <f t="shared" si="27"/>
        <v>0</v>
      </c>
      <c r="AD243" s="51">
        <f t="shared" si="28"/>
        <v>1.8337321236559141E-2</v>
      </c>
      <c r="AE243" s="51">
        <f t="shared" si="29"/>
        <v>0</v>
      </c>
    </row>
    <row r="244" spans="7:31">
      <c r="G244"/>
      <c r="U244" s="49">
        <f t="shared" si="30"/>
        <v>8</v>
      </c>
      <c r="V244" s="49">
        <f t="shared" si="25"/>
        <v>2034</v>
      </c>
      <c r="W244" s="79">
        <v>49157</v>
      </c>
      <c r="X244" s="80">
        <v>0</v>
      </c>
      <c r="Y244" s="80">
        <v>0</v>
      </c>
      <c r="Z244" s="80">
        <v>0</v>
      </c>
      <c r="AA244" s="80">
        <v>0</v>
      </c>
      <c r="AB244" s="50">
        <f t="shared" si="26"/>
        <v>0</v>
      </c>
      <c r="AC244" s="50">
        <f t="shared" si="27"/>
        <v>0</v>
      </c>
      <c r="AD244" s="51">
        <f t="shared" si="28"/>
        <v>0</v>
      </c>
      <c r="AE244" s="51">
        <f t="shared" si="29"/>
        <v>0</v>
      </c>
    </row>
    <row r="245" spans="7:31">
      <c r="G245"/>
      <c r="U245" s="49">
        <f t="shared" si="30"/>
        <v>9</v>
      </c>
      <c r="V245" s="49">
        <f t="shared" si="25"/>
        <v>2034</v>
      </c>
      <c r="W245" s="79">
        <v>49188</v>
      </c>
      <c r="X245" s="80">
        <v>813.43042720000005</v>
      </c>
      <c r="Y245" s="80">
        <v>0</v>
      </c>
      <c r="Z245" s="80">
        <v>817.51621339999997</v>
      </c>
      <c r="AA245" s="80">
        <v>0</v>
      </c>
      <c r="AB245" s="50">
        <f t="shared" si="26"/>
        <v>4.0857861999999159</v>
      </c>
      <c r="AC245" s="50">
        <f t="shared" si="27"/>
        <v>0</v>
      </c>
      <c r="AD245" s="51">
        <f t="shared" si="28"/>
        <v>5.6747030555554384E-3</v>
      </c>
      <c r="AE245" s="51">
        <f t="shared" si="29"/>
        <v>0</v>
      </c>
    </row>
    <row r="246" spans="7:31">
      <c r="G246"/>
      <c r="U246" s="49">
        <f t="shared" si="30"/>
        <v>10</v>
      </c>
      <c r="V246" s="49">
        <f t="shared" si="25"/>
        <v>2034</v>
      </c>
      <c r="W246" s="79">
        <v>49218</v>
      </c>
      <c r="X246" s="80">
        <v>118.532023</v>
      </c>
      <c r="Y246" s="80">
        <v>0</v>
      </c>
      <c r="Z246" s="80">
        <v>405.71815100999999</v>
      </c>
      <c r="AA246" s="80">
        <v>0</v>
      </c>
      <c r="AB246" s="50">
        <f t="shared" si="26"/>
        <v>287.18612801</v>
      </c>
      <c r="AC246" s="50">
        <f t="shared" si="27"/>
        <v>0</v>
      </c>
      <c r="AD246" s="51">
        <f t="shared" si="28"/>
        <v>0.38600286022849462</v>
      </c>
      <c r="AE246" s="51">
        <f t="shared" si="29"/>
        <v>0</v>
      </c>
    </row>
    <row r="247" spans="7:31">
      <c r="G247"/>
      <c r="U247" s="49">
        <f t="shared" si="30"/>
        <v>11</v>
      </c>
      <c r="V247" s="49">
        <f t="shared" si="25"/>
        <v>2034</v>
      </c>
      <c r="W247" s="79">
        <v>49249</v>
      </c>
      <c r="X247" s="80">
        <v>0</v>
      </c>
      <c r="Y247" s="80">
        <v>0</v>
      </c>
      <c r="Z247" s="80">
        <v>0</v>
      </c>
      <c r="AA247" s="80">
        <v>0</v>
      </c>
      <c r="AB247" s="50">
        <f t="shared" si="26"/>
        <v>0</v>
      </c>
      <c r="AC247" s="50">
        <f t="shared" si="27"/>
        <v>0</v>
      </c>
      <c r="AD247" s="51">
        <f t="shared" si="28"/>
        <v>0</v>
      </c>
      <c r="AE247" s="51">
        <f t="shared" si="29"/>
        <v>0</v>
      </c>
    </row>
    <row r="248" spans="7:31">
      <c r="G248"/>
      <c r="U248" s="49">
        <f t="shared" si="30"/>
        <v>12</v>
      </c>
      <c r="V248" s="49">
        <f t="shared" si="25"/>
        <v>2034</v>
      </c>
      <c r="W248" s="79">
        <v>49279</v>
      </c>
      <c r="X248" s="80">
        <v>0</v>
      </c>
      <c r="Y248" s="80">
        <v>0</v>
      </c>
      <c r="Z248" s="80">
        <v>0</v>
      </c>
      <c r="AA248" s="80">
        <v>0</v>
      </c>
      <c r="AB248" s="50">
        <f t="shared" si="26"/>
        <v>0</v>
      </c>
      <c r="AC248" s="50">
        <f t="shared" si="27"/>
        <v>0</v>
      </c>
      <c r="AD248" s="51">
        <f t="shared" si="28"/>
        <v>0</v>
      </c>
      <c r="AE248" s="51">
        <f t="shared" si="29"/>
        <v>0</v>
      </c>
    </row>
    <row r="249" spans="7:31">
      <c r="G249"/>
      <c r="U249" s="49">
        <f t="shared" ref="U249:U296" si="31">MONTH(W249)</f>
        <v>1</v>
      </c>
      <c r="V249" s="49">
        <f t="shared" ref="V249:V296" si="32">YEAR(W249)</f>
        <v>2035</v>
      </c>
      <c r="W249" s="79">
        <v>49310</v>
      </c>
      <c r="X249" s="80">
        <v>0</v>
      </c>
      <c r="Y249" s="80">
        <v>0</v>
      </c>
      <c r="Z249" s="80">
        <v>0</v>
      </c>
      <c r="AA249" s="80">
        <v>0</v>
      </c>
      <c r="AB249" s="50">
        <f t="shared" ref="AB249:AB297" si="33">Z249-X249</f>
        <v>0</v>
      </c>
      <c r="AC249" s="50">
        <f t="shared" ref="AC249:AC297" si="34">AA249-Y249</f>
        <v>0</v>
      </c>
      <c r="AD249" s="51">
        <f t="shared" ref="AD249:AD296" si="35">AB249/24/(EDATE($W249,1)-$W249)</f>
        <v>0</v>
      </c>
      <c r="AE249" s="51">
        <f t="shared" ref="AE249:AE296" si="36">AC249/24/(EDATE($W249,1)-$W249)</f>
        <v>0</v>
      </c>
    </row>
    <row r="250" spans="7:31">
      <c r="G250"/>
      <c r="U250" s="49">
        <f t="shared" si="31"/>
        <v>2</v>
      </c>
      <c r="V250" s="49">
        <f t="shared" si="32"/>
        <v>2035</v>
      </c>
      <c r="W250" s="79">
        <v>49341</v>
      </c>
      <c r="X250" s="80">
        <v>0</v>
      </c>
      <c r="Y250" s="80">
        <v>0</v>
      </c>
      <c r="Z250" s="80">
        <v>0</v>
      </c>
      <c r="AA250" s="80">
        <v>0</v>
      </c>
      <c r="AB250" s="50">
        <f t="shared" si="33"/>
        <v>0</v>
      </c>
      <c r="AC250" s="50">
        <f t="shared" si="34"/>
        <v>0</v>
      </c>
      <c r="AD250" s="51">
        <f t="shared" si="35"/>
        <v>0</v>
      </c>
      <c r="AE250" s="51">
        <f t="shared" si="36"/>
        <v>0</v>
      </c>
    </row>
    <row r="251" spans="7:31">
      <c r="G251"/>
      <c r="U251" s="49">
        <f t="shared" si="31"/>
        <v>3</v>
      </c>
      <c r="V251" s="49">
        <f t="shared" si="32"/>
        <v>2035</v>
      </c>
      <c r="W251" s="79">
        <v>49369</v>
      </c>
      <c r="X251" s="80">
        <v>4810.9307563000002</v>
      </c>
      <c r="Y251" s="80">
        <v>2.1125335999999999</v>
      </c>
      <c r="Z251" s="80">
        <v>7229.1624741300002</v>
      </c>
      <c r="AA251" s="80">
        <v>2.1125335999999999</v>
      </c>
      <c r="AB251" s="50">
        <f t="shared" si="33"/>
        <v>2418.23171783</v>
      </c>
      <c r="AC251" s="50">
        <f t="shared" si="34"/>
        <v>0</v>
      </c>
      <c r="AD251" s="51">
        <f t="shared" si="35"/>
        <v>3.2503114486962366</v>
      </c>
      <c r="AE251" s="51">
        <f t="shared" si="36"/>
        <v>0</v>
      </c>
    </row>
    <row r="252" spans="7:31">
      <c r="G252"/>
      <c r="U252" s="49">
        <f t="shared" si="31"/>
        <v>4</v>
      </c>
      <c r="V252" s="49">
        <f t="shared" si="32"/>
        <v>2035</v>
      </c>
      <c r="W252" s="79">
        <v>49400</v>
      </c>
      <c r="X252" s="80">
        <v>30723.283738300001</v>
      </c>
      <c r="Y252" s="80">
        <v>24.708770829999999</v>
      </c>
      <c r="Z252" s="80">
        <v>35354.980128199997</v>
      </c>
      <c r="AA252" s="80">
        <v>24.708770829999999</v>
      </c>
      <c r="AB252" s="50">
        <f t="shared" si="33"/>
        <v>4631.6963898999966</v>
      </c>
      <c r="AC252" s="50">
        <f t="shared" si="34"/>
        <v>0</v>
      </c>
      <c r="AD252" s="51">
        <f t="shared" si="35"/>
        <v>6.4329116526388841</v>
      </c>
      <c r="AE252" s="51">
        <f t="shared" si="36"/>
        <v>0</v>
      </c>
    </row>
    <row r="253" spans="7:31">
      <c r="G253"/>
      <c r="U253" s="49">
        <f t="shared" si="31"/>
        <v>5</v>
      </c>
      <c r="V253" s="49">
        <f t="shared" si="32"/>
        <v>2035</v>
      </c>
      <c r="W253" s="79">
        <v>49430</v>
      </c>
      <c r="X253" s="80">
        <v>108.2200622</v>
      </c>
      <c r="Y253" s="80">
        <v>180.99861920000001</v>
      </c>
      <c r="Z253" s="80">
        <v>386.17668400000002</v>
      </c>
      <c r="AA253" s="80">
        <v>180.99861920000001</v>
      </c>
      <c r="AB253" s="50">
        <f t="shared" si="33"/>
        <v>277.95662179999999</v>
      </c>
      <c r="AC253" s="50">
        <f t="shared" si="34"/>
        <v>0</v>
      </c>
      <c r="AD253" s="51">
        <f t="shared" si="35"/>
        <v>0.37359760994623653</v>
      </c>
      <c r="AE253" s="51">
        <f t="shared" si="36"/>
        <v>0</v>
      </c>
    </row>
    <row r="254" spans="7:31">
      <c r="G254"/>
      <c r="U254" s="49">
        <f t="shared" si="31"/>
        <v>6</v>
      </c>
      <c r="V254" s="49">
        <f t="shared" si="32"/>
        <v>2035</v>
      </c>
      <c r="W254" s="79">
        <v>49461</v>
      </c>
      <c r="X254" s="80">
        <v>13807.575477</v>
      </c>
      <c r="Y254" s="80">
        <v>0</v>
      </c>
      <c r="Z254" s="80">
        <v>16307.8303311</v>
      </c>
      <c r="AA254" s="80">
        <v>0</v>
      </c>
      <c r="AB254" s="50">
        <f t="shared" si="33"/>
        <v>2500.2548540999996</v>
      </c>
      <c r="AC254" s="50">
        <f t="shared" si="34"/>
        <v>0</v>
      </c>
      <c r="AD254" s="51">
        <f t="shared" si="35"/>
        <v>3.4725761862499995</v>
      </c>
      <c r="AE254" s="51">
        <f t="shared" si="36"/>
        <v>0</v>
      </c>
    </row>
    <row r="255" spans="7:31">
      <c r="G255"/>
      <c r="U255" s="49">
        <f t="shared" si="31"/>
        <v>7</v>
      </c>
      <c r="V255" s="49">
        <f t="shared" si="32"/>
        <v>2035</v>
      </c>
      <c r="W255" s="79">
        <v>49491</v>
      </c>
      <c r="X255" s="80">
        <v>0</v>
      </c>
      <c r="Y255" s="80">
        <v>0</v>
      </c>
      <c r="Z255" s="80">
        <v>0</v>
      </c>
      <c r="AA255" s="80">
        <v>0</v>
      </c>
      <c r="AB255" s="50">
        <f t="shared" si="33"/>
        <v>0</v>
      </c>
      <c r="AC255" s="50">
        <f t="shared" si="34"/>
        <v>0</v>
      </c>
      <c r="AD255" s="51">
        <f t="shared" si="35"/>
        <v>0</v>
      </c>
      <c r="AE255" s="51">
        <f t="shared" si="36"/>
        <v>0</v>
      </c>
    </row>
    <row r="256" spans="7:31">
      <c r="G256"/>
      <c r="U256" s="49">
        <f t="shared" si="31"/>
        <v>8</v>
      </c>
      <c r="V256" s="49">
        <f t="shared" si="32"/>
        <v>2035</v>
      </c>
      <c r="W256" s="79">
        <v>49522</v>
      </c>
      <c r="X256" s="80">
        <v>0</v>
      </c>
      <c r="Y256" s="80">
        <v>0</v>
      </c>
      <c r="Z256" s="80">
        <v>0</v>
      </c>
      <c r="AA256" s="80">
        <v>0</v>
      </c>
      <c r="AB256" s="50">
        <f t="shared" si="33"/>
        <v>0</v>
      </c>
      <c r="AC256" s="50">
        <f t="shared" si="34"/>
        <v>0</v>
      </c>
      <c r="AD256" s="51">
        <f t="shared" si="35"/>
        <v>0</v>
      </c>
      <c r="AE256" s="51">
        <f t="shared" si="36"/>
        <v>0</v>
      </c>
    </row>
    <row r="257" spans="7:31">
      <c r="G257"/>
      <c r="U257" s="49">
        <f t="shared" si="31"/>
        <v>9</v>
      </c>
      <c r="V257" s="49">
        <f t="shared" si="32"/>
        <v>2035</v>
      </c>
      <c r="W257" s="79">
        <v>49553</v>
      </c>
      <c r="X257" s="80">
        <v>112.2706829</v>
      </c>
      <c r="Y257" s="80">
        <v>0</v>
      </c>
      <c r="Z257" s="80">
        <v>272.85986580000002</v>
      </c>
      <c r="AA257" s="80">
        <v>0</v>
      </c>
      <c r="AB257" s="50">
        <f t="shared" si="33"/>
        <v>160.58918290000003</v>
      </c>
      <c r="AC257" s="50">
        <f t="shared" si="34"/>
        <v>0</v>
      </c>
      <c r="AD257" s="51">
        <f t="shared" si="35"/>
        <v>0.22304053180555561</v>
      </c>
      <c r="AE257" s="51">
        <f t="shared" si="36"/>
        <v>0</v>
      </c>
    </row>
    <row r="258" spans="7:31">
      <c r="G258"/>
      <c r="U258" s="49">
        <f t="shared" si="31"/>
        <v>10</v>
      </c>
      <c r="V258" s="49">
        <f t="shared" si="32"/>
        <v>2035</v>
      </c>
      <c r="W258" s="79">
        <v>49583</v>
      </c>
      <c r="X258" s="80">
        <v>144.2830975</v>
      </c>
      <c r="Y258" s="80">
        <v>0</v>
      </c>
      <c r="Z258" s="80">
        <v>484.76467120000001</v>
      </c>
      <c r="AA258" s="80">
        <v>0</v>
      </c>
      <c r="AB258" s="50">
        <f t="shared" si="33"/>
        <v>340.48157370000001</v>
      </c>
      <c r="AC258" s="50">
        <f t="shared" si="34"/>
        <v>0</v>
      </c>
      <c r="AD258" s="51">
        <f t="shared" si="35"/>
        <v>0.4576365237903226</v>
      </c>
      <c r="AE258" s="51">
        <f t="shared" si="36"/>
        <v>0</v>
      </c>
    </row>
    <row r="259" spans="7:31">
      <c r="G259"/>
      <c r="U259" s="49">
        <f t="shared" si="31"/>
        <v>11</v>
      </c>
      <c r="V259" s="49">
        <f t="shared" si="32"/>
        <v>2035</v>
      </c>
      <c r="W259" s="79">
        <v>49614</v>
      </c>
      <c r="X259" s="80">
        <v>0</v>
      </c>
      <c r="Y259" s="80">
        <v>0</v>
      </c>
      <c r="Z259" s="80">
        <v>0</v>
      </c>
      <c r="AA259" s="80">
        <v>0</v>
      </c>
      <c r="AB259" s="50">
        <f t="shared" si="33"/>
        <v>0</v>
      </c>
      <c r="AC259" s="50">
        <f t="shared" si="34"/>
        <v>0</v>
      </c>
      <c r="AD259" s="51">
        <f t="shared" si="35"/>
        <v>0</v>
      </c>
      <c r="AE259" s="51">
        <f t="shared" si="36"/>
        <v>0</v>
      </c>
    </row>
    <row r="260" spans="7:31">
      <c r="G260"/>
      <c r="U260" s="49">
        <f t="shared" si="31"/>
        <v>12</v>
      </c>
      <c r="V260" s="49">
        <f t="shared" si="32"/>
        <v>2035</v>
      </c>
      <c r="W260" s="79">
        <v>49644</v>
      </c>
      <c r="X260" s="80">
        <v>0</v>
      </c>
      <c r="Y260" s="80">
        <v>0</v>
      </c>
      <c r="Z260" s="80">
        <v>0</v>
      </c>
      <c r="AA260" s="80">
        <v>0</v>
      </c>
      <c r="AB260" s="50">
        <f t="shared" si="33"/>
        <v>0</v>
      </c>
      <c r="AC260" s="50">
        <f t="shared" si="34"/>
        <v>0</v>
      </c>
      <c r="AD260" s="51">
        <f t="shared" si="35"/>
        <v>0</v>
      </c>
      <c r="AE260" s="51">
        <f t="shared" si="36"/>
        <v>0</v>
      </c>
    </row>
    <row r="261" spans="7:31">
      <c r="U261" s="49">
        <f t="shared" si="31"/>
        <v>1</v>
      </c>
      <c r="V261" s="49">
        <f t="shared" si="32"/>
        <v>2036</v>
      </c>
      <c r="W261" s="79">
        <v>49675</v>
      </c>
      <c r="X261" s="80">
        <v>0</v>
      </c>
      <c r="Y261" s="80">
        <v>0</v>
      </c>
      <c r="Z261" s="80">
        <v>0</v>
      </c>
      <c r="AA261" s="80">
        <v>0</v>
      </c>
      <c r="AB261" s="50">
        <f t="shared" si="33"/>
        <v>0</v>
      </c>
      <c r="AC261" s="50">
        <f t="shared" si="34"/>
        <v>0</v>
      </c>
      <c r="AD261" s="51">
        <f t="shared" si="35"/>
        <v>0</v>
      </c>
      <c r="AE261" s="51">
        <f t="shared" si="36"/>
        <v>0</v>
      </c>
    </row>
    <row r="262" spans="7:31">
      <c r="U262" s="49">
        <f t="shared" si="31"/>
        <v>2</v>
      </c>
      <c r="V262" s="49">
        <f t="shared" si="32"/>
        <v>2036</v>
      </c>
      <c r="W262" s="79">
        <v>49706</v>
      </c>
      <c r="X262" s="80">
        <v>0</v>
      </c>
      <c r="Y262" s="80">
        <v>0</v>
      </c>
      <c r="Z262" s="80">
        <v>0</v>
      </c>
      <c r="AA262" s="80">
        <v>0</v>
      </c>
      <c r="AB262" s="50">
        <f t="shared" si="33"/>
        <v>0</v>
      </c>
      <c r="AC262" s="50">
        <f t="shared" si="34"/>
        <v>0</v>
      </c>
      <c r="AD262" s="51">
        <f t="shared" si="35"/>
        <v>0</v>
      </c>
      <c r="AE262" s="51">
        <f t="shared" si="36"/>
        <v>0</v>
      </c>
    </row>
    <row r="263" spans="7:31">
      <c r="U263" s="49">
        <f t="shared" si="31"/>
        <v>3</v>
      </c>
      <c r="V263" s="49">
        <f t="shared" si="32"/>
        <v>2036</v>
      </c>
      <c r="W263" s="79">
        <v>49735</v>
      </c>
      <c r="X263" s="80">
        <v>5848.5374531999996</v>
      </c>
      <c r="Y263" s="80">
        <v>0</v>
      </c>
      <c r="Z263" s="80">
        <v>8955.2911661599992</v>
      </c>
      <c r="AA263" s="80">
        <v>0</v>
      </c>
      <c r="AB263" s="50">
        <f t="shared" si="33"/>
        <v>3106.7537129599996</v>
      </c>
      <c r="AC263" s="50">
        <f t="shared" si="34"/>
        <v>0</v>
      </c>
      <c r="AD263" s="51">
        <f t="shared" si="35"/>
        <v>4.1757442378494618</v>
      </c>
      <c r="AE263" s="51">
        <f t="shared" si="36"/>
        <v>0</v>
      </c>
    </row>
    <row r="264" spans="7:31">
      <c r="U264" s="49">
        <f t="shared" si="31"/>
        <v>4</v>
      </c>
      <c r="V264" s="49">
        <f t="shared" si="32"/>
        <v>2036</v>
      </c>
      <c r="W264" s="79">
        <v>49766</v>
      </c>
      <c r="X264" s="80">
        <v>24414.375164900001</v>
      </c>
      <c r="Y264" s="80">
        <v>230.92430250000001</v>
      </c>
      <c r="Z264" s="80">
        <v>28380.846275399999</v>
      </c>
      <c r="AA264" s="80">
        <v>230.92430250000001</v>
      </c>
      <c r="AB264" s="50">
        <f t="shared" si="33"/>
        <v>3966.4711104999988</v>
      </c>
      <c r="AC264" s="50">
        <f t="shared" si="34"/>
        <v>0</v>
      </c>
      <c r="AD264" s="51">
        <f t="shared" si="35"/>
        <v>5.5089876534722206</v>
      </c>
      <c r="AE264" s="51">
        <f t="shared" si="36"/>
        <v>0</v>
      </c>
    </row>
    <row r="265" spans="7:31">
      <c r="U265" s="49">
        <f t="shared" si="31"/>
        <v>5</v>
      </c>
      <c r="V265" s="49">
        <f t="shared" si="32"/>
        <v>2036</v>
      </c>
      <c r="W265" s="79">
        <v>49796</v>
      </c>
      <c r="X265" s="80">
        <v>117.56264584</v>
      </c>
      <c r="Y265" s="80">
        <v>161.52483899999999</v>
      </c>
      <c r="Z265" s="80">
        <v>442.53981199999998</v>
      </c>
      <c r="AA265" s="80">
        <v>161.52483899999999</v>
      </c>
      <c r="AB265" s="50">
        <f t="shared" si="33"/>
        <v>324.97716615999997</v>
      </c>
      <c r="AC265" s="50">
        <f t="shared" si="34"/>
        <v>0</v>
      </c>
      <c r="AD265" s="51">
        <f t="shared" si="35"/>
        <v>0.436797266344086</v>
      </c>
      <c r="AE265" s="51">
        <f t="shared" si="36"/>
        <v>0</v>
      </c>
    </row>
    <row r="266" spans="7:31">
      <c r="U266" s="49">
        <f t="shared" si="31"/>
        <v>6</v>
      </c>
      <c r="V266" s="49">
        <f t="shared" si="32"/>
        <v>2036</v>
      </c>
      <c r="W266" s="79">
        <v>49827</v>
      </c>
      <c r="X266" s="80">
        <v>18036.372934700001</v>
      </c>
      <c r="Y266" s="80">
        <v>0</v>
      </c>
      <c r="Z266" s="80">
        <v>20780.376902</v>
      </c>
      <c r="AA266" s="80">
        <v>0</v>
      </c>
      <c r="AB266" s="50">
        <f t="shared" si="33"/>
        <v>2744.0039672999992</v>
      </c>
      <c r="AC266" s="50">
        <f t="shared" si="34"/>
        <v>0</v>
      </c>
      <c r="AD266" s="51">
        <f t="shared" si="35"/>
        <v>3.8111166212499992</v>
      </c>
      <c r="AE266" s="51">
        <f t="shared" si="36"/>
        <v>0</v>
      </c>
    </row>
    <row r="267" spans="7:31">
      <c r="U267" s="49">
        <f t="shared" si="31"/>
        <v>7</v>
      </c>
      <c r="V267" s="49">
        <f t="shared" si="32"/>
        <v>2036</v>
      </c>
      <c r="W267" s="79">
        <v>49857</v>
      </c>
      <c r="X267" s="80">
        <v>0</v>
      </c>
      <c r="Y267" s="80">
        <v>0</v>
      </c>
      <c r="Z267" s="80">
        <v>0</v>
      </c>
      <c r="AA267" s="80">
        <v>0</v>
      </c>
      <c r="AB267" s="50">
        <f t="shared" si="33"/>
        <v>0</v>
      </c>
      <c r="AC267" s="50">
        <f t="shared" si="34"/>
        <v>0</v>
      </c>
      <c r="AD267" s="51">
        <f t="shared" si="35"/>
        <v>0</v>
      </c>
      <c r="AE267" s="51">
        <f t="shared" si="36"/>
        <v>0</v>
      </c>
    </row>
    <row r="268" spans="7:31">
      <c r="U268" s="49">
        <f t="shared" si="31"/>
        <v>8</v>
      </c>
      <c r="V268" s="49">
        <f t="shared" si="32"/>
        <v>2036</v>
      </c>
      <c r="W268" s="79">
        <v>49888</v>
      </c>
      <c r="X268" s="80">
        <v>0</v>
      </c>
      <c r="Y268" s="80">
        <v>0</v>
      </c>
      <c r="Z268" s="80">
        <v>0</v>
      </c>
      <c r="AA268" s="80">
        <v>0</v>
      </c>
      <c r="AB268" s="50">
        <f t="shared" si="33"/>
        <v>0</v>
      </c>
      <c r="AC268" s="50">
        <f t="shared" si="34"/>
        <v>0</v>
      </c>
      <c r="AD268" s="51">
        <f t="shared" si="35"/>
        <v>0</v>
      </c>
      <c r="AE268" s="51">
        <f t="shared" si="36"/>
        <v>0</v>
      </c>
    </row>
    <row r="269" spans="7:31">
      <c r="U269" s="49">
        <f t="shared" si="31"/>
        <v>9</v>
      </c>
      <c r="V269" s="49">
        <f t="shared" si="32"/>
        <v>2036</v>
      </c>
      <c r="W269" s="79">
        <v>49919</v>
      </c>
      <c r="X269" s="80">
        <v>50.092781000000002</v>
      </c>
      <c r="Y269" s="80">
        <v>0</v>
      </c>
      <c r="Z269" s="80">
        <v>164.72466865999999</v>
      </c>
      <c r="AA269" s="80">
        <v>0</v>
      </c>
      <c r="AB269" s="50">
        <f t="shared" si="33"/>
        <v>114.63188765999999</v>
      </c>
      <c r="AC269" s="50">
        <f t="shared" si="34"/>
        <v>0</v>
      </c>
      <c r="AD269" s="51">
        <f t="shared" si="35"/>
        <v>0.1592109550833333</v>
      </c>
      <c r="AE269" s="51">
        <f t="shared" si="36"/>
        <v>0</v>
      </c>
    </row>
    <row r="270" spans="7:31">
      <c r="U270" s="49">
        <f t="shared" si="31"/>
        <v>10</v>
      </c>
      <c r="V270" s="49">
        <f t="shared" si="32"/>
        <v>2036</v>
      </c>
      <c r="W270" s="79">
        <v>49949</v>
      </c>
      <c r="X270" s="80">
        <v>311.17284899999999</v>
      </c>
      <c r="Y270" s="80">
        <v>0</v>
      </c>
      <c r="Z270" s="80">
        <v>799.34868396000002</v>
      </c>
      <c r="AA270" s="80">
        <v>0</v>
      </c>
      <c r="AB270" s="50">
        <f t="shared" si="33"/>
        <v>488.17583496000003</v>
      </c>
      <c r="AC270" s="50">
        <f t="shared" si="34"/>
        <v>0</v>
      </c>
      <c r="AD270" s="51">
        <f t="shared" si="35"/>
        <v>0.65615031580645167</v>
      </c>
      <c r="AE270" s="51">
        <f t="shared" si="36"/>
        <v>0</v>
      </c>
    </row>
    <row r="271" spans="7:31">
      <c r="U271" s="49">
        <f t="shared" si="31"/>
        <v>11</v>
      </c>
      <c r="V271" s="49">
        <f t="shared" si="32"/>
        <v>2036</v>
      </c>
      <c r="W271" s="79">
        <v>49980</v>
      </c>
      <c r="X271" s="80">
        <v>0</v>
      </c>
      <c r="Y271" s="80">
        <v>0</v>
      </c>
      <c r="Z271" s="80">
        <v>0</v>
      </c>
      <c r="AA271" s="80">
        <v>0</v>
      </c>
      <c r="AB271" s="50">
        <f t="shared" si="33"/>
        <v>0</v>
      </c>
      <c r="AC271" s="50">
        <f t="shared" si="34"/>
        <v>0</v>
      </c>
      <c r="AD271" s="51">
        <f t="shared" si="35"/>
        <v>0</v>
      </c>
      <c r="AE271" s="51">
        <f t="shared" si="36"/>
        <v>0</v>
      </c>
    </row>
    <row r="272" spans="7:31">
      <c r="U272" s="49">
        <f t="shared" si="31"/>
        <v>12</v>
      </c>
      <c r="V272" s="49">
        <f t="shared" si="32"/>
        <v>2036</v>
      </c>
      <c r="W272" s="79">
        <v>50010</v>
      </c>
      <c r="X272" s="80">
        <v>0</v>
      </c>
      <c r="Y272" s="80">
        <v>0</v>
      </c>
      <c r="Z272" s="80">
        <v>0</v>
      </c>
      <c r="AA272" s="80">
        <v>0</v>
      </c>
      <c r="AB272" s="50">
        <f t="shared" si="33"/>
        <v>0</v>
      </c>
      <c r="AC272" s="50">
        <f t="shared" si="34"/>
        <v>0</v>
      </c>
      <c r="AD272" s="51">
        <f t="shared" si="35"/>
        <v>0</v>
      </c>
      <c r="AE272" s="51">
        <f t="shared" si="36"/>
        <v>0</v>
      </c>
    </row>
    <row r="273" spans="21:31">
      <c r="U273" s="49">
        <f t="shared" si="31"/>
        <v>1</v>
      </c>
      <c r="V273" s="49">
        <f t="shared" si="32"/>
        <v>2037</v>
      </c>
      <c r="W273" s="79">
        <v>50041</v>
      </c>
      <c r="X273" s="80">
        <v>0</v>
      </c>
      <c r="Y273" s="80">
        <v>0</v>
      </c>
      <c r="Z273" s="80">
        <v>0</v>
      </c>
      <c r="AA273" s="80">
        <v>0</v>
      </c>
      <c r="AB273" s="50">
        <f t="shared" si="33"/>
        <v>0</v>
      </c>
      <c r="AC273" s="50">
        <f t="shared" si="34"/>
        <v>0</v>
      </c>
      <c r="AD273" s="51">
        <f t="shared" si="35"/>
        <v>0</v>
      </c>
      <c r="AE273" s="51">
        <f t="shared" si="36"/>
        <v>0</v>
      </c>
    </row>
    <row r="274" spans="21:31">
      <c r="U274" s="49">
        <f t="shared" si="31"/>
        <v>2</v>
      </c>
      <c r="V274" s="49">
        <f t="shared" si="32"/>
        <v>2037</v>
      </c>
      <c r="W274" s="79">
        <v>50072</v>
      </c>
      <c r="X274" s="80">
        <v>0</v>
      </c>
      <c r="Y274" s="80">
        <v>0</v>
      </c>
      <c r="Z274" s="80">
        <v>0</v>
      </c>
      <c r="AA274" s="80">
        <v>0</v>
      </c>
      <c r="AB274" s="50">
        <f t="shared" si="33"/>
        <v>0</v>
      </c>
      <c r="AC274" s="50">
        <f t="shared" si="34"/>
        <v>0</v>
      </c>
      <c r="AD274" s="51">
        <f t="shared" si="35"/>
        <v>0</v>
      </c>
      <c r="AE274" s="51">
        <f t="shared" si="36"/>
        <v>0</v>
      </c>
    </row>
    <row r="275" spans="21:31">
      <c r="U275" s="49">
        <f t="shared" si="31"/>
        <v>3</v>
      </c>
      <c r="V275" s="49">
        <f t="shared" si="32"/>
        <v>2037</v>
      </c>
      <c r="W275" s="79">
        <v>50100</v>
      </c>
      <c r="X275" s="80">
        <v>4668.7438161</v>
      </c>
      <c r="Y275" s="80">
        <v>0</v>
      </c>
      <c r="Z275" s="80">
        <v>6132.0798269999996</v>
      </c>
      <c r="AA275" s="80">
        <v>0</v>
      </c>
      <c r="AB275" s="50">
        <f t="shared" si="33"/>
        <v>1463.3360108999996</v>
      </c>
      <c r="AC275" s="50">
        <f t="shared" si="34"/>
        <v>0</v>
      </c>
      <c r="AD275" s="51">
        <f t="shared" si="35"/>
        <v>1.9668494770161284</v>
      </c>
      <c r="AE275" s="51">
        <f t="shared" si="36"/>
        <v>0</v>
      </c>
    </row>
    <row r="276" spans="21:31">
      <c r="U276" s="49">
        <f t="shared" si="31"/>
        <v>4</v>
      </c>
      <c r="V276" s="49">
        <f t="shared" si="32"/>
        <v>2037</v>
      </c>
      <c r="W276" s="79">
        <v>50131</v>
      </c>
      <c r="X276" s="80">
        <v>43881.651982399999</v>
      </c>
      <c r="Y276" s="80">
        <v>309.10416070000002</v>
      </c>
      <c r="Z276" s="80">
        <v>49532.450857600001</v>
      </c>
      <c r="AA276" s="80">
        <v>309.10416070000002</v>
      </c>
      <c r="AB276" s="50">
        <f t="shared" si="33"/>
        <v>5650.7988752000019</v>
      </c>
      <c r="AC276" s="50">
        <f t="shared" si="34"/>
        <v>0</v>
      </c>
      <c r="AD276" s="51">
        <f t="shared" si="35"/>
        <v>7.8483317711111145</v>
      </c>
      <c r="AE276" s="51">
        <f t="shared" si="36"/>
        <v>0</v>
      </c>
    </row>
    <row r="277" spans="21:31">
      <c r="U277" s="49">
        <f t="shared" si="31"/>
        <v>5</v>
      </c>
      <c r="V277" s="49">
        <f t="shared" si="32"/>
        <v>2037</v>
      </c>
      <c r="W277" s="79">
        <v>50161</v>
      </c>
      <c r="X277" s="80">
        <v>1848.5396370000001</v>
      </c>
      <c r="Y277" s="80">
        <v>99.257717299999996</v>
      </c>
      <c r="Z277" s="80">
        <v>2598.7494329000001</v>
      </c>
      <c r="AA277" s="80">
        <v>99.257717299999996</v>
      </c>
      <c r="AB277" s="50">
        <f t="shared" si="33"/>
        <v>750.20979590000002</v>
      </c>
      <c r="AC277" s="50">
        <f t="shared" si="34"/>
        <v>0</v>
      </c>
      <c r="AD277" s="51">
        <f t="shared" si="35"/>
        <v>1.0083464998655913</v>
      </c>
      <c r="AE277" s="51">
        <f t="shared" si="36"/>
        <v>0</v>
      </c>
    </row>
    <row r="278" spans="21:31">
      <c r="U278" s="49">
        <f t="shared" si="31"/>
        <v>6</v>
      </c>
      <c r="V278" s="49">
        <f t="shared" si="32"/>
        <v>2037</v>
      </c>
      <c r="W278" s="79">
        <v>50192</v>
      </c>
      <c r="X278" s="80">
        <v>12986.113872399999</v>
      </c>
      <c r="Y278" s="80">
        <v>0</v>
      </c>
      <c r="Z278" s="80">
        <v>15424.485019</v>
      </c>
      <c r="AA278" s="80">
        <v>0</v>
      </c>
      <c r="AB278" s="50">
        <f t="shared" si="33"/>
        <v>2438.3711466000004</v>
      </c>
      <c r="AC278" s="50">
        <f t="shared" si="34"/>
        <v>0</v>
      </c>
      <c r="AD278" s="51">
        <f t="shared" si="35"/>
        <v>3.3866265925000008</v>
      </c>
      <c r="AE278" s="51">
        <f t="shared" si="36"/>
        <v>0</v>
      </c>
    </row>
    <row r="279" spans="21:31">
      <c r="U279" s="49">
        <f t="shared" si="31"/>
        <v>7</v>
      </c>
      <c r="V279" s="49">
        <f t="shared" si="32"/>
        <v>2037</v>
      </c>
      <c r="W279" s="79">
        <v>50222</v>
      </c>
      <c r="X279" s="80">
        <v>0</v>
      </c>
      <c r="Y279" s="80">
        <v>0</v>
      </c>
      <c r="Z279" s="80">
        <v>0</v>
      </c>
      <c r="AA279" s="80">
        <v>0</v>
      </c>
      <c r="AB279" s="50">
        <f t="shared" si="33"/>
        <v>0</v>
      </c>
      <c r="AC279" s="50">
        <f t="shared" si="34"/>
        <v>0</v>
      </c>
      <c r="AD279" s="51">
        <f t="shared" si="35"/>
        <v>0</v>
      </c>
      <c r="AE279" s="51">
        <f t="shared" si="36"/>
        <v>0</v>
      </c>
    </row>
    <row r="280" spans="21:31">
      <c r="U280" s="49">
        <f t="shared" si="31"/>
        <v>8</v>
      </c>
      <c r="V280" s="49">
        <f t="shared" si="32"/>
        <v>2037</v>
      </c>
      <c r="W280" s="79">
        <v>50253</v>
      </c>
      <c r="X280" s="80">
        <v>0</v>
      </c>
      <c r="Y280" s="80">
        <v>0</v>
      </c>
      <c r="Z280" s="80">
        <v>0</v>
      </c>
      <c r="AA280" s="80">
        <v>0</v>
      </c>
      <c r="AB280" s="50">
        <f t="shared" si="33"/>
        <v>0</v>
      </c>
      <c r="AC280" s="50">
        <f t="shared" si="34"/>
        <v>0</v>
      </c>
      <c r="AD280" s="51">
        <f t="shared" si="35"/>
        <v>0</v>
      </c>
      <c r="AE280" s="51">
        <f t="shared" si="36"/>
        <v>0</v>
      </c>
    </row>
    <row r="281" spans="21:31">
      <c r="U281" s="49">
        <f t="shared" si="31"/>
        <v>9</v>
      </c>
      <c r="V281" s="49">
        <f t="shared" si="32"/>
        <v>2037</v>
      </c>
      <c r="W281" s="79">
        <v>50284</v>
      </c>
      <c r="X281" s="80">
        <v>220.24389400000001</v>
      </c>
      <c r="Y281" s="80">
        <v>0</v>
      </c>
      <c r="Z281" s="80">
        <v>376.31874307999999</v>
      </c>
      <c r="AA281" s="80">
        <v>0</v>
      </c>
      <c r="AB281" s="50">
        <f t="shared" si="33"/>
        <v>156.07484907999998</v>
      </c>
      <c r="AC281" s="50">
        <f t="shared" si="34"/>
        <v>0</v>
      </c>
      <c r="AD281" s="51">
        <f t="shared" si="35"/>
        <v>0.21677062372222219</v>
      </c>
      <c r="AE281" s="51">
        <f t="shared" si="36"/>
        <v>0</v>
      </c>
    </row>
    <row r="282" spans="21:31">
      <c r="U282" s="49">
        <f t="shared" si="31"/>
        <v>10</v>
      </c>
      <c r="V282" s="49">
        <f t="shared" si="32"/>
        <v>2037</v>
      </c>
      <c r="W282" s="79">
        <v>50314</v>
      </c>
      <c r="X282" s="80">
        <v>292.58050350000002</v>
      </c>
      <c r="Y282" s="80">
        <v>0</v>
      </c>
      <c r="Z282" s="80">
        <v>756.55266059999997</v>
      </c>
      <c r="AA282" s="80">
        <v>0</v>
      </c>
      <c r="AB282" s="50">
        <f t="shared" si="33"/>
        <v>463.97215709999995</v>
      </c>
      <c r="AC282" s="50">
        <f t="shared" si="34"/>
        <v>0</v>
      </c>
      <c r="AD282" s="51">
        <f t="shared" si="35"/>
        <v>0.62361849072580644</v>
      </c>
      <c r="AE282" s="51">
        <f t="shared" si="36"/>
        <v>0</v>
      </c>
    </row>
    <row r="283" spans="21:31">
      <c r="U283" s="49">
        <f t="shared" si="31"/>
        <v>11</v>
      </c>
      <c r="V283" s="49">
        <f t="shared" si="32"/>
        <v>2037</v>
      </c>
      <c r="W283" s="79">
        <v>50345</v>
      </c>
      <c r="X283" s="80">
        <v>3.0675507400000002</v>
      </c>
      <c r="Y283" s="80">
        <v>0</v>
      </c>
      <c r="Z283" s="80">
        <v>65.406689999999998</v>
      </c>
      <c r="AA283" s="80">
        <v>0</v>
      </c>
      <c r="AB283" s="50">
        <f t="shared" si="33"/>
        <v>62.339139259999996</v>
      </c>
      <c r="AC283" s="50">
        <f t="shared" si="34"/>
        <v>0</v>
      </c>
      <c r="AD283" s="51">
        <f t="shared" si="35"/>
        <v>8.6582137861111103E-2</v>
      </c>
      <c r="AE283" s="51">
        <f t="shared" si="36"/>
        <v>0</v>
      </c>
    </row>
    <row r="284" spans="21:31">
      <c r="U284" s="49">
        <f t="shared" si="31"/>
        <v>12</v>
      </c>
      <c r="V284" s="49">
        <f t="shared" si="32"/>
        <v>2037</v>
      </c>
      <c r="W284" s="79">
        <v>50375</v>
      </c>
      <c r="X284" s="80">
        <v>0</v>
      </c>
      <c r="Y284" s="80">
        <v>0</v>
      </c>
      <c r="Z284" s="80">
        <v>0</v>
      </c>
      <c r="AA284" s="80">
        <v>0</v>
      </c>
      <c r="AB284" s="50">
        <f t="shared" si="33"/>
        <v>0</v>
      </c>
      <c r="AC284" s="50">
        <f t="shared" si="34"/>
        <v>0</v>
      </c>
      <c r="AD284" s="51">
        <f t="shared" si="35"/>
        <v>0</v>
      </c>
      <c r="AE284" s="51">
        <f t="shared" si="36"/>
        <v>0</v>
      </c>
    </row>
    <row r="285" spans="21:31">
      <c r="U285" s="49">
        <f t="shared" si="31"/>
        <v>1</v>
      </c>
      <c r="V285" s="49">
        <f t="shared" si="32"/>
        <v>2038</v>
      </c>
      <c r="W285" s="79">
        <v>50406</v>
      </c>
      <c r="X285" s="80">
        <v>0</v>
      </c>
      <c r="Y285" s="80">
        <v>0</v>
      </c>
      <c r="Z285" s="80">
        <v>0</v>
      </c>
      <c r="AA285" s="80">
        <v>0</v>
      </c>
      <c r="AB285" s="50">
        <f t="shared" si="33"/>
        <v>0</v>
      </c>
      <c r="AC285" s="50">
        <f t="shared" si="34"/>
        <v>0</v>
      </c>
      <c r="AD285" s="51">
        <f t="shared" si="35"/>
        <v>0</v>
      </c>
      <c r="AE285" s="51">
        <f t="shared" si="36"/>
        <v>0</v>
      </c>
    </row>
    <row r="286" spans="21:31">
      <c r="U286" s="49">
        <f t="shared" si="31"/>
        <v>2</v>
      </c>
      <c r="V286" s="49">
        <f t="shared" si="32"/>
        <v>2038</v>
      </c>
      <c r="W286" s="79">
        <v>50437</v>
      </c>
      <c r="X286" s="80">
        <v>0</v>
      </c>
      <c r="Y286" s="80">
        <v>0</v>
      </c>
      <c r="Z286" s="80">
        <v>0</v>
      </c>
      <c r="AA286" s="80">
        <v>0</v>
      </c>
      <c r="AB286" s="50">
        <f t="shared" si="33"/>
        <v>0</v>
      </c>
      <c r="AC286" s="50">
        <f t="shared" si="34"/>
        <v>0</v>
      </c>
      <c r="AD286" s="51">
        <f t="shared" si="35"/>
        <v>0</v>
      </c>
      <c r="AE286" s="51">
        <f t="shared" si="36"/>
        <v>0</v>
      </c>
    </row>
    <row r="287" spans="21:31">
      <c r="U287" s="49">
        <f t="shared" si="31"/>
        <v>3</v>
      </c>
      <c r="V287" s="49">
        <f t="shared" si="32"/>
        <v>2038</v>
      </c>
      <c r="W287" s="79">
        <v>50465</v>
      </c>
      <c r="X287" s="80">
        <v>6049.2679525399999</v>
      </c>
      <c r="Y287" s="80">
        <v>0.74940110000000004</v>
      </c>
      <c r="Z287" s="80">
        <v>7779.8335829999996</v>
      </c>
      <c r="AA287" s="80">
        <v>0.74940110000000004</v>
      </c>
      <c r="AB287" s="50">
        <f t="shared" si="33"/>
        <v>1730.5656304599997</v>
      </c>
      <c r="AC287" s="50">
        <f t="shared" si="34"/>
        <v>0</v>
      </c>
      <c r="AD287" s="51">
        <f t="shared" si="35"/>
        <v>2.3260290731989244</v>
      </c>
      <c r="AE287" s="51">
        <f t="shared" si="36"/>
        <v>0</v>
      </c>
    </row>
    <row r="288" spans="21:31">
      <c r="U288" s="49">
        <f t="shared" si="31"/>
        <v>4</v>
      </c>
      <c r="V288" s="49">
        <f t="shared" si="32"/>
        <v>2038</v>
      </c>
      <c r="W288" s="79">
        <v>50496</v>
      </c>
      <c r="X288" s="80">
        <v>37175.623352360002</v>
      </c>
      <c r="Y288" s="80">
        <v>0</v>
      </c>
      <c r="Z288" s="80">
        <v>42505.825561199999</v>
      </c>
      <c r="AA288" s="80">
        <v>0</v>
      </c>
      <c r="AB288" s="50">
        <f t="shared" si="33"/>
        <v>5330.2022088399972</v>
      </c>
      <c r="AC288" s="50">
        <f t="shared" si="34"/>
        <v>0</v>
      </c>
      <c r="AD288" s="51">
        <f t="shared" si="35"/>
        <v>7.4030586233888851</v>
      </c>
      <c r="AE288" s="51">
        <f t="shared" si="36"/>
        <v>0</v>
      </c>
    </row>
    <row r="289" spans="21:31">
      <c r="U289" s="49">
        <f t="shared" si="31"/>
        <v>5</v>
      </c>
      <c r="V289" s="49">
        <f t="shared" si="32"/>
        <v>2038</v>
      </c>
      <c r="W289" s="79">
        <v>50526</v>
      </c>
      <c r="X289" s="80">
        <v>676.69639370000004</v>
      </c>
      <c r="Y289" s="80">
        <v>106.30634360000001</v>
      </c>
      <c r="Z289" s="80">
        <v>1194.0589983</v>
      </c>
      <c r="AA289" s="80">
        <v>106.30634360000001</v>
      </c>
      <c r="AB289" s="50">
        <f t="shared" si="33"/>
        <v>517.36260459999994</v>
      </c>
      <c r="AC289" s="50">
        <f t="shared" si="34"/>
        <v>0</v>
      </c>
      <c r="AD289" s="51">
        <f t="shared" si="35"/>
        <v>0.69537984489247295</v>
      </c>
      <c r="AE289" s="51">
        <f t="shared" si="36"/>
        <v>0</v>
      </c>
    </row>
    <row r="290" spans="21:31">
      <c r="U290" s="49">
        <f t="shared" si="31"/>
        <v>6</v>
      </c>
      <c r="V290" s="49">
        <f t="shared" si="32"/>
        <v>2038</v>
      </c>
      <c r="W290" s="79">
        <v>50557</v>
      </c>
      <c r="X290" s="80">
        <v>12907.885372500001</v>
      </c>
      <c r="Y290" s="80">
        <v>0</v>
      </c>
      <c r="Z290" s="80">
        <v>15088.7684015</v>
      </c>
      <c r="AA290" s="80">
        <v>0</v>
      </c>
      <c r="AB290" s="50">
        <f t="shared" si="33"/>
        <v>2180.8830289999987</v>
      </c>
      <c r="AC290" s="50">
        <f t="shared" si="34"/>
        <v>0</v>
      </c>
      <c r="AD290" s="51">
        <f t="shared" si="35"/>
        <v>3.0290042069444425</v>
      </c>
      <c r="AE290" s="51">
        <f t="shared" si="36"/>
        <v>0</v>
      </c>
    </row>
    <row r="291" spans="21:31">
      <c r="U291" s="49">
        <f t="shared" si="31"/>
        <v>7</v>
      </c>
      <c r="V291" s="49">
        <f t="shared" si="32"/>
        <v>2038</v>
      </c>
      <c r="W291" s="79">
        <v>50587</v>
      </c>
      <c r="X291" s="80">
        <v>0</v>
      </c>
      <c r="Y291" s="80">
        <v>0</v>
      </c>
      <c r="Z291" s="80">
        <v>3.3067856</v>
      </c>
      <c r="AA291" s="80">
        <v>0</v>
      </c>
      <c r="AB291" s="50">
        <f t="shared" si="33"/>
        <v>3.3067856</v>
      </c>
      <c r="AC291" s="50">
        <f t="shared" si="34"/>
        <v>0</v>
      </c>
      <c r="AD291" s="51">
        <f t="shared" si="35"/>
        <v>4.4446043010752685E-3</v>
      </c>
      <c r="AE291" s="51">
        <f t="shared" si="36"/>
        <v>0</v>
      </c>
    </row>
    <row r="292" spans="21:31">
      <c r="U292" s="49">
        <f t="shared" si="31"/>
        <v>8</v>
      </c>
      <c r="V292" s="49">
        <f t="shared" si="32"/>
        <v>2038</v>
      </c>
      <c r="W292" s="79">
        <v>50618</v>
      </c>
      <c r="X292" s="80">
        <v>0</v>
      </c>
      <c r="Y292" s="80">
        <v>0</v>
      </c>
      <c r="Z292" s="80">
        <v>0</v>
      </c>
      <c r="AA292" s="80">
        <v>0</v>
      </c>
      <c r="AB292" s="50">
        <f t="shared" si="33"/>
        <v>0</v>
      </c>
      <c r="AC292" s="50">
        <f t="shared" si="34"/>
        <v>0</v>
      </c>
      <c r="AD292" s="51">
        <f t="shared" si="35"/>
        <v>0</v>
      </c>
      <c r="AE292" s="51">
        <f t="shared" si="36"/>
        <v>0</v>
      </c>
    </row>
    <row r="293" spans="21:31">
      <c r="U293" s="49">
        <f t="shared" si="31"/>
        <v>9</v>
      </c>
      <c r="V293" s="49">
        <f t="shared" si="32"/>
        <v>2038</v>
      </c>
      <c r="W293" s="79">
        <v>50649</v>
      </c>
      <c r="X293" s="80">
        <v>263.125246</v>
      </c>
      <c r="Y293" s="80">
        <v>0</v>
      </c>
      <c r="Z293" s="80">
        <v>462.68151769999997</v>
      </c>
      <c r="AA293" s="80">
        <v>0</v>
      </c>
      <c r="AB293" s="50">
        <f t="shared" si="33"/>
        <v>199.55627169999997</v>
      </c>
      <c r="AC293" s="50">
        <f t="shared" si="34"/>
        <v>0</v>
      </c>
      <c r="AD293" s="51">
        <f t="shared" si="35"/>
        <v>0.27716148847222216</v>
      </c>
      <c r="AE293" s="51">
        <f t="shared" si="36"/>
        <v>0</v>
      </c>
    </row>
    <row r="294" spans="21:31">
      <c r="U294" s="49">
        <f t="shared" si="31"/>
        <v>10</v>
      </c>
      <c r="V294" s="49">
        <f t="shared" si="32"/>
        <v>2038</v>
      </c>
      <c r="W294" s="79">
        <v>50679</v>
      </c>
      <c r="X294" s="80">
        <v>552.81617740000002</v>
      </c>
      <c r="Y294" s="80">
        <v>0</v>
      </c>
      <c r="Z294" s="80">
        <v>920.68324440000004</v>
      </c>
      <c r="AA294" s="80">
        <v>0</v>
      </c>
      <c r="AB294" s="50">
        <f t="shared" si="33"/>
        <v>367.86706700000002</v>
      </c>
      <c r="AC294" s="50">
        <f t="shared" si="34"/>
        <v>0</v>
      </c>
      <c r="AD294" s="51">
        <f t="shared" si="35"/>
        <v>0.49444498252688179</v>
      </c>
      <c r="AE294" s="51">
        <f t="shared" si="36"/>
        <v>0</v>
      </c>
    </row>
    <row r="295" spans="21:31">
      <c r="U295" s="49">
        <f t="shared" si="31"/>
        <v>11</v>
      </c>
      <c r="V295" s="49">
        <f t="shared" si="32"/>
        <v>2038</v>
      </c>
      <c r="W295" s="79">
        <v>50710</v>
      </c>
      <c r="X295" s="80">
        <v>0</v>
      </c>
      <c r="Y295" s="80">
        <v>0</v>
      </c>
      <c r="Z295" s="80">
        <v>0</v>
      </c>
      <c r="AA295" s="80">
        <v>0</v>
      </c>
      <c r="AB295" s="50">
        <f t="shared" si="33"/>
        <v>0</v>
      </c>
      <c r="AC295" s="50">
        <f t="shared" si="34"/>
        <v>0</v>
      </c>
      <c r="AD295" s="51">
        <f t="shared" si="35"/>
        <v>0</v>
      </c>
      <c r="AE295" s="51">
        <f t="shared" si="36"/>
        <v>0</v>
      </c>
    </row>
    <row r="296" spans="21:31">
      <c r="U296" s="49">
        <f t="shared" si="31"/>
        <v>12</v>
      </c>
      <c r="V296" s="49">
        <f t="shared" si="32"/>
        <v>2038</v>
      </c>
      <c r="W296" s="79">
        <v>50740</v>
      </c>
      <c r="X296" s="80">
        <v>14.8139115</v>
      </c>
      <c r="Y296" s="80">
        <v>0</v>
      </c>
      <c r="Z296" s="80">
        <v>236.68532529999999</v>
      </c>
      <c r="AA296" s="80">
        <v>0</v>
      </c>
      <c r="AB296" s="50">
        <f t="shared" si="33"/>
        <v>221.8714138</v>
      </c>
      <c r="AC296" s="50">
        <f t="shared" si="34"/>
        <v>0</v>
      </c>
      <c r="AD296" s="51">
        <f t="shared" si="35"/>
        <v>0.29821426586021504</v>
      </c>
      <c r="AE296" s="51">
        <f t="shared" si="36"/>
        <v>0</v>
      </c>
    </row>
    <row r="297" spans="21:31">
      <c r="W297" s="79" t="s">
        <v>19</v>
      </c>
      <c r="X297" s="80">
        <v>2947582.7095243614</v>
      </c>
      <c r="Y297" s="80">
        <v>46972.629184579004</v>
      </c>
      <c r="Z297" s="80">
        <v>3550935.1697326442</v>
      </c>
      <c r="AA297" s="80">
        <v>46961.824111578993</v>
      </c>
      <c r="AB297" s="50">
        <f t="shared" si="33"/>
        <v>603352.46020828281</v>
      </c>
      <c r="AC297" s="50">
        <f t="shared" si="34"/>
        <v>-10.805073000010452</v>
      </c>
      <c r="AD297" s="51"/>
      <c r="AE297" s="51"/>
    </row>
  </sheetData>
  <conditionalFormatting pivot="1" sqref="H9:S3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25" right="0.25" top="0.75" bottom="0.75" header="0.3" footer="0.3"/>
  <pageSetup fitToHeight="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53"/>
  <sheetViews>
    <sheetView zoomScale="85" zoomScaleNormal="85" workbookViewId="0">
      <pane xSplit="2" ySplit="1" topLeftCell="C2" activePane="bottomRight" state="frozen"/>
      <selection activeCell="B40" sqref="B40"/>
      <selection pane="topRight" activeCell="B40" sqref="B40"/>
      <selection pane="bottomLeft" activeCell="B40" sqref="B40"/>
      <selection pane="bottomRight" activeCell="W16" sqref="W16"/>
    </sheetView>
  </sheetViews>
  <sheetFormatPr defaultRowHeight="15"/>
  <cols>
    <col min="1" max="1" width="3.5703125" style="49" customWidth="1"/>
    <col min="2" max="2" width="11.85546875" style="49" customWidth="1"/>
    <col min="3" max="3" width="9.140625" style="49"/>
    <col min="4" max="4" width="10.5703125" style="49" customWidth="1"/>
    <col min="5" max="5" width="9.28515625" style="49" customWidth="1"/>
    <col min="6" max="7" width="9.28515625" style="49" hidden="1" customWidth="1"/>
    <col min="8" max="8" width="11.5703125" style="49" hidden="1" customWidth="1"/>
    <col min="9" max="11" width="9.5703125" style="49" hidden="1" customWidth="1"/>
    <col min="12" max="12" width="22.5703125" style="49" customWidth="1"/>
    <col min="13" max="15" width="9.28515625" style="49" hidden="1" customWidth="1"/>
    <col min="16" max="16" width="11.5703125" style="49" hidden="1" customWidth="1"/>
    <col min="17" max="19" width="9.28515625" style="49" hidden="1" customWidth="1"/>
    <col min="20" max="20" width="20" style="49" customWidth="1"/>
    <col min="21" max="21" width="12" style="49" customWidth="1"/>
    <col min="22" max="16384" width="9.140625" style="49"/>
  </cols>
  <sheetData>
    <row r="1" spans="2:21">
      <c r="B1" s="78" t="s">
        <v>33</v>
      </c>
      <c r="C1" s="78" t="s">
        <v>32</v>
      </c>
      <c r="D1" s="78" t="s">
        <v>49</v>
      </c>
      <c r="E1" s="78" t="s">
        <v>49</v>
      </c>
      <c r="F1" s="78" t="s">
        <v>49</v>
      </c>
      <c r="G1" s="78" t="s">
        <v>49</v>
      </c>
      <c r="H1" s="78" t="s">
        <v>49</v>
      </c>
      <c r="I1" s="78" t="s">
        <v>49</v>
      </c>
      <c r="J1" s="78" t="s">
        <v>49</v>
      </c>
      <c r="K1" s="78" t="s">
        <v>49</v>
      </c>
      <c r="L1" s="78" t="s">
        <v>31</v>
      </c>
      <c r="M1" s="78" t="s">
        <v>49</v>
      </c>
      <c r="N1" s="78" t="s">
        <v>49</v>
      </c>
      <c r="O1" s="78" t="s">
        <v>49</v>
      </c>
      <c r="P1" s="78" t="s">
        <v>49</v>
      </c>
      <c r="Q1" s="78" t="s">
        <v>49</v>
      </c>
      <c r="R1" s="78" t="s">
        <v>49</v>
      </c>
      <c r="S1" s="78" t="s">
        <v>49</v>
      </c>
      <c r="T1" s="78" t="s">
        <v>30</v>
      </c>
      <c r="U1" s="78" t="s">
        <v>43</v>
      </c>
    </row>
    <row r="2" spans="2:21">
      <c r="B2" s="75">
        <v>42005</v>
      </c>
      <c r="C2" t="s">
        <v>24</v>
      </c>
      <c r="D2">
        <v>0</v>
      </c>
      <c r="E2">
        <v>0</v>
      </c>
      <c r="F2">
        <v>0</v>
      </c>
      <c r="G2">
        <v>0</v>
      </c>
      <c r="H2">
        <v>801431.87603000004</v>
      </c>
      <c r="I2">
        <v>1077.1933817607501</v>
      </c>
      <c r="J2">
        <v>1000.0356399999999</v>
      </c>
      <c r="K2">
        <v>1150</v>
      </c>
      <c r="L2">
        <v>4412.3937757900003</v>
      </c>
      <c r="M2">
        <v>5.9306367954166603</v>
      </c>
      <c r="N2">
        <v>0</v>
      </c>
      <c r="O2">
        <v>122.71829</v>
      </c>
      <c r="P2">
        <v>123309.61963</v>
      </c>
      <c r="Q2">
        <v>165.73873606182701</v>
      </c>
      <c r="R2">
        <v>137.71654000000001</v>
      </c>
      <c r="S2">
        <v>205.84639999999999</v>
      </c>
      <c r="T2" s="81" t="s">
        <v>45</v>
      </c>
      <c r="U2" s="82"/>
    </row>
    <row r="3" spans="2:21">
      <c r="B3" s="75">
        <v>42005</v>
      </c>
      <c r="C3" t="s">
        <v>23</v>
      </c>
      <c r="D3">
        <v>57317.346141000002</v>
      </c>
      <c r="E3">
        <v>77.039443737903198</v>
      </c>
      <c r="F3">
        <v>51.334156</v>
      </c>
      <c r="G3">
        <v>97.522819999999996</v>
      </c>
      <c r="H3">
        <v>786901.10291000002</v>
      </c>
      <c r="I3">
        <v>1057.6627727284899</v>
      </c>
      <c r="J3">
        <v>1000.60547</v>
      </c>
      <c r="K3">
        <v>1199.6439</v>
      </c>
      <c r="L3">
        <v>0</v>
      </c>
      <c r="M3">
        <v>0</v>
      </c>
      <c r="N3">
        <v>0</v>
      </c>
      <c r="O3">
        <v>0</v>
      </c>
      <c r="P3">
        <v>64133.895729999997</v>
      </c>
      <c r="Q3">
        <v>86.201472755376301</v>
      </c>
      <c r="R3">
        <v>64.430859999999996</v>
      </c>
      <c r="S3">
        <v>105.82899999999999</v>
      </c>
      <c r="T3" s="81" t="s">
        <v>45</v>
      </c>
      <c r="U3" s="82"/>
    </row>
    <row r="4" spans="2:21">
      <c r="B4" s="75">
        <v>42036</v>
      </c>
      <c r="C4" t="s">
        <v>24</v>
      </c>
      <c r="D4">
        <v>0</v>
      </c>
      <c r="E4">
        <v>0</v>
      </c>
      <c r="F4">
        <v>0</v>
      </c>
      <c r="G4">
        <v>0</v>
      </c>
      <c r="H4">
        <v>721454.81851999997</v>
      </c>
      <c r="I4">
        <v>1073.5934799404699</v>
      </c>
      <c r="J4">
        <v>1000.3113</v>
      </c>
      <c r="K4">
        <v>1150</v>
      </c>
      <c r="L4">
        <v>2809.0145017999998</v>
      </c>
      <c r="M4">
        <v>4.18008110386904</v>
      </c>
      <c r="N4">
        <v>0</v>
      </c>
      <c r="O4">
        <v>100.430756</v>
      </c>
      <c r="P4">
        <v>109677.60215000001</v>
      </c>
      <c r="Q4">
        <v>163.21071748511901</v>
      </c>
      <c r="R4">
        <v>133.30124000000001</v>
      </c>
      <c r="S4">
        <v>196.55438000000001</v>
      </c>
      <c r="T4" s="81" t="s">
        <v>45</v>
      </c>
      <c r="U4" s="82"/>
    </row>
    <row r="5" spans="2:21">
      <c r="B5" s="75">
        <v>42036</v>
      </c>
      <c r="C5" t="s">
        <v>23</v>
      </c>
      <c r="D5">
        <v>44009.555044000001</v>
      </c>
      <c r="E5">
        <v>65.490409291666595</v>
      </c>
      <c r="F5">
        <v>47.858960000000003</v>
      </c>
      <c r="G5">
        <v>80.053370000000001</v>
      </c>
      <c r="H5">
        <v>709121.15856999997</v>
      </c>
      <c r="I5">
        <v>1055.2398193005899</v>
      </c>
      <c r="J5">
        <v>1000.0399</v>
      </c>
      <c r="K5">
        <v>1188.5262</v>
      </c>
      <c r="L5">
        <v>6.8672447500000002</v>
      </c>
      <c r="M5">
        <v>1.0219114211309501E-2</v>
      </c>
      <c r="N5">
        <v>0</v>
      </c>
      <c r="O5">
        <v>6.3163605</v>
      </c>
      <c r="P5">
        <v>51366.867482000001</v>
      </c>
      <c r="Q5">
        <v>76.438790895833307</v>
      </c>
      <c r="R5">
        <v>62.08202</v>
      </c>
      <c r="S5">
        <v>91.948580000000007</v>
      </c>
      <c r="T5" s="81" t="s">
        <v>45</v>
      </c>
      <c r="U5" s="82"/>
    </row>
    <row r="6" spans="2:21">
      <c r="B6" s="75">
        <v>42064</v>
      </c>
      <c r="C6" t="s">
        <v>24</v>
      </c>
      <c r="D6">
        <v>0</v>
      </c>
      <c r="E6">
        <v>0</v>
      </c>
      <c r="F6">
        <v>0</v>
      </c>
      <c r="G6">
        <v>0</v>
      </c>
      <c r="H6">
        <v>795483.33892999997</v>
      </c>
      <c r="I6">
        <v>1069.1980361962301</v>
      </c>
      <c r="J6">
        <v>1000.33203</v>
      </c>
      <c r="K6">
        <v>1150</v>
      </c>
      <c r="L6">
        <v>7129.1155436500003</v>
      </c>
      <c r="M6">
        <v>9.5821445479166591</v>
      </c>
      <c r="N6">
        <v>0</v>
      </c>
      <c r="O6">
        <v>206.40561</v>
      </c>
      <c r="P6">
        <v>114739.01153600001</v>
      </c>
      <c r="Q6">
        <v>154.21910152688099</v>
      </c>
      <c r="R6">
        <v>120.20386000000001</v>
      </c>
      <c r="S6">
        <v>191.97185999999999</v>
      </c>
      <c r="T6" s="81" t="s">
        <v>45</v>
      </c>
      <c r="U6" s="82"/>
    </row>
    <row r="7" spans="2:21">
      <c r="B7" s="75">
        <v>42064</v>
      </c>
      <c r="C7" t="s">
        <v>23</v>
      </c>
      <c r="D7">
        <v>44613.905723999997</v>
      </c>
      <c r="E7">
        <v>59.964927048386997</v>
      </c>
      <c r="F7">
        <v>41.097411999999998</v>
      </c>
      <c r="G7">
        <v>76.618499999999997</v>
      </c>
      <c r="H7">
        <v>782365.09657000005</v>
      </c>
      <c r="I7">
        <v>1051.5659900134399</v>
      </c>
      <c r="J7">
        <v>1000.1056</v>
      </c>
      <c r="K7">
        <v>1225</v>
      </c>
      <c r="L7">
        <v>840.0949038</v>
      </c>
      <c r="M7">
        <v>1.12915981693548</v>
      </c>
      <c r="N7">
        <v>0</v>
      </c>
      <c r="O7">
        <v>123.03247</v>
      </c>
      <c r="P7">
        <v>52572.166206000002</v>
      </c>
      <c r="Q7">
        <v>70.661513717741897</v>
      </c>
      <c r="R7">
        <v>54.541699999999999</v>
      </c>
      <c r="S7">
        <v>88.506065000000007</v>
      </c>
      <c r="T7" s="81" t="s">
        <v>45</v>
      </c>
      <c r="U7" s="82"/>
    </row>
    <row r="8" spans="2:21">
      <c r="B8" s="75">
        <v>42095</v>
      </c>
      <c r="C8" t="s">
        <v>24</v>
      </c>
      <c r="D8">
        <v>0</v>
      </c>
      <c r="E8">
        <v>0</v>
      </c>
      <c r="F8">
        <v>0</v>
      </c>
      <c r="G8">
        <v>0</v>
      </c>
      <c r="H8">
        <v>762445.77442000003</v>
      </c>
      <c r="I8">
        <v>1058.9524644722201</v>
      </c>
      <c r="J8">
        <v>1000.32104</v>
      </c>
      <c r="K8">
        <v>1150</v>
      </c>
      <c r="L8">
        <v>45484.040546600001</v>
      </c>
      <c r="M8">
        <v>63.172278536944397</v>
      </c>
      <c r="N8">
        <v>0</v>
      </c>
      <c r="O8">
        <v>273.22354000000001</v>
      </c>
      <c r="P8">
        <v>100298.27074000001</v>
      </c>
      <c r="Q8">
        <v>139.30315380555501</v>
      </c>
      <c r="R8">
        <v>115.56317</v>
      </c>
      <c r="S8">
        <v>164.74089000000001</v>
      </c>
      <c r="T8" s="81" t="s">
        <v>45</v>
      </c>
      <c r="U8" s="82"/>
    </row>
    <row r="9" spans="2:21">
      <c r="B9" s="75">
        <v>42095</v>
      </c>
      <c r="C9" t="s">
        <v>23</v>
      </c>
      <c r="D9">
        <v>39296.402216000002</v>
      </c>
      <c r="E9">
        <v>54.578336411111103</v>
      </c>
      <c r="F9">
        <v>37.721313000000002</v>
      </c>
      <c r="G9">
        <v>72.273949999999999</v>
      </c>
      <c r="H9">
        <v>756268.63304999995</v>
      </c>
      <c r="I9">
        <v>1050.37310145833</v>
      </c>
      <c r="J9">
        <v>1000.1342</v>
      </c>
      <c r="K9">
        <v>1223.5786000000001</v>
      </c>
      <c r="L9">
        <v>1642.2140833999999</v>
      </c>
      <c r="M9">
        <v>2.2808528936111099</v>
      </c>
      <c r="N9">
        <v>0</v>
      </c>
      <c r="O9">
        <v>107.41829</v>
      </c>
      <c r="P9">
        <v>46921.796434000004</v>
      </c>
      <c r="Q9">
        <v>65.169161713888798</v>
      </c>
      <c r="R9">
        <v>50.285080000000001</v>
      </c>
      <c r="S9">
        <v>83.126949999999994</v>
      </c>
      <c r="T9" s="81" t="s">
        <v>45</v>
      </c>
      <c r="U9" s="82"/>
    </row>
    <row r="10" spans="2:21">
      <c r="B10" s="75">
        <v>42125</v>
      </c>
      <c r="C10" t="s">
        <v>24</v>
      </c>
      <c r="D10">
        <v>0</v>
      </c>
      <c r="E10">
        <v>0</v>
      </c>
      <c r="F10">
        <v>0</v>
      </c>
      <c r="G10">
        <v>0</v>
      </c>
      <c r="H10">
        <v>798011.39685000002</v>
      </c>
      <c r="I10">
        <v>1072.5959635080601</v>
      </c>
      <c r="J10">
        <v>1000.251</v>
      </c>
      <c r="K10">
        <v>1150</v>
      </c>
      <c r="L10">
        <v>21611.5072062</v>
      </c>
      <c r="M10">
        <v>29.047724739516099</v>
      </c>
      <c r="N10">
        <v>0</v>
      </c>
      <c r="O10">
        <v>225.93935999999999</v>
      </c>
      <c r="P10">
        <v>112350.17346400001</v>
      </c>
      <c r="Q10">
        <v>151.00829766666601</v>
      </c>
      <c r="R10">
        <v>114.81009</v>
      </c>
      <c r="S10">
        <v>189.32532</v>
      </c>
      <c r="T10" s="81" t="s">
        <v>45</v>
      </c>
      <c r="U10" s="82"/>
    </row>
    <row r="11" spans="2:21">
      <c r="B11" s="75">
        <v>42125</v>
      </c>
      <c r="C11" t="s">
        <v>23</v>
      </c>
      <c r="D11">
        <v>39539.482339000002</v>
      </c>
      <c r="E11">
        <v>53.144465509408597</v>
      </c>
      <c r="F11">
        <v>36.312744000000002</v>
      </c>
      <c r="G11">
        <v>69.090850000000003</v>
      </c>
      <c r="H11">
        <v>777317.67486000003</v>
      </c>
      <c r="I11">
        <v>1044.7818210483799</v>
      </c>
      <c r="J11">
        <v>1000.006</v>
      </c>
      <c r="K11">
        <v>1203.7783999999999</v>
      </c>
      <c r="L11">
        <v>0</v>
      </c>
      <c r="M11">
        <v>0</v>
      </c>
      <c r="N11">
        <v>0</v>
      </c>
      <c r="O11">
        <v>0</v>
      </c>
      <c r="P11">
        <v>47680.877337999998</v>
      </c>
      <c r="Q11">
        <v>64.087200723118201</v>
      </c>
      <c r="R11">
        <v>50.779297</v>
      </c>
      <c r="S11">
        <v>79.739500000000007</v>
      </c>
      <c r="T11" s="81" t="s">
        <v>45</v>
      </c>
      <c r="U11" s="82"/>
    </row>
    <row r="12" spans="2:21">
      <c r="B12" s="75">
        <v>42156</v>
      </c>
      <c r="C12" t="s">
        <v>24</v>
      </c>
      <c r="D12">
        <v>0</v>
      </c>
      <c r="E12">
        <v>0</v>
      </c>
      <c r="F12">
        <v>0</v>
      </c>
      <c r="G12">
        <v>0</v>
      </c>
      <c r="H12">
        <v>780332.97675999999</v>
      </c>
      <c r="I12">
        <v>1083.7958010555501</v>
      </c>
      <c r="J12">
        <v>1000.3393600000001</v>
      </c>
      <c r="K12">
        <v>1150</v>
      </c>
      <c r="L12">
        <v>17724.011272010001</v>
      </c>
      <c r="M12">
        <v>24.616682322236102</v>
      </c>
      <c r="N12">
        <v>0</v>
      </c>
      <c r="O12">
        <v>231.65671</v>
      </c>
      <c r="P12">
        <v>117059.996141</v>
      </c>
      <c r="Q12">
        <v>162.58332797361101</v>
      </c>
      <c r="R12">
        <v>123.188446</v>
      </c>
      <c r="S12">
        <v>208.13025999999999</v>
      </c>
      <c r="T12" s="81" t="s">
        <v>45</v>
      </c>
      <c r="U12" s="82"/>
    </row>
    <row r="13" spans="2:21">
      <c r="B13" s="75">
        <v>42156</v>
      </c>
      <c r="C13" t="s">
        <v>23</v>
      </c>
      <c r="D13">
        <v>40615.786822000002</v>
      </c>
      <c r="E13">
        <v>56.410815030555497</v>
      </c>
      <c r="F13">
        <v>37.145091999999998</v>
      </c>
      <c r="G13">
        <v>72.651139999999998</v>
      </c>
      <c r="H13">
        <v>752375.63453000004</v>
      </c>
      <c r="I13">
        <v>1044.96615906944</v>
      </c>
      <c r="J13">
        <v>1000.0268600000001</v>
      </c>
      <c r="K13">
        <v>1184.8794</v>
      </c>
      <c r="L13">
        <v>0</v>
      </c>
      <c r="M13">
        <v>0</v>
      </c>
      <c r="N13">
        <v>0</v>
      </c>
      <c r="O13">
        <v>0</v>
      </c>
      <c r="P13">
        <v>48575.591163999998</v>
      </c>
      <c r="Q13">
        <v>67.466098838888797</v>
      </c>
      <c r="R13">
        <v>52.636448000000001</v>
      </c>
      <c r="S13">
        <v>82.651139999999998</v>
      </c>
      <c r="T13" s="81" t="s">
        <v>45</v>
      </c>
      <c r="U13" s="82"/>
    </row>
    <row r="14" spans="2:21">
      <c r="B14" s="75">
        <v>42186</v>
      </c>
      <c r="C14" t="s">
        <v>24</v>
      </c>
      <c r="D14">
        <v>0</v>
      </c>
      <c r="E14">
        <v>0</v>
      </c>
      <c r="F14">
        <v>0</v>
      </c>
      <c r="G14">
        <v>0</v>
      </c>
      <c r="H14">
        <v>812071.74879999994</v>
      </c>
      <c r="I14">
        <v>1091.4942860215001</v>
      </c>
      <c r="J14">
        <v>1000.6865</v>
      </c>
      <c r="K14">
        <v>1150</v>
      </c>
      <c r="L14">
        <v>16.860931000000001</v>
      </c>
      <c r="M14">
        <v>2.2662541666666602E-2</v>
      </c>
      <c r="N14">
        <v>0</v>
      </c>
      <c r="O14">
        <v>15.679976999999999</v>
      </c>
      <c r="P14">
        <v>132842.95606999999</v>
      </c>
      <c r="Q14">
        <v>178.552360309139</v>
      </c>
      <c r="R14">
        <v>134.21656999999999</v>
      </c>
      <c r="S14">
        <v>217.56769</v>
      </c>
      <c r="T14" s="81" t="s">
        <v>45</v>
      </c>
      <c r="U14" s="82"/>
    </row>
    <row r="15" spans="2:21">
      <c r="B15" s="75">
        <v>42186</v>
      </c>
      <c r="C15" t="s">
        <v>23</v>
      </c>
      <c r="D15">
        <v>49548.632942999997</v>
      </c>
      <c r="E15">
        <v>66.597624923387002</v>
      </c>
      <c r="F15">
        <v>44.248829999999998</v>
      </c>
      <c r="G15">
        <v>87.823070000000001</v>
      </c>
      <c r="H15">
        <v>790622.53751000005</v>
      </c>
      <c r="I15">
        <v>1062.6647009543001</v>
      </c>
      <c r="J15">
        <v>1000.08124</v>
      </c>
      <c r="K15">
        <v>1225</v>
      </c>
      <c r="L15">
        <v>0</v>
      </c>
      <c r="M15">
        <v>0</v>
      </c>
      <c r="N15">
        <v>0</v>
      </c>
      <c r="O15">
        <v>0</v>
      </c>
      <c r="P15">
        <v>57917.977513999998</v>
      </c>
      <c r="Q15">
        <v>77.846743970430097</v>
      </c>
      <c r="R15">
        <v>59.198509999999999</v>
      </c>
      <c r="S15">
        <v>97.823070000000001</v>
      </c>
      <c r="T15" s="81" t="s">
        <v>45</v>
      </c>
      <c r="U15" s="82"/>
    </row>
    <row r="16" spans="2:21">
      <c r="B16" s="75">
        <v>42217</v>
      </c>
      <c r="C16" t="s">
        <v>24</v>
      </c>
      <c r="D16">
        <v>0</v>
      </c>
      <c r="E16">
        <v>0</v>
      </c>
      <c r="F16">
        <v>0</v>
      </c>
      <c r="G16">
        <v>0</v>
      </c>
      <c r="H16">
        <v>811056.81099999999</v>
      </c>
      <c r="I16">
        <v>1090.1301223118201</v>
      </c>
      <c r="J16">
        <v>1000.97876</v>
      </c>
      <c r="K16">
        <v>1150</v>
      </c>
      <c r="L16">
        <v>155.80638250000001</v>
      </c>
      <c r="M16">
        <v>0.209417180779569</v>
      </c>
      <c r="N16">
        <v>0</v>
      </c>
      <c r="O16">
        <v>65.976410000000001</v>
      </c>
      <c r="P16">
        <v>130200.02996</v>
      </c>
      <c r="Q16">
        <v>175.000040268817</v>
      </c>
      <c r="R16">
        <v>132.19862000000001</v>
      </c>
      <c r="S16">
        <v>212.56533999999999</v>
      </c>
      <c r="T16" s="81" t="s">
        <v>45</v>
      </c>
      <c r="U16" s="82"/>
    </row>
    <row r="17" spans="2:21">
      <c r="B17" s="75">
        <v>42217</v>
      </c>
      <c r="C17" t="s">
        <v>23</v>
      </c>
      <c r="D17">
        <v>50480.163135000003</v>
      </c>
      <c r="E17">
        <v>67.849681633064506</v>
      </c>
      <c r="F17">
        <v>42.477393999999997</v>
      </c>
      <c r="G17">
        <v>86.087599999999995</v>
      </c>
      <c r="H17">
        <v>794032.83586999995</v>
      </c>
      <c r="I17">
        <v>1067.2484353091299</v>
      </c>
      <c r="J17">
        <v>1000.24805</v>
      </c>
      <c r="K17">
        <v>1225</v>
      </c>
      <c r="L17">
        <v>0</v>
      </c>
      <c r="M17">
        <v>0</v>
      </c>
      <c r="N17">
        <v>0</v>
      </c>
      <c r="O17">
        <v>0</v>
      </c>
      <c r="P17">
        <v>58687.995661000001</v>
      </c>
      <c r="Q17">
        <v>78.881714598118194</v>
      </c>
      <c r="R17">
        <v>57.56456</v>
      </c>
      <c r="S17">
        <v>96.087599999999995</v>
      </c>
      <c r="T17" s="81" t="s">
        <v>45</v>
      </c>
      <c r="U17" s="82"/>
    </row>
    <row r="18" spans="2:21">
      <c r="B18" s="75">
        <v>42248</v>
      </c>
      <c r="C18" t="s">
        <v>24</v>
      </c>
      <c r="D18">
        <v>0</v>
      </c>
      <c r="E18">
        <v>0</v>
      </c>
      <c r="F18">
        <v>0</v>
      </c>
      <c r="G18">
        <v>0</v>
      </c>
      <c r="H18">
        <v>778825.84149999998</v>
      </c>
      <c r="I18">
        <v>1081.7025576388801</v>
      </c>
      <c r="J18">
        <v>1000.0291999999999</v>
      </c>
      <c r="K18">
        <v>1150</v>
      </c>
      <c r="L18">
        <v>5439.0805756999998</v>
      </c>
      <c r="M18">
        <v>7.5542785773611101</v>
      </c>
      <c r="N18">
        <v>0</v>
      </c>
      <c r="O18">
        <v>168.86276000000001</v>
      </c>
      <c r="P18">
        <v>115563.02165900001</v>
      </c>
      <c r="Q18">
        <v>160.50419674861101</v>
      </c>
      <c r="R18">
        <v>117.06421</v>
      </c>
      <c r="S18">
        <v>208.28442000000001</v>
      </c>
      <c r="T18" s="81" t="s">
        <v>45</v>
      </c>
      <c r="U18" s="82"/>
    </row>
    <row r="19" spans="2:21">
      <c r="B19" s="75">
        <v>42248</v>
      </c>
      <c r="C19" t="s">
        <v>23</v>
      </c>
      <c r="D19">
        <v>48150.601977999999</v>
      </c>
      <c r="E19">
        <v>66.875836080555501</v>
      </c>
      <c r="F19">
        <v>39.426215999999997</v>
      </c>
      <c r="G19">
        <v>82.011780000000002</v>
      </c>
      <c r="H19">
        <v>763192.74331000005</v>
      </c>
      <c r="I19">
        <v>1059.98992126388</v>
      </c>
      <c r="J19">
        <v>1000.31445</v>
      </c>
      <c r="K19">
        <v>1225</v>
      </c>
      <c r="L19">
        <v>0</v>
      </c>
      <c r="M19">
        <v>0</v>
      </c>
      <c r="N19">
        <v>0</v>
      </c>
      <c r="O19">
        <v>0</v>
      </c>
      <c r="P19">
        <v>56199.344916000002</v>
      </c>
      <c r="Q19">
        <v>78.054645716666599</v>
      </c>
      <c r="R19">
        <v>54.229145000000003</v>
      </c>
      <c r="S19">
        <v>92.011780000000002</v>
      </c>
      <c r="T19" s="81" t="s">
        <v>45</v>
      </c>
      <c r="U19" s="82"/>
    </row>
    <row r="20" spans="2:21">
      <c r="B20" s="75">
        <v>42278</v>
      </c>
      <c r="C20" t="s">
        <v>24</v>
      </c>
      <c r="D20">
        <v>0</v>
      </c>
      <c r="E20">
        <v>0</v>
      </c>
      <c r="F20">
        <v>0</v>
      </c>
      <c r="G20">
        <v>0</v>
      </c>
      <c r="H20">
        <v>807796.71054999996</v>
      </c>
      <c r="I20">
        <v>1085.7482668682701</v>
      </c>
      <c r="J20">
        <v>1000.20776</v>
      </c>
      <c r="K20">
        <v>1150</v>
      </c>
      <c r="L20">
        <v>1786.9182897999999</v>
      </c>
      <c r="M20">
        <v>2.40177189489247</v>
      </c>
      <c r="N20">
        <v>0</v>
      </c>
      <c r="O20">
        <v>160.16347999999999</v>
      </c>
      <c r="P20">
        <v>116116.731361</v>
      </c>
      <c r="Q20">
        <v>156.070875485215</v>
      </c>
      <c r="R20">
        <v>118.046936</v>
      </c>
      <c r="S20">
        <v>196.47454999999999</v>
      </c>
      <c r="T20" s="81" t="s">
        <v>45</v>
      </c>
      <c r="U20" s="82"/>
    </row>
    <row r="21" spans="2:21">
      <c r="B21" s="75">
        <v>42278</v>
      </c>
      <c r="C21" t="s">
        <v>23</v>
      </c>
      <c r="D21">
        <v>49960.718252999999</v>
      </c>
      <c r="E21">
        <v>67.151503028225804</v>
      </c>
      <c r="F21">
        <v>53.198039999999999</v>
      </c>
      <c r="G21">
        <v>83.478250000000003</v>
      </c>
      <c r="H21">
        <v>779736.65165999997</v>
      </c>
      <c r="I21">
        <v>1048.0331339516099</v>
      </c>
      <c r="J21">
        <v>1000.0513999999999</v>
      </c>
      <c r="K21">
        <v>1210.3762999999999</v>
      </c>
      <c r="L21">
        <v>0</v>
      </c>
      <c r="M21">
        <v>0</v>
      </c>
      <c r="N21">
        <v>0</v>
      </c>
      <c r="O21">
        <v>0</v>
      </c>
      <c r="P21">
        <v>58466.433388999998</v>
      </c>
      <c r="Q21">
        <v>78.583915845430099</v>
      </c>
      <c r="R21">
        <v>67.380089999999996</v>
      </c>
      <c r="S21">
        <v>93.478250000000003</v>
      </c>
      <c r="T21" s="81" t="s">
        <v>45</v>
      </c>
      <c r="U21" s="82"/>
    </row>
    <row r="22" spans="2:21">
      <c r="B22" s="75">
        <v>42309</v>
      </c>
      <c r="C22" t="s">
        <v>24</v>
      </c>
      <c r="D22">
        <v>0</v>
      </c>
      <c r="E22">
        <v>0</v>
      </c>
      <c r="F22">
        <v>0</v>
      </c>
      <c r="G22">
        <v>0</v>
      </c>
      <c r="H22">
        <v>778405.27534000005</v>
      </c>
      <c r="I22">
        <v>1081.1184379722199</v>
      </c>
      <c r="J22">
        <v>1000.06177</v>
      </c>
      <c r="K22">
        <v>1150</v>
      </c>
      <c r="L22">
        <v>16803.051662499998</v>
      </c>
      <c r="M22">
        <v>23.337571753472201</v>
      </c>
      <c r="N22">
        <v>0</v>
      </c>
      <c r="O22">
        <v>250.45047</v>
      </c>
      <c r="P22">
        <v>113709.91082999999</v>
      </c>
      <c r="Q22">
        <v>157.930431708333</v>
      </c>
      <c r="R22">
        <v>124.12864999999999</v>
      </c>
      <c r="S22">
        <v>196.91489000000001</v>
      </c>
      <c r="T22" s="81" t="s">
        <v>45</v>
      </c>
      <c r="U22" s="82"/>
    </row>
    <row r="23" spans="2:21">
      <c r="B23" s="75">
        <v>42309</v>
      </c>
      <c r="C23" t="s">
        <v>23</v>
      </c>
      <c r="D23">
        <v>47284.021759000003</v>
      </c>
      <c r="E23">
        <v>65.672252443055498</v>
      </c>
      <c r="F23">
        <v>50.603682999999997</v>
      </c>
      <c r="G23">
        <v>78.728359999999995</v>
      </c>
      <c r="H23">
        <v>757842.28200999997</v>
      </c>
      <c r="I23">
        <v>1052.5587250138799</v>
      </c>
      <c r="J23">
        <v>1000.1909000000001</v>
      </c>
      <c r="K23">
        <v>1218.3489999999999</v>
      </c>
      <c r="L23">
        <v>0</v>
      </c>
      <c r="M23">
        <v>0</v>
      </c>
      <c r="N23">
        <v>0</v>
      </c>
      <c r="O23">
        <v>0</v>
      </c>
      <c r="P23">
        <v>54085.706910000001</v>
      </c>
      <c r="Q23">
        <v>75.119037375000005</v>
      </c>
      <c r="R23">
        <v>61.929870000000001</v>
      </c>
      <c r="S23">
        <v>88.077160000000006</v>
      </c>
      <c r="T23" s="81" t="s">
        <v>45</v>
      </c>
      <c r="U23" s="82"/>
    </row>
    <row r="24" spans="2:21">
      <c r="B24" s="75">
        <v>42339</v>
      </c>
      <c r="C24" t="s">
        <v>24</v>
      </c>
      <c r="D24">
        <v>0</v>
      </c>
      <c r="E24">
        <v>0</v>
      </c>
      <c r="F24">
        <v>0</v>
      </c>
      <c r="G24">
        <v>0</v>
      </c>
      <c r="H24">
        <v>794863.57987000002</v>
      </c>
      <c r="I24">
        <v>1068.36502670698</v>
      </c>
      <c r="J24">
        <v>1000.146</v>
      </c>
      <c r="K24">
        <v>1150</v>
      </c>
      <c r="L24">
        <v>16001.0521054</v>
      </c>
      <c r="M24">
        <v>21.506790464247299</v>
      </c>
      <c r="N24">
        <v>0</v>
      </c>
      <c r="O24">
        <v>214.85500999999999</v>
      </c>
      <c r="P24">
        <v>125468.434335</v>
      </c>
      <c r="Q24">
        <v>168.640368729838</v>
      </c>
      <c r="R24">
        <v>127.527985</v>
      </c>
      <c r="S24">
        <v>212.97336000000001</v>
      </c>
      <c r="T24" s="81" t="s">
        <v>45</v>
      </c>
      <c r="U24" s="82"/>
    </row>
    <row r="25" spans="2:21">
      <c r="B25" s="75">
        <v>42339</v>
      </c>
      <c r="C25" t="s">
        <v>23</v>
      </c>
      <c r="D25">
        <v>56017.455435999997</v>
      </c>
      <c r="E25">
        <v>75.292278811827899</v>
      </c>
      <c r="F25">
        <v>53.255093000000002</v>
      </c>
      <c r="G25">
        <v>94.654399999999995</v>
      </c>
      <c r="H25">
        <v>782655.31709999999</v>
      </c>
      <c r="I25">
        <v>1051.95607137096</v>
      </c>
      <c r="J25">
        <v>1000.09485</v>
      </c>
      <c r="K25">
        <v>1192.1101000000001</v>
      </c>
      <c r="L25">
        <v>0</v>
      </c>
      <c r="M25">
        <v>0</v>
      </c>
      <c r="N25">
        <v>0</v>
      </c>
      <c r="O25">
        <v>0</v>
      </c>
      <c r="P25">
        <v>63021.612464999998</v>
      </c>
      <c r="Q25">
        <v>84.706468366935397</v>
      </c>
      <c r="R25">
        <v>65.784774999999996</v>
      </c>
      <c r="S25">
        <v>104.28079</v>
      </c>
      <c r="T25" s="81" t="s">
        <v>45</v>
      </c>
      <c r="U25" s="82"/>
    </row>
    <row r="26" spans="2:21">
      <c r="B26" s="75">
        <v>42370</v>
      </c>
      <c r="C26" t="s">
        <v>24</v>
      </c>
      <c r="D26">
        <v>0</v>
      </c>
      <c r="E26">
        <v>0</v>
      </c>
      <c r="F26">
        <v>0</v>
      </c>
      <c r="G26">
        <v>0</v>
      </c>
      <c r="H26">
        <v>803605.07195000001</v>
      </c>
      <c r="I26">
        <v>1080.11434401881</v>
      </c>
      <c r="J26">
        <v>1000.6863</v>
      </c>
      <c r="K26">
        <v>1150</v>
      </c>
      <c r="L26">
        <v>6722.7604779000003</v>
      </c>
      <c r="M26">
        <v>9.0359683842741898</v>
      </c>
      <c r="N26">
        <v>0</v>
      </c>
      <c r="O26">
        <v>178.10024999999999</v>
      </c>
      <c r="P26">
        <v>130333.71545</v>
      </c>
      <c r="Q26">
        <v>175.179725067204</v>
      </c>
      <c r="R26">
        <v>138.67563999999999</v>
      </c>
      <c r="S26">
        <v>211.86735999999999</v>
      </c>
      <c r="T26" s="81" t="s">
        <v>45</v>
      </c>
      <c r="U26" s="82"/>
    </row>
    <row r="27" spans="2:21">
      <c r="B27" s="75">
        <v>42370</v>
      </c>
      <c r="C27" t="s">
        <v>23</v>
      </c>
      <c r="D27">
        <v>58509.005681000002</v>
      </c>
      <c r="E27">
        <v>78.641136668010702</v>
      </c>
      <c r="F27">
        <v>57.911377000000002</v>
      </c>
      <c r="G27">
        <v>97.329539999999994</v>
      </c>
      <c r="H27">
        <v>790434.66422999999</v>
      </c>
      <c r="I27">
        <v>1062.4121831048301</v>
      </c>
      <c r="J27">
        <v>1000.0945</v>
      </c>
      <c r="K27">
        <v>1225</v>
      </c>
      <c r="L27">
        <v>0</v>
      </c>
      <c r="M27">
        <v>0</v>
      </c>
      <c r="N27">
        <v>0</v>
      </c>
      <c r="O27">
        <v>0</v>
      </c>
      <c r="P27">
        <v>64879.582920000001</v>
      </c>
      <c r="Q27">
        <v>87.203740483870902</v>
      </c>
      <c r="R27">
        <v>70.581059999999994</v>
      </c>
      <c r="S27">
        <v>105.52449</v>
      </c>
      <c r="T27" s="81" t="s">
        <v>45</v>
      </c>
      <c r="U27" s="82"/>
    </row>
    <row r="28" spans="2:21">
      <c r="B28" s="75">
        <v>42401</v>
      </c>
      <c r="C28" t="s">
        <v>24</v>
      </c>
      <c r="D28">
        <v>0</v>
      </c>
      <c r="E28">
        <v>0</v>
      </c>
      <c r="F28">
        <v>0</v>
      </c>
      <c r="G28">
        <v>0</v>
      </c>
      <c r="H28">
        <v>751992.08493000001</v>
      </c>
      <c r="I28">
        <v>1080.44839788793</v>
      </c>
      <c r="J28">
        <v>1000.2229</v>
      </c>
      <c r="K28">
        <v>1150</v>
      </c>
      <c r="L28">
        <v>4526.9116875999998</v>
      </c>
      <c r="M28">
        <v>6.5041834591954002</v>
      </c>
      <c r="N28">
        <v>0</v>
      </c>
      <c r="O28">
        <v>175.56704999999999</v>
      </c>
      <c r="P28">
        <v>118966.12977</v>
      </c>
      <c r="Q28">
        <v>170.92834737068901</v>
      </c>
      <c r="R28">
        <v>128.57579000000001</v>
      </c>
      <c r="S28">
        <v>211.48887999999999</v>
      </c>
      <c r="T28" s="81" t="s">
        <v>45</v>
      </c>
      <c r="U28" s="82"/>
    </row>
    <row r="29" spans="2:21">
      <c r="B29" s="75">
        <v>42401</v>
      </c>
      <c r="C29" t="s">
        <v>23</v>
      </c>
      <c r="D29">
        <v>48211.015169999999</v>
      </c>
      <c r="E29">
        <v>69.268699956896498</v>
      </c>
      <c r="F29">
        <v>45.708419999999997</v>
      </c>
      <c r="G29">
        <v>86.524460000000005</v>
      </c>
      <c r="H29">
        <v>736460.60277999996</v>
      </c>
      <c r="I29">
        <v>1058.1330499712601</v>
      </c>
      <c r="J29">
        <v>1000.0590999999999</v>
      </c>
      <c r="K29">
        <v>1225</v>
      </c>
      <c r="L29">
        <v>2.9306450000000002</v>
      </c>
      <c r="M29">
        <v>4.21069683908045E-3</v>
      </c>
      <c r="N29">
        <v>0</v>
      </c>
      <c r="O29">
        <v>2.9306450000000002</v>
      </c>
      <c r="P29">
        <v>55661.110321</v>
      </c>
      <c r="Q29">
        <v>79.972859656609103</v>
      </c>
      <c r="R29">
        <v>59.714500000000001</v>
      </c>
      <c r="S29">
        <v>97.792630000000003</v>
      </c>
      <c r="T29" s="81" t="s">
        <v>45</v>
      </c>
      <c r="U29" s="82"/>
    </row>
    <row r="30" spans="2:21">
      <c r="B30" s="75">
        <v>42430</v>
      </c>
      <c r="C30" t="s">
        <v>24</v>
      </c>
      <c r="D30">
        <v>0</v>
      </c>
      <c r="E30">
        <v>0</v>
      </c>
      <c r="F30">
        <v>0</v>
      </c>
      <c r="G30">
        <v>0</v>
      </c>
      <c r="H30">
        <v>806131.96034999995</v>
      </c>
      <c r="I30">
        <v>1083.5106993951599</v>
      </c>
      <c r="J30">
        <v>1000.26294</v>
      </c>
      <c r="K30">
        <v>1150</v>
      </c>
      <c r="L30">
        <v>17778.95732302</v>
      </c>
      <c r="M30">
        <v>23.896448014811799</v>
      </c>
      <c r="N30">
        <v>0</v>
      </c>
      <c r="O30">
        <v>234.31699</v>
      </c>
      <c r="P30">
        <v>117138.026675</v>
      </c>
      <c r="Q30">
        <v>157.44358424059101</v>
      </c>
      <c r="R30">
        <v>117.93134999999999</v>
      </c>
      <c r="S30">
        <v>202.87818999999999</v>
      </c>
      <c r="T30" s="81" t="s">
        <v>45</v>
      </c>
      <c r="U30" s="82"/>
    </row>
    <row r="31" spans="2:21">
      <c r="B31" s="75">
        <v>42430</v>
      </c>
      <c r="C31" t="s">
        <v>23</v>
      </c>
      <c r="D31">
        <v>47764.627582000001</v>
      </c>
      <c r="E31">
        <v>64.199768255376298</v>
      </c>
      <c r="F31">
        <v>41.075405000000003</v>
      </c>
      <c r="G31">
        <v>82.364493999999993</v>
      </c>
      <c r="H31">
        <v>784433.41001999995</v>
      </c>
      <c r="I31">
        <v>1054.3459812096701</v>
      </c>
      <c r="J31">
        <v>1000.1913500000001</v>
      </c>
      <c r="K31">
        <v>1224.6895999999999</v>
      </c>
      <c r="L31">
        <v>177.38309760000001</v>
      </c>
      <c r="M31">
        <v>0.238418141935483</v>
      </c>
      <c r="N31">
        <v>0</v>
      </c>
      <c r="O31">
        <v>47.767184999999998</v>
      </c>
      <c r="P31">
        <v>55496.578407000001</v>
      </c>
      <c r="Q31">
        <v>74.592175278225795</v>
      </c>
      <c r="R31">
        <v>54.647170000000003</v>
      </c>
      <c r="S31">
        <v>94.603189999999998</v>
      </c>
      <c r="T31" s="81" t="s">
        <v>45</v>
      </c>
      <c r="U31" s="82"/>
    </row>
    <row r="32" spans="2:21">
      <c r="B32" s="75">
        <v>42461</v>
      </c>
      <c r="C32" t="s">
        <v>24</v>
      </c>
      <c r="D32">
        <v>0</v>
      </c>
      <c r="E32">
        <v>0</v>
      </c>
      <c r="F32">
        <v>0</v>
      </c>
      <c r="G32">
        <v>0</v>
      </c>
      <c r="H32">
        <v>772596.29197000002</v>
      </c>
      <c r="I32">
        <v>1073.0504055138799</v>
      </c>
      <c r="J32">
        <v>1000.19543</v>
      </c>
      <c r="K32">
        <v>1150</v>
      </c>
      <c r="L32">
        <v>20610.834136099998</v>
      </c>
      <c r="M32">
        <v>28.626158522361099</v>
      </c>
      <c r="N32">
        <v>0</v>
      </c>
      <c r="O32">
        <v>289.41897999999998</v>
      </c>
      <c r="P32">
        <v>112570.037471</v>
      </c>
      <c r="Q32">
        <v>156.34727426527701</v>
      </c>
      <c r="R32">
        <v>119.72601</v>
      </c>
      <c r="S32">
        <v>201.65889999999999</v>
      </c>
      <c r="T32" s="81" t="s">
        <v>45</v>
      </c>
      <c r="U32" s="82"/>
    </row>
    <row r="33" spans="2:21">
      <c r="B33" s="75">
        <v>42461</v>
      </c>
      <c r="C33" t="s">
        <v>23</v>
      </c>
      <c r="D33">
        <v>41643.534033000004</v>
      </c>
      <c r="E33">
        <v>57.8382417125</v>
      </c>
      <c r="F33">
        <v>38.137023999999997</v>
      </c>
      <c r="G33">
        <v>82.060469999999995</v>
      </c>
      <c r="H33">
        <v>755139.23432000005</v>
      </c>
      <c r="I33">
        <v>1048.80449211111</v>
      </c>
      <c r="J33">
        <v>1000.29767</v>
      </c>
      <c r="K33">
        <v>1225</v>
      </c>
      <c r="L33">
        <v>800.86982339999997</v>
      </c>
      <c r="M33">
        <v>1.1123191991666601</v>
      </c>
      <c r="N33">
        <v>0</v>
      </c>
      <c r="O33">
        <v>106.58822000000001</v>
      </c>
      <c r="P33">
        <v>49262.316998000002</v>
      </c>
      <c r="Q33">
        <v>68.419884719444397</v>
      </c>
      <c r="R33">
        <v>51.403404000000002</v>
      </c>
      <c r="S33">
        <v>93.420590000000004</v>
      </c>
      <c r="T33" s="81" t="s">
        <v>45</v>
      </c>
      <c r="U33" s="82"/>
    </row>
    <row r="34" spans="2:21">
      <c r="B34" s="75">
        <v>42491</v>
      </c>
      <c r="C34" t="s">
        <v>24</v>
      </c>
      <c r="D34">
        <v>0</v>
      </c>
      <c r="E34">
        <v>0</v>
      </c>
      <c r="F34">
        <v>0</v>
      </c>
      <c r="G34">
        <v>0</v>
      </c>
      <c r="H34">
        <v>803158.73505999998</v>
      </c>
      <c r="I34">
        <v>1079.5144288440799</v>
      </c>
      <c r="J34">
        <v>1000.05396</v>
      </c>
      <c r="K34">
        <v>1150</v>
      </c>
      <c r="L34">
        <v>12181.538040699999</v>
      </c>
      <c r="M34">
        <v>16.373035000940799</v>
      </c>
      <c r="N34">
        <v>0</v>
      </c>
      <c r="O34">
        <v>218.73214999999999</v>
      </c>
      <c r="P34">
        <v>119588.377737</v>
      </c>
      <c r="Q34">
        <v>160.737066850806</v>
      </c>
      <c r="R34">
        <v>121.74843</v>
      </c>
      <c r="S34">
        <v>200.25594000000001</v>
      </c>
      <c r="T34" s="81" t="s">
        <v>45</v>
      </c>
      <c r="U34" s="82"/>
    </row>
    <row r="35" spans="2:21">
      <c r="B35" s="75">
        <v>42491</v>
      </c>
      <c r="C35" t="s">
        <v>23</v>
      </c>
      <c r="D35">
        <v>39145.990895000003</v>
      </c>
      <c r="E35">
        <v>52.615579159946201</v>
      </c>
      <c r="F35">
        <v>35.427259999999997</v>
      </c>
      <c r="G35">
        <v>69.529409999999999</v>
      </c>
      <c r="H35">
        <v>777732.79767999996</v>
      </c>
      <c r="I35">
        <v>1045.33978182795</v>
      </c>
      <c r="J35">
        <v>1000.08875</v>
      </c>
      <c r="K35">
        <v>1210.3376000000001</v>
      </c>
      <c r="L35">
        <v>10.136298999999999</v>
      </c>
      <c r="M35">
        <v>1.3624057795698899E-2</v>
      </c>
      <c r="N35">
        <v>0</v>
      </c>
      <c r="O35">
        <v>10.136298999999999</v>
      </c>
      <c r="P35">
        <v>47276.875845000002</v>
      </c>
      <c r="Q35">
        <v>63.544187963709597</v>
      </c>
      <c r="R35">
        <v>50.217486999999998</v>
      </c>
      <c r="S35">
        <v>80.789619999999999</v>
      </c>
      <c r="T35" s="81" t="s">
        <v>45</v>
      </c>
      <c r="U35" s="82"/>
    </row>
    <row r="36" spans="2:21">
      <c r="B36" s="75">
        <v>42522</v>
      </c>
      <c r="C36" t="s">
        <v>24</v>
      </c>
      <c r="D36">
        <v>0</v>
      </c>
      <c r="E36">
        <v>0</v>
      </c>
      <c r="F36">
        <v>0</v>
      </c>
      <c r="G36">
        <v>0</v>
      </c>
      <c r="H36">
        <v>773586.99540000001</v>
      </c>
      <c r="I36">
        <v>1074.4263825</v>
      </c>
      <c r="J36">
        <v>1000.0951</v>
      </c>
      <c r="K36">
        <v>1150</v>
      </c>
      <c r="L36">
        <v>13778.515278962999</v>
      </c>
      <c r="M36">
        <v>19.1368267763375</v>
      </c>
      <c r="N36">
        <v>0</v>
      </c>
      <c r="O36">
        <v>232.54544000000001</v>
      </c>
      <c r="P36">
        <v>123198.35421999999</v>
      </c>
      <c r="Q36">
        <v>171.108825305555</v>
      </c>
      <c r="R36">
        <v>125.50407</v>
      </c>
      <c r="S36">
        <v>217.56778</v>
      </c>
      <c r="T36" s="81" t="s">
        <v>45</v>
      </c>
      <c r="U36" s="82"/>
    </row>
    <row r="37" spans="2:21">
      <c r="B37" s="75">
        <v>42522</v>
      </c>
      <c r="C37" t="s">
        <v>23</v>
      </c>
      <c r="D37">
        <v>40625.601838000002</v>
      </c>
      <c r="E37">
        <v>56.424446997222198</v>
      </c>
      <c r="F37">
        <v>36.958550000000002</v>
      </c>
      <c r="G37">
        <v>73.677170000000004</v>
      </c>
      <c r="H37">
        <v>752736.82077999995</v>
      </c>
      <c r="I37">
        <v>1045.4678066388799</v>
      </c>
      <c r="J37">
        <v>1000.01526</v>
      </c>
      <c r="K37">
        <v>1200.2229</v>
      </c>
      <c r="L37">
        <v>0</v>
      </c>
      <c r="M37">
        <v>0</v>
      </c>
      <c r="N37">
        <v>0</v>
      </c>
      <c r="O37">
        <v>0</v>
      </c>
      <c r="P37">
        <v>48604.036893999997</v>
      </c>
      <c r="Q37">
        <v>67.5056067972222</v>
      </c>
      <c r="R37">
        <v>52.471780000000003</v>
      </c>
      <c r="S37">
        <v>84.099249999999998</v>
      </c>
      <c r="T37" s="81" t="s">
        <v>45</v>
      </c>
      <c r="U37" s="82"/>
    </row>
    <row r="38" spans="2:21">
      <c r="B38" s="75">
        <v>42552</v>
      </c>
      <c r="C38" t="s">
        <v>24</v>
      </c>
      <c r="D38">
        <v>0</v>
      </c>
      <c r="E38">
        <v>0</v>
      </c>
      <c r="F38">
        <v>0</v>
      </c>
      <c r="G38">
        <v>0</v>
      </c>
      <c r="H38">
        <v>801636.64598999999</v>
      </c>
      <c r="I38">
        <v>1077.4686102016101</v>
      </c>
      <c r="J38">
        <v>1000.7051</v>
      </c>
      <c r="K38">
        <v>1150</v>
      </c>
      <c r="L38">
        <v>1601.1927375499999</v>
      </c>
      <c r="M38">
        <v>2.1521407762768798</v>
      </c>
      <c r="N38">
        <v>0</v>
      </c>
      <c r="O38">
        <v>103.904144</v>
      </c>
      <c r="P38">
        <v>137755.09400000001</v>
      </c>
      <c r="Q38">
        <v>185.154696236559</v>
      </c>
      <c r="R38">
        <v>135.45317</v>
      </c>
      <c r="S38">
        <v>232.81783999999999</v>
      </c>
      <c r="T38" s="81" t="s">
        <v>45</v>
      </c>
      <c r="U38" s="82"/>
    </row>
    <row r="39" spans="2:21">
      <c r="B39" s="75">
        <v>42552</v>
      </c>
      <c r="C39" t="s">
        <v>23</v>
      </c>
      <c r="D39">
        <v>48277.329447999997</v>
      </c>
      <c r="E39">
        <v>64.888883666666601</v>
      </c>
      <c r="F39">
        <v>44.862029999999997</v>
      </c>
      <c r="G39">
        <v>90.881789999999995</v>
      </c>
      <c r="H39">
        <v>782122.11254999996</v>
      </c>
      <c r="I39">
        <v>1051.2393985886999</v>
      </c>
      <c r="J39">
        <v>1000.2856</v>
      </c>
      <c r="K39">
        <v>1194.6871000000001</v>
      </c>
      <c r="L39">
        <v>0</v>
      </c>
      <c r="M39">
        <v>0</v>
      </c>
      <c r="N39">
        <v>0</v>
      </c>
      <c r="O39">
        <v>0</v>
      </c>
      <c r="P39">
        <v>56668.537772999996</v>
      </c>
      <c r="Q39">
        <v>76.167389479838704</v>
      </c>
      <c r="R39">
        <v>59.538400000000003</v>
      </c>
      <c r="S39">
        <v>101.15488999999999</v>
      </c>
      <c r="T39" s="81" t="s">
        <v>45</v>
      </c>
      <c r="U39" s="82"/>
    </row>
    <row r="40" spans="2:21">
      <c r="B40" s="75">
        <v>42583</v>
      </c>
      <c r="C40" t="s">
        <v>24</v>
      </c>
      <c r="D40">
        <v>0</v>
      </c>
      <c r="E40">
        <v>0</v>
      </c>
      <c r="F40">
        <v>0</v>
      </c>
      <c r="G40">
        <v>0</v>
      </c>
      <c r="H40">
        <v>805085.16209999996</v>
      </c>
      <c r="I40">
        <v>1082.1037125</v>
      </c>
      <c r="J40">
        <v>1000.18933</v>
      </c>
      <c r="K40">
        <v>1150</v>
      </c>
      <c r="L40">
        <v>47.581497499999998</v>
      </c>
      <c r="M40">
        <v>6.3953625672043005E-2</v>
      </c>
      <c r="N40">
        <v>0</v>
      </c>
      <c r="O40">
        <v>21.935822000000002</v>
      </c>
      <c r="P40">
        <v>138108.98431</v>
      </c>
      <c r="Q40">
        <v>185.630355255376</v>
      </c>
      <c r="R40">
        <v>136.64984000000001</v>
      </c>
      <c r="S40">
        <v>236.28098</v>
      </c>
      <c r="T40" s="81" t="s">
        <v>45</v>
      </c>
      <c r="U40" s="82"/>
    </row>
    <row r="41" spans="2:21">
      <c r="B41" s="75">
        <v>42583</v>
      </c>
      <c r="C41" t="s">
        <v>23</v>
      </c>
      <c r="D41">
        <v>51669.815258000002</v>
      </c>
      <c r="E41">
        <v>69.448676422042993</v>
      </c>
      <c r="F41">
        <v>43.953330000000001</v>
      </c>
      <c r="G41">
        <v>87.845470000000006</v>
      </c>
      <c r="H41">
        <v>787420.14853999997</v>
      </c>
      <c r="I41">
        <v>1058.3604147043</v>
      </c>
      <c r="J41">
        <v>1000.1797</v>
      </c>
      <c r="K41">
        <v>1196.8269</v>
      </c>
      <c r="L41">
        <v>0</v>
      </c>
      <c r="M41">
        <v>0</v>
      </c>
      <c r="N41">
        <v>0</v>
      </c>
      <c r="O41">
        <v>0</v>
      </c>
      <c r="P41">
        <v>59835.564127999998</v>
      </c>
      <c r="Q41">
        <v>80.4241453333333</v>
      </c>
      <c r="R41">
        <v>58.567303000000003</v>
      </c>
      <c r="S41">
        <v>97.845470000000006</v>
      </c>
      <c r="T41" s="81" t="s">
        <v>45</v>
      </c>
      <c r="U41" s="82"/>
    </row>
    <row r="42" spans="2:21">
      <c r="B42" s="75">
        <v>42614</v>
      </c>
      <c r="C42" t="s">
        <v>24</v>
      </c>
      <c r="D42">
        <v>0</v>
      </c>
      <c r="E42">
        <v>0</v>
      </c>
      <c r="F42">
        <v>0</v>
      </c>
      <c r="G42">
        <v>0</v>
      </c>
      <c r="H42">
        <v>784087.73317999998</v>
      </c>
      <c r="I42">
        <v>1089.0107405277699</v>
      </c>
      <c r="J42">
        <v>1000.0974</v>
      </c>
      <c r="K42">
        <v>1150</v>
      </c>
      <c r="L42">
        <v>5455.0682528500001</v>
      </c>
      <c r="M42">
        <v>7.5764836845138799</v>
      </c>
      <c r="N42">
        <v>0</v>
      </c>
      <c r="O42">
        <v>194.15341000000001</v>
      </c>
      <c r="P42">
        <v>123274.75457200001</v>
      </c>
      <c r="Q42">
        <v>171.21493690555499</v>
      </c>
      <c r="R42">
        <v>123.729935</v>
      </c>
      <c r="S42">
        <v>216.29259999999999</v>
      </c>
      <c r="T42" s="81" t="s">
        <v>45</v>
      </c>
      <c r="U42" s="82"/>
    </row>
    <row r="43" spans="2:21">
      <c r="B43" s="75">
        <v>42614</v>
      </c>
      <c r="C43" t="s">
        <v>23</v>
      </c>
      <c r="D43">
        <v>48724.791255999997</v>
      </c>
      <c r="E43">
        <v>67.673321188888806</v>
      </c>
      <c r="F43">
        <v>52.590716999999998</v>
      </c>
      <c r="G43">
        <v>82.905500000000004</v>
      </c>
      <c r="H43">
        <v>757782.07750000001</v>
      </c>
      <c r="I43">
        <v>1052.47510763888</v>
      </c>
      <c r="J43">
        <v>1000.2388</v>
      </c>
      <c r="K43">
        <v>1225</v>
      </c>
      <c r="L43">
        <v>0</v>
      </c>
      <c r="M43">
        <v>0</v>
      </c>
      <c r="N43">
        <v>0</v>
      </c>
      <c r="O43">
        <v>0</v>
      </c>
      <c r="P43">
        <v>56751.538404999999</v>
      </c>
      <c r="Q43">
        <v>78.821581118055505</v>
      </c>
      <c r="R43">
        <v>66.382670000000005</v>
      </c>
      <c r="S43">
        <v>93.243629999999996</v>
      </c>
      <c r="T43" s="81" t="s">
        <v>45</v>
      </c>
      <c r="U43" s="82"/>
    </row>
    <row r="44" spans="2:21">
      <c r="B44" s="75">
        <v>42644</v>
      </c>
      <c r="C44" t="s">
        <v>24</v>
      </c>
      <c r="D44">
        <v>0</v>
      </c>
      <c r="E44">
        <v>0</v>
      </c>
      <c r="F44">
        <v>0</v>
      </c>
      <c r="G44">
        <v>0</v>
      </c>
      <c r="H44">
        <v>813450.75540000002</v>
      </c>
      <c r="I44">
        <v>1093.34778951612</v>
      </c>
      <c r="J44">
        <v>1000.2886</v>
      </c>
      <c r="K44">
        <v>1150</v>
      </c>
      <c r="L44">
        <v>2433.670697</v>
      </c>
      <c r="M44">
        <v>3.27106276478494</v>
      </c>
      <c r="N44">
        <v>0</v>
      </c>
      <c r="O44">
        <v>145.5994</v>
      </c>
      <c r="P44">
        <v>122873.044744</v>
      </c>
      <c r="Q44">
        <v>165.151941860215</v>
      </c>
      <c r="R44">
        <v>118.85502</v>
      </c>
      <c r="S44">
        <v>215.47763</v>
      </c>
      <c r="T44" s="81" t="s">
        <v>45</v>
      </c>
      <c r="U44" s="82"/>
    </row>
    <row r="45" spans="2:21">
      <c r="B45" s="75">
        <v>42644</v>
      </c>
      <c r="C45" t="s">
        <v>23</v>
      </c>
      <c r="D45">
        <v>49820.435182000001</v>
      </c>
      <c r="E45">
        <v>66.962950513440802</v>
      </c>
      <c r="F45">
        <v>53.047620000000002</v>
      </c>
      <c r="G45">
        <v>86.665694999999999</v>
      </c>
      <c r="H45">
        <v>781615.02836999996</v>
      </c>
      <c r="I45">
        <v>1050.55783383064</v>
      </c>
      <c r="J45">
        <v>1000.0044</v>
      </c>
      <c r="K45">
        <v>1223.0954999999999</v>
      </c>
      <c r="L45">
        <v>0</v>
      </c>
      <c r="M45">
        <v>0</v>
      </c>
      <c r="N45">
        <v>0</v>
      </c>
      <c r="O45">
        <v>0</v>
      </c>
      <c r="P45">
        <v>58331.427637000001</v>
      </c>
      <c r="Q45">
        <v>78.402456501344005</v>
      </c>
      <c r="R45">
        <v>67.260574000000005</v>
      </c>
      <c r="S45">
        <v>96.890649999999994</v>
      </c>
      <c r="T45" s="81" t="s">
        <v>45</v>
      </c>
      <c r="U45" s="82"/>
    </row>
    <row r="46" spans="2:21">
      <c r="B46" s="75">
        <v>42675</v>
      </c>
      <c r="C46" t="s">
        <v>24</v>
      </c>
      <c r="D46">
        <v>0</v>
      </c>
      <c r="E46">
        <v>0</v>
      </c>
      <c r="F46">
        <v>0</v>
      </c>
      <c r="G46">
        <v>0</v>
      </c>
      <c r="H46">
        <v>784835.28125999996</v>
      </c>
      <c r="I46">
        <v>1090.0490017499999</v>
      </c>
      <c r="J46">
        <v>1000.0282999999999</v>
      </c>
      <c r="K46">
        <v>1150</v>
      </c>
      <c r="L46">
        <v>17814.586225304</v>
      </c>
      <c r="M46">
        <v>24.742480868477699</v>
      </c>
      <c r="N46">
        <v>0</v>
      </c>
      <c r="O46">
        <v>237.82077000000001</v>
      </c>
      <c r="P46">
        <v>119622.63962099999</v>
      </c>
      <c r="Q46">
        <v>166.142555029166</v>
      </c>
      <c r="R46">
        <v>125.161995</v>
      </c>
      <c r="S46">
        <v>209.89392000000001</v>
      </c>
      <c r="T46" s="81" t="s">
        <v>45</v>
      </c>
      <c r="U46" s="82"/>
    </row>
    <row r="47" spans="2:21">
      <c r="B47" s="75">
        <v>42675</v>
      </c>
      <c r="C47" t="s">
        <v>23</v>
      </c>
      <c r="D47">
        <v>51195.416815999997</v>
      </c>
      <c r="E47">
        <v>71.104745577777706</v>
      </c>
      <c r="F47">
        <v>49.296143000000001</v>
      </c>
      <c r="G47">
        <v>88.86</v>
      </c>
      <c r="H47">
        <v>761371.92053</v>
      </c>
      <c r="I47">
        <v>1057.46100073611</v>
      </c>
      <c r="J47">
        <v>1000.18896</v>
      </c>
      <c r="K47">
        <v>1225</v>
      </c>
      <c r="L47">
        <v>0</v>
      </c>
      <c r="M47">
        <v>0</v>
      </c>
      <c r="N47">
        <v>0</v>
      </c>
      <c r="O47">
        <v>0</v>
      </c>
      <c r="P47">
        <v>57902.157513999999</v>
      </c>
      <c r="Q47">
        <v>80.419663213888796</v>
      </c>
      <c r="R47">
        <v>61.024635000000004</v>
      </c>
      <c r="S47">
        <v>98.414259999999999</v>
      </c>
      <c r="T47" s="81" t="s">
        <v>45</v>
      </c>
      <c r="U47" s="82"/>
    </row>
    <row r="48" spans="2:21">
      <c r="B48" s="75">
        <v>42705</v>
      </c>
      <c r="C48" t="s">
        <v>24</v>
      </c>
      <c r="D48">
        <v>0</v>
      </c>
      <c r="E48">
        <v>0</v>
      </c>
      <c r="F48">
        <v>0</v>
      </c>
      <c r="G48">
        <v>0</v>
      </c>
      <c r="H48">
        <v>803733.58536000003</v>
      </c>
      <c r="I48">
        <v>1080.28707709677</v>
      </c>
      <c r="J48">
        <v>1000.7173</v>
      </c>
      <c r="K48">
        <v>1150</v>
      </c>
      <c r="L48">
        <v>18039.68344406</v>
      </c>
      <c r="M48">
        <v>24.246886349543001</v>
      </c>
      <c r="N48">
        <v>0</v>
      </c>
      <c r="O48">
        <v>228.08115000000001</v>
      </c>
      <c r="P48">
        <v>130826.29878</v>
      </c>
      <c r="Q48">
        <v>175.84179943548301</v>
      </c>
      <c r="R48">
        <v>135.00987000000001</v>
      </c>
      <c r="S48">
        <v>218.58931999999999</v>
      </c>
      <c r="T48" s="81" t="s">
        <v>45</v>
      </c>
      <c r="U48" s="82"/>
    </row>
    <row r="49" spans="2:21">
      <c r="B49" s="75">
        <v>42705</v>
      </c>
      <c r="C49" t="s">
        <v>23</v>
      </c>
      <c r="D49">
        <v>57283.481703999998</v>
      </c>
      <c r="E49">
        <v>76.9939270215053</v>
      </c>
      <c r="F49">
        <v>59.846783000000002</v>
      </c>
      <c r="G49">
        <v>94.949036000000007</v>
      </c>
      <c r="H49">
        <v>785075.15873000002</v>
      </c>
      <c r="I49">
        <v>1055.2085466801</v>
      </c>
      <c r="J49">
        <v>1000.2898</v>
      </c>
      <c r="K49">
        <v>1202.5074</v>
      </c>
      <c r="L49">
        <v>0</v>
      </c>
      <c r="M49">
        <v>0</v>
      </c>
      <c r="N49">
        <v>0</v>
      </c>
      <c r="O49">
        <v>0</v>
      </c>
      <c r="P49">
        <v>64155.543887</v>
      </c>
      <c r="Q49">
        <v>86.230569740591307</v>
      </c>
      <c r="R49">
        <v>70.113150000000005</v>
      </c>
      <c r="S49">
        <v>103.39641</v>
      </c>
      <c r="T49" s="81" t="s">
        <v>45</v>
      </c>
      <c r="U49" s="82"/>
    </row>
    <row r="50" spans="2:21">
      <c r="B50" s="75">
        <v>42736</v>
      </c>
      <c r="C50" t="s">
        <v>24</v>
      </c>
      <c r="D50">
        <v>0</v>
      </c>
      <c r="E50">
        <v>0</v>
      </c>
      <c r="F50">
        <v>0</v>
      </c>
      <c r="G50">
        <v>0</v>
      </c>
      <c r="H50">
        <v>809907.47858</v>
      </c>
      <c r="I50">
        <v>1088.5853206720401</v>
      </c>
      <c r="J50">
        <v>1000.12317</v>
      </c>
      <c r="K50">
        <v>1150</v>
      </c>
      <c r="L50">
        <v>6067.4720932</v>
      </c>
      <c r="M50">
        <v>8.1552044263440795</v>
      </c>
      <c r="N50">
        <v>0</v>
      </c>
      <c r="O50">
        <v>157.82375999999999</v>
      </c>
      <c r="P50">
        <v>134455.25797999999</v>
      </c>
      <c r="Q50">
        <v>180.719432768817</v>
      </c>
      <c r="R50">
        <v>141.95245</v>
      </c>
      <c r="S50">
        <v>225.26348999999999</v>
      </c>
      <c r="T50" s="81" t="s">
        <v>45</v>
      </c>
      <c r="U50" s="82"/>
    </row>
    <row r="51" spans="2:21">
      <c r="B51" s="75">
        <v>42736</v>
      </c>
      <c r="C51" t="s">
        <v>23</v>
      </c>
      <c r="D51">
        <v>53690.321215000004</v>
      </c>
      <c r="E51">
        <v>72.164410235215001</v>
      </c>
      <c r="F51">
        <v>53.787838000000001</v>
      </c>
      <c r="G51">
        <v>86.580200000000005</v>
      </c>
      <c r="H51">
        <v>795353.32276000001</v>
      </c>
      <c r="I51">
        <v>1069.02328327956</v>
      </c>
      <c r="J51">
        <v>1000.06323</v>
      </c>
      <c r="K51">
        <v>1225</v>
      </c>
      <c r="L51">
        <v>781.00385976999996</v>
      </c>
      <c r="M51">
        <v>1.0497363706586</v>
      </c>
      <c r="N51">
        <v>0</v>
      </c>
      <c r="O51">
        <v>60.035767</v>
      </c>
      <c r="P51">
        <v>60000.612713000002</v>
      </c>
      <c r="Q51">
        <v>80.645984829301</v>
      </c>
      <c r="R51">
        <v>65.951419999999999</v>
      </c>
      <c r="S51">
        <v>98.199939999999998</v>
      </c>
      <c r="T51" s="81" t="s">
        <v>45</v>
      </c>
      <c r="U51" s="82"/>
    </row>
    <row r="52" spans="2:21">
      <c r="B52" s="75">
        <v>42767</v>
      </c>
      <c r="C52" t="s">
        <v>24</v>
      </c>
      <c r="D52">
        <v>0</v>
      </c>
      <c r="E52">
        <v>0</v>
      </c>
      <c r="F52">
        <v>0</v>
      </c>
      <c r="G52">
        <v>0</v>
      </c>
      <c r="H52">
        <v>731935.14760999999</v>
      </c>
      <c r="I52">
        <v>1089.1892077529701</v>
      </c>
      <c r="J52">
        <v>1000.06274</v>
      </c>
      <c r="K52">
        <v>1150</v>
      </c>
      <c r="L52">
        <v>1892.5257047699999</v>
      </c>
      <c r="M52">
        <v>2.8162584892410698</v>
      </c>
      <c r="N52">
        <v>0</v>
      </c>
      <c r="O52">
        <v>151.76962</v>
      </c>
      <c r="P52">
        <v>120200.82312</v>
      </c>
      <c r="Q52">
        <v>178.8702725</v>
      </c>
      <c r="R52">
        <v>136.34450000000001</v>
      </c>
      <c r="S52">
        <v>226.00747999999999</v>
      </c>
      <c r="T52" s="81" t="s">
        <v>45</v>
      </c>
      <c r="U52" s="82"/>
    </row>
    <row r="53" spans="2:21">
      <c r="B53" s="75">
        <v>42767</v>
      </c>
      <c r="C53" t="s">
        <v>23</v>
      </c>
      <c r="D53">
        <v>49053.909088</v>
      </c>
      <c r="E53">
        <v>72.996888523809503</v>
      </c>
      <c r="F53">
        <v>54.980457000000001</v>
      </c>
      <c r="G53">
        <v>89.624724999999998</v>
      </c>
      <c r="H53">
        <v>711818.52286999999</v>
      </c>
      <c r="I53">
        <v>1059.2537542708301</v>
      </c>
      <c r="J53">
        <v>1000.44073</v>
      </c>
      <c r="K53">
        <v>1225</v>
      </c>
      <c r="L53">
        <v>0</v>
      </c>
      <c r="M53">
        <v>0</v>
      </c>
      <c r="N53">
        <v>0</v>
      </c>
      <c r="O53">
        <v>0</v>
      </c>
      <c r="P53">
        <v>56175.809658999999</v>
      </c>
      <c r="Q53">
        <v>83.594954849702305</v>
      </c>
      <c r="R53">
        <v>67.623059999999995</v>
      </c>
      <c r="S53">
        <v>100.4722</v>
      </c>
      <c r="T53" s="81" t="s">
        <v>45</v>
      </c>
      <c r="U53" s="82"/>
    </row>
    <row r="54" spans="2:21">
      <c r="B54" s="75">
        <v>42795</v>
      </c>
      <c r="C54" t="s">
        <v>24</v>
      </c>
      <c r="D54">
        <v>0</v>
      </c>
      <c r="E54">
        <v>0</v>
      </c>
      <c r="F54">
        <v>0</v>
      </c>
      <c r="G54">
        <v>0</v>
      </c>
      <c r="H54">
        <v>812342.18744999997</v>
      </c>
      <c r="I54">
        <v>1091.85777883064</v>
      </c>
      <c r="J54">
        <v>1000.51526</v>
      </c>
      <c r="K54">
        <v>1150</v>
      </c>
      <c r="L54">
        <v>20389.537505799999</v>
      </c>
      <c r="M54">
        <v>27.405292346505298</v>
      </c>
      <c r="N54">
        <v>0</v>
      </c>
      <c r="O54">
        <v>241.76410000000001</v>
      </c>
      <c r="P54">
        <v>121892.390034</v>
      </c>
      <c r="Q54">
        <v>163.83385757258</v>
      </c>
      <c r="R54">
        <v>120.218796</v>
      </c>
      <c r="S54">
        <v>226.93134000000001</v>
      </c>
      <c r="T54" s="81" t="s">
        <v>45</v>
      </c>
      <c r="U54" s="82"/>
    </row>
    <row r="55" spans="2:21">
      <c r="B55" s="75">
        <v>42795</v>
      </c>
      <c r="C55" t="s">
        <v>23</v>
      </c>
      <c r="D55">
        <v>49368.781958</v>
      </c>
      <c r="E55">
        <v>66.355889728494603</v>
      </c>
      <c r="F55">
        <v>48.187396999999997</v>
      </c>
      <c r="G55">
        <v>86.601420000000005</v>
      </c>
      <c r="H55">
        <v>786678.96741000004</v>
      </c>
      <c r="I55">
        <v>1057.36420350806</v>
      </c>
      <c r="J55">
        <v>1000.19946</v>
      </c>
      <c r="K55">
        <v>1225</v>
      </c>
      <c r="L55">
        <v>172.46103553</v>
      </c>
      <c r="M55">
        <v>0.23180246711021499</v>
      </c>
      <c r="N55">
        <v>0</v>
      </c>
      <c r="O55">
        <v>54.349007</v>
      </c>
      <c r="P55">
        <v>57012.554743000001</v>
      </c>
      <c r="Q55">
        <v>76.629777880376295</v>
      </c>
      <c r="R55">
        <v>60.933349999999997</v>
      </c>
      <c r="S55">
        <v>99.145430000000005</v>
      </c>
      <c r="T55" s="81" t="s">
        <v>45</v>
      </c>
      <c r="U55" s="82"/>
    </row>
    <row r="56" spans="2:21">
      <c r="B56" s="75">
        <v>42826</v>
      </c>
      <c r="C56" t="s">
        <v>24</v>
      </c>
      <c r="D56">
        <v>0</v>
      </c>
      <c r="E56">
        <v>0</v>
      </c>
      <c r="F56">
        <v>0</v>
      </c>
      <c r="G56">
        <v>0</v>
      </c>
      <c r="H56">
        <v>784932.93446000002</v>
      </c>
      <c r="I56">
        <v>1090.18463119444</v>
      </c>
      <c r="J56">
        <v>1000.1603</v>
      </c>
      <c r="K56">
        <v>1150</v>
      </c>
      <c r="L56">
        <v>26493.4141523</v>
      </c>
      <c r="M56">
        <v>36.796408544861102</v>
      </c>
      <c r="N56">
        <v>0</v>
      </c>
      <c r="O56">
        <v>296.39699999999999</v>
      </c>
      <c r="P56">
        <v>119068.636025</v>
      </c>
      <c r="Q56">
        <v>165.37310559027699</v>
      </c>
      <c r="R56">
        <v>117.434105</v>
      </c>
      <c r="S56">
        <v>225.21593999999999</v>
      </c>
      <c r="T56" s="81" t="s">
        <v>45</v>
      </c>
      <c r="U56" s="82"/>
    </row>
    <row r="57" spans="2:21">
      <c r="B57" s="75">
        <v>42826</v>
      </c>
      <c r="C57" t="s">
        <v>23</v>
      </c>
      <c r="D57">
        <v>43612.314887</v>
      </c>
      <c r="E57">
        <v>60.572659565277696</v>
      </c>
      <c r="F57">
        <v>38.087542999999997</v>
      </c>
      <c r="G57">
        <v>82.755579999999995</v>
      </c>
      <c r="H57">
        <v>757257.34903000004</v>
      </c>
      <c r="I57">
        <v>1051.74631809722</v>
      </c>
      <c r="J57">
        <v>1000.1134</v>
      </c>
      <c r="K57">
        <v>1225</v>
      </c>
      <c r="L57">
        <v>610.66763434999996</v>
      </c>
      <c r="M57">
        <v>0.84814949215277702</v>
      </c>
      <c r="N57">
        <v>0</v>
      </c>
      <c r="O57">
        <v>63.366979999999998</v>
      </c>
      <c r="P57">
        <v>51124.369579999999</v>
      </c>
      <c r="Q57">
        <v>71.006068861111103</v>
      </c>
      <c r="R57">
        <v>51.323900000000002</v>
      </c>
      <c r="S57">
        <v>94.397099999999995</v>
      </c>
      <c r="T57" s="81" t="s">
        <v>45</v>
      </c>
      <c r="U57" s="82"/>
    </row>
    <row r="58" spans="2:21">
      <c r="B58" s="75">
        <v>42856</v>
      </c>
      <c r="C58" t="s">
        <v>24</v>
      </c>
      <c r="D58">
        <v>0</v>
      </c>
      <c r="E58">
        <v>0</v>
      </c>
      <c r="F58">
        <v>0</v>
      </c>
      <c r="G58">
        <v>0</v>
      </c>
      <c r="H58">
        <v>813868.36048000003</v>
      </c>
      <c r="I58">
        <v>1093.90908666666</v>
      </c>
      <c r="J58">
        <v>1000.26697</v>
      </c>
      <c r="K58">
        <v>1150</v>
      </c>
      <c r="L58">
        <v>10239.173521299999</v>
      </c>
      <c r="M58">
        <v>13.7623300017473</v>
      </c>
      <c r="N58">
        <v>0</v>
      </c>
      <c r="O58">
        <v>237.20596</v>
      </c>
      <c r="P58">
        <v>129228.492744</v>
      </c>
      <c r="Q58">
        <v>173.69421067741899</v>
      </c>
      <c r="R58">
        <v>123.03440999999999</v>
      </c>
      <c r="S58">
        <v>225.70299</v>
      </c>
      <c r="T58" s="81" t="s">
        <v>45</v>
      </c>
      <c r="U58" s="82"/>
    </row>
    <row r="59" spans="2:21">
      <c r="B59" s="75">
        <v>42856</v>
      </c>
      <c r="C59" t="s">
        <v>23</v>
      </c>
      <c r="D59">
        <v>42349.754903000001</v>
      </c>
      <c r="E59">
        <v>56.921713579300999</v>
      </c>
      <c r="F59">
        <v>34.950769999999999</v>
      </c>
      <c r="G59">
        <v>78.245350000000002</v>
      </c>
      <c r="H59">
        <v>779678.60473000002</v>
      </c>
      <c r="I59">
        <v>1047.9551138843999</v>
      </c>
      <c r="J59">
        <v>1000.0107400000001</v>
      </c>
      <c r="K59">
        <v>1223.8955000000001</v>
      </c>
      <c r="L59">
        <v>32.479010799999998</v>
      </c>
      <c r="M59">
        <v>4.36545844086021E-2</v>
      </c>
      <c r="N59">
        <v>0</v>
      </c>
      <c r="O59">
        <v>26.959140000000001</v>
      </c>
      <c r="P59">
        <v>50595.029274</v>
      </c>
      <c r="Q59">
        <v>68.0040716048387</v>
      </c>
      <c r="R59">
        <v>50.713850000000001</v>
      </c>
      <c r="S59">
        <v>89.291954000000004</v>
      </c>
      <c r="T59" s="81" t="s">
        <v>45</v>
      </c>
      <c r="U59" s="82"/>
    </row>
    <row r="60" spans="2:21">
      <c r="B60" s="75">
        <v>42887</v>
      </c>
      <c r="C60" t="s">
        <v>24</v>
      </c>
      <c r="D60">
        <v>0</v>
      </c>
      <c r="E60">
        <v>0</v>
      </c>
      <c r="F60">
        <v>0</v>
      </c>
      <c r="G60">
        <v>0</v>
      </c>
      <c r="H60">
        <v>784115.85559000005</v>
      </c>
      <c r="I60">
        <v>1089.0497994305499</v>
      </c>
      <c r="J60">
        <v>1000.04114</v>
      </c>
      <c r="K60">
        <v>1150</v>
      </c>
      <c r="L60">
        <v>18546.520133099999</v>
      </c>
      <c r="M60">
        <v>25.759055740416599</v>
      </c>
      <c r="N60">
        <v>0</v>
      </c>
      <c r="O60">
        <v>257.87576000000001</v>
      </c>
      <c r="P60">
        <v>130936.92498</v>
      </c>
      <c r="Q60">
        <v>181.85684025</v>
      </c>
      <c r="R60">
        <v>127.25425</v>
      </c>
      <c r="S60">
        <v>238.61382</v>
      </c>
      <c r="T60" s="81" t="s">
        <v>45</v>
      </c>
      <c r="U60" s="82"/>
    </row>
    <row r="61" spans="2:21">
      <c r="B61" s="75">
        <v>42887</v>
      </c>
      <c r="C61" t="s">
        <v>23</v>
      </c>
      <c r="D61">
        <v>41123.925675999999</v>
      </c>
      <c r="E61">
        <v>57.116563438888797</v>
      </c>
      <c r="F61">
        <v>37.373269999999998</v>
      </c>
      <c r="G61">
        <v>73.549120000000002</v>
      </c>
      <c r="H61">
        <v>752003.23840000003</v>
      </c>
      <c r="I61">
        <v>1044.44894222222</v>
      </c>
      <c r="J61">
        <v>1000.05524</v>
      </c>
      <c r="K61">
        <v>1191.1853000000001</v>
      </c>
      <c r="L61">
        <v>0</v>
      </c>
      <c r="M61">
        <v>0</v>
      </c>
      <c r="N61">
        <v>0</v>
      </c>
      <c r="O61">
        <v>0</v>
      </c>
      <c r="P61">
        <v>49110.973241</v>
      </c>
      <c r="Q61">
        <v>68.209685056944394</v>
      </c>
      <c r="R61">
        <v>52.944991999999999</v>
      </c>
      <c r="S61">
        <v>83.60163</v>
      </c>
      <c r="T61" s="81" t="s">
        <v>45</v>
      </c>
      <c r="U61" s="82"/>
    </row>
    <row r="62" spans="2:21">
      <c r="B62" s="75">
        <v>42917</v>
      </c>
      <c r="C62" t="s">
        <v>24</v>
      </c>
      <c r="D62">
        <v>0</v>
      </c>
      <c r="E62">
        <v>0</v>
      </c>
      <c r="F62">
        <v>0</v>
      </c>
      <c r="G62">
        <v>0</v>
      </c>
      <c r="H62">
        <v>813426.96036000003</v>
      </c>
      <c r="I62">
        <v>1093.3158069354799</v>
      </c>
      <c r="J62">
        <v>1000.7947</v>
      </c>
      <c r="K62">
        <v>1150</v>
      </c>
      <c r="L62">
        <v>1811.8043580999999</v>
      </c>
      <c r="M62">
        <v>2.4352209114247301</v>
      </c>
      <c r="N62">
        <v>0</v>
      </c>
      <c r="O62">
        <v>120.79147</v>
      </c>
      <c r="P62">
        <v>145499.79902000001</v>
      </c>
      <c r="Q62">
        <v>195.56424599462301</v>
      </c>
      <c r="R62">
        <v>134.83864</v>
      </c>
      <c r="S62">
        <v>251.22629000000001</v>
      </c>
      <c r="T62" s="81" t="s">
        <v>45</v>
      </c>
      <c r="U62" s="82"/>
    </row>
    <row r="63" spans="2:21">
      <c r="B63" s="75">
        <v>42917</v>
      </c>
      <c r="C63" t="s">
        <v>23</v>
      </c>
      <c r="D63">
        <v>48580.006967000001</v>
      </c>
      <c r="E63">
        <v>65.295708288978403</v>
      </c>
      <c r="F63">
        <v>44.169037000000003</v>
      </c>
      <c r="G63">
        <v>87.067374999999998</v>
      </c>
      <c r="H63">
        <v>781214.91636999999</v>
      </c>
      <c r="I63">
        <v>1050.0200488844</v>
      </c>
      <c r="J63">
        <v>1000.17944</v>
      </c>
      <c r="K63">
        <v>1197.7716</v>
      </c>
      <c r="L63">
        <v>0</v>
      </c>
      <c r="M63">
        <v>0</v>
      </c>
      <c r="N63">
        <v>0</v>
      </c>
      <c r="O63">
        <v>0</v>
      </c>
      <c r="P63">
        <v>56960.590451999997</v>
      </c>
      <c r="Q63">
        <v>76.559933403225799</v>
      </c>
      <c r="R63">
        <v>58.692250000000001</v>
      </c>
      <c r="S63">
        <v>97.067374999999998</v>
      </c>
      <c r="T63" s="81" t="s">
        <v>45</v>
      </c>
      <c r="U63" s="82"/>
    </row>
    <row r="64" spans="2:21">
      <c r="B64" s="75">
        <v>42948</v>
      </c>
      <c r="C64" t="s">
        <v>24</v>
      </c>
      <c r="D64">
        <v>0</v>
      </c>
      <c r="E64">
        <v>0</v>
      </c>
      <c r="F64">
        <v>0</v>
      </c>
      <c r="G64">
        <v>0</v>
      </c>
      <c r="H64">
        <v>816910.24376999994</v>
      </c>
      <c r="I64">
        <v>1097.9976394758</v>
      </c>
      <c r="J64">
        <v>1000.2622</v>
      </c>
      <c r="K64">
        <v>1150</v>
      </c>
      <c r="L64">
        <v>486.31979799999999</v>
      </c>
      <c r="M64">
        <v>0.65365564247311803</v>
      </c>
      <c r="N64">
        <v>0</v>
      </c>
      <c r="O64">
        <v>80.942660000000004</v>
      </c>
      <c r="P64">
        <v>143680.01392999999</v>
      </c>
      <c r="Q64">
        <v>193.11829829301001</v>
      </c>
      <c r="R64">
        <v>135.88229999999999</v>
      </c>
      <c r="S64">
        <v>244.37665999999999</v>
      </c>
      <c r="T64" s="81" t="s">
        <v>45</v>
      </c>
      <c r="U64" s="82"/>
    </row>
    <row r="65" spans="2:21">
      <c r="B65" s="75">
        <v>42948</v>
      </c>
      <c r="C65" t="s">
        <v>23</v>
      </c>
      <c r="D65">
        <v>52454.152259000002</v>
      </c>
      <c r="E65">
        <v>70.5028928212365</v>
      </c>
      <c r="F65">
        <v>55.190998</v>
      </c>
      <c r="G65">
        <v>86.064250000000001</v>
      </c>
      <c r="H65">
        <v>785060.95999</v>
      </c>
      <c r="I65">
        <v>1055.18946235215</v>
      </c>
      <c r="J65">
        <v>1000.088</v>
      </c>
      <c r="K65">
        <v>1208.9059</v>
      </c>
      <c r="L65">
        <v>0</v>
      </c>
      <c r="M65">
        <v>0</v>
      </c>
      <c r="N65">
        <v>0</v>
      </c>
      <c r="O65">
        <v>0</v>
      </c>
      <c r="P65">
        <v>60601.567620000002</v>
      </c>
      <c r="Q65">
        <v>81.453719919354796</v>
      </c>
      <c r="R65">
        <v>68.81317</v>
      </c>
      <c r="S65">
        <v>96.064250000000001</v>
      </c>
      <c r="T65" s="81" t="s">
        <v>45</v>
      </c>
      <c r="U65" s="82"/>
    </row>
    <row r="66" spans="2:21">
      <c r="B66" s="75">
        <v>42979</v>
      </c>
      <c r="C66" t="s">
        <v>24</v>
      </c>
      <c r="D66">
        <v>0</v>
      </c>
      <c r="E66">
        <v>0</v>
      </c>
      <c r="F66">
        <v>0</v>
      </c>
      <c r="G66">
        <v>0</v>
      </c>
      <c r="H66">
        <v>792632.35939</v>
      </c>
      <c r="I66">
        <v>1100.8782769305501</v>
      </c>
      <c r="J66">
        <v>1000.01025</v>
      </c>
      <c r="K66">
        <v>1150</v>
      </c>
      <c r="L66">
        <v>6184.8573761300004</v>
      </c>
      <c r="M66">
        <v>8.5900796890694409</v>
      </c>
      <c r="N66">
        <v>0</v>
      </c>
      <c r="O66">
        <v>202.27158</v>
      </c>
      <c r="P66">
        <v>127454.64359000001</v>
      </c>
      <c r="Q66">
        <v>177.02033831944399</v>
      </c>
      <c r="R66">
        <v>123.225044</v>
      </c>
      <c r="S66">
        <v>228.34757999999999</v>
      </c>
      <c r="T66" s="81" t="s">
        <v>45</v>
      </c>
      <c r="U66" s="82"/>
    </row>
    <row r="67" spans="2:21">
      <c r="B67" s="75">
        <v>42979</v>
      </c>
      <c r="C67" t="s">
        <v>23</v>
      </c>
      <c r="D67">
        <v>49039.682376999997</v>
      </c>
      <c r="E67">
        <v>68.110669968055504</v>
      </c>
      <c r="F67">
        <v>52.852314</v>
      </c>
      <c r="G67">
        <v>84.421049999999994</v>
      </c>
      <c r="H67">
        <v>756590.88295999996</v>
      </c>
      <c r="I67">
        <v>1050.8206707777699</v>
      </c>
      <c r="J67">
        <v>1000.03516</v>
      </c>
      <c r="K67">
        <v>1225</v>
      </c>
      <c r="L67">
        <v>0</v>
      </c>
      <c r="M67">
        <v>0</v>
      </c>
      <c r="N67">
        <v>0</v>
      </c>
      <c r="O67">
        <v>0</v>
      </c>
      <c r="P67">
        <v>57074.656610999999</v>
      </c>
      <c r="Q67">
        <v>79.270356404166606</v>
      </c>
      <c r="R67">
        <v>66.839500000000001</v>
      </c>
      <c r="S67">
        <v>94.973380000000006</v>
      </c>
      <c r="T67" s="81" t="s">
        <v>45</v>
      </c>
      <c r="U67" s="82"/>
    </row>
    <row r="68" spans="2:21">
      <c r="B68" s="75">
        <v>43009</v>
      </c>
      <c r="C68" t="s">
        <v>24</v>
      </c>
      <c r="D68">
        <v>0</v>
      </c>
      <c r="E68">
        <v>0</v>
      </c>
      <c r="F68">
        <v>0</v>
      </c>
      <c r="G68">
        <v>0</v>
      </c>
      <c r="H68">
        <v>817709.50355000002</v>
      </c>
      <c r="I68">
        <v>1099.07191337365</v>
      </c>
      <c r="J68">
        <v>1000.2119</v>
      </c>
      <c r="K68">
        <v>1150</v>
      </c>
      <c r="L68">
        <v>2330.754754</v>
      </c>
      <c r="M68">
        <v>3.1327348844085998</v>
      </c>
      <c r="N68">
        <v>0</v>
      </c>
      <c r="O68">
        <v>129.24520999999999</v>
      </c>
      <c r="P68">
        <v>126823.07025600001</v>
      </c>
      <c r="Q68">
        <v>170.46111593548301</v>
      </c>
      <c r="R68">
        <v>121.08298499999999</v>
      </c>
      <c r="S68">
        <v>223.21803</v>
      </c>
      <c r="T68" s="81" t="s">
        <v>45</v>
      </c>
      <c r="U68" s="82"/>
    </row>
    <row r="69" spans="2:21">
      <c r="B69" s="75">
        <v>43009</v>
      </c>
      <c r="C69" t="s">
        <v>23</v>
      </c>
      <c r="D69">
        <v>50070.962290000003</v>
      </c>
      <c r="E69">
        <v>67.299680497311797</v>
      </c>
      <c r="F69">
        <v>54.04851</v>
      </c>
      <c r="G69">
        <v>82.441469999999995</v>
      </c>
      <c r="H69">
        <v>782601.90376999998</v>
      </c>
      <c r="I69">
        <v>1051.88427926075</v>
      </c>
      <c r="J69">
        <v>1000.0037</v>
      </c>
      <c r="K69">
        <v>1225</v>
      </c>
      <c r="L69">
        <v>0</v>
      </c>
      <c r="M69">
        <v>0</v>
      </c>
      <c r="N69">
        <v>0</v>
      </c>
      <c r="O69">
        <v>0</v>
      </c>
      <c r="P69">
        <v>58556.864599</v>
      </c>
      <c r="Q69">
        <v>78.705463170698906</v>
      </c>
      <c r="R69">
        <v>68.192970000000003</v>
      </c>
      <c r="S69">
        <v>93.330780000000004</v>
      </c>
      <c r="T69" s="81" t="s">
        <v>45</v>
      </c>
      <c r="U69" s="82"/>
    </row>
    <row r="70" spans="2:21">
      <c r="B70" s="75">
        <v>43040</v>
      </c>
      <c r="C70" t="s">
        <v>24</v>
      </c>
      <c r="D70">
        <v>0</v>
      </c>
      <c r="E70">
        <v>0</v>
      </c>
      <c r="F70">
        <v>0</v>
      </c>
      <c r="G70">
        <v>0</v>
      </c>
      <c r="H70">
        <v>787455.05159000005</v>
      </c>
      <c r="I70">
        <v>1093.68757165277</v>
      </c>
      <c r="J70">
        <v>1000.09546</v>
      </c>
      <c r="K70">
        <v>1150</v>
      </c>
      <c r="L70">
        <v>13238.950930277</v>
      </c>
      <c r="M70">
        <v>18.387431847606901</v>
      </c>
      <c r="N70">
        <v>0</v>
      </c>
      <c r="O70">
        <v>255.58139</v>
      </c>
      <c r="P70">
        <v>124165.91072</v>
      </c>
      <c r="Q70">
        <v>172.45265377777699</v>
      </c>
      <c r="R70">
        <v>126.13144</v>
      </c>
      <c r="S70">
        <v>220.89523</v>
      </c>
      <c r="T70" s="81" t="s">
        <v>45</v>
      </c>
      <c r="U70" s="82"/>
    </row>
    <row r="71" spans="2:21">
      <c r="B71" s="75">
        <v>43040</v>
      </c>
      <c r="C71" t="s">
        <v>23</v>
      </c>
      <c r="D71">
        <v>52416.646781000003</v>
      </c>
      <c r="E71">
        <v>72.800898306944404</v>
      </c>
      <c r="F71">
        <v>57.977539999999998</v>
      </c>
      <c r="G71">
        <v>87.420810000000003</v>
      </c>
      <c r="H71">
        <v>761385.88142999995</v>
      </c>
      <c r="I71">
        <v>1057.480390875</v>
      </c>
      <c r="J71">
        <v>1000.0158</v>
      </c>
      <c r="K71">
        <v>1225</v>
      </c>
      <c r="L71">
        <v>0</v>
      </c>
      <c r="M71">
        <v>0</v>
      </c>
      <c r="N71">
        <v>0</v>
      </c>
      <c r="O71">
        <v>0</v>
      </c>
      <c r="P71">
        <v>59147.583847000002</v>
      </c>
      <c r="Q71">
        <v>82.149422009722201</v>
      </c>
      <c r="R71">
        <v>68.907929999999993</v>
      </c>
      <c r="S71">
        <v>97.636619999999994</v>
      </c>
      <c r="T71" s="81" t="s">
        <v>45</v>
      </c>
      <c r="U71" s="82"/>
    </row>
    <row r="72" spans="2:21">
      <c r="B72" s="75">
        <v>43070</v>
      </c>
      <c r="C72" t="s">
        <v>24</v>
      </c>
      <c r="D72">
        <v>0</v>
      </c>
      <c r="E72">
        <v>0</v>
      </c>
      <c r="F72">
        <v>0</v>
      </c>
      <c r="G72">
        <v>0</v>
      </c>
      <c r="H72">
        <v>806051.34016999998</v>
      </c>
      <c r="I72">
        <v>1083.40233893817</v>
      </c>
      <c r="J72">
        <v>1000.0998499999999</v>
      </c>
      <c r="K72">
        <v>1150</v>
      </c>
      <c r="L72">
        <v>14083.712594299999</v>
      </c>
      <c r="M72">
        <v>18.929721228897801</v>
      </c>
      <c r="N72">
        <v>0</v>
      </c>
      <c r="O72">
        <v>209.76236</v>
      </c>
      <c r="P72">
        <v>133243.87424999999</v>
      </c>
      <c r="Q72">
        <v>179.09122883064501</v>
      </c>
      <c r="R72">
        <v>138.08774</v>
      </c>
      <c r="S72">
        <v>224.16057000000001</v>
      </c>
      <c r="T72" s="81" t="s">
        <v>45</v>
      </c>
      <c r="U72" s="82"/>
    </row>
    <row r="73" spans="2:21">
      <c r="B73" s="75">
        <v>43070</v>
      </c>
      <c r="C73" t="s">
        <v>23</v>
      </c>
      <c r="D73">
        <v>57352.328088000002</v>
      </c>
      <c r="E73">
        <v>77.086462483870903</v>
      </c>
      <c r="F73">
        <v>60.24718</v>
      </c>
      <c r="G73">
        <v>91.604510000000005</v>
      </c>
      <c r="H73">
        <v>783243.47987000004</v>
      </c>
      <c r="I73">
        <v>1052.7466127284899</v>
      </c>
      <c r="J73">
        <v>1000.1217</v>
      </c>
      <c r="K73">
        <v>1197.3630000000001</v>
      </c>
      <c r="L73">
        <v>0</v>
      </c>
      <c r="M73">
        <v>0</v>
      </c>
      <c r="N73">
        <v>0</v>
      </c>
      <c r="O73">
        <v>0</v>
      </c>
      <c r="P73">
        <v>64347.944175999997</v>
      </c>
      <c r="Q73">
        <v>86.4891722795698</v>
      </c>
      <c r="R73">
        <v>70.514520000000005</v>
      </c>
      <c r="S73">
        <v>100.53626</v>
      </c>
      <c r="T73" s="81" t="s">
        <v>45</v>
      </c>
      <c r="U73" s="82"/>
    </row>
    <row r="74" spans="2:21">
      <c r="B74" s="75">
        <v>43101</v>
      </c>
      <c r="C74" t="s">
        <v>24</v>
      </c>
      <c r="D74">
        <v>0</v>
      </c>
      <c r="E74">
        <v>0</v>
      </c>
      <c r="F74">
        <v>0</v>
      </c>
      <c r="G74">
        <v>0</v>
      </c>
      <c r="H74">
        <v>809796.85739999998</v>
      </c>
      <c r="I74">
        <v>1088.4366362903199</v>
      </c>
      <c r="J74">
        <v>1000.64465</v>
      </c>
      <c r="K74">
        <v>1150</v>
      </c>
      <c r="L74">
        <v>5071.7844225999997</v>
      </c>
      <c r="M74">
        <v>6.8169145465053704</v>
      </c>
      <c r="N74">
        <v>0</v>
      </c>
      <c r="O74">
        <v>178.10037</v>
      </c>
      <c r="P74">
        <v>135271.76712999999</v>
      </c>
      <c r="Q74">
        <v>181.81689130376299</v>
      </c>
      <c r="R74">
        <v>134.63822999999999</v>
      </c>
      <c r="S74">
        <v>224.69835</v>
      </c>
      <c r="T74" s="81" t="s">
        <v>45</v>
      </c>
      <c r="U74" s="82"/>
    </row>
    <row r="75" spans="2:21">
      <c r="B75" s="75">
        <v>43101</v>
      </c>
      <c r="C75" t="s">
        <v>23</v>
      </c>
      <c r="D75">
        <v>58729.068943999999</v>
      </c>
      <c r="E75">
        <v>78.936920623655894</v>
      </c>
      <c r="F75">
        <v>61.718155000000003</v>
      </c>
      <c r="G75">
        <v>95.872696000000005</v>
      </c>
      <c r="H75">
        <v>796132.20791999996</v>
      </c>
      <c r="I75">
        <v>1070.0701719354799</v>
      </c>
      <c r="J75">
        <v>1000.15295</v>
      </c>
      <c r="K75">
        <v>1225</v>
      </c>
      <c r="L75">
        <v>0</v>
      </c>
      <c r="M75">
        <v>0</v>
      </c>
      <c r="N75">
        <v>0</v>
      </c>
      <c r="O75">
        <v>0</v>
      </c>
      <c r="P75">
        <v>65070.435966999998</v>
      </c>
      <c r="Q75">
        <v>87.460263396505297</v>
      </c>
      <c r="R75">
        <v>72.998360000000005</v>
      </c>
      <c r="S75">
        <v>104.876205</v>
      </c>
      <c r="T75" s="81" t="s">
        <v>45</v>
      </c>
      <c r="U75" s="82"/>
    </row>
    <row r="76" spans="2:21">
      <c r="B76" s="75">
        <v>43132</v>
      </c>
      <c r="C76" t="s">
        <v>24</v>
      </c>
      <c r="D76">
        <v>0</v>
      </c>
      <c r="E76">
        <v>0</v>
      </c>
      <c r="F76">
        <v>0</v>
      </c>
      <c r="G76">
        <v>0</v>
      </c>
      <c r="H76">
        <v>732606.57637000002</v>
      </c>
      <c r="I76">
        <v>1090.1883576934499</v>
      </c>
      <c r="J76">
        <v>1000.2356</v>
      </c>
      <c r="K76">
        <v>1150</v>
      </c>
      <c r="L76">
        <v>1777.24270409</v>
      </c>
      <c r="M76">
        <v>2.64470640489583</v>
      </c>
      <c r="N76">
        <v>0</v>
      </c>
      <c r="O76">
        <v>136.24918</v>
      </c>
      <c r="P76">
        <v>119539.17475999999</v>
      </c>
      <c r="Q76">
        <v>177.88567672619001</v>
      </c>
      <c r="R76">
        <v>135.49889999999999</v>
      </c>
      <c r="S76">
        <v>221</v>
      </c>
      <c r="T76" s="81" t="s">
        <v>45</v>
      </c>
      <c r="U76" s="82"/>
    </row>
    <row r="77" spans="2:21">
      <c r="B77" s="75">
        <v>43132</v>
      </c>
      <c r="C77" t="s">
        <v>23</v>
      </c>
      <c r="D77">
        <v>50939.206888000001</v>
      </c>
      <c r="E77">
        <v>75.802391202380903</v>
      </c>
      <c r="F77">
        <v>61.747369999999997</v>
      </c>
      <c r="G77">
        <v>89.153853999999995</v>
      </c>
      <c r="H77">
        <v>711676.25187000004</v>
      </c>
      <c r="I77">
        <v>1059.04204147321</v>
      </c>
      <c r="J77">
        <v>1000.56177</v>
      </c>
      <c r="K77">
        <v>1225</v>
      </c>
      <c r="L77">
        <v>0</v>
      </c>
      <c r="M77">
        <v>0</v>
      </c>
      <c r="N77">
        <v>0</v>
      </c>
      <c r="O77">
        <v>0</v>
      </c>
      <c r="P77">
        <v>58015.042694000003</v>
      </c>
      <c r="Q77">
        <v>86.331908770833294</v>
      </c>
      <c r="R77">
        <v>74.33108</v>
      </c>
      <c r="S77">
        <v>100.50696000000001</v>
      </c>
      <c r="T77" s="81" t="s">
        <v>45</v>
      </c>
      <c r="U77" s="82"/>
    </row>
    <row r="78" spans="2:21">
      <c r="B78" s="75">
        <v>43160</v>
      </c>
      <c r="C78" t="s">
        <v>24</v>
      </c>
      <c r="D78">
        <v>0</v>
      </c>
      <c r="E78">
        <v>0</v>
      </c>
      <c r="F78">
        <v>0</v>
      </c>
      <c r="G78">
        <v>0</v>
      </c>
      <c r="H78">
        <v>812065.45181999996</v>
      </c>
      <c r="I78">
        <v>1091.4858223387</v>
      </c>
      <c r="J78">
        <v>1000.489</v>
      </c>
      <c r="K78">
        <v>1150</v>
      </c>
      <c r="L78">
        <v>27727.80708065</v>
      </c>
      <c r="M78">
        <v>37.268557904099403</v>
      </c>
      <c r="N78">
        <v>0</v>
      </c>
      <c r="O78">
        <v>298.24810000000002</v>
      </c>
      <c r="P78">
        <v>121711.614951</v>
      </c>
      <c r="Q78">
        <v>163.59088031048299</v>
      </c>
      <c r="R78">
        <v>120.46142</v>
      </c>
      <c r="S78">
        <v>220.38422</v>
      </c>
      <c r="T78" s="81" t="s">
        <v>45</v>
      </c>
      <c r="U78" s="82"/>
    </row>
    <row r="79" spans="2:21">
      <c r="B79" s="75">
        <v>43160</v>
      </c>
      <c r="C79" t="s">
        <v>23</v>
      </c>
      <c r="D79">
        <v>53048.245431000003</v>
      </c>
      <c r="E79">
        <v>71.301405149193499</v>
      </c>
      <c r="F79">
        <v>46.651220000000002</v>
      </c>
      <c r="G79">
        <v>88.420959999999994</v>
      </c>
      <c r="H79">
        <v>785898.54235</v>
      </c>
      <c r="I79">
        <v>1056.31524509408</v>
      </c>
      <c r="J79">
        <v>1000.98</v>
      </c>
      <c r="K79">
        <v>1225</v>
      </c>
      <c r="L79">
        <v>0</v>
      </c>
      <c r="M79">
        <v>0</v>
      </c>
      <c r="N79">
        <v>0</v>
      </c>
      <c r="O79">
        <v>0</v>
      </c>
      <c r="P79">
        <v>60688.621121999997</v>
      </c>
      <c r="Q79">
        <v>81.570727314516105</v>
      </c>
      <c r="R79">
        <v>57.838264000000002</v>
      </c>
      <c r="S79">
        <v>100.40854</v>
      </c>
      <c r="T79" s="81" t="s">
        <v>45</v>
      </c>
      <c r="U79" s="82"/>
    </row>
    <row r="80" spans="2:21">
      <c r="B80" s="75">
        <v>43191</v>
      </c>
      <c r="C80" t="s">
        <v>24</v>
      </c>
      <c r="D80">
        <v>0</v>
      </c>
      <c r="E80">
        <v>0</v>
      </c>
      <c r="F80">
        <v>0</v>
      </c>
      <c r="G80">
        <v>0</v>
      </c>
      <c r="H80">
        <v>785633.81082000001</v>
      </c>
      <c r="I80">
        <v>1091.1580705833301</v>
      </c>
      <c r="J80">
        <v>1000.9281999999999</v>
      </c>
      <c r="K80">
        <v>1150</v>
      </c>
      <c r="L80">
        <v>24895.4215945</v>
      </c>
      <c r="M80">
        <v>34.5769744368055</v>
      </c>
      <c r="N80">
        <v>0</v>
      </c>
      <c r="O80">
        <v>339.91311999999999</v>
      </c>
      <c r="P80">
        <v>119365.433848</v>
      </c>
      <c r="Q80">
        <v>165.785324788888</v>
      </c>
      <c r="R80">
        <v>117.92437</v>
      </c>
      <c r="S80">
        <v>222.31967</v>
      </c>
      <c r="T80" s="81" t="s">
        <v>45</v>
      </c>
      <c r="U80" s="82"/>
    </row>
    <row r="81" spans="2:21">
      <c r="B81" s="75">
        <v>43191</v>
      </c>
      <c r="C81" t="s">
        <v>23</v>
      </c>
      <c r="D81">
        <v>43450.070172</v>
      </c>
      <c r="E81">
        <v>60.347319683333303</v>
      </c>
      <c r="F81">
        <v>38.093269999999997</v>
      </c>
      <c r="G81">
        <v>83.806730000000002</v>
      </c>
      <c r="H81">
        <v>757904.68064000004</v>
      </c>
      <c r="I81">
        <v>1052.6453897777701</v>
      </c>
      <c r="J81">
        <v>1000.1316</v>
      </c>
      <c r="K81">
        <v>1225</v>
      </c>
      <c r="L81">
        <v>234.18208647</v>
      </c>
      <c r="M81">
        <v>0.325252897875</v>
      </c>
      <c r="N81">
        <v>0</v>
      </c>
      <c r="O81">
        <v>93.491990000000001</v>
      </c>
      <c r="P81">
        <v>51093.583027000001</v>
      </c>
      <c r="Q81">
        <v>70.963309759722193</v>
      </c>
      <c r="R81">
        <v>50.632674999999999</v>
      </c>
      <c r="S81">
        <v>95.894570000000002</v>
      </c>
      <c r="T81" s="81" t="s">
        <v>45</v>
      </c>
      <c r="U81" s="82"/>
    </row>
    <row r="82" spans="2:21">
      <c r="B82" s="75">
        <v>43221</v>
      </c>
      <c r="C82" t="s">
        <v>24</v>
      </c>
      <c r="D82">
        <v>0</v>
      </c>
      <c r="E82">
        <v>0</v>
      </c>
      <c r="F82">
        <v>0</v>
      </c>
      <c r="G82">
        <v>0</v>
      </c>
      <c r="H82">
        <v>814586.05863999994</v>
      </c>
      <c r="I82">
        <v>1094.8737347311801</v>
      </c>
      <c r="J82">
        <v>1000.39685</v>
      </c>
      <c r="K82">
        <v>1150</v>
      </c>
      <c r="L82">
        <v>20568.515051099999</v>
      </c>
      <c r="M82">
        <v>27.6458535633064</v>
      </c>
      <c r="N82">
        <v>0</v>
      </c>
      <c r="O82">
        <v>278.36984000000001</v>
      </c>
      <c r="P82">
        <v>127250.441842</v>
      </c>
      <c r="Q82">
        <v>171.03554011021501</v>
      </c>
      <c r="R82">
        <v>117.1938</v>
      </c>
      <c r="S82">
        <v>224.28783000000001</v>
      </c>
      <c r="T82" s="81" t="s">
        <v>45</v>
      </c>
      <c r="U82" s="82"/>
    </row>
    <row r="83" spans="2:21">
      <c r="B83" s="75">
        <v>43221</v>
      </c>
      <c r="C83" t="s">
        <v>23</v>
      </c>
      <c r="D83">
        <v>43095.140495</v>
      </c>
      <c r="E83">
        <v>57.923575934139699</v>
      </c>
      <c r="F83">
        <v>36.726469999999999</v>
      </c>
      <c r="G83">
        <v>74.635599999999997</v>
      </c>
      <c r="H83">
        <v>779196.91024999996</v>
      </c>
      <c r="I83">
        <v>1047.3076750672001</v>
      </c>
      <c r="J83">
        <v>1000.1615</v>
      </c>
      <c r="K83">
        <v>1223.7528</v>
      </c>
      <c r="L83">
        <v>180.0832925</v>
      </c>
      <c r="M83">
        <v>0.24204743615591301</v>
      </c>
      <c r="N83">
        <v>0</v>
      </c>
      <c r="O83">
        <v>39.203150000000001</v>
      </c>
      <c r="P83">
        <v>51354.476411000003</v>
      </c>
      <c r="Q83">
        <v>69.024833885752599</v>
      </c>
      <c r="R83">
        <v>50.722836000000001</v>
      </c>
      <c r="S83">
        <v>86.452126000000007</v>
      </c>
      <c r="T83" s="81" t="s">
        <v>45</v>
      </c>
      <c r="U83" s="82"/>
    </row>
    <row r="84" spans="2:21">
      <c r="B84" s="75">
        <v>43252</v>
      </c>
      <c r="C84" t="s">
        <v>24</v>
      </c>
      <c r="D84">
        <v>0</v>
      </c>
      <c r="E84">
        <v>0</v>
      </c>
      <c r="F84">
        <v>0</v>
      </c>
      <c r="G84">
        <v>0</v>
      </c>
      <c r="H84">
        <v>789632.56261999998</v>
      </c>
      <c r="I84">
        <v>1096.71189252777</v>
      </c>
      <c r="J84">
        <v>1000.00305</v>
      </c>
      <c r="K84">
        <v>1150</v>
      </c>
      <c r="L84">
        <v>26280.684164999999</v>
      </c>
      <c r="M84">
        <v>36.500950229166598</v>
      </c>
      <c r="N84">
        <v>0</v>
      </c>
      <c r="O84">
        <v>291.63974000000002</v>
      </c>
      <c r="P84">
        <v>129611.200572</v>
      </c>
      <c r="Q84">
        <v>180.01555635</v>
      </c>
      <c r="R84">
        <v>125.87536</v>
      </c>
      <c r="S84">
        <v>238.0421</v>
      </c>
      <c r="T84" s="81" t="s">
        <v>45</v>
      </c>
      <c r="U84" s="82"/>
    </row>
    <row r="85" spans="2:21">
      <c r="B85" s="75">
        <v>43252</v>
      </c>
      <c r="C85" t="s">
        <v>23</v>
      </c>
      <c r="D85">
        <v>42703.842370999999</v>
      </c>
      <c r="E85">
        <v>59.310892181944403</v>
      </c>
      <c r="F85">
        <v>37.741675999999998</v>
      </c>
      <c r="G85">
        <v>76.032120000000006</v>
      </c>
      <c r="H85">
        <v>751895.99198000005</v>
      </c>
      <c r="I85">
        <v>1044.29998886111</v>
      </c>
      <c r="J85">
        <v>1000.2063000000001</v>
      </c>
      <c r="K85">
        <v>1191.0769</v>
      </c>
      <c r="L85">
        <v>0</v>
      </c>
      <c r="M85">
        <v>0</v>
      </c>
      <c r="N85">
        <v>0</v>
      </c>
      <c r="O85">
        <v>0</v>
      </c>
      <c r="P85">
        <v>50713.927658000001</v>
      </c>
      <c r="Q85">
        <v>70.436010636111106</v>
      </c>
      <c r="R85">
        <v>53.088225999999999</v>
      </c>
      <c r="S85">
        <v>86.501679999999993</v>
      </c>
      <c r="T85" s="81" t="s">
        <v>45</v>
      </c>
      <c r="U85" s="82"/>
    </row>
    <row r="86" spans="2:21">
      <c r="B86" s="75">
        <v>43282</v>
      </c>
      <c r="C86" t="s">
        <v>24</v>
      </c>
      <c r="D86">
        <v>0</v>
      </c>
      <c r="E86">
        <v>0</v>
      </c>
      <c r="F86">
        <v>0</v>
      </c>
      <c r="G86">
        <v>0</v>
      </c>
      <c r="H86">
        <v>815238.56073000003</v>
      </c>
      <c r="I86">
        <v>1095.7507536693499</v>
      </c>
      <c r="J86">
        <v>1000.10596</v>
      </c>
      <c r="K86">
        <v>1150</v>
      </c>
      <c r="L86">
        <v>3695.5565119299999</v>
      </c>
      <c r="M86">
        <v>4.9671458493682703</v>
      </c>
      <c r="N86">
        <v>0</v>
      </c>
      <c r="O86">
        <v>183.89249000000001</v>
      </c>
      <c r="P86">
        <v>145775.79730999999</v>
      </c>
      <c r="Q86">
        <v>195.93521143817199</v>
      </c>
      <c r="R86">
        <v>131.44376</v>
      </c>
      <c r="S86">
        <v>252.61861999999999</v>
      </c>
      <c r="T86" s="81" t="s">
        <v>45</v>
      </c>
      <c r="U86" s="82"/>
    </row>
    <row r="87" spans="2:21">
      <c r="B87" s="75">
        <v>43282</v>
      </c>
      <c r="C87" t="s">
        <v>23</v>
      </c>
      <c r="D87">
        <v>49649.072741000004</v>
      </c>
      <c r="E87">
        <v>66.732624651881693</v>
      </c>
      <c r="F87">
        <v>44.258580000000002</v>
      </c>
      <c r="G87">
        <v>86.863479999999996</v>
      </c>
      <c r="H87">
        <v>782150.09288000001</v>
      </c>
      <c r="I87">
        <v>1051.2770065591301</v>
      </c>
      <c r="J87">
        <v>1000.00275</v>
      </c>
      <c r="K87">
        <v>1197.8982000000001</v>
      </c>
      <c r="L87">
        <v>0</v>
      </c>
      <c r="M87">
        <v>0</v>
      </c>
      <c r="N87">
        <v>0</v>
      </c>
      <c r="O87">
        <v>0</v>
      </c>
      <c r="P87">
        <v>57994.638971</v>
      </c>
      <c r="Q87">
        <v>77.949783563172005</v>
      </c>
      <c r="R87">
        <v>59.140686000000002</v>
      </c>
      <c r="S87">
        <v>96.863479999999996</v>
      </c>
      <c r="T87" s="81" t="s">
        <v>45</v>
      </c>
      <c r="U87" s="82"/>
    </row>
    <row r="88" spans="2:21">
      <c r="B88" s="75">
        <v>43313</v>
      </c>
      <c r="C88" t="s">
        <v>24</v>
      </c>
      <c r="D88">
        <v>0</v>
      </c>
      <c r="E88">
        <v>0</v>
      </c>
      <c r="F88">
        <v>0</v>
      </c>
      <c r="G88">
        <v>0</v>
      </c>
      <c r="H88">
        <v>817298.49349000002</v>
      </c>
      <c r="I88">
        <v>1098.51948049731</v>
      </c>
      <c r="J88">
        <v>1000.3899</v>
      </c>
      <c r="K88">
        <v>1150</v>
      </c>
      <c r="L88">
        <v>1045.2940305100001</v>
      </c>
      <c r="M88">
        <v>1.4049650947715</v>
      </c>
      <c r="N88">
        <v>0</v>
      </c>
      <c r="O88">
        <v>124.97714000000001</v>
      </c>
      <c r="P88">
        <v>144402.12357</v>
      </c>
      <c r="Q88">
        <v>194.08887576612901</v>
      </c>
      <c r="R88">
        <v>132.57644999999999</v>
      </c>
      <c r="S88">
        <v>250.25936999999999</v>
      </c>
      <c r="T88" s="81" t="s">
        <v>45</v>
      </c>
      <c r="U88" s="82"/>
    </row>
    <row r="89" spans="2:21">
      <c r="B89" s="75">
        <v>43313</v>
      </c>
      <c r="C89" t="s">
        <v>23</v>
      </c>
      <c r="D89">
        <v>52599.540516000001</v>
      </c>
      <c r="E89">
        <v>70.698307145161195</v>
      </c>
      <c r="F89">
        <v>55.186915999999997</v>
      </c>
      <c r="G89">
        <v>86.573710000000005</v>
      </c>
      <c r="H89">
        <v>784213.91442000004</v>
      </c>
      <c r="I89">
        <v>1054.0509602419299</v>
      </c>
      <c r="J89">
        <v>1000.0034000000001</v>
      </c>
      <c r="K89">
        <v>1202.0735</v>
      </c>
      <c r="L89">
        <v>0</v>
      </c>
      <c r="M89">
        <v>0</v>
      </c>
      <c r="N89">
        <v>0</v>
      </c>
      <c r="O89">
        <v>0</v>
      </c>
      <c r="P89">
        <v>60745.904939</v>
      </c>
      <c r="Q89">
        <v>81.6477216922043</v>
      </c>
      <c r="R89">
        <v>69.358469999999997</v>
      </c>
      <c r="S89">
        <v>96.573710000000005</v>
      </c>
      <c r="T89" s="81" t="s">
        <v>45</v>
      </c>
      <c r="U89" s="82"/>
    </row>
    <row r="90" spans="2:21">
      <c r="B90" s="75">
        <v>43344</v>
      </c>
      <c r="C90" t="s">
        <v>24</v>
      </c>
      <c r="D90">
        <v>0</v>
      </c>
      <c r="E90">
        <v>0</v>
      </c>
      <c r="F90">
        <v>0</v>
      </c>
      <c r="G90">
        <v>0</v>
      </c>
      <c r="H90">
        <v>792198.13867999997</v>
      </c>
      <c r="I90">
        <v>1100.27519261111</v>
      </c>
      <c r="J90">
        <v>1000.5928</v>
      </c>
      <c r="K90">
        <v>1150</v>
      </c>
      <c r="L90">
        <v>8886.0814698350005</v>
      </c>
      <c r="M90">
        <v>12.3417798192152</v>
      </c>
      <c r="N90">
        <v>0</v>
      </c>
      <c r="O90">
        <v>202.71682999999999</v>
      </c>
      <c r="P90">
        <v>128605.99705999999</v>
      </c>
      <c r="Q90">
        <v>178.619440361111</v>
      </c>
      <c r="R90">
        <v>127.22414999999999</v>
      </c>
      <c r="S90">
        <v>235.85211000000001</v>
      </c>
      <c r="T90" s="81" t="s">
        <v>45</v>
      </c>
      <c r="U90" s="82"/>
    </row>
    <row r="91" spans="2:21">
      <c r="B91" s="75">
        <v>43344</v>
      </c>
      <c r="C91" t="s">
        <v>23</v>
      </c>
      <c r="D91">
        <v>48729.889453999996</v>
      </c>
      <c r="E91">
        <v>67.680402019444401</v>
      </c>
      <c r="F91">
        <v>53.287875999999997</v>
      </c>
      <c r="G91">
        <v>82.157730000000001</v>
      </c>
      <c r="H91">
        <v>756053.94521999999</v>
      </c>
      <c r="I91">
        <v>1050.0749239166601</v>
      </c>
      <c r="J91">
        <v>1000.056</v>
      </c>
      <c r="K91">
        <v>1222.4863</v>
      </c>
      <c r="L91">
        <v>0</v>
      </c>
      <c r="M91">
        <v>0</v>
      </c>
      <c r="N91">
        <v>0</v>
      </c>
      <c r="O91">
        <v>0</v>
      </c>
      <c r="P91">
        <v>56585.437452999999</v>
      </c>
      <c r="Q91">
        <v>78.590885351388806</v>
      </c>
      <c r="R91">
        <v>66.735489999999999</v>
      </c>
      <c r="S91">
        <v>92.157730000000001</v>
      </c>
      <c r="T91" s="81" t="s">
        <v>45</v>
      </c>
      <c r="U91" s="82"/>
    </row>
    <row r="92" spans="2:21">
      <c r="B92" s="75">
        <v>43374</v>
      </c>
      <c r="C92" t="s">
        <v>24</v>
      </c>
      <c r="D92">
        <v>0</v>
      </c>
      <c r="E92">
        <v>0</v>
      </c>
      <c r="F92">
        <v>0</v>
      </c>
      <c r="G92">
        <v>0</v>
      </c>
      <c r="H92">
        <v>819592.82492000004</v>
      </c>
      <c r="I92">
        <v>1101.60325930107</v>
      </c>
      <c r="J92">
        <v>1000.0178</v>
      </c>
      <c r="K92">
        <v>1150</v>
      </c>
      <c r="L92">
        <v>4904.1899722999997</v>
      </c>
      <c r="M92">
        <v>6.5916531885752603</v>
      </c>
      <c r="N92">
        <v>0</v>
      </c>
      <c r="O92">
        <v>203.12411</v>
      </c>
      <c r="P92">
        <v>125584.144205</v>
      </c>
      <c r="Q92">
        <v>168.79589274865501</v>
      </c>
      <c r="R92">
        <v>118.32517</v>
      </c>
      <c r="S92">
        <v>224.95847000000001</v>
      </c>
      <c r="T92" s="81" t="s">
        <v>45</v>
      </c>
      <c r="U92" s="82"/>
    </row>
    <row r="93" spans="2:21">
      <c r="B93" s="75">
        <v>43374</v>
      </c>
      <c r="C93" t="s">
        <v>23</v>
      </c>
      <c r="D93">
        <v>49917.936799000003</v>
      </c>
      <c r="E93">
        <v>67.094001073924701</v>
      </c>
      <c r="F93">
        <v>54.548054</v>
      </c>
      <c r="G93">
        <v>82.35427</v>
      </c>
      <c r="H93">
        <v>778769.37725000002</v>
      </c>
      <c r="I93">
        <v>1046.7330339381699</v>
      </c>
      <c r="J93">
        <v>1000.1223</v>
      </c>
      <c r="K93">
        <v>1219.5657000000001</v>
      </c>
      <c r="L93">
        <v>0</v>
      </c>
      <c r="M93">
        <v>0</v>
      </c>
      <c r="N93">
        <v>0</v>
      </c>
      <c r="O93">
        <v>0</v>
      </c>
      <c r="P93">
        <v>58207.244287000001</v>
      </c>
      <c r="Q93">
        <v>78.235543396505307</v>
      </c>
      <c r="R93">
        <v>68.237465</v>
      </c>
      <c r="S93">
        <v>93.286354000000003</v>
      </c>
      <c r="T93" s="81" t="s">
        <v>45</v>
      </c>
      <c r="U93" s="82"/>
    </row>
    <row r="94" spans="2:21">
      <c r="B94" s="75">
        <v>43405</v>
      </c>
      <c r="C94" t="s">
        <v>24</v>
      </c>
      <c r="D94">
        <v>0</v>
      </c>
      <c r="E94">
        <v>0</v>
      </c>
      <c r="F94">
        <v>0</v>
      </c>
      <c r="G94">
        <v>0</v>
      </c>
      <c r="H94">
        <v>788262.07087000005</v>
      </c>
      <c r="I94">
        <v>1094.80843176388</v>
      </c>
      <c r="J94">
        <v>1000.1307399999999</v>
      </c>
      <c r="K94">
        <v>1150</v>
      </c>
      <c r="L94">
        <v>8328.6718849999997</v>
      </c>
      <c r="M94">
        <v>11.567599840277699</v>
      </c>
      <c r="N94">
        <v>0</v>
      </c>
      <c r="O94">
        <v>194.7167</v>
      </c>
      <c r="P94">
        <v>124133.063159</v>
      </c>
      <c r="Q94">
        <v>172.407032165277</v>
      </c>
      <c r="R94">
        <v>123.00133</v>
      </c>
      <c r="S94">
        <v>218.45793</v>
      </c>
      <c r="T94" s="81" t="s">
        <v>45</v>
      </c>
      <c r="U94" s="82"/>
    </row>
    <row r="95" spans="2:21">
      <c r="B95" s="75">
        <v>43405</v>
      </c>
      <c r="C95" t="s">
        <v>23</v>
      </c>
      <c r="D95">
        <v>51802.121026000001</v>
      </c>
      <c r="E95">
        <v>71.947390313888803</v>
      </c>
      <c r="F95">
        <v>57.599409999999999</v>
      </c>
      <c r="G95">
        <v>85.948586000000006</v>
      </c>
      <c r="H95">
        <v>761163.18620999996</v>
      </c>
      <c r="I95">
        <v>1057.17109195833</v>
      </c>
      <c r="J95">
        <v>1000.0447</v>
      </c>
      <c r="K95">
        <v>1225</v>
      </c>
      <c r="L95">
        <v>0</v>
      </c>
      <c r="M95">
        <v>0</v>
      </c>
      <c r="N95">
        <v>0</v>
      </c>
      <c r="O95">
        <v>0</v>
      </c>
      <c r="P95">
        <v>58341.951057999999</v>
      </c>
      <c r="Q95">
        <v>81.030487580555501</v>
      </c>
      <c r="R95">
        <v>68.092070000000007</v>
      </c>
      <c r="S95">
        <v>95.495739999999998</v>
      </c>
      <c r="T95" s="81" t="s">
        <v>45</v>
      </c>
      <c r="U95" s="82"/>
    </row>
    <row r="96" spans="2:21">
      <c r="B96" s="75">
        <v>43435</v>
      </c>
      <c r="C96" t="s">
        <v>24</v>
      </c>
      <c r="D96">
        <v>0</v>
      </c>
      <c r="E96">
        <v>0</v>
      </c>
      <c r="F96">
        <v>0</v>
      </c>
      <c r="G96">
        <v>0</v>
      </c>
      <c r="H96">
        <v>805297.20885000005</v>
      </c>
      <c r="I96">
        <v>1082.3887215725799</v>
      </c>
      <c r="J96">
        <v>1000.05237</v>
      </c>
      <c r="K96">
        <v>1150</v>
      </c>
      <c r="L96">
        <v>2231.8022835000002</v>
      </c>
      <c r="M96">
        <v>2.9997342520161201</v>
      </c>
      <c r="N96">
        <v>0</v>
      </c>
      <c r="O96">
        <v>128.92062000000001</v>
      </c>
      <c r="P96">
        <v>134770.06792</v>
      </c>
      <c r="Q96">
        <v>181.142564408602</v>
      </c>
      <c r="R96">
        <v>141.51991000000001</v>
      </c>
      <c r="S96">
        <v>221.73676</v>
      </c>
      <c r="T96" s="81" t="s">
        <v>45</v>
      </c>
      <c r="U96" s="82"/>
    </row>
    <row r="97" spans="2:21">
      <c r="B97" s="75">
        <v>43435</v>
      </c>
      <c r="C97" t="s">
        <v>23</v>
      </c>
      <c r="D97">
        <v>57288.133396999998</v>
      </c>
      <c r="E97">
        <v>77.000179297043005</v>
      </c>
      <c r="F97">
        <v>63.427475000000001</v>
      </c>
      <c r="G97">
        <v>89.448440000000005</v>
      </c>
      <c r="H97">
        <v>783135.71328000003</v>
      </c>
      <c r="I97">
        <v>1052.6017651612899</v>
      </c>
      <c r="J97">
        <v>1000.01135</v>
      </c>
      <c r="K97">
        <v>1207.5264</v>
      </c>
      <c r="L97">
        <v>0</v>
      </c>
      <c r="M97">
        <v>0</v>
      </c>
      <c r="N97">
        <v>0</v>
      </c>
      <c r="O97">
        <v>0</v>
      </c>
      <c r="P97">
        <v>64000.978260000004</v>
      </c>
      <c r="Q97">
        <v>86.022820241935406</v>
      </c>
      <c r="R97">
        <v>74.835179999999994</v>
      </c>
      <c r="S97">
        <v>97.334496000000001</v>
      </c>
      <c r="T97" s="81" t="s">
        <v>45</v>
      </c>
      <c r="U97" s="82"/>
    </row>
    <row r="98" spans="2:21">
      <c r="B98" s="75">
        <v>43466</v>
      </c>
      <c r="C98" t="s">
        <v>24</v>
      </c>
      <c r="D98">
        <v>0</v>
      </c>
      <c r="E98">
        <v>0</v>
      </c>
      <c r="F98">
        <v>0</v>
      </c>
      <c r="G98">
        <v>0</v>
      </c>
      <c r="H98">
        <v>809279.25546000001</v>
      </c>
      <c r="I98">
        <v>1087.7409347580599</v>
      </c>
      <c r="J98">
        <v>1000.15576</v>
      </c>
      <c r="K98">
        <v>1150</v>
      </c>
      <c r="L98">
        <v>730.56258800000001</v>
      </c>
      <c r="M98">
        <v>0.98193896236559097</v>
      </c>
      <c r="N98">
        <v>0</v>
      </c>
      <c r="O98">
        <v>104.22664</v>
      </c>
      <c r="P98">
        <v>136448.20348</v>
      </c>
      <c r="Q98">
        <v>183.398122956989</v>
      </c>
      <c r="R98">
        <v>141.84997999999999</v>
      </c>
      <c r="S98">
        <v>224.14651000000001</v>
      </c>
      <c r="T98" s="81" t="s">
        <v>45</v>
      </c>
      <c r="U98" s="82"/>
    </row>
    <row r="99" spans="2:21">
      <c r="B99" s="75">
        <v>43466</v>
      </c>
      <c r="C99" t="s">
        <v>23</v>
      </c>
      <c r="D99">
        <v>58438.028966999998</v>
      </c>
      <c r="E99">
        <v>78.545737858870893</v>
      </c>
      <c r="F99">
        <v>60.49727</v>
      </c>
      <c r="G99">
        <v>94.469030000000004</v>
      </c>
      <c r="H99">
        <v>796474.46076000005</v>
      </c>
      <c r="I99">
        <v>1070.5301891935401</v>
      </c>
      <c r="J99">
        <v>1000.3810999999999</v>
      </c>
      <c r="K99">
        <v>1225</v>
      </c>
      <c r="L99">
        <v>0</v>
      </c>
      <c r="M99">
        <v>0</v>
      </c>
      <c r="N99">
        <v>0</v>
      </c>
      <c r="O99">
        <v>0</v>
      </c>
      <c r="P99">
        <v>64592.135782999998</v>
      </c>
      <c r="Q99">
        <v>86.817386805107503</v>
      </c>
      <c r="R99">
        <v>72.697029999999998</v>
      </c>
      <c r="S99">
        <v>103.419586</v>
      </c>
      <c r="T99" s="81" t="s">
        <v>45</v>
      </c>
      <c r="U99" s="82"/>
    </row>
    <row r="100" spans="2:21">
      <c r="B100" s="75">
        <v>43497</v>
      </c>
      <c r="C100" t="s">
        <v>24</v>
      </c>
      <c r="D100">
        <v>0</v>
      </c>
      <c r="E100">
        <v>0</v>
      </c>
      <c r="F100">
        <v>0</v>
      </c>
      <c r="G100">
        <v>0</v>
      </c>
      <c r="H100">
        <v>732975.66385000001</v>
      </c>
      <c r="I100">
        <v>1090.7375950148801</v>
      </c>
      <c r="J100">
        <v>1000.2488</v>
      </c>
      <c r="K100">
        <v>1150</v>
      </c>
      <c r="L100">
        <v>286.93432999999999</v>
      </c>
      <c r="M100">
        <v>0.42698561011904701</v>
      </c>
      <c r="N100">
        <v>0</v>
      </c>
      <c r="O100">
        <v>64.861590000000007</v>
      </c>
      <c r="P100">
        <v>120903.48251</v>
      </c>
      <c r="Q100">
        <v>179.91589659226099</v>
      </c>
      <c r="R100">
        <v>143.45102</v>
      </c>
      <c r="S100">
        <v>227.84649999999999</v>
      </c>
      <c r="T100" s="81" t="s">
        <v>45</v>
      </c>
      <c r="U100" s="82"/>
    </row>
    <row r="101" spans="2:21">
      <c r="B101" s="75">
        <v>43497</v>
      </c>
      <c r="C101" t="s">
        <v>23</v>
      </c>
      <c r="D101">
        <v>50690.809324000002</v>
      </c>
      <c r="E101">
        <v>75.432751970238002</v>
      </c>
      <c r="F101">
        <v>61.900806000000003</v>
      </c>
      <c r="G101">
        <v>89.560744999999997</v>
      </c>
      <c r="H101">
        <v>710901.66676000005</v>
      </c>
      <c r="I101">
        <v>1057.88938505952</v>
      </c>
      <c r="J101">
        <v>1001.0646400000001</v>
      </c>
      <c r="K101">
        <v>1225</v>
      </c>
      <c r="L101">
        <v>0</v>
      </c>
      <c r="M101">
        <v>0</v>
      </c>
      <c r="N101">
        <v>0</v>
      </c>
      <c r="O101">
        <v>0</v>
      </c>
      <c r="P101">
        <v>57558.059909000003</v>
      </c>
      <c r="Q101">
        <v>85.651874864583306</v>
      </c>
      <c r="R101">
        <v>74.330830000000006</v>
      </c>
      <c r="S101">
        <v>99.114069999999998</v>
      </c>
      <c r="T101" s="81" t="s">
        <v>45</v>
      </c>
      <c r="U101" s="82"/>
    </row>
    <row r="102" spans="2:21">
      <c r="B102" s="75">
        <v>43525</v>
      </c>
      <c r="C102" t="s">
        <v>24</v>
      </c>
      <c r="D102">
        <v>0</v>
      </c>
      <c r="E102">
        <v>0</v>
      </c>
      <c r="F102">
        <v>0</v>
      </c>
      <c r="G102">
        <v>0</v>
      </c>
      <c r="H102">
        <v>812603.73872000002</v>
      </c>
      <c r="I102">
        <v>1092.2093262365499</v>
      </c>
      <c r="J102">
        <v>1000.8832</v>
      </c>
      <c r="K102">
        <v>1150</v>
      </c>
      <c r="L102">
        <v>9884.0152415899993</v>
      </c>
      <c r="M102">
        <v>13.2849667225672</v>
      </c>
      <c r="N102">
        <v>0</v>
      </c>
      <c r="O102">
        <v>277.81673999999998</v>
      </c>
      <c r="P102">
        <v>124563.066771</v>
      </c>
      <c r="Q102">
        <v>167.423476842741</v>
      </c>
      <c r="R102">
        <v>119.51118</v>
      </c>
      <c r="S102">
        <v>221.99932999999999</v>
      </c>
      <c r="T102" s="81" t="s">
        <v>45</v>
      </c>
      <c r="U102" s="82"/>
    </row>
    <row r="103" spans="2:21">
      <c r="B103" s="75">
        <v>43525</v>
      </c>
      <c r="C103" t="s">
        <v>23</v>
      </c>
      <c r="D103">
        <v>54630.355997999999</v>
      </c>
      <c r="E103">
        <v>73.427897846774101</v>
      </c>
      <c r="F103">
        <v>54.335189999999997</v>
      </c>
      <c r="G103">
        <v>88.444649999999996</v>
      </c>
      <c r="H103">
        <v>784933.42087999999</v>
      </c>
      <c r="I103">
        <v>1055.0180388172</v>
      </c>
      <c r="J103">
        <v>1000.1271</v>
      </c>
      <c r="K103">
        <v>1225</v>
      </c>
      <c r="L103">
        <v>0</v>
      </c>
      <c r="M103">
        <v>0</v>
      </c>
      <c r="N103">
        <v>0</v>
      </c>
      <c r="O103">
        <v>0</v>
      </c>
      <c r="P103">
        <v>61962.771506999998</v>
      </c>
      <c r="Q103">
        <v>83.283295036290298</v>
      </c>
      <c r="R103">
        <v>66.948493999999997</v>
      </c>
      <c r="S103">
        <v>99.293189999999996</v>
      </c>
      <c r="T103" s="81" t="s">
        <v>45</v>
      </c>
      <c r="U103" s="82"/>
    </row>
    <row r="104" spans="2:21">
      <c r="B104" s="75">
        <v>43556</v>
      </c>
      <c r="C104" t="s">
        <v>24</v>
      </c>
      <c r="D104">
        <v>0</v>
      </c>
      <c r="E104">
        <v>0</v>
      </c>
      <c r="F104">
        <v>0</v>
      </c>
      <c r="G104">
        <v>0</v>
      </c>
      <c r="H104">
        <v>784355.21070000005</v>
      </c>
      <c r="I104">
        <v>1089.38223708333</v>
      </c>
      <c r="J104">
        <v>1000.1455999999999</v>
      </c>
      <c r="K104">
        <v>1150</v>
      </c>
      <c r="L104">
        <v>11902.31787067</v>
      </c>
      <c r="M104">
        <v>16.5309970425972</v>
      </c>
      <c r="N104">
        <v>0</v>
      </c>
      <c r="O104">
        <v>334.64798000000002</v>
      </c>
      <c r="P104">
        <v>122152.38655</v>
      </c>
      <c r="Q104">
        <v>169.65609243055499</v>
      </c>
      <c r="R104">
        <v>123.15457000000001</v>
      </c>
      <c r="S104">
        <v>217.02304000000001</v>
      </c>
      <c r="T104" s="81" t="s">
        <v>45</v>
      </c>
      <c r="U104" s="82"/>
    </row>
    <row r="105" spans="2:21">
      <c r="B105" s="75">
        <v>43556</v>
      </c>
      <c r="C105" t="s">
        <v>23</v>
      </c>
      <c r="D105">
        <v>43976.693450999999</v>
      </c>
      <c r="E105">
        <v>61.078740904166601</v>
      </c>
      <c r="F105">
        <v>36.698444000000002</v>
      </c>
      <c r="G105">
        <v>81.816069999999996</v>
      </c>
      <c r="H105">
        <v>758021.76910999999</v>
      </c>
      <c r="I105">
        <v>1052.80801265277</v>
      </c>
      <c r="J105">
        <v>1000.0297</v>
      </c>
      <c r="K105">
        <v>1225</v>
      </c>
      <c r="L105">
        <v>256.96642426</v>
      </c>
      <c r="M105">
        <v>0.35689781147222199</v>
      </c>
      <c r="N105">
        <v>0</v>
      </c>
      <c r="O105">
        <v>35.283299999999997</v>
      </c>
      <c r="P105">
        <v>51514.797235999999</v>
      </c>
      <c r="Q105">
        <v>71.548329494444403</v>
      </c>
      <c r="R105">
        <v>49.468020000000003</v>
      </c>
      <c r="S105">
        <v>93.927220000000005</v>
      </c>
      <c r="T105" s="81" t="s">
        <v>45</v>
      </c>
      <c r="U105" s="82"/>
    </row>
    <row r="106" spans="2:21">
      <c r="B106" s="75">
        <v>43586</v>
      </c>
      <c r="C106" t="s">
        <v>24</v>
      </c>
      <c r="D106">
        <v>0</v>
      </c>
      <c r="E106">
        <v>0</v>
      </c>
      <c r="F106">
        <v>0</v>
      </c>
      <c r="G106">
        <v>0</v>
      </c>
      <c r="H106">
        <v>814700.71672000003</v>
      </c>
      <c r="I106">
        <v>1095.0278450537601</v>
      </c>
      <c r="J106">
        <v>1000.0773</v>
      </c>
      <c r="K106">
        <v>1150</v>
      </c>
      <c r="L106">
        <v>20866.919336300001</v>
      </c>
      <c r="M106">
        <v>28.046934591801001</v>
      </c>
      <c r="N106">
        <v>0</v>
      </c>
      <c r="O106">
        <v>282.42892000000001</v>
      </c>
      <c r="P106">
        <v>128046.78331499999</v>
      </c>
      <c r="Q106">
        <v>172.105891552419</v>
      </c>
      <c r="R106">
        <v>116.82997</v>
      </c>
      <c r="S106">
        <v>224.79793000000001</v>
      </c>
      <c r="T106" s="81" t="s">
        <v>45</v>
      </c>
      <c r="U106" s="82"/>
    </row>
    <row r="107" spans="2:21">
      <c r="B107" s="75">
        <v>43586</v>
      </c>
      <c r="C107" t="s">
        <v>23</v>
      </c>
      <c r="D107">
        <v>42536.431682000002</v>
      </c>
      <c r="E107">
        <v>57.172623228494601</v>
      </c>
      <c r="F107">
        <v>35.316276999999999</v>
      </c>
      <c r="G107">
        <v>73.407129999999995</v>
      </c>
      <c r="H107">
        <v>778328.76839999994</v>
      </c>
      <c r="I107">
        <v>1046.1408177419301</v>
      </c>
      <c r="J107">
        <v>1000.0333000000001</v>
      </c>
      <c r="K107">
        <v>1225</v>
      </c>
      <c r="L107">
        <v>139.19953398000001</v>
      </c>
      <c r="M107">
        <v>0.18709614782257999</v>
      </c>
      <c r="N107">
        <v>0</v>
      </c>
      <c r="O107">
        <v>52.928825000000003</v>
      </c>
      <c r="P107">
        <v>50779.464266000003</v>
      </c>
      <c r="Q107">
        <v>68.251968099462303</v>
      </c>
      <c r="R107">
        <v>51.146509999999999</v>
      </c>
      <c r="S107">
        <v>85.248930000000001</v>
      </c>
      <c r="T107" s="81" t="s">
        <v>45</v>
      </c>
      <c r="U107" s="82"/>
    </row>
    <row r="108" spans="2:21">
      <c r="B108" s="75">
        <v>43617</v>
      </c>
      <c r="C108" t="s">
        <v>24</v>
      </c>
      <c r="D108">
        <v>0</v>
      </c>
      <c r="E108">
        <v>0</v>
      </c>
      <c r="F108">
        <v>0</v>
      </c>
      <c r="G108">
        <v>0</v>
      </c>
      <c r="H108">
        <v>790456.28654</v>
      </c>
      <c r="I108">
        <v>1097.85595352777</v>
      </c>
      <c r="J108">
        <v>1000.5028</v>
      </c>
      <c r="K108">
        <v>1150</v>
      </c>
      <c r="L108">
        <v>25930.169576</v>
      </c>
      <c r="M108">
        <v>36.014124411111098</v>
      </c>
      <c r="N108">
        <v>0</v>
      </c>
      <c r="O108">
        <v>292.04719999999998</v>
      </c>
      <c r="P108">
        <v>130325.293873</v>
      </c>
      <c r="Q108">
        <v>181.00735260138799</v>
      </c>
      <c r="R108">
        <v>125.417725</v>
      </c>
      <c r="S108">
        <v>238.08750000000001</v>
      </c>
      <c r="T108" s="81" t="s">
        <v>45</v>
      </c>
      <c r="U108" s="82"/>
    </row>
    <row r="109" spans="2:21">
      <c r="B109" s="75">
        <v>43617</v>
      </c>
      <c r="C109" t="s">
        <v>23</v>
      </c>
      <c r="D109">
        <v>42479.677877000002</v>
      </c>
      <c r="E109">
        <v>58.999552606944398</v>
      </c>
      <c r="F109">
        <v>38.564860000000003</v>
      </c>
      <c r="G109">
        <v>81.830789999999993</v>
      </c>
      <c r="H109">
        <v>751366.36444000003</v>
      </c>
      <c r="I109">
        <v>1043.56439505555</v>
      </c>
      <c r="J109">
        <v>1000.026</v>
      </c>
      <c r="K109">
        <v>1188.6271999999999</v>
      </c>
      <c r="L109">
        <v>0</v>
      </c>
      <c r="M109">
        <v>0</v>
      </c>
      <c r="N109">
        <v>0</v>
      </c>
      <c r="O109">
        <v>0</v>
      </c>
      <c r="P109">
        <v>50513.410454999997</v>
      </c>
      <c r="Q109">
        <v>70.157514520833303</v>
      </c>
      <c r="R109">
        <v>51.97786</v>
      </c>
      <c r="S109">
        <v>93.059844999999996</v>
      </c>
      <c r="T109" s="81" t="s">
        <v>45</v>
      </c>
      <c r="U109" s="82"/>
    </row>
    <row r="110" spans="2:21">
      <c r="B110" s="75">
        <v>43647</v>
      </c>
      <c r="C110" t="s">
        <v>24</v>
      </c>
      <c r="D110">
        <v>0</v>
      </c>
      <c r="E110">
        <v>0</v>
      </c>
      <c r="F110">
        <v>0</v>
      </c>
      <c r="G110">
        <v>0</v>
      </c>
      <c r="H110">
        <v>814701.46464000002</v>
      </c>
      <c r="I110">
        <v>1095.02885032258</v>
      </c>
      <c r="J110">
        <v>1000.4741</v>
      </c>
      <c r="K110">
        <v>1150</v>
      </c>
      <c r="L110">
        <v>1696.2555992</v>
      </c>
      <c r="M110">
        <v>2.2799134397849401</v>
      </c>
      <c r="N110">
        <v>0</v>
      </c>
      <c r="O110">
        <v>140.28720000000001</v>
      </c>
      <c r="P110">
        <v>147030.44641</v>
      </c>
      <c r="Q110">
        <v>197.62156775537599</v>
      </c>
      <c r="R110">
        <v>132.99574000000001</v>
      </c>
      <c r="S110">
        <v>251.89250000000001</v>
      </c>
      <c r="T110" s="81" t="s">
        <v>45</v>
      </c>
      <c r="U110" s="82"/>
    </row>
    <row r="111" spans="2:21">
      <c r="B111" s="75">
        <v>43647</v>
      </c>
      <c r="C111" t="s">
        <v>23</v>
      </c>
      <c r="D111">
        <v>49449.856249999997</v>
      </c>
      <c r="E111">
        <v>66.464860551075205</v>
      </c>
      <c r="F111">
        <v>43.307360000000003</v>
      </c>
      <c r="G111">
        <v>85.972700000000003</v>
      </c>
      <c r="H111">
        <v>782384.54567999998</v>
      </c>
      <c r="I111">
        <v>1051.5921312903199</v>
      </c>
      <c r="J111">
        <v>1000.32935</v>
      </c>
      <c r="K111">
        <v>1200.8526999999999</v>
      </c>
      <c r="L111">
        <v>0</v>
      </c>
      <c r="M111">
        <v>0</v>
      </c>
      <c r="N111">
        <v>0</v>
      </c>
      <c r="O111">
        <v>0</v>
      </c>
      <c r="P111">
        <v>57785.966377999997</v>
      </c>
      <c r="Q111">
        <v>77.669309647849403</v>
      </c>
      <c r="R111">
        <v>58.017870000000002</v>
      </c>
      <c r="S111">
        <v>95.972700000000003</v>
      </c>
      <c r="T111" s="81" t="s">
        <v>45</v>
      </c>
      <c r="U111" s="82"/>
    </row>
    <row r="112" spans="2:21">
      <c r="B112" s="75">
        <v>43678</v>
      </c>
      <c r="C112" t="s">
        <v>24</v>
      </c>
      <c r="D112">
        <v>0</v>
      </c>
      <c r="E112">
        <v>0</v>
      </c>
      <c r="F112">
        <v>0</v>
      </c>
      <c r="G112">
        <v>0</v>
      </c>
      <c r="H112">
        <v>815883.29983999999</v>
      </c>
      <c r="I112">
        <v>1096.6173384946201</v>
      </c>
      <c r="J112">
        <v>1001.1642000000001</v>
      </c>
      <c r="K112">
        <v>1150</v>
      </c>
      <c r="L112">
        <v>893.62594369999999</v>
      </c>
      <c r="M112">
        <v>1.2011101393817201</v>
      </c>
      <c r="N112">
        <v>0</v>
      </c>
      <c r="O112">
        <v>123.13449</v>
      </c>
      <c r="P112">
        <v>144656.26373000001</v>
      </c>
      <c r="Q112">
        <v>194.43046200268799</v>
      </c>
      <c r="R112">
        <v>134.83362</v>
      </c>
      <c r="S112">
        <v>249.73274000000001</v>
      </c>
      <c r="T112" s="81" t="s">
        <v>45</v>
      </c>
      <c r="U112" s="82"/>
    </row>
    <row r="113" spans="2:21">
      <c r="B113" s="75">
        <v>43678</v>
      </c>
      <c r="C113" t="s">
        <v>23</v>
      </c>
      <c r="D113">
        <v>52301.301240000001</v>
      </c>
      <c r="E113">
        <v>70.297447903225802</v>
      </c>
      <c r="F113">
        <v>55.218310000000002</v>
      </c>
      <c r="G113">
        <v>86.834699999999998</v>
      </c>
      <c r="H113">
        <v>782893.28839</v>
      </c>
      <c r="I113">
        <v>1052.2759252553701</v>
      </c>
      <c r="J113">
        <v>1000.03656</v>
      </c>
      <c r="K113">
        <v>1192.3279</v>
      </c>
      <c r="L113">
        <v>0</v>
      </c>
      <c r="M113">
        <v>0</v>
      </c>
      <c r="N113">
        <v>0</v>
      </c>
      <c r="O113">
        <v>0</v>
      </c>
      <c r="P113">
        <v>60399.926627000001</v>
      </c>
      <c r="Q113">
        <v>81.182697079300993</v>
      </c>
      <c r="R113">
        <v>68.104550000000003</v>
      </c>
      <c r="S113">
        <v>96.834699999999998</v>
      </c>
      <c r="T113" s="81" t="s">
        <v>45</v>
      </c>
      <c r="U113" s="82"/>
    </row>
    <row r="114" spans="2:21">
      <c r="B114" s="75">
        <v>43709</v>
      </c>
      <c r="C114" t="s">
        <v>24</v>
      </c>
      <c r="D114">
        <v>0</v>
      </c>
      <c r="E114">
        <v>0</v>
      </c>
      <c r="F114">
        <v>0</v>
      </c>
      <c r="G114">
        <v>0</v>
      </c>
      <c r="H114">
        <v>791982.98637000006</v>
      </c>
      <c r="I114">
        <v>1099.97636995833</v>
      </c>
      <c r="J114">
        <v>1000.66956</v>
      </c>
      <c r="K114">
        <v>1150</v>
      </c>
      <c r="L114">
        <v>1626.1182105</v>
      </c>
      <c r="M114">
        <v>2.2584975145833299</v>
      </c>
      <c r="N114">
        <v>0</v>
      </c>
      <c r="O114">
        <v>153.96786</v>
      </c>
      <c r="P114">
        <v>129677.113618</v>
      </c>
      <c r="Q114">
        <v>180.107102247222</v>
      </c>
      <c r="R114">
        <v>126.152664</v>
      </c>
      <c r="S114">
        <v>235.30297999999999</v>
      </c>
      <c r="T114" s="81" t="s">
        <v>45</v>
      </c>
      <c r="U114" s="82"/>
    </row>
    <row r="115" spans="2:21">
      <c r="B115" s="75">
        <v>43709</v>
      </c>
      <c r="C115" t="s">
        <v>23</v>
      </c>
      <c r="D115">
        <v>48817.426169999999</v>
      </c>
      <c r="E115">
        <v>67.801980791666594</v>
      </c>
      <c r="F115">
        <v>52.250216999999999</v>
      </c>
      <c r="G115">
        <v>80.505679999999998</v>
      </c>
      <c r="H115">
        <v>756687.13892000006</v>
      </c>
      <c r="I115">
        <v>1050.95435961111</v>
      </c>
      <c r="J115">
        <v>1000.00146</v>
      </c>
      <c r="K115">
        <v>1196.6892</v>
      </c>
      <c r="L115">
        <v>0</v>
      </c>
      <c r="M115">
        <v>0</v>
      </c>
      <c r="N115">
        <v>0</v>
      </c>
      <c r="O115">
        <v>0</v>
      </c>
      <c r="P115">
        <v>56685.230455999998</v>
      </c>
      <c r="Q115">
        <v>78.729486744444401</v>
      </c>
      <c r="R115">
        <v>65.789609999999996</v>
      </c>
      <c r="S115">
        <v>90.950485</v>
      </c>
      <c r="T115" s="81" t="s">
        <v>45</v>
      </c>
      <c r="U115" s="82"/>
    </row>
    <row r="116" spans="2:21">
      <c r="B116" s="75">
        <v>43739</v>
      </c>
      <c r="C116" t="s">
        <v>24</v>
      </c>
      <c r="D116">
        <v>0</v>
      </c>
      <c r="E116">
        <v>0</v>
      </c>
      <c r="F116">
        <v>0</v>
      </c>
      <c r="G116">
        <v>0</v>
      </c>
      <c r="H116">
        <v>820800.97757999995</v>
      </c>
      <c r="I116">
        <v>1103.2271204032199</v>
      </c>
      <c r="J116">
        <v>1000.9435</v>
      </c>
      <c r="K116">
        <v>1150</v>
      </c>
      <c r="L116">
        <v>4489.4786012000004</v>
      </c>
      <c r="M116">
        <v>6.0342454317204304</v>
      </c>
      <c r="N116">
        <v>0</v>
      </c>
      <c r="O116">
        <v>178.4083</v>
      </c>
      <c r="P116">
        <v>126828.72618500001</v>
      </c>
      <c r="Q116">
        <v>170.46871799059099</v>
      </c>
      <c r="R116">
        <v>116.61017</v>
      </c>
      <c r="S116">
        <v>226.46279999999999</v>
      </c>
      <c r="T116" s="81" t="s">
        <v>45</v>
      </c>
      <c r="U116" s="82"/>
    </row>
    <row r="117" spans="2:21">
      <c r="B117" s="75">
        <v>43739</v>
      </c>
      <c r="C117" t="s">
        <v>23</v>
      </c>
      <c r="D117">
        <v>50002.893099000001</v>
      </c>
      <c r="E117">
        <v>67.2081896491935</v>
      </c>
      <c r="F117">
        <v>55.325389999999999</v>
      </c>
      <c r="G117">
        <v>82.718500000000006</v>
      </c>
      <c r="H117">
        <v>776021.12505000003</v>
      </c>
      <c r="I117">
        <v>1043.03914657258</v>
      </c>
      <c r="J117">
        <v>1000.07275</v>
      </c>
      <c r="K117">
        <v>1203.2827</v>
      </c>
      <c r="L117">
        <v>0</v>
      </c>
      <c r="M117">
        <v>0</v>
      </c>
      <c r="N117">
        <v>0</v>
      </c>
      <c r="O117">
        <v>0</v>
      </c>
      <c r="P117">
        <v>58306.735824000003</v>
      </c>
      <c r="Q117">
        <v>78.369268580645098</v>
      </c>
      <c r="R117">
        <v>68.645995999999997</v>
      </c>
      <c r="S117">
        <v>93.312129999999996</v>
      </c>
      <c r="T117" s="81" t="s">
        <v>45</v>
      </c>
      <c r="U117" s="82"/>
    </row>
    <row r="118" spans="2:21">
      <c r="B118" s="75">
        <v>43770</v>
      </c>
      <c r="C118" t="s">
        <v>24</v>
      </c>
      <c r="D118">
        <v>0</v>
      </c>
      <c r="E118">
        <v>0</v>
      </c>
      <c r="F118">
        <v>0</v>
      </c>
      <c r="G118">
        <v>0</v>
      </c>
      <c r="H118">
        <v>787542.46293000004</v>
      </c>
      <c r="I118">
        <v>1093.80897629166</v>
      </c>
      <c r="J118">
        <v>1000.18286</v>
      </c>
      <c r="K118">
        <v>1150</v>
      </c>
      <c r="L118">
        <v>3047.6997618</v>
      </c>
      <c r="M118">
        <v>4.2329163358333304</v>
      </c>
      <c r="N118">
        <v>0</v>
      </c>
      <c r="O118">
        <v>162.20779999999999</v>
      </c>
      <c r="P118">
        <v>126090.45854000001</v>
      </c>
      <c r="Q118">
        <v>175.12563686111099</v>
      </c>
      <c r="R118">
        <v>132.59073000000001</v>
      </c>
      <c r="S118">
        <v>222.745</v>
      </c>
      <c r="T118" s="81" t="s">
        <v>45</v>
      </c>
      <c r="U118" s="82"/>
    </row>
    <row r="119" spans="2:21">
      <c r="B119" s="75">
        <v>43770</v>
      </c>
      <c r="C119" t="s">
        <v>23</v>
      </c>
      <c r="D119">
        <v>51880.454580999998</v>
      </c>
      <c r="E119">
        <v>72.056186918055502</v>
      </c>
      <c r="F119">
        <v>57.857750000000003</v>
      </c>
      <c r="G119">
        <v>86.042829999999995</v>
      </c>
      <c r="H119">
        <v>760283.24782000005</v>
      </c>
      <c r="I119">
        <v>1055.94895530555</v>
      </c>
      <c r="J119">
        <v>1001.1858</v>
      </c>
      <c r="K119">
        <v>1225</v>
      </c>
      <c r="L119">
        <v>0</v>
      </c>
      <c r="M119">
        <v>0</v>
      </c>
      <c r="N119">
        <v>0</v>
      </c>
      <c r="O119">
        <v>0</v>
      </c>
      <c r="P119">
        <v>58361.723674000001</v>
      </c>
      <c r="Q119">
        <v>81.057949547222194</v>
      </c>
      <c r="R119">
        <v>68.363789999999995</v>
      </c>
      <c r="S119">
        <v>95.044039999999995</v>
      </c>
      <c r="T119" s="81" t="s">
        <v>45</v>
      </c>
      <c r="U119" s="82"/>
    </row>
    <row r="120" spans="2:21">
      <c r="B120" s="75">
        <v>43800</v>
      </c>
      <c r="C120" t="s">
        <v>24</v>
      </c>
      <c r="D120">
        <v>0</v>
      </c>
      <c r="E120">
        <v>0</v>
      </c>
      <c r="F120">
        <v>0</v>
      </c>
      <c r="G120">
        <v>0</v>
      </c>
      <c r="H120">
        <v>806513.00118000002</v>
      </c>
      <c r="I120">
        <v>1084.0228510483801</v>
      </c>
      <c r="J120">
        <v>1000.03784</v>
      </c>
      <c r="K120">
        <v>1150</v>
      </c>
      <c r="L120">
        <v>2421.4389628399999</v>
      </c>
      <c r="M120">
        <v>3.2546222618817202</v>
      </c>
      <c r="N120">
        <v>0</v>
      </c>
      <c r="O120">
        <v>127.58798</v>
      </c>
      <c r="P120">
        <v>135420.32055</v>
      </c>
      <c r="Q120">
        <v>182.016559879032</v>
      </c>
      <c r="R120">
        <v>141.36304000000001</v>
      </c>
      <c r="S120">
        <v>225.73411999999999</v>
      </c>
      <c r="T120" s="81" t="s">
        <v>45</v>
      </c>
      <c r="U120" s="82"/>
    </row>
    <row r="121" spans="2:21">
      <c r="B121" s="75">
        <v>43800</v>
      </c>
      <c r="C121" t="s">
        <v>23</v>
      </c>
      <c r="D121">
        <v>57436.170147999997</v>
      </c>
      <c r="E121">
        <v>77.199153424731094</v>
      </c>
      <c r="F121">
        <v>63.184555000000003</v>
      </c>
      <c r="G121">
        <v>90.234970000000004</v>
      </c>
      <c r="H121">
        <v>783373.29949</v>
      </c>
      <c r="I121">
        <v>1052.92110146505</v>
      </c>
      <c r="J121">
        <v>1000.04236</v>
      </c>
      <c r="K121">
        <v>1222.0700999999999</v>
      </c>
      <c r="L121">
        <v>0</v>
      </c>
      <c r="M121">
        <v>0</v>
      </c>
      <c r="N121">
        <v>0</v>
      </c>
      <c r="O121">
        <v>0</v>
      </c>
      <c r="P121">
        <v>64132.963187000001</v>
      </c>
      <c r="Q121">
        <v>86.200219337365496</v>
      </c>
      <c r="R121">
        <v>74.208083999999999</v>
      </c>
      <c r="S121">
        <v>98.732864000000006</v>
      </c>
      <c r="T121" s="81" t="s">
        <v>45</v>
      </c>
      <c r="U121" s="82"/>
    </row>
    <row r="122" spans="2:21">
      <c r="B122" s="75">
        <v>43831</v>
      </c>
      <c r="C122" t="s">
        <v>24</v>
      </c>
      <c r="D122">
        <v>0</v>
      </c>
      <c r="E122">
        <v>0</v>
      </c>
      <c r="F122">
        <v>0</v>
      </c>
      <c r="G122">
        <v>0</v>
      </c>
      <c r="H122">
        <v>809453.01269999996</v>
      </c>
      <c r="I122">
        <v>1087.9744794354799</v>
      </c>
      <c r="J122">
        <v>1000.0438</v>
      </c>
      <c r="K122">
        <v>1150</v>
      </c>
      <c r="L122">
        <v>938.73569499999996</v>
      </c>
      <c r="M122">
        <v>1.2617415255376301</v>
      </c>
      <c r="N122">
        <v>0</v>
      </c>
      <c r="O122">
        <v>108.53956599999999</v>
      </c>
      <c r="P122">
        <v>136625.50716000001</v>
      </c>
      <c r="Q122">
        <v>183.636434354838</v>
      </c>
      <c r="R122">
        <v>145.01128</v>
      </c>
      <c r="S122">
        <v>224.38965999999999</v>
      </c>
      <c r="T122" s="81" t="s">
        <v>45</v>
      </c>
      <c r="U122" s="82"/>
    </row>
    <row r="123" spans="2:21">
      <c r="B123" s="75">
        <v>43831</v>
      </c>
      <c r="C123" t="s">
        <v>23</v>
      </c>
      <c r="D123">
        <v>58422.686910999997</v>
      </c>
      <c r="E123">
        <v>78.525116815860201</v>
      </c>
      <c r="F123">
        <v>60.239105000000002</v>
      </c>
      <c r="G123">
        <v>94.601134999999999</v>
      </c>
      <c r="H123">
        <v>794513.71206000005</v>
      </c>
      <c r="I123">
        <v>1067.89477427419</v>
      </c>
      <c r="J123">
        <v>1000.1184</v>
      </c>
      <c r="K123">
        <v>1225</v>
      </c>
      <c r="L123">
        <v>0</v>
      </c>
      <c r="M123">
        <v>0</v>
      </c>
      <c r="N123">
        <v>0</v>
      </c>
      <c r="O123">
        <v>0</v>
      </c>
      <c r="P123">
        <v>64602.642655000003</v>
      </c>
      <c r="Q123">
        <v>86.831508944892406</v>
      </c>
      <c r="R123">
        <v>72.176795999999996</v>
      </c>
      <c r="S123">
        <v>103.80998</v>
      </c>
      <c r="T123" s="81" t="s">
        <v>45</v>
      </c>
      <c r="U123" s="82"/>
    </row>
    <row r="124" spans="2:21">
      <c r="B124" s="75">
        <v>43862</v>
      </c>
      <c r="C124" t="s">
        <v>24</v>
      </c>
      <c r="D124">
        <v>0</v>
      </c>
      <c r="E124">
        <v>0</v>
      </c>
      <c r="F124">
        <v>0</v>
      </c>
      <c r="G124">
        <v>0</v>
      </c>
      <c r="H124">
        <v>758725.83278000006</v>
      </c>
      <c r="I124">
        <v>1090.1233229597699</v>
      </c>
      <c r="J124">
        <v>1000.27844</v>
      </c>
      <c r="K124">
        <v>1150</v>
      </c>
      <c r="L124">
        <v>206.23718600000001</v>
      </c>
      <c r="M124">
        <v>0.29631779597701102</v>
      </c>
      <c r="N124">
        <v>0</v>
      </c>
      <c r="O124">
        <v>54.553849999999997</v>
      </c>
      <c r="P124">
        <v>125530.44205</v>
      </c>
      <c r="Q124">
        <v>180.35983053160899</v>
      </c>
      <c r="R124">
        <v>142.10885999999999</v>
      </c>
      <c r="S124">
        <v>227.84708000000001</v>
      </c>
      <c r="T124" s="81" t="s">
        <v>45</v>
      </c>
      <c r="U124" s="82"/>
    </row>
    <row r="125" spans="2:21">
      <c r="B125" s="75">
        <v>43862</v>
      </c>
      <c r="C125" t="s">
        <v>23</v>
      </c>
      <c r="D125">
        <v>52356.727291000003</v>
      </c>
      <c r="E125">
        <v>75.225182889367801</v>
      </c>
      <c r="F125">
        <v>61.312542000000001</v>
      </c>
      <c r="G125">
        <v>90.093999999999994</v>
      </c>
      <c r="H125">
        <v>738582.83108000003</v>
      </c>
      <c r="I125">
        <v>1061.1822285632099</v>
      </c>
      <c r="J125">
        <v>1000.3778</v>
      </c>
      <c r="K125">
        <v>1225</v>
      </c>
      <c r="L125">
        <v>0</v>
      </c>
      <c r="M125">
        <v>0</v>
      </c>
      <c r="N125">
        <v>0</v>
      </c>
      <c r="O125">
        <v>0</v>
      </c>
      <c r="P125">
        <v>59407.787291000001</v>
      </c>
      <c r="Q125">
        <v>85.356016222701101</v>
      </c>
      <c r="R125">
        <v>73.248474000000002</v>
      </c>
      <c r="S125">
        <v>99.899749999999997</v>
      </c>
      <c r="T125" s="81" t="s">
        <v>45</v>
      </c>
      <c r="U125" s="82"/>
    </row>
    <row r="126" spans="2:21">
      <c r="B126" s="75">
        <v>43891</v>
      </c>
      <c r="C126" t="s">
        <v>24</v>
      </c>
      <c r="D126">
        <v>0</v>
      </c>
      <c r="E126">
        <v>0</v>
      </c>
      <c r="F126">
        <v>0</v>
      </c>
      <c r="G126">
        <v>0</v>
      </c>
      <c r="H126">
        <v>812305.70686000003</v>
      </c>
      <c r="I126">
        <v>1091.80874577956</v>
      </c>
      <c r="J126">
        <v>1000.7555</v>
      </c>
      <c r="K126">
        <v>1150</v>
      </c>
      <c r="L126">
        <v>5828.4289619299998</v>
      </c>
      <c r="M126">
        <v>7.8339098950672001</v>
      </c>
      <c r="N126">
        <v>0</v>
      </c>
      <c r="O126">
        <v>183.91592</v>
      </c>
      <c r="P126">
        <v>125656.70110999999</v>
      </c>
      <c r="Q126">
        <v>168.89341547043</v>
      </c>
      <c r="R126">
        <v>123.65497999999999</v>
      </c>
      <c r="S126">
        <v>232.35855000000001</v>
      </c>
      <c r="T126" s="81" t="s">
        <v>45</v>
      </c>
      <c r="U126" s="82"/>
    </row>
    <row r="127" spans="2:21">
      <c r="B127" s="75">
        <v>43891</v>
      </c>
      <c r="C127" t="s">
        <v>23</v>
      </c>
      <c r="D127">
        <v>54340.153783000002</v>
      </c>
      <c r="E127">
        <v>73.037841106182697</v>
      </c>
      <c r="F127">
        <v>54.140526000000001</v>
      </c>
      <c r="G127">
        <v>87.455246000000002</v>
      </c>
      <c r="H127">
        <v>787489.63665</v>
      </c>
      <c r="I127">
        <v>1058.4538127016101</v>
      </c>
      <c r="J127">
        <v>1000.51337</v>
      </c>
      <c r="K127">
        <v>1225</v>
      </c>
      <c r="L127">
        <v>0</v>
      </c>
      <c r="M127">
        <v>0</v>
      </c>
      <c r="N127">
        <v>0</v>
      </c>
      <c r="O127">
        <v>0</v>
      </c>
      <c r="P127">
        <v>61663.432995000003</v>
      </c>
      <c r="Q127">
        <v>82.880958326612898</v>
      </c>
      <c r="R127">
        <v>66.167379999999994</v>
      </c>
      <c r="S127">
        <v>99.658429999999996</v>
      </c>
      <c r="T127" s="81" t="s">
        <v>45</v>
      </c>
      <c r="U127" s="82"/>
    </row>
    <row r="128" spans="2:21">
      <c r="B128" s="75">
        <v>43922</v>
      </c>
      <c r="C128" t="s">
        <v>24</v>
      </c>
      <c r="D128">
        <v>0</v>
      </c>
      <c r="E128">
        <v>0</v>
      </c>
      <c r="F128">
        <v>0</v>
      </c>
      <c r="G128">
        <v>0</v>
      </c>
      <c r="H128">
        <v>785139.69487999997</v>
      </c>
      <c r="I128">
        <v>1090.4717984444401</v>
      </c>
      <c r="J128">
        <v>1000.386</v>
      </c>
      <c r="K128">
        <v>1150</v>
      </c>
      <c r="L128">
        <v>12559.665236700001</v>
      </c>
      <c r="M128">
        <v>17.443979495416599</v>
      </c>
      <c r="N128">
        <v>0</v>
      </c>
      <c r="O128">
        <v>310.76578000000001</v>
      </c>
      <c r="P128">
        <v>122111.74696600001</v>
      </c>
      <c r="Q128">
        <v>169.599648563888</v>
      </c>
      <c r="R128">
        <v>122.50479</v>
      </c>
      <c r="S128">
        <v>224.24243000000001</v>
      </c>
      <c r="T128" s="81" t="s">
        <v>45</v>
      </c>
      <c r="U128" s="82"/>
    </row>
    <row r="129" spans="2:21">
      <c r="B129" s="75">
        <v>43922</v>
      </c>
      <c r="C129" t="s">
        <v>23</v>
      </c>
      <c r="D129">
        <v>44321.899075000001</v>
      </c>
      <c r="E129">
        <v>61.558193159722201</v>
      </c>
      <c r="F129">
        <v>38.708843000000002</v>
      </c>
      <c r="G129">
        <v>82.862440000000007</v>
      </c>
      <c r="H129">
        <v>757949.19787000003</v>
      </c>
      <c r="I129">
        <v>1052.70721926388</v>
      </c>
      <c r="J129">
        <v>1000.19354</v>
      </c>
      <c r="K129">
        <v>1225</v>
      </c>
      <c r="L129">
        <v>302.53009020000002</v>
      </c>
      <c r="M129">
        <v>0.42018068083333299</v>
      </c>
      <c r="N129">
        <v>0</v>
      </c>
      <c r="O129">
        <v>49.483420000000002</v>
      </c>
      <c r="P129">
        <v>51795.227335000003</v>
      </c>
      <c r="Q129">
        <v>71.937815743055495</v>
      </c>
      <c r="R129">
        <v>50.534573000000002</v>
      </c>
      <c r="S129">
        <v>95.068250000000006</v>
      </c>
      <c r="T129" s="81" t="s">
        <v>45</v>
      </c>
      <c r="U129" s="82"/>
    </row>
    <row r="130" spans="2:21">
      <c r="B130" s="75">
        <v>43952</v>
      </c>
      <c r="C130" t="s">
        <v>24</v>
      </c>
      <c r="D130">
        <v>0</v>
      </c>
      <c r="E130">
        <v>0</v>
      </c>
      <c r="F130">
        <v>0</v>
      </c>
      <c r="G130">
        <v>0</v>
      </c>
      <c r="H130">
        <v>813646.13861000002</v>
      </c>
      <c r="I130">
        <v>1093.61040135752</v>
      </c>
      <c r="J130">
        <v>1000.692</v>
      </c>
      <c r="K130">
        <v>1150</v>
      </c>
      <c r="L130">
        <v>9430.2728040000002</v>
      </c>
      <c r="M130">
        <v>12.6750978548387</v>
      </c>
      <c r="N130">
        <v>0</v>
      </c>
      <c r="O130">
        <v>258.89627000000002</v>
      </c>
      <c r="P130">
        <v>129477.53776200001</v>
      </c>
      <c r="Q130">
        <v>174.02894860483801</v>
      </c>
      <c r="R130">
        <v>120.58866999999999</v>
      </c>
      <c r="S130">
        <v>220.87006</v>
      </c>
      <c r="T130" s="81" t="s">
        <v>45</v>
      </c>
      <c r="U130" s="82"/>
    </row>
    <row r="131" spans="2:21">
      <c r="B131" s="75">
        <v>43952</v>
      </c>
      <c r="C131" t="s">
        <v>23</v>
      </c>
      <c r="D131">
        <v>42476.936507999999</v>
      </c>
      <c r="E131">
        <v>57.092656596774098</v>
      </c>
      <c r="F131">
        <v>36.563113999999999</v>
      </c>
      <c r="G131">
        <v>74.940703999999997</v>
      </c>
      <c r="H131">
        <v>777405.25107999996</v>
      </c>
      <c r="I131">
        <v>1044.8995310215</v>
      </c>
      <c r="J131">
        <v>1000.0335</v>
      </c>
      <c r="K131">
        <v>1209.4763</v>
      </c>
      <c r="L131">
        <v>10.2227669</v>
      </c>
      <c r="M131">
        <v>1.3740278091397801E-2</v>
      </c>
      <c r="N131">
        <v>0</v>
      </c>
      <c r="O131">
        <v>6.7901726</v>
      </c>
      <c r="P131">
        <v>50753.442840000003</v>
      </c>
      <c r="Q131">
        <v>68.216993064516103</v>
      </c>
      <c r="R131">
        <v>50.685870000000001</v>
      </c>
      <c r="S131">
        <v>85.714264</v>
      </c>
      <c r="T131" s="81" t="s">
        <v>45</v>
      </c>
      <c r="U131" s="82"/>
    </row>
    <row r="132" spans="2:21">
      <c r="B132" s="75">
        <v>43983</v>
      </c>
      <c r="C132" t="s">
        <v>24</v>
      </c>
      <c r="D132">
        <v>0</v>
      </c>
      <c r="E132">
        <v>0</v>
      </c>
      <c r="F132">
        <v>0</v>
      </c>
      <c r="G132">
        <v>0</v>
      </c>
      <c r="H132">
        <v>789392.64907000004</v>
      </c>
      <c r="I132">
        <v>1096.37867926388</v>
      </c>
      <c r="J132">
        <v>1000.34937</v>
      </c>
      <c r="K132">
        <v>1150</v>
      </c>
      <c r="L132">
        <v>24116.853658</v>
      </c>
      <c r="M132">
        <v>33.4956300805555</v>
      </c>
      <c r="N132">
        <v>0</v>
      </c>
      <c r="O132">
        <v>295.99471999999997</v>
      </c>
      <c r="P132">
        <v>131923.57749</v>
      </c>
      <c r="Q132">
        <v>183.22719095833301</v>
      </c>
      <c r="R132">
        <v>126.39659</v>
      </c>
      <c r="S132">
        <v>241.62978000000001</v>
      </c>
      <c r="T132" s="81" t="s">
        <v>45</v>
      </c>
      <c r="U132" s="82"/>
    </row>
    <row r="133" spans="2:21">
      <c r="B133" s="75">
        <v>43983</v>
      </c>
      <c r="C133" t="s">
        <v>23</v>
      </c>
      <c r="D133">
        <v>42980.595380999999</v>
      </c>
      <c r="E133">
        <v>59.695271362500002</v>
      </c>
      <c r="F133">
        <v>37.246429999999997</v>
      </c>
      <c r="G133">
        <v>78.211753999999999</v>
      </c>
      <c r="H133">
        <v>751631.52697000001</v>
      </c>
      <c r="I133">
        <v>1043.93267634722</v>
      </c>
      <c r="J133">
        <v>1000.0432</v>
      </c>
      <c r="K133">
        <v>1188.3306</v>
      </c>
      <c r="L133">
        <v>0</v>
      </c>
      <c r="M133">
        <v>0</v>
      </c>
      <c r="N133">
        <v>0</v>
      </c>
      <c r="O133">
        <v>0</v>
      </c>
      <c r="P133">
        <v>51026.974130000002</v>
      </c>
      <c r="Q133">
        <v>70.870797402777697</v>
      </c>
      <c r="R133">
        <v>52.421734000000001</v>
      </c>
      <c r="S133">
        <v>88.856970000000004</v>
      </c>
      <c r="T133" s="81" t="s">
        <v>45</v>
      </c>
      <c r="U133" s="82"/>
    </row>
    <row r="134" spans="2:21">
      <c r="B134" s="75">
        <v>44013</v>
      </c>
      <c r="C134" t="s">
        <v>24</v>
      </c>
      <c r="D134">
        <v>0</v>
      </c>
      <c r="E134">
        <v>0</v>
      </c>
      <c r="F134">
        <v>0</v>
      </c>
      <c r="G134">
        <v>0</v>
      </c>
      <c r="H134">
        <v>815197.42552000005</v>
      </c>
      <c r="I134">
        <v>1095.6954644085999</v>
      </c>
      <c r="J134">
        <v>1000.9409000000001</v>
      </c>
      <c r="K134">
        <v>1150</v>
      </c>
      <c r="L134">
        <v>1423.3193391</v>
      </c>
      <c r="M134">
        <v>1.9130636278225801</v>
      </c>
      <c r="N134">
        <v>0</v>
      </c>
      <c r="O134">
        <v>140.05240000000001</v>
      </c>
      <c r="P134">
        <v>147247.05856999999</v>
      </c>
      <c r="Q134">
        <v>197.91271313172001</v>
      </c>
      <c r="R134">
        <v>135.08456000000001</v>
      </c>
      <c r="S134">
        <v>253.06017</v>
      </c>
      <c r="T134" s="81" t="s">
        <v>45</v>
      </c>
      <c r="U134" s="82"/>
    </row>
    <row r="135" spans="2:21">
      <c r="B135" s="75">
        <v>44013</v>
      </c>
      <c r="C135" t="s">
        <v>23</v>
      </c>
      <c r="D135">
        <v>49367.384802</v>
      </c>
      <c r="E135">
        <v>66.354011830645106</v>
      </c>
      <c r="F135">
        <v>44.798285999999997</v>
      </c>
      <c r="G135">
        <v>83.252989999999997</v>
      </c>
      <c r="H135">
        <v>780561.38991000003</v>
      </c>
      <c r="I135">
        <v>1049.1416531048301</v>
      </c>
      <c r="J135">
        <v>1000.0746</v>
      </c>
      <c r="K135">
        <v>1188.7565999999999</v>
      </c>
      <c r="L135">
        <v>0</v>
      </c>
      <c r="M135">
        <v>0</v>
      </c>
      <c r="N135">
        <v>0</v>
      </c>
      <c r="O135">
        <v>0</v>
      </c>
      <c r="P135">
        <v>57704.320570999997</v>
      </c>
      <c r="Q135">
        <v>77.559570659946203</v>
      </c>
      <c r="R135">
        <v>59.332104000000001</v>
      </c>
      <c r="S135">
        <v>93.252989999999997</v>
      </c>
      <c r="T135" s="81" t="s">
        <v>45</v>
      </c>
      <c r="U135" s="82"/>
    </row>
    <row r="136" spans="2:21">
      <c r="B136" s="75">
        <v>44044</v>
      </c>
      <c r="C136" t="s">
        <v>24</v>
      </c>
      <c r="D136">
        <v>0</v>
      </c>
      <c r="E136">
        <v>0</v>
      </c>
      <c r="F136">
        <v>0</v>
      </c>
      <c r="G136">
        <v>0</v>
      </c>
      <c r="H136">
        <v>816235.80741000001</v>
      </c>
      <c r="I136">
        <v>1097.0911389919299</v>
      </c>
      <c r="J136">
        <v>1000.0287</v>
      </c>
      <c r="K136">
        <v>1150</v>
      </c>
      <c r="L136">
        <v>55.693579499999998</v>
      </c>
      <c r="M136">
        <v>7.4856961693548302E-2</v>
      </c>
      <c r="N136">
        <v>0</v>
      </c>
      <c r="O136">
        <v>54.341749999999998</v>
      </c>
      <c r="P136">
        <v>144959.24415000001</v>
      </c>
      <c r="Q136">
        <v>194.83769375</v>
      </c>
      <c r="R136">
        <v>139.21280999999999</v>
      </c>
      <c r="S136">
        <v>250.87658999999999</v>
      </c>
      <c r="T136" s="81" t="s">
        <v>45</v>
      </c>
      <c r="U136" s="82"/>
    </row>
    <row r="137" spans="2:21">
      <c r="B137" s="75">
        <v>44044</v>
      </c>
      <c r="C137" t="s">
        <v>23</v>
      </c>
      <c r="D137">
        <v>52193.520818999998</v>
      </c>
      <c r="E137">
        <v>70.152581745967694</v>
      </c>
      <c r="F137">
        <v>55.330097000000002</v>
      </c>
      <c r="G137">
        <v>85.022760000000005</v>
      </c>
      <c r="H137">
        <v>785483.53896999999</v>
      </c>
      <c r="I137">
        <v>1055.75744485215</v>
      </c>
      <c r="J137">
        <v>1000.12665</v>
      </c>
      <c r="K137">
        <v>1172.4552000000001</v>
      </c>
      <c r="L137">
        <v>0</v>
      </c>
      <c r="M137">
        <v>0</v>
      </c>
      <c r="N137">
        <v>0</v>
      </c>
      <c r="O137">
        <v>0</v>
      </c>
      <c r="P137">
        <v>60322.009103999997</v>
      </c>
      <c r="Q137">
        <v>81.077969225806399</v>
      </c>
      <c r="R137">
        <v>68.086426000000003</v>
      </c>
      <c r="S137">
        <v>95.022760000000005</v>
      </c>
      <c r="T137" s="81" t="s">
        <v>45</v>
      </c>
      <c r="U137" s="82"/>
    </row>
    <row r="138" spans="2:21">
      <c r="B138" s="75">
        <v>44075</v>
      </c>
      <c r="C138" t="s">
        <v>24</v>
      </c>
      <c r="D138">
        <v>0</v>
      </c>
      <c r="E138">
        <v>0</v>
      </c>
      <c r="F138">
        <v>0</v>
      </c>
      <c r="G138">
        <v>0</v>
      </c>
      <c r="H138">
        <v>792983.12153</v>
      </c>
      <c r="I138">
        <v>1101.3654465694401</v>
      </c>
      <c r="J138">
        <v>1000.4435999999999</v>
      </c>
      <c r="K138">
        <v>1150</v>
      </c>
      <c r="L138">
        <v>1631.9383283699999</v>
      </c>
      <c r="M138">
        <v>2.266581011625</v>
      </c>
      <c r="N138">
        <v>0</v>
      </c>
      <c r="O138">
        <v>138.74932999999999</v>
      </c>
      <c r="P138">
        <v>130496.281225</v>
      </c>
      <c r="Q138">
        <v>181.244835034722</v>
      </c>
      <c r="R138">
        <v>121.37412999999999</v>
      </c>
      <c r="S138">
        <v>236.52068</v>
      </c>
      <c r="T138" s="81" t="s">
        <v>45</v>
      </c>
      <c r="U138" s="82"/>
    </row>
    <row r="139" spans="2:21">
      <c r="B139" s="75">
        <v>44075</v>
      </c>
      <c r="C139" t="s">
        <v>23</v>
      </c>
      <c r="D139">
        <v>48818.991634999998</v>
      </c>
      <c r="E139">
        <v>67.804155048611094</v>
      </c>
      <c r="F139">
        <v>52.546863999999999</v>
      </c>
      <c r="G139">
        <v>82.999054000000001</v>
      </c>
      <c r="H139">
        <v>756630.56313000002</v>
      </c>
      <c r="I139">
        <v>1050.8757821249999</v>
      </c>
      <c r="J139">
        <v>1000.1321</v>
      </c>
      <c r="K139">
        <v>1225</v>
      </c>
      <c r="L139">
        <v>0</v>
      </c>
      <c r="M139">
        <v>0</v>
      </c>
      <c r="N139">
        <v>0</v>
      </c>
      <c r="O139">
        <v>0</v>
      </c>
      <c r="P139">
        <v>56726.354055999996</v>
      </c>
      <c r="Q139">
        <v>78.7866028555555</v>
      </c>
      <c r="R139">
        <v>66.013940000000005</v>
      </c>
      <c r="S139">
        <v>93.406480000000002</v>
      </c>
      <c r="T139" s="81" t="s">
        <v>45</v>
      </c>
      <c r="U139" s="82"/>
    </row>
    <row r="140" spans="2:21">
      <c r="B140" s="75">
        <v>44105</v>
      </c>
      <c r="C140" t="s">
        <v>24</v>
      </c>
      <c r="D140">
        <v>0</v>
      </c>
      <c r="E140">
        <v>0</v>
      </c>
      <c r="F140">
        <v>0</v>
      </c>
      <c r="G140">
        <v>0</v>
      </c>
      <c r="H140">
        <v>818957.89396999998</v>
      </c>
      <c r="I140">
        <v>1100.7498574865499</v>
      </c>
      <c r="J140">
        <v>1000.4297</v>
      </c>
      <c r="K140">
        <v>1150</v>
      </c>
      <c r="L140">
        <v>4471.7254869999997</v>
      </c>
      <c r="M140">
        <v>6.0103837190860201</v>
      </c>
      <c r="N140">
        <v>0</v>
      </c>
      <c r="O140">
        <v>201.45822000000001</v>
      </c>
      <c r="P140">
        <v>127561.96616</v>
      </c>
      <c r="Q140">
        <v>171.45425559139699</v>
      </c>
      <c r="R140">
        <v>119.82883</v>
      </c>
      <c r="S140">
        <v>224.29965000000001</v>
      </c>
      <c r="T140" s="81" t="s">
        <v>45</v>
      </c>
      <c r="U140" s="82"/>
    </row>
    <row r="141" spans="2:21">
      <c r="B141" s="75">
        <v>44105</v>
      </c>
      <c r="C141" t="s">
        <v>23</v>
      </c>
      <c r="D141">
        <v>49909.764855000001</v>
      </c>
      <c r="E141">
        <v>67.083017278225796</v>
      </c>
      <c r="F141">
        <v>53.527157000000003</v>
      </c>
      <c r="G141">
        <v>81.766689999999997</v>
      </c>
      <c r="H141">
        <v>781865.50153000001</v>
      </c>
      <c r="I141">
        <v>1050.8944913037601</v>
      </c>
      <c r="J141">
        <v>1000.4050999999999</v>
      </c>
      <c r="K141">
        <v>1222.3658</v>
      </c>
      <c r="L141">
        <v>0</v>
      </c>
      <c r="M141">
        <v>0</v>
      </c>
      <c r="N141">
        <v>0</v>
      </c>
      <c r="O141">
        <v>0</v>
      </c>
      <c r="P141">
        <v>58203.044108000002</v>
      </c>
      <c r="Q141">
        <v>78.229897994623599</v>
      </c>
      <c r="R141">
        <v>67.029020000000003</v>
      </c>
      <c r="S141">
        <v>91.79307</v>
      </c>
      <c r="T141" s="81" t="s">
        <v>45</v>
      </c>
      <c r="U141" s="82"/>
    </row>
    <row r="142" spans="2:21">
      <c r="B142" s="75">
        <v>44136</v>
      </c>
      <c r="C142" t="s">
        <v>24</v>
      </c>
      <c r="D142">
        <v>0</v>
      </c>
      <c r="E142">
        <v>0</v>
      </c>
      <c r="F142">
        <v>0</v>
      </c>
      <c r="G142">
        <v>0</v>
      </c>
      <c r="H142">
        <v>784539.31096000003</v>
      </c>
      <c r="I142">
        <v>1089.6379318888801</v>
      </c>
      <c r="J142">
        <v>1000.5602</v>
      </c>
      <c r="K142">
        <v>1150</v>
      </c>
      <c r="L142">
        <v>17410.446892330001</v>
      </c>
      <c r="M142">
        <v>24.181176239347199</v>
      </c>
      <c r="N142">
        <v>0</v>
      </c>
      <c r="O142">
        <v>299.97410000000002</v>
      </c>
      <c r="P142">
        <v>122736.3069</v>
      </c>
      <c r="Q142">
        <v>170.46709291666599</v>
      </c>
      <c r="R142">
        <v>125.90436</v>
      </c>
      <c r="S142">
        <v>215.82070999999999</v>
      </c>
      <c r="T142" s="81" t="s">
        <v>45</v>
      </c>
      <c r="U142" s="82"/>
    </row>
    <row r="143" spans="2:21">
      <c r="B143" s="75">
        <v>44136</v>
      </c>
      <c r="C143" t="s">
        <v>23</v>
      </c>
      <c r="D143">
        <v>51986.508949000003</v>
      </c>
      <c r="E143">
        <v>72.203484651388806</v>
      </c>
      <c r="F143">
        <v>58.403174999999997</v>
      </c>
      <c r="G143">
        <v>85.80256</v>
      </c>
      <c r="H143">
        <v>759282.76766999997</v>
      </c>
      <c r="I143">
        <v>1054.55939954166</v>
      </c>
      <c r="J143">
        <v>1000.4376</v>
      </c>
      <c r="K143">
        <v>1225</v>
      </c>
      <c r="L143">
        <v>0</v>
      </c>
      <c r="M143">
        <v>0</v>
      </c>
      <c r="N143">
        <v>0</v>
      </c>
      <c r="O143">
        <v>0</v>
      </c>
      <c r="P143">
        <v>58386.869136000001</v>
      </c>
      <c r="Q143">
        <v>81.092873800000007</v>
      </c>
      <c r="R143">
        <v>69.158289999999994</v>
      </c>
      <c r="S143">
        <v>95.869690000000006</v>
      </c>
      <c r="T143" s="81" t="s">
        <v>45</v>
      </c>
      <c r="U143" s="82"/>
    </row>
    <row r="144" spans="2:21">
      <c r="B144" s="75">
        <v>44166</v>
      </c>
      <c r="C144" t="s">
        <v>24</v>
      </c>
      <c r="D144">
        <v>0</v>
      </c>
      <c r="E144">
        <v>0</v>
      </c>
      <c r="F144">
        <v>0</v>
      </c>
      <c r="G144">
        <v>0</v>
      </c>
      <c r="H144">
        <v>810608.48262000002</v>
      </c>
      <c r="I144">
        <v>1089.52753040322</v>
      </c>
      <c r="J144">
        <v>1000.4951</v>
      </c>
      <c r="K144">
        <v>1150</v>
      </c>
      <c r="L144">
        <v>6492.9541929999996</v>
      </c>
      <c r="M144">
        <v>8.7270889690860205</v>
      </c>
      <c r="N144">
        <v>0</v>
      </c>
      <c r="O144">
        <v>261.89035000000001</v>
      </c>
      <c r="P144">
        <v>134554.16811</v>
      </c>
      <c r="Q144">
        <v>180.85237649193499</v>
      </c>
      <c r="R144">
        <v>134.33287000000001</v>
      </c>
      <c r="S144">
        <v>219.38249999999999</v>
      </c>
      <c r="T144" s="81" t="s">
        <v>45</v>
      </c>
      <c r="U144" s="82"/>
    </row>
    <row r="145" spans="2:21">
      <c r="B145" s="75">
        <v>44166</v>
      </c>
      <c r="C145" t="s">
        <v>23</v>
      </c>
      <c r="D145">
        <v>57514.653526000002</v>
      </c>
      <c r="E145">
        <v>77.304641836021503</v>
      </c>
      <c r="F145">
        <v>62.941895000000002</v>
      </c>
      <c r="G145">
        <v>90.306595000000002</v>
      </c>
      <c r="H145">
        <v>784902.04010999994</v>
      </c>
      <c r="I145">
        <v>1054.9758603629</v>
      </c>
      <c r="J145">
        <v>1000.1124</v>
      </c>
      <c r="K145">
        <v>1225</v>
      </c>
      <c r="L145">
        <v>0</v>
      </c>
      <c r="M145">
        <v>0</v>
      </c>
      <c r="N145">
        <v>0</v>
      </c>
      <c r="O145">
        <v>0</v>
      </c>
      <c r="P145">
        <v>64112.274433999999</v>
      </c>
      <c r="Q145">
        <v>86.172411873655903</v>
      </c>
      <c r="R145">
        <v>74.084789999999998</v>
      </c>
      <c r="S145">
        <v>99.271736000000004</v>
      </c>
      <c r="T145" s="81" t="s">
        <v>45</v>
      </c>
      <c r="U145" s="82"/>
    </row>
    <row r="146" spans="2:21">
      <c r="B146" s="75">
        <v>44197</v>
      </c>
      <c r="C146" t="s">
        <v>24</v>
      </c>
      <c r="D146">
        <v>0</v>
      </c>
      <c r="E146">
        <v>0</v>
      </c>
      <c r="F146">
        <v>0</v>
      </c>
      <c r="G146">
        <v>0</v>
      </c>
      <c r="H146">
        <v>808982.76468999998</v>
      </c>
      <c r="I146">
        <v>1087.3424256586</v>
      </c>
      <c r="J146">
        <v>1000.3000500000001</v>
      </c>
      <c r="K146">
        <v>1150</v>
      </c>
      <c r="L146">
        <v>1129.285374</v>
      </c>
      <c r="M146">
        <v>1.51785668548387</v>
      </c>
      <c r="N146">
        <v>0</v>
      </c>
      <c r="O146">
        <v>103.77585000000001</v>
      </c>
      <c r="P146">
        <v>135797.36149000001</v>
      </c>
      <c r="Q146">
        <v>182.52333533602101</v>
      </c>
      <c r="R146">
        <v>147.16712999999999</v>
      </c>
      <c r="S146">
        <v>222.65181999999999</v>
      </c>
      <c r="T146" s="81" t="s">
        <v>45</v>
      </c>
      <c r="U146" s="82"/>
    </row>
    <row r="147" spans="2:21">
      <c r="B147" s="75">
        <v>44197</v>
      </c>
      <c r="C147" t="s">
        <v>23</v>
      </c>
      <c r="D147">
        <v>57710.387348999997</v>
      </c>
      <c r="E147">
        <v>77.567724931451593</v>
      </c>
      <c r="F147">
        <v>60.447265999999999</v>
      </c>
      <c r="G147">
        <v>92.972305000000006</v>
      </c>
      <c r="H147">
        <v>794183.02431999997</v>
      </c>
      <c r="I147">
        <v>1067.4503015053699</v>
      </c>
      <c r="J147">
        <v>1000.0999</v>
      </c>
      <c r="K147">
        <v>1225</v>
      </c>
      <c r="L147">
        <v>0</v>
      </c>
      <c r="M147">
        <v>0</v>
      </c>
      <c r="N147">
        <v>0</v>
      </c>
      <c r="O147">
        <v>0</v>
      </c>
      <c r="P147">
        <v>63198.955682</v>
      </c>
      <c r="Q147">
        <v>84.944832905913898</v>
      </c>
      <c r="R147">
        <v>70.934110000000004</v>
      </c>
      <c r="S147">
        <v>100.37049</v>
      </c>
      <c r="T147" s="81" t="s">
        <v>45</v>
      </c>
      <c r="U147" s="82"/>
    </row>
    <row r="148" spans="2:21">
      <c r="B148" s="75">
        <v>44228</v>
      </c>
      <c r="C148" t="s">
        <v>24</v>
      </c>
      <c r="D148">
        <v>0</v>
      </c>
      <c r="E148">
        <v>0</v>
      </c>
      <c r="F148">
        <v>0</v>
      </c>
      <c r="G148">
        <v>0</v>
      </c>
      <c r="H148">
        <v>732384.25711999997</v>
      </c>
      <c r="I148">
        <v>1089.8575254761899</v>
      </c>
      <c r="J148">
        <v>1000.09924</v>
      </c>
      <c r="K148">
        <v>1150</v>
      </c>
      <c r="L148">
        <v>155.690155</v>
      </c>
      <c r="M148">
        <v>0.23168177827380901</v>
      </c>
      <c r="N148">
        <v>0</v>
      </c>
      <c r="O148">
        <v>54.607757999999997</v>
      </c>
      <c r="P148">
        <v>121233.49268</v>
      </c>
      <c r="Q148">
        <v>180.40698315476101</v>
      </c>
      <c r="R148">
        <v>142.79947999999999</v>
      </c>
      <c r="S148">
        <v>222.36333999999999</v>
      </c>
      <c r="T148" s="81" t="s">
        <v>45</v>
      </c>
      <c r="U148" s="82"/>
    </row>
    <row r="149" spans="2:21">
      <c r="B149" s="75">
        <v>44228</v>
      </c>
      <c r="C149" t="s">
        <v>23</v>
      </c>
      <c r="D149">
        <v>49804.084244999998</v>
      </c>
      <c r="E149">
        <v>74.113220602678496</v>
      </c>
      <c r="F149">
        <v>61.019306</v>
      </c>
      <c r="G149">
        <v>87.714939999999999</v>
      </c>
      <c r="H149">
        <v>712508.33973999997</v>
      </c>
      <c r="I149">
        <v>1060.28026747023</v>
      </c>
      <c r="J149">
        <v>1000.2162</v>
      </c>
      <c r="K149">
        <v>1225</v>
      </c>
      <c r="L149">
        <v>0</v>
      </c>
      <c r="M149">
        <v>0</v>
      </c>
      <c r="N149">
        <v>0</v>
      </c>
      <c r="O149">
        <v>0</v>
      </c>
      <c r="P149">
        <v>56217.861360000003</v>
      </c>
      <c r="Q149">
        <v>83.657531785714198</v>
      </c>
      <c r="R149">
        <v>72.15746</v>
      </c>
      <c r="S149">
        <v>96.798659999999998</v>
      </c>
      <c r="T149" s="81" t="s">
        <v>45</v>
      </c>
      <c r="U149" s="82"/>
    </row>
    <row r="150" spans="2:21">
      <c r="B150" s="75">
        <v>44256</v>
      </c>
      <c r="C150" t="s">
        <v>24</v>
      </c>
      <c r="D150">
        <v>0</v>
      </c>
      <c r="E150">
        <v>0</v>
      </c>
      <c r="F150">
        <v>0</v>
      </c>
      <c r="G150">
        <v>0</v>
      </c>
      <c r="H150">
        <v>814302.02306000004</v>
      </c>
      <c r="I150">
        <v>1094.49196647849</v>
      </c>
      <c r="J150">
        <v>1000.4641</v>
      </c>
      <c r="K150">
        <v>1150</v>
      </c>
      <c r="L150">
        <v>25559.7684878</v>
      </c>
      <c r="M150">
        <v>34.354527537365499</v>
      </c>
      <c r="N150">
        <v>0</v>
      </c>
      <c r="O150">
        <v>293.08197000000001</v>
      </c>
      <c r="P150">
        <v>122557.434716</v>
      </c>
      <c r="Q150">
        <v>164.72773483333299</v>
      </c>
      <c r="R150">
        <v>119.1631</v>
      </c>
      <c r="S150">
        <v>224.84538000000001</v>
      </c>
      <c r="T150" s="81" t="s">
        <v>45</v>
      </c>
      <c r="U150" s="82"/>
    </row>
    <row r="151" spans="2:21">
      <c r="B151" s="75">
        <v>44256</v>
      </c>
      <c r="C151" t="s">
        <v>23</v>
      </c>
      <c r="D151">
        <v>48850.190401</v>
      </c>
      <c r="E151">
        <v>65.658858065860201</v>
      </c>
      <c r="F151">
        <v>39.620849999999997</v>
      </c>
      <c r="G151">
        <v>86.209739999999996</v>
      </c>
      <c r="H151">
        <v>787777.27040000004</v>
      </c>
      <c r="I151">
        <v>1058.8404172042999</v>
      </c>
      <c r="J151">
        <v>1000.7945</v>
      </c>
      <c r="K151">
        <v>1225</v>
      </c>
      <c r="L151">
        <v>667.75598179999997</v>
      </c>
      <c r="M151">
        <v>0.89752148091397799</v>
      </c>
      <c r="N151">
        <v>0</v>
      </c>
      <c r="O151">
        <v>70.173370000000006</v>
      </c>
      <c r="P151">
        <v>56085.543320999997</v>
      </c>
      <c r="Q151">
        <v>75.383794786290295</v>
      </c>
      <c r="R151">
        <v>51.432194000000003</v>
      </c>
      <c r="S151">
        <v>97.024249999999995</v>
      </c>
      <c r="T151" s="81" t="s">
        <v>45</v>
      </c>
      <c r="U151" s="82"/>
    </row>
    <row r="152" spans="2:21">
      <c r="B152" s="75">
        <v>44287</v>
      </c>
      <c r="C152" t="s">
        <v>24</v>
      </c>
      <c r="D152">
        <v>0</v>
      </c>
      <c r="E152">
        <v>0</v>
      </c>
      <c r="F152">
        <v>0</v>
      </c>
      <c r="G152">
        <v>0</v>
      </c>
      <c r="H152">
        <v>784466.15382999997</v>
      </c>
      <c r="I152">
        <v>1089.53632476388</v>
      </c>
      <c r="J152">
        <v>1000.3048</v>
      </c>
      <c r="K152">
        <v>1150</v>
      </c>
      <c r="L152">
        <v>34570.517042129999</v>
      </c>
      <c r="M152">
        <v>48.0146070029583</v>
      </c>
      <c r="N152">
        <v>0</v>
      </c>
      <c r="O152">
        <v>338.87909999999999</v>
      </c>
      <c r="P152">
        <v>118588.144214</v>
      </c>
      <c r="Q152">
        <v>164.705755852777</v>
      </c>
      <c r="R152">
        <v>120.11957</v>
      </c>
      <c r="S152">
        <v>224.23831000000001</v>
      </c>
      <c r="T152" s="81" t="s">
        <v>45</v>
      </c>
      <c r="U152" s="82"/>
    </row>
    <row r="153" spans="2:21">
      <c r="B153" s="75">
        <v>44287</v>
      </c>
      <c r="C153" t="s">
        <v>23</v>
      </c>
      <c r="D153">
        <v>43547.032550999997</v>
      </c>
      <c r="E153">
        <v>60.481989654166597</v>
      </c>
      <c r="F153">
        <v>36.037674000000003</v>
      </c>
      <c r="G153">
        <v>81.528175000000005</v>
      </c>
      <c r="H153">
        <v>756480.82570000004</v>
      </c>
      <c r="I153">
        <v>1050.6678134722199</v>
      </c>
      <c r="J153">
        <v>1000.37976</v>
      </c>
      <c r="K153">
        <v>1225</v>
      </c>
      <c r="L153">
        <v>92.287285370000006</v>
      </c>
      <c r="M153">
        <v>0.12817678523611101</v>
      </c>
      <c r="N153">
        <v>0</v>
      </c>
      <c r="O153">
        <v>38.448853</v>
      </c>
      <c r="P153">
        <v>50831.066416000001</v>
      </c>
      <c r="Q153">
        <v>70.5987033555555</v>
      </c>
      <c r="R153">
        <v>48.098433999999997</v>
      </c>
      <c r="S153">
        <v>93.545469999999995</v>
      </c>
      <c r="T153" s="81" t="s">
        <v>45</v>
      </c>
      <c r="U153" s="82"/>
    </row>
    <row r="154" spans="2:21">
      <c r="B154" s="75">
        <v>44317</v>
      </c>
      <c r="C154" t="s">
        <v>24</v>
      </c>
      <c r="D154">
        <v>0</v>
      </c>
      <c r="E154">
        <v>0</v>
      </c>
      <c r="F154">
        <v>0</v>
      </c>
      <c r="G154">
        <v>0</v>
      </c>
      <c r="H154">
        <v>809607.46563999995</v>
      </c>
      <c r="I154">
        <v>1088.18207747311</v>
      </c>
      <c r="J154">
        <v>1000.10803</v>
      </c>
      <c r="K154">
        <v>1150</v>
      </c>
      <c r="L154">
        <v>9111.6345884000002</v>
      </c>
      <c r="M154">
        <v>12.246820683333301</v>
      </c>
      <c r="N154">
        <v>0</v>
      </c>
      <c r="O154">
        <v>276.548</v>
      </c>
      <c r="P154">
        <v>129572.40615900001</v>
      </c>
      <c r="Q154">
        <v>174.156459891129</v>
      </c>
      <c r="R154">
        <v>121.34193399999999</v>
      </c>
      <c r="S154">
        <v>224.18073000000001</v>
      </c>
      <c r="T154" s="81" t="s">
        <v>45</v>
      </c>
      <c r="U154" s="82"/>
    </row>
    <row r="155" spans="2:21">
      <c r="B155" s="75">
        <v>44317</v>
      </c>
      <c r="C155" t="s">
        <v>23</v>
      </c>
      <c r="D155">
        <v>41134.207569999999</v>
      </c>
      <c r="E155">
        <v>55.287913400537597</v>
      </c>
      <c r="F155">
        <v>35.195816000000001</v>
      </c>
      <c r="G155">
        <v>76.190796000000006</v>
      </c>
      <c r="H155">
        <v>778188.93880999996</v>
      </c>
      <c r="I155">
        <v>1045.95287474462</v>
      </c>
      <c r="J155">
        <v>1000.08875</v>
      </c>
      <c r="K155">
        <v>1225</v>
      </c>
      <c r="L155">
        <v>87.569447400000001</v>
      </c>
      <c r="M155">
        <v>0.11770087016128999</v>
      </c>
      <c r="N155">
        <v>0</v>
      </c>
      <c r="O155">
        <v>35.114967</v>
      </c>
      <c r="P155">
        <v>49379.479085999999</v>
      </c>
      <c r="Q155">
        <v>66.370267588709595</v>
      </c>
      <c r="R155">
        <v>49.181804999999997</v>
      </c>
      <c r="S155">
        <v>87.614136000000002</v>
      </c>
      <c r="T155" s="81" t="s">
        <v>45</v>
      </c>
      <c r="U155" s="82"/>
    </row>
    <row r="156" spans="2:21">
      <c r="B156" s="75">
        <v>44348</v>
      </c>
      <c r="C156" t="s">
        <v>24</v>
      </c>
      <c r="D156">
        <v>0</v>
      </c>
      <c r="E156">
        <v>0</v>
      </c>
      <c r="F156">
        <v>0</v>
      </c>
      <c r="G156">
        <v>0</v>
      </c>
      <c r="H156">
        <v>779831.10441000003</v>
      </c>
      <c r="I156">
        <v>1083.0987561249999</v>
      </c>
      <c r="J156">
        <v>1000.21155</v>
      </c>
      <c r="K156">
        <v>1150</v>
      </c>
      <c r="L156">
        <v>24398.815534199999</v>
      </c>
      <c r="M156">
        <v>33.887243797499998</v>
      </c>
      <c r="N156">
        <v>0</v>
      </c>
      <c r="O156">
        <v>291.8186</v>
      </c>
      <c r="P156">
        <v>132211.51248999999</v>
      </c>
      <c r="Q156">
        <v>183.627100680555</v>
      </c>
      <c r="R156">
        <v>126.79643</v>
      </c>
      <c r="S156">
        <v>243.6995</v>
      </c>
      <c r="T156" s="81" t="s">
        <v>45</v>
      </c>
      <c r="U156" s="82"/>
    </row>
    <row r="157" spans="2:21">
      <c r="B157" s="75">
        <v>44348</v>
      </c>
      <c r="C157" t="s">
        <v>23</v>
      </c>
      <c r="D157">
        <v>42542.126881999997</v>
      </c>
      <c r="E157">
        <v>59.086287336111099</v>
      </c>
      <c r="F157">
        <v>37.291007999999998</v>
      </c>
      <c r="G157">
        <v>77.676640000000006</v>
      </c>
      <c r="H157">
        <v>751724.91839999997</v>
      </c>
      <c r="I157">
        <v>1044.0623866666599</v>
      </c>
      <c r="J157">
        <v>1000.0394</v>
      </c>
      <c r="K157">
        <v>1184.9993999999999</v>
      </c>
      <c r="L157">
        <v>0</v>
      </c>
      <c r="M157">
        <v>0</v>
      </c>
      <c r="N157">
        <v>0</v>
      </c>
      <c r="O157">
        <v>0</v>
      </c>
      <c r="P157">
        <v>50602.196419</v>
      </c>
      <c r="Q157">
        <v>70.280828359722193</v>
      </c>
      <c r="R157">
        <v>51.015909999999998</v>
      </c>
      <c r="S157">
        <v>89.022580000000005</v>
      </c>
      <c r="T157" s="81" t="s">
        <v>45</v>
      </c>
      <c r="U157" s="82"/>
    </row>
    <row r="158" spans="2:21">
      <c r="B158" s="75">
        <v>44378</v>
      </c>
      <c r="C158" t="s">
        <v>24</v>
      </c>
      <c r="D158">
        <v>0</v>
      </c>
      <c r="E158">
        <v>0</v>
      </c>
      <c r="F158">
        <v>0</v>
      </c>
      <c r="G158">
        <v>0</v>
      </c>
      <c r="H158">
        <v>806805.59221000003</v>
      </c>
      <c r="I158">
        <v>1084.41611856182</v>
      </c>
      <c r="J158">
        <v>1000.0824</v>
      </c>
      <c r="K158">
        <v>1150</v>
      </c>
      <c r="L158">
        <v>1798.55176605</v>
      </c>
      <c r="M158">
        <v>2.4174082877016101</v>
      </c>
      <c r="N158">
        <v>0</v>
      </c>
      <c r="O158">
        <v>146.88272000000001</v>
      </c>
      <c r="P158">
        <v>147978.19699999999</v>
      </c>
      <c r="Q158">
        <v>198.89542607526801</v>
      </c>
      <c r="R158">
        <v>136.81679</v>
      </c>
      <c r="S158">
        <v>256.01215000000002</v>
      </c>
      <c r="T158" s="81" t="s">
        <v>45</v>
      </c>
      <c r="U158" s="82"/>
    </row>
    <row r="159" spans="2:21">
      <c r="B159" s="75">
        <v>44378</v>
      </c>
      <c r="C159" t="s">
        <v>23</v>
      </c>
      <c r="D159">
        <v>49008.817646000003</v>
      </c>
      <c r="E159">
        <v>65.872066728494602</v>
      </c>
      <c r="F159">
        <v>44.824706999999997</v>
      </c>
      <c r="G159">
        <v>82.573030000000003</v>
      </c>
      <c r="H159">
        <v>780514.62170999998</v>
      </c>
      <c r="I159">
        <v>1049.07879262096</v>
      </c>
      <c r="J159">
        <v>1000.3396</v>
      </c>
      <c r="K159">
        <v>1180.606</v>
      </c>
      <c r="L159">
        <v>0</v>
      </c>
      <c r="M159">
        <v>0</v>
      </c>
      <c r="N159">
        <v>0</v>
      </c>
      <c r="O159">
        <v>0</v>
      </c>
      <c r="P159">
        <v>57187.102120000003</v>
      </c>
      <c r="Q159">
        <v>76.864384569892394</v>
      </c>
      <c r="R159">
        <v>57.761920000000003</v>
      </c>
      <c r="S159">
        <v>93.309814000000003</v>
      </c>
      <c r="T159" s="81" t="s">
        <v>45</v>
      </c>
      <c r="U159" s="82"/>
    </row>
    <row r="160" spans="2:21">
      <c r="B160" s="75">
        <v>44409</v>
      </c>
      <c r="C160" t="s">
        <v>24</v>
      </c>
      <c r="D160">
        <v>0</v>
      </c>
      <c r="E160">
        <v>0</v>
      </c>
      <c r="F160">
        <v>0</v>
      </c>
      <c r="G160">
        <v>0</v>
      </c>
      <c r="H160">
        <v>810429.55727999995</v>
      </c>
      <c r="I160">
        <v>1089.2870393548301</v>
      </c>
      <c r="J160">
        <v>1000.4995</v>
      </c>
      <c r="K160">
        <v>1150</v>
      </c>
      <c r="L160">
        <v>130.59264999999999</v>
      </c>
      <c r="M160">
        <v>0.17552775537634399</v>
      </c>
      <c r="N160">
        <v>0</v>
      </c>
      <c r="O160">
        <v>76.774749999999997</v>
      </c>
      <c r="P160">
        <v>145792.5772</v>
      </c>
      <c r="Q160">
        <v>195.95776505376301</v>
      </c>
      <c r="R160">
        <v>138.76056</v>
      </c>
      <c r="S160">
        <v>251.23841999999999</v>
      </c>
      <c r="T160" s="81" t="s">
        <v>45</v>
      </c>
      <c r="U160" s="82"/>
    </row>
    <row r="161" spans="2:21">
      <c r="B161" s="75">
        <v>44409</v>
      </c>
      <c r="C161" t="s">
        <v>23</v>
      </c>
      <c r="D161">
        <v>51500.936495000002</v>
      </c>
      <c r="E161">
        <v>69.221688837365505</v>
      </c>
      <c r="F161">
        <v>54.227670000000003</v>
      </c>
      <c r="G161">
        <v>85.293000000000006</v>
      </c>
      <c r="H161">
        <v>785742.77922000003</v>
      </c>
      <c r="I161">
        <v>1056.1058860483799</v>
      </c>
      <c r="J161">
        <v>1000.0567600000001</v>
      </c>
      <c r="K161">
        <v>1184.0873999999999</v>
      </c>
      <c r="L161">
        <v>0</v>
      </c>
      <c r="M161">
        <v>0</v>
      </c>
      <c r="N161">
        <v>0</v>
      </c>
      <c r="O161">
        <v>0</v>
      </c>
      <c r="P161">
        <v>59512.776676000001</v>
      </c>
      <c r="Q161">
        <v>79.990291231182695</v>
      </c>
      <c r="R161">
        <v>66.579980000000006</v>
      </c>
      <c r="S161">
        <v>95.334019999999995</v>
      </c>
      <c r="T161" s="81" t="s">
        <v>45</v>
      </c>
      <c r="U161" s="82"/>
    </row>
    <row r="162" spans="2:21">
      <c r="B162" s="75">
        <v>44440</v>
      </c>
      <c r="C162" t="s">
        <v>24</v>
      </c>
      <c r="D162">
        <v>0</v>
      </c>
      <c r="E162">
        <v>0</v>
      </c>
      <c r="F162">
        <v>0</v>
      </c>
      <c r="G162">
        <v>0</v>
      </c>
      <c r="H162">
        <v>787252.83713</v>
      </c>
      <c r="I162">
        <v>1093.40671823611</v>
      </c>
      <c r="J162">
        <v>1000.3501</v>
      </c>
      <c r="K162">
        <v>1150</v>
      </c>
      <c r="L162">
        <v>2043.6533634</v>
      </c>
      <c r="M162">
        <v>2.83840744916666</v>
      </c>
      <c r="N162">
        <v>0</v>
      </c>
      <c r="O162">
        <v>139.40935999999999</v>
      </c>
      <c r="P162">
        <v>128717.078184</v>
      </c>
      <c r="Q162">
        <v>178.77371969999999</v>
      </c>
      <c r="R162">
        <v>120.77415999999999</v>
      </c>
      <c r="S162">
        <v>234.5172</v>
      </c>
      <c r="T162" s="81" t="s">
        <v>45</v>
      </c>
      <c r="U162" s="82"/>
    </row>
    <row r="163" spans="2:21">
      <c r="B163" s="75">
        <v>44440</v>
      </c>
      <c r="C163" t="s">
        <v>23</v>
      </c>
      <c r="D163">
        <v>48176.051677000003</v>
      </c>
      <c r="E163">
        <v>66.911182884722194</v>
      </c>
      <c r="F163">
        <v>51.970149999999997</v>
      </c>
      <c r="G163">
        <v>80.674229999999994</v>
      </c>
      <c r="H163">
        <v>756484.88887000002</v>
      </c>
      <c r="I163">
        <v>1050.67345676388</v>
      </c>
      <c r="J163">
        <v>1000.1103000000001</v>
      </c>
      <c r="K163">
        <v>1225</v>
      </c>
      <c r="L163">
        <v>0</v>
      </c>
      <c r="M163">
        <v>0</v>
      </c>
      <c r="N163">
        <v>0</v>
      </c>
      <c r="O163">
        <v>0</v>
      </c>
      <c r="P163">
        <v>55893.560554999996</v>
      </c>
      <c r="Q163">
        <v>77.629945215277701</v>
      </c>
      <c r="R163">
        <v>64.081429999999997</v>
      </c>
      <c r="S163">
        <v>92.137566000000007</v>
      </c>
      <c r="T163" s="81" t="s">
        <v>45</v>
      </c>
      <c r="U163" s="82"/>
    </row>
    <row r="164" spans="2:21">
      <c r="B164" s="75">
        <v>44470</v>
      </c>
      <c r="C164" t="s">
        <v>24</v>
      </c>
      <c r="D164">
        <v>0</v>
      </c>
      <c r="E164">
        <v>0</v>
      </c>
      <c r="F164">
        <v>0</v>
      </c>
      <c r="G164">
        <v>0</v>
      </c>
      <c r="H164">
        <v>817936.30790999997</v>
      </c>
      <c r="I164">
        <v>1099.37675794354</v>
      </c>
      <c r="J164">
        <v>1000.19946</v>
      </c>
      <c r="K164">
        <v>1150</v>
      </c>
      <c r="L164">
        <v>4777.4701619999996</v>
      </c>
      <c r="M164">
        <v>6.4213308629032202</v>
      </c>
      <c r="N164">
        <v>0</v>
      </c>
      <c r="O164">
        <v>216.82382000000001</v>
      </c>
      <c r="P164">
        <v>124589.739797</v>
      </c>
      <c r="Q164">
        <v>167.459327684139</v>
      </c>
      <c r="R164">
        <v>118.34547999999999</v>
      </c>
      <c r="S164">
        <v>224.95940999999999</v>
      </c>
      <c r="T164" s="81" t="s">
        <v>45</v>
      </c>
      <c r="U164" s="82"/>
    </row>
    <row r="165" spans="2:21">
      <c r="B165" s="75">
        <v>44470</v>
      </c>
      <c r="C165" t="s">
        <v>23</v>
      </c>
      <c r="D165">
        <v>49216.618532</v>
      </c>
      <c r="E165">
        <v>66.151368994623596</v>
      </c>
      <c r="F165">
        <v>53.999600000000001</v>
      </c>
      <c r="G165">
        <v>81.135090000000005</v>
      </c>
      <c r="H165">
        <v>781574.20505999995</v>
      </c>
      <c r="I165">
        <v>1050.5029637903201</v>
      </c>
      <c r="J165">
        <v>1000.4757</v>
      </c>
      <c r="K165">
        <v>1220.2786000000001</v>
      </c>
      <c r="L165">
        <v>0</v>
      </c>
      <c r="M165">
        <v>0</v>
      </c>
      <c r="N165">
        <v>0</v>
      </c>
      <c r="O165">
        <v>0</v>
      </c>
      <c r="P165">
        <v>57285.899702000002</v>
      </c>
      <c r="Q165">
        <v>76.997177018817197</v>
      </c>
      <c r="R165">
        <v>66.001480000000001</v>
      </c>
      <c r="S165">
        <v>91.135090000000005</v>
      </c>
      <c r="T165" s="81" t="s">
        <v>45</v>
      </c>
      <c r="U165" s="82"/>
    </row>
    <row r="166" spans="2:21">
      <c r="B166" s="75">
        <v>44501</v>
      </c>
      <c r="C166" t="s">
        <v>24</v>
      </c>
      <c r="D166">
        <v>0</v>
      </c>
      <c r="E166">
        <v>0</v>
      </c>
      <c r="F166">
        <v>0</v>
      </c>
      <c r="G166">
        <v>0</v>
      </c>
      <c r="H166">
        <v>783518.75266999996</v>
      </c>
      <c r="I166">
        <v>1088.22048981944</v>
      </c>
      <c r="J166">
        <v>1000.0571</v>
      </c>
      <c r="K166">
        <v>1150</v>
      </c>
      <c r="L166">
        <v>40089.796047299998</v>
      </c>
      <c r="M166">
        <v>55.680272287916601</v>
      </c>
      <c r="N166">
        <v>0</v>
      </c>
      <c r="O166">
        <v>315.40656000000001</v>
      </c>
      <c r="P166">
        <v>116260.0536</v>
      </c>
      <c r="Q166">
        <v>161.47229666666601</v>
      </c>
      <c r="R166">
        <v>127.84048</v>
      </c>
      <c r="S166">
        <v>195.12079</v>
      </c>
      <c r="T166" s="81" t="s">
        <v>45</v>
      </c>
      <c r="U166" s="82"/>
    </row>
    <row r="167" spans="2:21">
      <c r="B167" s="75">
        <v>44501</v>
      </c>
      <c r="C167" t="s">
        <v>23</v>
      </c>
      <c r="D167">
        <v>50565.420291000002</v>
      </c>
      <c r="E167">
        <v>70.229750404166595</v>
      </c>
      <c r="F167">
        <v>51.166245000000004</v>
      </c>
      <c r="G167">
        <v>84.712943999999993</v>
      </c>
      <c r="H167">
        <v>760672.96374000004</v>
      </c>
      <c r="I167">
        <v>1056.49022741666</v>
      </c>
      <c r="J167">
        <v>1000.9309</v>
      </c>
      <c r="K167">
        <v>1225</v>
      </c>
      <c r="L167">
        <v>0</v>
      </c>
      <c r="M167">
        <v>0</v>
      </c>
      <c r="N167">
        <v>0</v>
      </c>
      <c r="O167">
        <v>0</v>
      </c>
      <c r="P167">
        <v>56259.059481999997</v>
      </c>
      <c r="Q167">
        <v>78.137582613888796</v>
      </c>
      <c r="R167">
        <v>61.166245000000004</v>
      </c>
      <c r="S167">
        <v>93.725043999999997</v>
      </c>
      <c r="T167" s="81" t="s">
        <v>45</v>
      </c>
      <c r="U167" s="82"/>
    </row>
    <row r="168" spans="2:21">
      <c r="B168" s="75">
        <v>44531</v>
      </c>
      <c r="C168" t="s">
        <v>24</v>
      </c>
      <c r="D168">
        <v>0</v>
      </c>
      <c r="E168">
        <v>0</v>
      </c>
      <c r="F168">
        <v>0</v>
      </c>
      <c r="G168">
        <v>0</v>
      </c>
      <c r="H168">
        <v>806111.93279999995</v>
      </c>
      <c r="I168">
        <v>1083.4837806451601</v>
      </c>
      <c r="J168">
        <v>1000.6377</v>
      </c>
      <c r="K168">
        <v>1150</v>
      </c>
      <c r="L168">
        <v>11890.1592403</v>
      </c>
      <c r="M168">
        <v>15.9813968283602</v>
      </c>
      <c r="N168">
        <v>0</v>
      </c>
      <c r="O168">
        <v>261.37234000000001</v>
      </c>
      <c r="P168">
        <v>129350.85213</v>
      </c>
      <c r="Q168">
        <v>173.858672217741</v>
      </c>
      <c r="R168">
        <v>132.71365</v>
      </c>
      <c r="S168">
        <v>201.49893</v>
      </c>
      <c r="T168" s="81" t="s">
        <v>45</v>
      </c>
      <c r="U168" s="82"/>
    </row>
    <row r="169" spans="2:21">
      <c r="B169" s="75">
        <v>44531</v>
      </c>
      <c r="C169" t="s">
        <v>23</v>
      </c>
      <c r="D169">
        <v>55987.324975000003</v>
      </c>
      <c r="E169">
        <v>75.251780880376302</v>
      </c>
      <c r="F169">
        <v>56.571896000000002</v>
      </c>
      <c r="G169">
        <v>89.40137</v>
      </c>
      <c r="H169">
        <v>784093.02671999997</v>
      </c>
      <c r="I169">
        <v>1053.8884767741899</v>
      </c>
      <c r="J169">
        <v>1000.29065</v>
      </c>
      <c r="K169">
        <v>1225</v>
      </c>
      <c r="L169">
        <v>1.8546332999999999</v>
      </c>
      <c r="M169">
        <v>2.4927866935483801E-3</v>
      </c>
      <c r="N169">
        <v>0</v>
      </c>
      <c r="O169">
        <v>1.8546332999999999</v>
      </c>
      <c r="P169">
        <v>61954.697563000002</v>
      </c>
      <c r="Q169">
        <v>83.272442961021497</v>
      </c>
      <c r="R169">
        <v>66.571889999999996</v>
      </c>
      <c r="S169">
        <v>97.992220000000003</v>
      </c>
      <c r="T169" s="81" t="s">
        <v>45</v>
      </c>
      <c r="U169" s="82"/>
    </row>
    <row r="170" spans="2:21">
      <c r="B170" s="75">
        <v>44562</v>
      </c>
      <c r="C170" t="s">
        <v>24</v>
      </c>
      <c r="D170">
        <v>0</v>
      </c>
      <c r="E170">
        <v>0</v>
      </c>
      <c r="F170">
        <v>0</v>
      </c>
      <c r="G170">
        <v>0</v>
      </c>
      <c r="H170">
        <v>807290.63697999995</v>
      </c>
      <c r="I170">
        <v>1085.06806045698</v>
      </c>
      <c r="J170">
        <v>1000.1518600000001</v>
      </c>
      <c r="K170">
        <v>1150</v>
      </c>
      <c r="L170">
        <v>25611.558427896001</v>
      </c>
      <c r="M170">
        <v>34.424137671903203</v>
      </c>
      <c r="N170">
        <v>0</v>
      </c>
      <c r="O170">
        <v>245.26760999999999</v>
      </c>
      <c r="P170">
        <v>126376.86047</v>
      </c>
      <c r="Q170">
        <v>169.86137159946199</v>
      </c>
      <c r="R170">
        <v>140.12424999999999</v>
      </c>
      <c r="S170">
        <v>203.14287999999999</v>
      </c>
      <c r="T170" s="81" t="s">
        <v>45</v>
      </c>
      <c r="U170" s="82"/>
    </row>
    <row r="171" spans="2:21">
      <c r="B171" s="75">
        <v>44562</v>
      </c>
      <c r="C171" t="s">
        <v>23</v>
      </c>
      <c r="D171">
        <v>64434.678526000003</v>
      </c>
      <c r="E171">
        <v>86.605750706989198</v>
      </c>
      <c r="F171">
        <v>70.124724999999998</v>
      </c>
      <c r="G171">
        <v>100.67586</v>
      </c>
      <c r="H171">
        <v>795029.87705999997</v>
      </c>
      <c r="I171">
        <v>1068.5885444354799</v>
      </c>
      <c r="J171">
        <v>1000.0491</v>
      </c>
      <c r="K171">
        <v>1225</v>
      </c>
      <c r="L171">
        <v>0</v>
      </c>
      <c r="M171">
        <v>0</v>
      </c>
      <c r="N171">
        <v>0</v>
      </c>
      <c r="O171">
        <v>0</v>
      </c>
      <c r="P171">
        <v>62717.558134999999</v>
      </c>
      <c r="Q171">
        <v>84.297793192204296</v>
      </c>
      <c r="R171">
        <v>70.273510000000002</v>
      </c>
      <c r="S171">
        <v>98.636150000000001</v>
      </c>
      <c r="T171" s="81" t="s">
        <v>45</v>
      </c>
      <c r="U171" s="82"/>
    </row>
    <row r="172" spans="2:21">
      <c r="B172" s="75">
        <v>44593</v>
      </c>
      <c r="C172" t="s">
        <v>24</v>
      </c>
      <c r="D172">
        <v>0</v>
      </c>
      <c r="E172">
        <v>0</v>
      </c>
      <c r="F172">
        <v>0</v>
      </c>
      <c r="G172">
        <v>0</v>
      </c>
      <c r="H172">
        <v>731279.79845999996</v>
      </c>
      <c r="I172">
        <v>1088.21398580357</v>
      </c>
      <c r="J172">
        <v>1000.82263</v>
      </c>
      <c r="K172">
        <v>1150</v>
      </c>
      <c r="L172">
        <v>3693.6362804700002</v>
      </c>
      <c r="M172">
        <v>5.4964825602232104</v>
      </c>
      <c r="N172">
        <v>0</v>
      </c>
      <c r="O172">
        <v>204.02914000000001</v>
      </c>
      <c r="P172">
        <v>119449.23192000001</v>
      </c>
      <c r="Q172">
        <v>177.751833214285</v>
      </c>
      <c r="R172">
        <v>138.78012000000001</v>
      </c>
      <c r="S172">
        <v>221.81720999999999</v>
      </c>
      <c r="T172" s="81" t="s">
        <v>45</v>
      </c>
      <c r="U172" s="82"/>
    </row>
    <row r="173" spans="2:21">
      <c r="B173" s="75">
        <v>44593</v>
      </c>
      <c r="C173" t="s">
        <v>23</v>
      </c>
      <c r="D173">
        <v>54871.615772999998</v>
      </c>
      <c r="E173">
        <v>81.654190138392806</v>
      </c>
      <c r="F173">
        <v>64.795150000000007</v>
      </c>
      <c r="G173">
        <v>95.166920000000005</v>
      </c>
      <c r="H173">
        <v>712091.48745999997</v>
      </c>
      <c r="I173">
        <v>1059.6599515773801</v>
      </c>
      <c r="J173">
        <v>1000.2413299999999</v>
      </c>
      <c r="K173">
        <v>1225</v>
      </c>
      <c r="L173">
        <v>12.58035286</v>
      </c>
      <c r="M173">
        <v>1.87207631845238E-2</v>
      </c>
      <c r="N173">
        <v>0</v>
      </c>
      <c r="O173">
        <v>11.864132</v>
      </c>
      <c r="P173">
        <v>54742.611662000003</v>
      </c>
      <c r="Q173">
        <v>81.462219735119007</v>
      </c>
      <c r="R173">
        <v>66.182509999999994</v>
      </c>
      <c r="S173">
        <v>94.733345</v>
      </c>
      <c r="T173" s="81" t="s">
        <v>45</v>
      </c>
      <c r="U173" s="82"/>
    </row>
    <row r="174" spans="2:21">
      <c r="B174" s="75">
        <v>44621</v>
      </c>
      <c r="C174" t="s">
        <v>24</v>
      </c>
      <c r="D174">
        <v>0</v>
      </c>
      <c r="E174">
        <v>0</v>
      </c>
      <c r="F174">
        <v>0</v>
      </c>
      <c r="G174">
        <v>0</v>
      </c>
      <c r="H174">
        <v>814205.82276000001</v>
      </c>
      <c r="I174">
        <v>1094.3626650000001</v>
      </c>
      <c r="J174">
        <v>1000.3987</v>
      </c>
      <c r="K174">
        <v>1150</v>
      </c>
      <c r="L174">
        <v>58870.026910699999</v>
      </c>
      <c r="M174">
        <v>79.126380256317205</v>
      </c>
      <c r="N174">
        <v>0</v>
      </c>
      <c r="O174">
        <v>330.35610000000003</v>
      </c>
      <c r="P174">
        <v>115939.61352699999</v>
      </c>
      <c r="Q174">
        <v>155.83281388037599</v>
      </c>
      <c r="R174">
        <v>116.94282</v>
      </c>
      <c r="S174">
        <v>200.26324</v>
      </c>
      <c r="T174" s="81" t="s">
        <v>45</v>
      </c>
      <c r="U174" s="82"/>
    </row>
    <row r="175" spans="2:21">
      <c r="B175" s="75">
        <v>44621</v>
      </c>
      <c r="C175" t="s">
        <v>23</v>
      </c>
      <c r="D175">
        <v>49420.587593999997</v>
      </c>
      <c r="E175">
        <v>66.425520959677399</v>
      </c>
      <c r="F175">
        <v>49.422939999999997</v>
      </c>
      <c r="G175">
        <v>79.970569999999995</v>
      </c>
      <c r="H175">
        <v>787027.90988000005</v>
      </c>
      <c r="I175">
        <v>1057.8332122043</v>
      </c>
      <c r="J175">
        <v>1000.1752</v>
      </c>
      <c r="K175">
        <v>1225</v>
      </c>
      <c r="L175">
        <v>4137.9119531799997</v>
      </c>
      <c r="M175">
        <v>5.5617096144892404</v>
      </c>
      <c r="N175">
        <v>0</v>
      </c>
      <c r="O175">
        <v>164.31540000000001</v>
      </c>
      <c r="P175">
        <v>49396.093625000001</v>
      </c>
      <c r="Q175">
        <v>66.392598958333295</v>
      </c>
      <c r="R175">
        <v>51.030853</v>
      </c>
      <c r="S175">
        <v>81.150729999999996</v>
      </c>
      <c r="T175" s="81" t="s">
        <v>45</v>
      </c>
      <c r="U175" s="82"/>
    </row>
    <row r="176" spans="2:21">
      <c r="B176" s="75">
        <v>44652</v>
      </c>
      <c r="C176" t="s">
        <v>24</v>
      </c>
      <c r="D176">
        <v>0</v>
      </c>
      <c r="E176">
        <v>0</v>
      </c>
      <c r="F176">
        <v>0</v>
      </c>
      <c r="G176">
        <v>0</v>
      </c>
      <c r="H176">
        <v>783631.91448000004</v>
      </c>
      <c r="I176">
        <v>1088.377659</v>
      </c>
      <c r="J176">
        <v>1000.17053</v>
      </c>
      <c r="K176">
        <v>1150</v>
      </c>
      <c r="L176">
        <v>90990.860921400003</v>
      </c>
      <c r="M176">
        <v>126.376195724166</v>
      </c>
      <c r="N176">
        <v>0</v>
      </c>
      <c r="O176">
        <v>352.11290000000002</v>
      </c>
      <c r="P176">
        <v>111742.540582</v>
      </c>
      <c r="Q176">
        <v>155.197973030555</v>
      </c>
      <c r="R176">
        <v>118.62524000000001</v>
      </c>
      <c r="S176">
        <v>210.53870000000001</v>
      </c>
      <c r="T176" s="81" t="s">
        <v>45</v>
      </c>
      <c r="U176" s="82"/>
    </row>
    <row r="177" spans="2:21">
      <c r="B177" s="75">
        <v>44652</v>
      </c>
      <c r="C177" t="s">
        <v>23</v>
      </c>
      <c r="D177">
        <v>44856.098028</v>
      </c>
      <c r="E177">
        <v>62.30013615</v>
      </c>
      <c r="F177">
        <v>46.934196</v>
      </c>
      <c r="G177">
        <v>75.624880000000005</v>
      </c>
      <c r="H177">
        <v>755878.33825000003</v>
      </c>
      <c r="I177">
        <v>1049.83102534722</v>
      </c>
      <c r="J177">
        <v>1000.0187</v>
      </c>
      <c r="K177">
        <v>1225</v>
      </c>
      <c r="L177">
        <v>2800.8883034</v>
      </c>
      <c r="M177">
        <v>3.89012264361111</v>
      </c>
      <c r="N177">
        <v>0</v>
      </c>
      <c r="O177">
        <v>143.60245</v>
      </c>
      <c r="P177">
        <v>45081.043855999997</v>
      </c>
      <c r="Q177">
        <v>62.612560911111103</v>
      </c>
      <c r="R177">
        <v>48.399920000000002</v>
      </c>
      <c r="S177">
        <v>76.875810000000001</v>
      </c>
      <c r="T177" s="81" t="s">
        <v>45</v>
      </c>
      <c r="U177" s="82"/>
    </row>
    <row r="178" spans="2:21">
      <c r="B178" s="75">
        <v>44682</v>
      </c>
      <c r="C178" t="s">
        <v>24</v>
      </c>
      <c r="D178">
        <v>0</v>
      </c>
      <c r="E178">
        <v>0</v>
      </c>
      <c r="F178">
        <v>0</v>
      </c>
      <c r="G178">
        <v>0</v>
      </c>
      <c r="H178">
        <v>809238.70383999997</v>
      </c>
      <c r="I178">
        <v>1087.68642989247</v>
      </c>
      <c r="J178">
        <v>1000.16113</v>
      </c>
      <c r="K178">
        <v>1150</v>
      </c>
      <c r="L178">
        <v>8742.4436126000001</v>
      </c>
      <c r="M178">
        <v>11.750596253494599</v>
      </c>
      <c r="N178">
        <v>0</v>
      </c>
      <c r="O178">
        <v>251.77829</v>
      </c>
      <c r="P178">
        <v>129210.87469900001</v>
      </c>
      <c r="Q178">
        <v>173.670530509408</v>
      </c>
      <c r="R178">
        <v>121.17177</v>
      </c>
      <c r="S178">
        <v>225.01849999999999</v>
      </c>
      <c r="T178" s="81" t="s">
        <v>45</v>
      </c>
      <c r="U178" s="82"/>
    </row>
    <row r="179" spans="2:21">
      <c r="B179" s="75">
        <v>44682</v>
      </c>
      <c r="C179" t="s">
        <v>23</v>
      </c>
      <c r="D179">
        <v>45088.333850000003</v>
      </c>
      <c r="E179">
        <v>60.602599260752598</v>
      </c>
      <c r="F179">
        <v>45.047173000000001</v>
      </c>
      <c r="G179">
        <v>74.694919999999996</v>
      </c>
      <c r="H179">
        <v>776916.97745000001</v>
      </c>
      <c r="I179">
        <v>1044.24324926075</v>
      </c>
      <c r="J179">
        <v>1000.08203</v>
      </c>
      <c r="K179">
        <v>1225</v>
      </c>
      <c r="L179">
        <v>168.85119897999999</v>
      </c>
      <c r="M179">
        <v>0.22695053626344</v>
      </c>
      <c r="N179">
        <v>0</v>
      </c>
      <c r="O179">
        <v>46.236404</v>
      </c>
      <c r="P179">
        <v>45914.473063999998</v>
      </c>
      <c r="Q179">
        <v>61.713001430107497</v>
      </c>
      <c r="R179">
        <v>47.900565999999998</v>
      </c>
      <c r="S179">
        <v>75.799040000000005</v>
      </c>
      <c r="T179" s="81" t="s">
        <v>45</v>
      </c>
      <c r="U179" s="82"/>
    </row>
    <row r="180" spans="2:21">
      <c r="B180" s="75">
        <v>44713</v>
      </c>
      <c r="C180" t="s">
        <v>24</v>
      </c>
      <c r="D180">
        <v>0</v>
      </c>
      <c r="E180">
        <v>0</v>
      </c>
      <c r="F180">
        <v>0</v>
      </c>
      <c r="G180">
        <v>0</v>
      </c>
      <c r="H180">
        <v>780431.25106000004</v>
      </c>
      <c r="I180">
        <v>1083.9322931388799</v>
      </c>
      <c r="J180">
        <v>1000.20886</v>
      </c>
      <c r="K180">
        <v>1150</v>
      </c>
      <c r="L180">
        <v>22421.839188599999</v>
      </c>
      <c r="M180">
        <v>31.141443317499998</v>
      </c>
      <c r="N180">
        <v>0</v>
      </c>
      <c r="O180">
        <v>291.38297</v>
      </c>
      <c r="P180">
        <v>132351.2996</v>
      </c>
      <c r="Q180">
        <v>183.82124944444399</v>
      </c>
      <c r="R180">
        <v>126.84425</v>
      </c>
      <c r="S180">
        <v>242.16307</v>
      </c>
      <c r="T180" s="81" t="s">
        <v>45</v>
      </c>
      <c r="U180" s="82"/>
    </row>
    <row r="181" spans="2:21">
      <c r="B181" s="75">
        <v>44713</v>
      </c>
      <c r="C181" t="s">
        <v>23</v>
      </c>
      <c r="D181">
        <v>49505.608966</v>
      </c>
      <c r="E181">
        <v>68.7577902305555</v>
      </c>
      <c r="F181">
        <v>46.000312999999998</v>
      </c>
      <c r="G181">
        <v>86.913340000000005</v>
      </c>
      <c r="H181">
        <v>750326.07241999998</v>
      </c>
      <c r="I181">
        <v>1042.1195450277701</v>
      </c>
      <c r="J181">
        <v>1000.17633</v>
      </c>
      <c r="K181">
        <v>1145.9781</v>
      </c>
      <c r="L181">
        <v>0</v>
      </c>
      <c r="M181">
        <v>0</v>
      </c>
      <c r="N181">
        <v>0</v>
      </c>
      <c r="O181">
        <v>0</v>
      </c>
      <c r="P181">
        <v>50484.771246999997</v>
      </c>
      <c r="Q181">
        <v>70.117737843055494</v>
      </c>
      <c r="R181">
        <v>49.585773000000003</v>
      </c>
      <c r="S181">
        <v>88.753426000000005</v>
      </c>
      <c r="T181" s="81" t="s">
        <v>45</v>
      </c>
      <c r="U181" s="82"/>
    </row>
    <row r="182" spans="2:21">
      <c r="B182" s="75">
        <v>44743</v>
      </c>
      <c r="C182" t="s">
        <v>24</v>
      </c>
      <c r="D182">
        <v>0</v>
      </c>
      <c r="E182">
        <v>0</v>
      </c>
      <c r="F182">
        <v>0</v>
      </c>
      <c r="G182">
        <v>0</v>
      </c>
      <c r="H182">
        <v>806711.62855999998</v>
      </c>
      <c r="I182">
        <v>1084.2898233333301</v>
      </c>
      <c r="J182">
        <v>1000.73645</v>
      </c>
      <c r="K182">
        <v>1150</v>
      </c>
      <c r="L182">
        <v>403.57697899999999</v>
      </c>
      <c r="M182">
        <v>0.54244217607526801</v>
      </c>
      <c r="N182">
        <v>0</v>
      </c>
      <c r="O182">
        <v>38.942734000000002</v>
      </c>
      <c r="P182">
        <v>148160.59004000001</v>
      </c>
      <c r="Q182">
        <v>199.14057801075199</v>
      </c>
      <c r="R182">
        <v>141.26894999999999</v>
      </c>
      <c r="S182">
        <v>257.8655</v>
      </c>
      <c r="T182" s="81" t="s">
        <v>45</v>
      </c>
      <c r="U182" s="82"/>
    </row>
    <row r="183" spans="2:21">
      <c r="B183" s="75">
        <v>44743</v>
      </c>
      <c r="C183" t="s">
        <v>23</v>
      </c>
      <c r="D183">
        <v>56206.564916000003</v>
      </c>
      <c r="E183">
        <v>75.546458220430097</v>
      </c>
      <c r="F183">
        <v>54.485657000000003</v>
      </c>
      <c r="G183">
        <v>92.261734000000004</v>
      </c>
      <c r="H183">
        <v>779526.71525999997</v>
      </c>
      <c r="I183">
        <v>1047.7509613709601</v>
      </c>
      <c r="J183">
        <v>1000.37396</v>
      </c>
      <c r="K183">
        <v>1174.9194</v>
      </c>
      <c r="L183">
        <v>0</v>
      </c>
      <c r="M183">
        <v>0</v>
      </c>
      <c r="N183">
        <v>0</v>
      </c>
      <c r="O183">
        <v>0</v>
      </c>
      <c r="P183">
        <v>57014.621047000001</v>
      </c>
      <c r="Q183">
        <v>76.632555170698893</v>
      </c>
      <c r="R183">
        <v>57.495475999999996</v>
      </c>
      <c r="S183">
        <v>93.391013999999998</v>
      </c>
      <c r="T183" s="81" t="s">
        <v>45</v>
      </c>
      <c r="U183" s="82"/>
    </row>
    <row r="184" spans="2:21">
      <c r="B184" s="75">
        <v>44774</v>
      </c>
      <c r="C184" t="s">
        <v>24</v>
      </c>
      <c r="D184">
        <v>0</v>
      </c>
      <c r="E184">
        <v>0</v>
      </c>
      <c r="F184">
        <v>0</v>
      </c>
      <c r="G184">
        <v>0</v>
      </c>
      <c r="H184">
        <v>811180.63807999995</v>
      </c>
      <c r="I184">
        <v>1090.2965565591301</v>
      </c>
      <c r="J184">
        <v>1000.01086</v>
      </c>
      <c r="K184">
        <v>1150</v>
      </c>
      <c r="L184">
        <v>159.1339869</v>
      </c>
      <c r="M184">
        <v>0.21388976733870901</v>
      </c>
      <c r="N184">
        <v>0</v>
      </c>
      <c r="O184">
        <v>86.114104999999995</v>
      </c>
      <c r="P184">
        <v>146087.06881999999</v>
      </c>
      <c r="Q184">
        <v>196.35358712365499</v>
      </c>
      <c r="R184">
        <v>140.08185</v>
      </c>
      <c r="S184">
        <v>250.51751999999999</v>
      </c>
      <c r="T184" s="81" t="s">
        <v>45</v>
      </c>
      <c r="U184" s="82"/>
    </row>
    <row r="185" spans="2:21">
      <c r="B185" s="75">
        <v>44774</v>
      </c>
      <c r="C185" t="s">
        <v>23</v>
      </c>
      <c r="D185">
        <v>58236.982548</v>
      </c>
      <c r="E185">
        <v>78.275514177419296</v>
      </c>
      <c r="F185">
        <v>58.086951999999997</v>
      </c>
      <c r="G185">
        <v>92.627790000000005</v>
      </c>
      <c r="H185">
        <v>784559.14231000002</v>
      </c>
      <c r="I185">
        <v>1054.5149762231099</v>
      </c>
      <c r="J185">
        <v>1000.5399</v>
      </c>
      <c r="K185">
        <v>1207.8445999999999</v>
      </c>
      <c r="L185">
        <v>0</v>
      </c>
      <c r="M185">
        <v>0</v>
      </c>
      <c r="N185">
        <v>0</v>
      </c>
      <c r="O185">
        <v>0</v>
      </c>
      <c r="P185">
        <v>58871.663629000002</v>
      </c>
      <c r="Q185">
        <v>79.1285801465053</v>
      </c>
      <c r="R185">
        <v>60.323227000000003</v>
      </c>
      <c r="S185">
        <v>92.679730000000006</v>
      </c>
      <c r="T185" s="81" t="s">
        <v>45</v>
      </c>
      <c r="U185" s="82"/>
    </row>
    <row r="186" spans="2:21">
      <c r="B186" s="75">
        <v>44805</v>
      </c>
      <c r="C186" t="s">
        <v>24</v>
      </c>
      <c r="D186">
        <v>0</v>
      </c>
      <c r="E186">
        <v>0</v>
      </c>
      <c r="F186">
        <v>0</v>
      </c>
      <c r="G186">
        <v>0</v>
      </c>
      <c r="H186">
        <v>786202.78156000003</v>
      </c>
      <c r="I186">
        <v>1091.9483077222201</v>
      </c>
      <c r="J186">
        <v>1000.45557</v>
      </c>
      <c r="K186">
        <v>1150</v>
      </c>
      <c r="L186">
        <v>3091.7744743160001</v>
      </c>
      <c r="M186">
        <v>4.2941312143277699</v>
      </c>
      <c r="N186">
        <v>0</v>
      </c>
      <c r="O186">
        <v>144.58420000000001</v>
      </c>
      <c r="P186">
        <v>127531.65867</v>
      </c>
      <c r="Q186">
        <v>177.12730370833299</v>
      </c>
      <c r="R186">
        <v>127.20896999999999</v>
      </c>
      <c r="S186">
        <v>235.61533</v>
      </c>
      <c r="T186" s="81" t="s">
        <v>45</v>
      </c>
      <c r="U186" s="82"/>
    </row>
    <row r="187" spans="2:21">
      <c r="B187" s="75">
        <v>44805</v>
      </c>
      <c r="C187" t="s">
        <v>23</v>
      </c>
      <c r="D187">
        <v>54946.066243000001</v>
      </c>
      <c r="E187">
        <v>76.313980893055501</v>
      </c>
      <c r="F187">
        <v>62.609659999999998</v>
      </c>
      <c r="G187">
        <v>89.360114999999993</v>
      </c>
      <c r="H187">
        <v>755790.90810999996</v>
      </c>
      <c r="I187">
        <v>1049.7095945972201</v>
      </c>
      <c r="J187">
        <v>1000.0016000000001</v>
      </c>
      <c r="K187">
        <v>1195.6994999999999</v>
      </c>
      <c r="L187">
        <v>0</v>
      </c>
      <c r="M187">
        <v>0</v>
      </c>
      <c r="N187">
        <v>0</v>
      </c>
      <c r="O187">
        <v>0</v>
      </c>
      <c r="P187">
        <v>55481.113223</v>
      </c>
      <c r="Q187">
        <v>77.057101698611106</v>
      </c>
      <c r="R187">
        <v>63.968269999999997</v>
      </c>
      <c r="S187">
        <v>91.285700000000006</v>
      </c>
      <c r="T187" s="81" t="s">
        <v>45</v>
      </c>
      <c r="U187" s="82"/>
    </row>
    <row r="188" spans="2:21">
      <c r="B188" s="75">
        <v>44835</v>
      </c>
      <c r="C188" t="s">
        <v>24</v>
      </c>
      <c r="D188">
        <v>0</v>
      </c>
      <c r="E188">
        <v>0</v>
      </c>
      <c r="F188">
        <v>0</v>
      </c>
      <c r="G188">
        <v>0</v>
      </c>
      <c r="H188">
        <v>817467.61782000004</v>
      </c>
      <c r="I188">
        <v>1098.74679814516</v>
      </c>
      <c r="J188">
        <v>1000.20984</v>
      </c>
      <c r="K188">
        <v>1150</v>
      </c>
      <c r="L188">
        <v>7846.3081955999996</v>
      </c>
      <c r="M188">
        <v>10.546113166129</v>
      </c>
      <c r="N188">
        <v>0</v>
      </c>
      <c r="O188">
        <v>292.05527000000001</v>
      </c>
      <c r="P188">
        <v>123837.846351</v>
      </c>
      <c r="Q188">
        <v>166.44871821370899</v>
      </c>
      <c r="R188">
        <v>118.96625</v>
      </c>
      <c r="S188">
        <v>221.29802000000001</v>
      </c>
      <c r="T188" s="81" t="s">
        <v>45</v>
      </c>
      <c r="U188" s="82"/>
    </row>
    <row r="189" spans="2:21">
      <c r="B189" s="75">
        <v>44835</v>
      </c>
      <c r="C189" t="s">
        <v>23</v>
      </c>
      <c r="D189">
        <v>56202.587528999997</v>
      </c>
      <c r="E189">
        <v>75.541112270161193</v>
      </c>
      <c r="F189">
        <v>63.556744000000002</v>
      </c>
      <c r="G189">
        <v>89.723730000000003</v>
      </c>
      <c r="H189">
        <v>782087.40208999999</v>
      </c>
      <c r="I189">
        <v>1051.1927447446201</v>
      </c>
      <c r="J189">
        <v>1000.067</v>
      </c>
      <c r="K189">
        <v>1225</v>
      </c>
      <c r="L189">
        <v>0</v>
      </c>
      <c r="M189">
        <v>0</v>
      </c>
      <c r="N189">
        <v>0</v>
      </c>
      <c r="O189">
        <v>0</v>
      </c>
      <c r="P189">
        <v>56748.455643000001</v>
      </c>
      <c r="Q189">
        <v>76.2748059717741</v>
      </c>
      <c r="R189">
        <v>65.266684999999995</v>
      </c>
      <c r="S189">
        <v>88.745350000000002</v>
      </c>
      <c r="T189" s="81" t="s">
        <v>45</v>
      </c>
      <c r="U189" s="82"/>
    </row>
    <row r="190" spans="2:21">
      <c r="B190" s="75">
        <v>44866</v>
      </c>
      <c r="C190" t="s">
        <v>24</v>
      </c>
      <c r="D190">
        <v>0</v>
      </c>
      <c r="E190">
        <v>0</v>
      </c>
      <c r="F190">
        <v>0</v>
      </c>
      <c r="G190">
        <v>0</v>
      </c>
      <c r="H190">
        <v>783940.02775999997</v>
      </c>
      <c r="I190">
        <v>1088.8055941111099</v>
      </c>
      <c r="J190">
        <v>1000.1343000000001</v>
      </c>
      <c r="K190">
        <v>1150</v>
      </c>
      <c r="L190">
        <v>52270.423477800003</v>
      </c>
      <c r="M190">
        <v>72.597810385833299</v>
      </c>
      <c r="N190">
        <v>0</v>
      </c>
      <c r="O190">
        <v>308.31106999999997</v>
      </c>
      <c r="P190">
        <v>115417.22343500001</v>
      </c>
      <c r="Q190">
        <v>160.30169921527701</v>
      </c>
      <c r="R190">
        <v>125.85697</v>
      </c>
      <c r="S190">
        <v>194.38953000000001</v>
      </c>
      <c r="T190" s="81" t="s">
        <v>45</v>
      </c>
      <c r="U190" s="82"/>
    </row>
    <row r="191" spans="2:21">
      <c r="B191" s="75">
        <v>44866</v>
      </c>
      <c r="C191" t="s">
        <v>23</v>
      </c>
      <c r="D191">
        <v>57138.751652999999</v>
      </c>
      <c r="E191">
        <v>79.359377295833298</v>
      </c>
      <c r="F191">
        <v>61.048706000000003</v>
      </c>
      <c r="G191">
        <v>93.284559999999999</v>
      </c>
      <c r="H191">
        <v>760468.77047999995</v>
      </c>
      <c r="I191">
        <v>1056.2066256666601</v>
      </c>
      <c r="J191">
        <v>1000.5656</v>
      </c>
      <c r="K191">
        <v>1225</v>
      </c>
      <c r="L191">
        <v>0</v>
      </c>
      <c r="M191">
        <v>0</v>
      </c>
      <c r="N191">
        <v>0</v>
      </c>
      <c r="O191">
        <v>0</v>
      </c>
      <c r="P191">
        <v>55893.236958000001</v>
      </c>
      <c r="Q191">
        <v>77.629495774999995</v>
      </c>
      <c r="R191">
        <v>61.048706000000003</v>
      </c>
      <c r="S191">
        <v>92.383610000000004</v>
      </c>
      <c r="T191" s="81" t="s">
        <v>45</v>
      </c>
      <c r="U191" s="82"/>
    </row>
    <row r="192" spans="2:21">
      <c r="B192" s="75">
        <v>44896</v>
      </c>
      <c r="C192" t="s">
        <v>24</v>
      </c>
      <c r="D192">
        <v>0</v>
      </c>
      <c r="E192">
        <v>0</v>
      </c>
      <c r="F192">
        <v>0</v>
      </c>
      <c r="G192">
        <v>0</v>
      </c>
      <c r="H192">
        <v>806530.57094999996</v>
      </c>
      <c r="I192">
        <v>1084.04646633064</v>
      </c>
      <c r="J192">
        <v>1000.04517</v>
      </c>
      <c r="K192">
        <v>1150</v>
      </c>
      <c r="L192">
        <v>37611.432210350002</v>
      </c>
      <c r="M192">
        <v>50.553000282728398</v>
      </c>
      <c r="N192">
        <v>0</v>
      </c>
      <c r="O192">
        <v>265.40944999999999</v>
      </c>
      <c r="P192">
        <v>125474.81054000001</v>
      </c>
      <c r="Q192">
        <v>168.64893889784901</v>
      </c>
      <c r="R192">
        <v>135.52476999999999</v>
      </c>
      <c r="S192">
        <v>205.94710000000001</v>
      </c>
      <c r="T192" s="81" t="s">
        <v>45</v>
      </c>
      <c r="U192" s="82"/>
    </row>
    <row r="193" spans="2:21">
      <c r="B193" s="75">
        <v>44896</v>
      </c>
      <c r="C193" t="s">
        <v>23</v>
      </c>
      <c r="D193">
        <v>63513.200364999997</v>
      </c>
      <c r="E193">
        <v>85.367204791666595</v>
      </c>
      <c r="F193">
        <v>69.631900000000002</v>
      </c>
      <c r="G193">
        <v>96.933179999999993</v>
      </c>
      <c r="H193">
        <v>783872.95617999998</v>
      </c>
      <c r="I193">
        <v>1053.59268303763</v>
      </c>
      <c r="J193">
        <v>1000.00684</v>
      </c>
      <c r="K193">
        <v>1225</v>
      </c>
      <c r="L193">
        <v>0</v>
      </c>
      <c r="M193">
        <v>0</v>
      </c>
      <c r="N193">
        <v>0</v>
      </c>
      <c r="O193">
        <v>0</v>
      </c>
      <c r="P193">
        <v>62236.212492999999</v>
      </c>
      <c r="Q193">
        <v>83.650823243279504</v>
      </c>
      <c r="R193">
        <v>69.066900000000004</v>
      </c>
      <c r="S193">
        <v>95.677925000000002</v>
      </c>
      <c r="T193" s="81" t="s">
        <v>45</v>
      </c>
      <c r="U193" s="82"/>
    </row>
    <row r="194" spans="2:21">
      <c r="B194" s="75">
        <v>44927</v>
      </c>
      <c r="C194" t="s">
        <v>24</v>
      </c>
      <c r="D194">
        <v>0</v>
      </c>
      <c r="E194">
        <v>0</v>
      </c>
      <c r="F194">
        <v>0</v>
      </c>
      <c r="G194">
        <v>0</v>
      </c>
      <c r="H194">
        <v>807737.04749000003</v>
      </c>
      <c r="I194">
        <v>1085.6680745833301</v>
      </c>
      <c r="J194">
        <v>1000.1357400000001</v>
      </c>
      <c r="K194">
        <v>1150</v>
      </c>
      <c r="L194">
        <v>24082.566102569999</v>
      </c>
      <c r="M194">
        <v>32.3690404604435</v>
      </c>
      <c r="N194">
        <v>0</v>
      </c>
      <c r="O194">
        <v>238.29807</v>
      </c>
      <c r="P194">
        <v>127536.23454</v>
      </c>
      <c r="Q194">
        <v>171.41967008064501</v>
      </c>
      <c r="R194">
        <v>139.39976999999999</v>
      </c>
      <c r="S194">
        <v>210.77658</v>
      </c>
      <c r="T194" s="81" t="s">
        <v>45</v>
      </c>
      <c r="U194" s="82"/>
    </row>
    <row r="195" spans="2:21">
      <c r="B195" s="75">
        <v>44927</v>
      </c>
      <c r="C195" t="s">
        <v>23</v>
      </c>
      <c r="D195">
        <v>64491.806208000002</v>
      </c>
      <c r="E195">
        <v>86.682535225806404</v>
      </c>
      <c r="F195">
        <v>69.889403999999999</v>
      </c>
      <c r="G195">
        <v>100.01582999999999</v>
      </c>
      <c r="H195">
        <v>795402.30620999995</v>
      </c>
      <c r="I195">
        <v>1069.0891212500001</v>
      </c>
      <c r="J195">
        <v>1000.7018399999999</v>
      </c>
      <c r="K195">
        <v>1225</v>
      </c>
      <c r="L195">
        <v>0</v>
      </c>
      <c r="M195">
        <v>0</v>
      </c>
      <c r="N195">
        <v>0</v>
      </c>
      <c r="O195">
        <v>0</v>
      </c>
      <c r="P195">
        <v>62803.746346</v>
      </c>
      <c r="Q195">
        <v>84.413637561827898</v>
      </c>
      <c r="R195">
        <v>69.889403999999999</v>
      </c>
      <c r="S195">
        <v>99.597350000000006</v>
      </c>
      <c r="T195" s="81" t="s">
        <v>45</v>
      </c>
      <c r="U195" s="82"/>
    </row>
    <row r="196" spans="2:21">
      <c r="B196" s="75">
        <v>44958</v>
      </c>
      <c r="C196" t="s">
        <v>24</v>
      </c>
      <c r="D196">
        <v>0</v>
      </c>
      <c r="E196">
        <v>0</v>
      </c>
      <c r="F196">
        <v>0</v>
      </c>
      <c r="G196">
        <v>0</v>
      </c>
      <c r="H196">
        <v>730908.91960000002</v>
      </c>
      <c r="I196">
        <v>1087.66208273809</v>
      </c>
      <c r="J196">
        <v>1000.49207</v>
      </c>
      <c r="K196">
        <v>1150</v>
      </c>
      <c r="L196">
        <v>12241.435033399999</v>
      </c>
      <c r="M196">
        <v>18.216421180654699</v>
      </c>
      <c r="N196">
        <v>0</v>
      </c>
      <c r="O196">
        <v>204.23439999999999</v>
      </c>
      <c r="P196">
        <v>116269.18103000001</v>
      </c>
      <c r="Q196">
        <v>173.01961462797601</v>
      </c>
      <c r="R196">
        <v>136.17456000000001</v>
      </c>
      <c r="S196">
        <v>214.05435</v>
      </c>
      <c r="T196" s="81" t="s">
        <v>45</v>
      </c>
      <c r="U196" s="82"/>
    </row>
    <row r="197" spans="2:21">
      <c r="B197" s="75">
        <v>44958</v>
      </c>
      <c r="C197" t="s">
        <v>23</v>
      </c>
      <c r="D197">
        <v>55293.122339000001</v>
      </c>
      <c r="E197">
        <v>82.281432052083304</v>
      </c>
      <c r="F197">
        <v>64.504599999999996</v>
      </c>
      <c r="G197">
        <v>95.914180000000002</v>
      </c>
      <c r="H197">
        <v>711866.03619999997</v>
      </c>
      <c r="I197">
        <v>1059.3244586309499</v>
      </c>
      <c r="J197">
        <v>1000.4121</v>
      </c>
      <c r="K197">
        <v>1225</v>
      </c>
      <c r="L197">
        <v>0</v>
      </c>
      <c r="M197">
        <v>0</v>
      </c>
      <c r="N197">
        <v>0</v>
      </c>
      <c r="O197">
        <v>0</v>
      </c>
      <c r="P197">
        <v>55173.398974999996</v>
      </c>
      <c r="Q197">
        <v>82.103272284226094</v>
      </c>
      <c r="R197">
        <v>65.786540000000002</v>
      </c>
      <c r="S197">
        <v>95.603480000000005</v>
      </c>
      <c r="T197" s="81" t="s">
        <v>45</v>
      </c>
      <c r="U197" s="82"/>
    </row>
    <row r="198" spans="2:21">
      <c r="B198" s="75">
        <v>44986</v>
      </c>
      <c r="C198" t="s">
        <v>24</v>
      </c>
      <c r="D198">
        <v>0</v>
      </c>
      <c r="E198">
        <v>0</v>
      </c>
      <c r="F198">
        <v>0</v>
      </c>
      <c r="G198">
        <v>0</v>
      </c>
      <c r="H198">
        <v>814675.58689999999</v>
      </c>
      <c r="I198">
        <v>1094.9940684139699</v>
      </c>
      <c r="J198">
        <v>1000.0862</v>
      </c>
      <c r="K198">
        <v>1150</v>
      </c>
      <c r="L198">
        <v>42776.576274799998</v>
      </c>
      <c r="M198">
        <v>57.495398218817201</v>
      </c>
      <c r="N198">
        <v>0</v>
      </c>
      <c r="O198">
        <v>292.28778</v>
      </c>
      <c r="P198">
        <v>120280.84219700001</v>
      </c>
      <c r="Q198">
        <v>161.66779865188099</v>
      </c>
      <c r="R198">
        <v>120.99193</v>
      </c>
      <c r="S198">
        <v>212.24424999999999</v>
      </c>
      <c r="T198" s="81" t="s">
        <v>45</v>
      </c>
      <c r="U198" s="82"/>
    </row>
    <row r="199" spans="2:21">
      <c r="B199" s="75">
        <v>44986</v>
      </c>
      <c r="C199" t="s">
        <v>23</v>
      </c>
      <c r="D199">
        <v>50444.874836000003</v>
      </c>
      <c r="E199">
        <v>67.802251123655907</v>
      </c>
      <c r="F199">
        <v>51.068503999999997</v>
      </c>
      <c r="G199">
        <v>92.098669999999998</v>
      </c>
      <c r="H199">
        <v>786493.92478999996</v>
      </c>
      <c r="I199">
        <v>1057.1154903091301</v>
      </c>
      <c r="J199">
        <v>1000.0940000000001</v>
      </c>
      <c r="K199">
        <v>1225</v>
      </c>
      <c r="L199">
        <v>2263.4700306190002</v>
      </c>
      <c r="M199">
        <v>3.0422984282513399</v>
      </c>
      <c r="N199">
        <v>0</v>
      </c>
      <c r="O199">
        <v>127.44477999999999</v>
      </c>
      <c r="P199">
        <v>50439.195777000001</v>
      </c>
      <c r="Q199">
        <v>67.794617979838705</v>
      </c>
      <c r="R199">
        <v>52.422718000000003</v>
      </c>
      <c r="S199">
        <v>94.458039999999997</v>
      </c>
      <c r="T199" s="81" t="s">
        <v>45</v>
      </c>
      <c r="U199" s="82"/>
    </row>
    <row r="200" spans="2:21">
      <c r="B200" s="75">
        <v>45017</v>
      </c>
      <c r="C200" t="s">
        <v>24</v>
      </c>
      <c r="D200">
        <v>0</v>
      </c>
      <c r="E200">
        <v>0</v>
      </c>
      <c r="F200">
        <v>0</v>
      </c>
      <c r="G200">
        <v>0</v>
      </c>
      <c r="H200">
        <v>783081.44574</v>
      </c>
      <c r="I200">
        <v>1087.61311908333</v>
      </c>
      <c r="J200">
        <v>1000.0227</v>
      </c>
      <c r="K200">
        <v>1150</v>
      </c>
      <c r="L200">
        <v>47262.938615999999</v>
      </c>
      <c r="M200">
        <v>65.642970300000002</v>
      </c>
      <c r="N200">
        <v>0</v>
      </c>
      <c r="O200">
        <v>345.55932999999999</v>
      </c>
      <c r="P200">
        <v>118912.359232</v>
      </c>
      <c r="Q200">
        <v>165.156054488888</v>
      </c>
      <c r="R200">
        <v>120.91617599999999</v>
      </c>
      <c r="S200">
        <v>225.28403</v>
      </c>
      <c r="T200" s="81" t="s">
        <v>45</v>
      </c>
      <c r="U200" s="82"/>
    </row>
    <row r="201" spans="2:21">
      <c r="B201" s="75">
        <v>45017</v>
      </c>
      <c r="C201" t="s">
        <v>23</v>
      </c>
      <c r="D201">
        <v>51193.564489999997</v>
      </c>
      <c r="E201">
        <v>71.102172902777696</v>
      </c>
      <c r="F201">
        <v>47.389533999999998</v>
      </c>
      <c r="G201">
        <v>89.286720000000003</v>
      </c>
      <c r="H201">
        <v>755742.45013000001</v>
      </c>
      <c r="I201">
        <v>1049.6422918472199</v>
      </c>
      <c r="J201">
        <v>1000.02936</v>
      </c>
      <c r="K201">
        <v>1225</v>
      </c>
      <c r="L201">
        <v>103.6813851</v>
      </c>
      <c r="M201">
        <v>0.14400192375000001</v>
      </c>
      <c r="N201">
        <v>0</v>
      </c>
      <c r="O201">
        <v>30.063759000000001</v>
      </c>
      <c r="P201">
        <v>51368.449359999999</v>
      </c>
      <c r="Q201">
        <v>71.3450685555555</v>
      </c>
      <c r="R201">
        <v>48.934756999999998</v>
      </c>
      <c r="S201">
        <v>91.392970000000005</v>
      </c>
      <c r="T201" s="81" t="s">
        <v>45</v>
      </c>
      <c r="U201" s="82"/>
    </row>
    <row r="202" spans="2:21">
      <c r="B202" s="75">
        <v>45047</v>
      </c>
      <c r="C202" t="s">
        <v>24</v>
      </c>
      <c r="D202">
        <v>0</v>
      </c>
      <c r="E202">
        <v>0</v>
      </c>
      <c r="F202">
        <v>0</v>
      </c>
      <c r="G202">
        <v>0</v>
      </c>
      <c r="H202">
        <v>809515.59920000006</v>
      </c>
      <c r="I202">
        <v>1088.05860107526</v>
      </c>
      <c r="J202">
        <v>1000.0947</v>
      </c>
      <c r="K202">
        <v>1150</v>
      </c>
      <c r="L202">
        <v>8907.8171547999991</v>
      </c>
      <c r="M202">
        <v>11.9728725198924</v>
      </c>
      <c r="N202">
        <v>0</v>
      </c>
      <c r="O202">
        <v>252.28121999999999</v>
      </c>
      <c r="P202">
        <v>129681.55299</v>
      </c>
      <c r="Q202">
        <v>174.30316262096699</v>
      </c>
      <c r="R202">
        <v>122.76233000000001</v>
      </c>
      <c r="S202">
        <v>226.04813999999999</v>
      </c>
      <c r="T202" s="81" t="s">
        <v>45</v>
      </c>
      <c r="U202" s="82"/>
    </row>
    <row r="203" spans="2:21">
      <c r="B203" s="75">
        <v>45047</v>
      </c>
      <c r="C203" t="s">
        <v>23</v>
      </c>
      <c r="D203">
        <v>45584.335337999997</v>
      </c>
      <c r="E203">
        <v>61.2692679274193</v>
      </c>
      <c r="F203">
        <v>44.395203000000002</v>
      </c>
      <c r="G203">
        <v>77.071494999999999</v>
      </c>
      <c r="H203">
        <v>777771.24921000004</v>
      </c>
      <c r="I203">
        <v>1045.3914639919301</v>
      </c>
      <c r="J203">
        <v>1000.27655</v>
      </c>
      <c r="K203">
        <v>1225</v>
      </c>
      <c r="L203">
        <v>150.5784725</v>
      </c>
      <c r="M203">
        <v>0.20239042002688101</v>
      </c>
      <c r="N203">
        <v>0</v>
      </c>
      <c r="O203">
        <v>47.653660000000002</v>
      </c>
      <c r="P203">
        <v>46433.661233999999</v>
      </c>
      <c r="Q203">
        <v>62.410834991935403</v>
      </c>
      <c r="R203">
        <v>48.436604000000003</v>
      </c>
      <c r="S203">
        <v>78.555999999999997</v>
      </c>
      <c r="T203" s="81" t="s">
        <v>45</v>
      </c>
      <c r="U203" s="82"/>
    </row>
    <row r="204" spans="2:21">
      <c r="B204" s="75">
        <v>45078</v>
      </c>
      <c r="C204" t="s">
        <v>24</v>
      </c>
      <c r="D204">
        <v>0</v>
      </c>
      <c r="E204">
        <v>0</v>
      </c>
      <c r="F204">
        <v>0</v>
      </c>
      <c r="G204">
        <v>0</v>
      </c>
      <c r="H204">
        <v>780270.58342000004</v>
      </c>
      <c r="I204">
        <v>1083.7091436388801</v>
      </c>
      <c r="J204">
        <v>1000.0104</v>
      </c>
      <c r="K204">
        <v>1150</v>
      </c>
      <c r="L204">
        <v>22806.426949500001</v>
      </c>
      <c r="M204">
        <v>31.6755929854166</v>
      </c>
      <c r="N204">
        <v>0</v>
      </c>
      <c r="O204">
        <v>294.39479999999998</v>
      </c>
      <c r="P204">
        <v>132834.78461900001</v>
      </c>
      <c r="Q204">
        <v>184.492756415277</v>
      </c>
      <c r="R204">
        <v>125.125404</v>
      </c>
      <c r="S204">
        <v>241.25597999999999</v>
      </c>
      <c r="T204" s="81" t="s">
        <v>45</v>
      </c>
      <c r="U204" s="82"/>
    </row>
    <row r="205" spans="2:21">
      <c r="B205" s="75">
        <v>45078</v>
      </c>
      <c r="C205" t="s">
        <v>23</v>
      </c>
      <c r="D205">
        <v>49027.437561999999</v>
      </c>
      <c r="E205">
        <v>68.093663280555504</v>
      </c>
      <c r="F205">
        <v>46.244377</v>
      </c>
      <c r="G205">
        <v>89.968474999999998</v>
      </c>
      <c r="H205">
        <v>750239.21651000006</v>
      </c>
      <c r="I205">
        <v>1041.9989118194401</v>
      </c>
      <c r="J205">
        <v>1000.1664</v>
      </c>
      <c r="K205">
        <v>1146.0392999999999</v>
      </c>
      <c r="L205">
        <v>0</v>
      </c>
      <c r="M205">
        <v>0</v>
      </c>
      <c r="N205">
        <v>0</v>
      </c>
      <c r="O205">
        <v>0</v>
      </c>
      <c r="P205">
        <v>49983.057897999999</v>
      </c>
      <c r="Q205">
        <v>69.420913747222201</v>
      </c>
      <c r="R205">
        <v>49.954574999999998</v>
      </c>
      <c r="S205">
        <v>92.090355000000002</v>
      </c>
      <c r="T205" s="81" t="s">
        <v>45</v>
      </c>
      <c r="U205" s="82"/>
    </row>
    <row r="206" spans="2:21">
      <c r="B206" s="75">
        <v>45108</v>
      </c>
      <c r="C206" t="s">
        <v>24</v>
      </c>
      <c r="D206">
        <v>0</v>
      </c>
      <c r="E206">
        <v>0</v>
      </c>
      <c r="F206">
        <v>0</v>
      </c>
      <c r="G206">
        <v>0</v>
      </c>
      <c r="H206">
        <v>806195.04148999997</v>
      </c>
      <c r="I206">
        <v>1083.59548587365</v>
      </c>
      <c r="J206">
        <v>1000.15674</v>
      </c>
      <c r="K206">
        <v>1150</v>
      </c>
      <c r="L206">
        <v>339.17249884</v>
      </c>
      <c r="M206">
        <v>0.45587701456989199</v>
      </c>
      <c r="N206">
        <v>0</v>
      </c>
      <c r="O206">
        <v>46.449890000000003</v>
      </c>
      <c r="P206">
        <v>148407.45048999999</v>
      </c>
      <c r="Q206">
        <v>199.47237969086001</v>
      </c>
      <c r="R206">
        <v>140.98714000000001</v>
      </c>
      <c r="S206">
        <v>253.41652999999999</v>
      </c>
      <c r="T206" s="81" t="s">
        <v>45</v>
      </c>
      <c r="U206" s="82"/>
    </row>
    <row r="207" spans="2:21">
      <c r="B207" s="75">
        <v>45108</v>
      </c>
      <c r="C207" t="s">
        <v>23</v>
      </c>
      <c r="D207">
        <v>56199.652599000001</v>
      </c>
      <c r="E207">
        <v>75.537167471774097</v>
      </c>
      <c r="F207">
        <v>53.792006999999998</v>
      </c>
      <c r="G207">
        <v>92.787809999999993</v>
      </c>
      <c r="H207">
        <v>780327.23311999999</v>
      </c>
      <c r="I207">
        <v>1048.82692623655</v>
      </c>
      <c r="J207">
        <v>1000.0124499999999</v>
      </c>
      <c r="K207">
        <v>1183.5023000000001</v>
      </c>
      <c r="L207">
        <v>0</v>
      </c>
      <c r="M207">
        <v>0</v>
      </c>
      <c r="N207">
        <v>0</v>
      </c>
      <c r="O207">
        <v>0</v>
      </c>
      <c r="P207">
        <v>57030.175791000001</v>
      </c>
      <c r="Q207">
        <v>76.6534620846774</v>
      </c>
      <c r="R207">
        <v>56.039380000000001</v>
      </c>
      <c r="S207">
        <v>93.209959999999995</v>
      </c>
      <c r="T207" s="81" t="s">
        <v>45</v>
      </c>
      <c r="U207" s="82"/>
    </row>
    <row r="208" spans="2:21">
      <c r="B208" s="75">
        <v>45139</v>
      </c>
      <c r="C208" t="s">
        <v>24</v>
      </c>
      <c r="D208">
        <v>0</v>
      </c>
      <c r="E208">
        <v>0</v>
      </c>
      <c r="F208">
        <v>0</v>
      </c>
      <c r="G208">
        <v>0</v>
      </c>
      <c r="H208">
        <v>810758.26879</v>
      </c>
      <c r="I208">
        <v>1089.7288559005301</v>
      </c>
      <c r="J208">
        <v>1000.38684</v>
      </c>
      <c r="K208">
        <v>1150</v>
      </c>
      <c r="L208">
        <v>2.8244934399999999</v>
      </c>
      <c r="M208">
        <v>3.7963621505376298E-3</v>
      </c>
      <c r="N208">
        <v>0</v>
      </c>
      <c r="O208">
        <v>1.836319</v>
      </c>
      <c r="P208">
        <v>146368.83528</v>
      </c>
      <c r="Q208">
        <v>196.73230548386999</v>
      </c>
      <c r="R208">
        <v>142.41088999999999</v>
      </c>
      <c r="S208">
        <v>250.08438000000001</v>
      </c>
      <c r="T208" s="81" t="s">
        <v>45</v>
      </c>
      <c r="U208" s="82"/>
    </row>
    <row r="209" spans="2:21">
      <c r="B209" s="75">
        <v>45139</v>
      </c>
      <c r="C209" t="s">
        <v>23</v>
      </c>
      <c r="D209">
        <v>58532.234754999998</v>
      </c>
      <c r="E209">
        <v>78.672358541666597</v>
      </c>
      <c r="F209">
        <v>64.825209999999998</v>
      </c>
      <c r="G209">
        <v>92.216639999999998</v>
      </c>
      <c r="H209">
        <v>783854.30429</v>
      </c>
      <c r="I209">
        <v>1053.56761329301</v>
      </c>
      <c r="J209">
        <v>1000.4877</v>
      </c>
      <c r="K209">
        <v>1220.6677</v>
      </c>
      <c r="L209">
        <v>0</v>
      </c>
      <c r="M209">
        <v>0</v>
      </c>
      <c r="N209">
        <v>0</v>
      </c>
      <c r="O209">
        <v>0</v>
      </c>
      <c r="P209">
        <v>59147.226101</v>
      </c>
      <c r="Q209">
        <v>79.498959813171993</v>
      </c>
      <c r="R209">
        <v>66.338750000000005</v>
      </c>
      <c r="S209">
        <v>93.002880000000005</v>
      </c>
      <c r="T209" s="81" t="s">
        <v>45</v>
      </c>
      <c r="U209" s="82"/>
    </row>
    <row r="210" spans="2:21">
      <c r="B210" s="75">
        <v>45170</v>
      </c>
      <c r="C210" t="s">
        <v>24</v>
      </c>
      <c r="D210">
        <v>0</v>
      </c>
      <c r="E210">
        <v>0</v>
      </c>
      <c r="F210">
        <v>0</v>
      </c>
      <c r="G210">
        <v>0</v>
      </c>
      <c r="H210">
        <v>786997.90998999996</v>
      </c>
      <c r="I210">
        <v>1093.0526527638799</v>
      </c>
      <c r="J210">
        <v>1000.479</v>
      </c>
      <c r="K210">
        <v>1150</v>
      </c>
      <c r="L210">
        <v>10570.731566099999</v>
      </c>
      <c r="M210">
        <v>14.6815716195833</v>
      </c>
      <c r="N210">
        <v>0</v>
      </c>
      <c r="O210">
        <v>247.36941999999999</v>
      </c>
      <c r="P210">
        <v>127037.08878999999</v>
      </c>
      <c r="Q210">
        <v>176.44040109722201</v>
      </c>
      <c r="R210">
        <v>128.65016</v>
      </c>
      <c r="S210">
        <v>234.42188999999999</v>
      </c>
      <c r="T210" s="81" t="s">
        <v>45</v>
      </c>
      <c r="U210" s="82"/>
    </row>
    <row r="211" spans="2:21">
      <c r="B211" s="75">
        <v>45170</v>
      </c>
      <c r="C211" t="s">
        <v>23</v>
      </c>
      <c r="D211">
        <v>54963.388608000001</v>
      </c>
      <c r="E211">
        <v>76.338039733333304</v>
      </c>
      <c r="F211">
        <v>62.609172999999998</v>
      </c>
      <c r="G211">
        <v>88.831215</v>
      </c>
      <c r="H211">
        <v>755347.02940999996</v>
      </c>
      <c r="I211">
        <v>1049.09309640277</v>
      </c>
      <c r="J211">
        <v>1000.00964</v>
      </c>
      <c r="K211">
        <v>1192.8805</v>
      </c>
      <c r="L211">
        <v>0</v>
      </c>
      <c r="M211">
        <v>0</v>
      </c>
      <c r="N211">
        <v>0</v>
      </c>
      <c r="O211">
        <v>0</v>
      </c>
      <c r="P211">
        <v>55533.925943000002</v>
      </c>
      <c r="Q211">
        <v>77.130452698611094</v>
      </c>
      <c r="R211">
        <v>64.014160000000004</v>
      </c>
      <c r="S211">
        <v>90.783844000000002</v>
      </c>
      <c r="T211" s="81" t="s">
        <v>45</v>
      </c>
      <c r="U211" s="82"/>
    </row>
    <row r="212" spans="2:21">
      <c r="B212" s="75">
        <v>45200</v>
      </c>
      <c r="C212" t="s">
        <v>24</v>
      </c>
      <c r="D212">
        <v>0</v>
      </c>
      <c r="E212">
        <v>0</v>
      </c>
      <c r="F212">
        <v>0</v>
      </c>
      <c r="G212">
        <v>0</v>
      </c>
      <c r="H212">
        <v>817216.44264000002</v>
      </c>
      <c r="I212">
        <v>1098.40919709677</v>
      </c>
      <c r="J212">
        <v>1000.1159699999999</v>
      </c>
      <c r="K212">
        <v>1150</v>
      </c>
      <c r="L212">
        <v>12813.7714713</v>
      </c>
      <c r="M212">
        <v>17.222811117338701</v>
      </c>
      <c r="N212">
        <v>0</v>
      </c>
      <c r="O212">
        <v>232.90329</v>
      </c>
      <c r="P212">
        <v>120147.079153</v>
      </c>
      <c r="Q212">
        <v>161.48800961424701</v>
      </c>
      <c r="R212">
        <v>119.65423</v>
      </c>
      <c r="S212">
        <v>207.99008000000001</v>
      </c>
      <c r="T212" s="81" t="s">
        <v>45</v>
      </c>
      <c r="U212" s="82"/>
    </row>
    <row r="213" spans="2:21">
      <c r="B213" s="75">
        <v>45200</v>
      </c>
      <c r="C213" t="s">
        <v>23</v>
      </c>
      <c r="D213">
        <v>56283.352810999997</v>
      </c>
      <c r="E213">
        <v>75.649667756720405</v>
      </c>
      <c r="F213">
        <v>63.431660000000001</v>
      </c>
      <c r="G213">
        <v>89.042113999999998</v>
      </c>
      <c r="H213">
        <v>782715.59389000002</v>
      </c>
      <c r="I213">
        <v>1052.0370885618199</v>
      </c>
      <c r="J213">
        <v>1000.16833</v>
      </c>
      <c r="K213">
        <v>1225</v>
      </c>
      <c r="L213">
        <v>0</v>
      </c>
      <c r="M213">
        <v>0</v>
      </c>
      <c r="N213">
        <v>0</v>
      </c>
      <c r="O213">
        <v>0</v>
      </c>
      <c r="P213">
        <v>56784.673056</v>
      </c>
      <c r="Q213">
        <v>76.323485290322495</v>
      </c>
      <c r="R213">
        <v>65.220749999999995</v>
      </c>
      <c r="S213">
        <v>88.769120000000001</v>
      </c>
      <c r="T213" s="81" t="s">
        <v>45</v>
      </c>
      <c r="U213" s="82"/>
    </row>
    <row r="214" spans="2:21">
      <c r="B214" s="75">
        <v>45231</v>
      </c>
      <c r="C214" t="s">
        <v>24</v>
      </c>
      <c r="D214">
        <v>0</v>
      </c>
      <c r="E214">
        <v>0</v>
      </c>
      <c r="F214">
        <v>0</v>
      </c>
      <c r="G214">
        <v>0</v>
      </c>
      <c r="H214">
        <v>784380.17909999995</v>
      </c>
      <c r="I214">
        <v>1089.41691541666</v>
      </c>
      <c r="J214">
        <v>1000.5875</v>
      </c>
      <c r="K214">
        <v>1150</v>
      </c>
      <c r="L214">
        <v>45641.165838699999</v>
      </c>
      <c r="M214">
        <v>63.3905081093055</v>
      </c>
      <c r="N214">
        <v>0</v>
      </c>
      <c r="O214">
        <v>317.18990000000002</v>
      </c>
      <c r="P214">
        <v>116749.73617400001</v>
      </c>
      <c r="Q214">
        <v>162.15241135277699</v>
      </c>
      <c r="R214">
        <v>124.05582</v>
      </c>
      <c r="S214">
        <v>202.61264</v>
      </c>
      <c r="T214" s="81" t="s">
        <v>45</v>
      </c>
      <c r="U214" s="82"/>
    </row>
    <row r="215" spans="2:21">
      <c r="B215" s="75">
        <v>45231</v>
      </c>
      <c r="C215" t="s">
        <v>23</v>
      </c>
      <c r="D215">
        <v>58138.156283999997</v>
      </c>
      <c r="E215">
        <v>80.747439283333307</v>
      </c>
      <c r="F215">
        <v>67.404589999999999</v>
      </c>
      <c r="G215">
        <v>93.379270000000005</v>
      </c>
      <c r="H215">
        <v>761220.00502000004</v>
      </c>
      <c r="I215">
        <v>1057.25000697222</v>
      </c>
      <c r="J215">
        <v>1000.43677</v>
      </c>
      <c r="K215">
        <v>1225</v>
      </c>
      <c r="L215">
        <v>0</v>
      </c>
      <c r="M215">
        <v>0</v>
      </c>
      <c r="N215">
        <v>0</v>
      </c>
      <c r="O215">
        <v>0</v>
      </c>
      <c r="P215">
        <v>56914.487892999998</v>
      </c>
      <c r="Q215">
        <v>79.047899851388806</v>
      </c>
      <c r="R215">
        <v>67.404589999999999</v>
      </c>
      <c r="S215">
        <v>92.449439999999996</v>
      </c>
      <c r="T215" s="81" t="s">
        <v>45</v>
      </c>
      <c r="U215" s="82"/>
    </row>
    <row r="216" spans="2:21">
      <c r="B216" s="75">
        <v>45261</v>
      </c>
      <c r="C216" t="s">
        <v>24</v>
      </c>
      <c r="D216">
        <v>0</v>
      </c>
      <c r="E216">
        <v>0</v>
      </c>
      <c r="F216">
        <v>0</v>
      </c>
      <c r="G216">
        <v>0</v>
      </c>
      <c r="H216">
        <v>805782.89029999997</v>
      </c>
      <c r="I216">
        <v>1083.04151922043</v>
      </c>
      <c r="J216">
        <v>1000.3584</v>
      </c>
      <c r="K216">
        <v>1150</v>
      </c>
      <c r="L216">
        <v>29001.695580200001</v>
      </c>
      <c r="M216">
        <v>38.980773629300998</v>
      </c>
      <c r="N216">
        <v>0</v>
      </c>
      <c r="O216">
        <v>261.90890000000002</v>
      </c>
      <c r="P216">
        <v>127777.34678000001</v>
      </c>
      <c r="Q216">
        <v>171.74374567204299</v>
      </c>
      <c r="R216">
        <v>137.63756000000001</v>
      </c>
      <c r="S216">
        <v>205.59360000000001</v>
      </c>
      <c r="T216" s="81" t="s">
        <v>45</v>
      </c>
      <c r="U216" s="82"/>
    </row>
    <row r="217" spans="2:21">
      <c r="B217" s="75">
        <v>45261</v>
      </c>
      <c r="C217" t="s">
        <v>23</v>
      </c>
      <c r="D217">
        <v>62642.326373000004</v>
      </c>
      <c r="E217">
        <v>84.1966752325268</v>
      </c>
      <c r="F217">
        <v>66.637609999999995</v>
      </c>
      <c r="G217">
        <v>96.944823999999997</v>
      </c>
      <c r="H217">
        <v>783557.44240000006</v>
      </c>
      <c r="I217">
        <v>1053.1686053763401</v>
      </c>
      <c r="J217">
        <v>1000.1625</v>
      </c>
      <c r="K217">
        <v>1224.0505000000001</v>
      </c>
      <c r="L217">
        <v>124.073646</v>
      </c>
      <c r="M217">
        <v>0.166765653225806</v>
      </c>
      <c r="N217">
        <v>0</v>
      </c>
      <c r="O217">
        <v>55.419333999999999</v>
      </c>
      <c r="P217">
        <v>61438.721844</v>
      </c>
      <c r="Q217">
        <v>82.578927209677403</v>
      </c>
      <c r="R217">
        <v>66.637609999999995</v>
      </c>
      <c r="S217">
        <v>95.594639999999998</v>
      </c>
      <c r="T217" s="81" t="s">
        <v>45</v>
      </c>
      <c r="U217" s="82"/>
    </row>
    <row r="218" spans="2:21">
      <c r="B218" s="75">
        <v>45292</v>
      </c>
      <c r="C218" t="s">
        <v>24</v>
      </c>
      <c r="D218">
        <v>0</v>
      </c>
      <c r="E218">
        <v>0</v>
      </c>
      <c r="F218">
        <v>0</v>
      </c>
      <c r="G218">
        <v>0</v>
      </c>
      <c r="H218">
        <v>807620.47374000004</v>
      </c>
      <c r="I218">
        <v>1085.5113894354799</v>
      </c>
      <c r="J218">
        <v>1000.24023</v>
      </c>
      <c r="K218">
        <v>1150</v>
      </c>
      <c r="L218">
        <v>26634.362861019999</v>
      </c>
      <c r="M218">
        <v>35.7988748131989</v>
      </c>
      <c r="N218">
        <v>0</v>
      </c>
      <c r="O218">
        <v>252.36008000000001</v>
      </c>
      <c r="P218">
        <v>128478.65532999999</v>
      </c>
      <c r="Q218">
        <v>172.68636469085999</v>
      </c>
      <c r="R218">
        <v>138.38281000000001</v>
      </c>
      <c r="S218">
        <v>212.85075000000001</v>
      </c>
      <c r="T218" s="81" t="s">
        <v>45</v>
      </c>
      <c r="U218" s="82"/>
    </row>
    <row r="219" spans="2:21">
      <c r="B219" s="75">
        <v>45292</v>
      </c>
      <c r="C219" t="s">
        <v>23</v>
      </c>
      <c r="D219">
        <v>63517.723938000003</v>
      </c>
      <c r="E219">
        <v>85.373284862903205</v>
      </c>
      <c r="F219">
        <v>64.126540000000006</v>
      </c>
      <c r="G219">
        <v>100.879715</v>
      </c>
      <c r="H219">
        <v>795609.38242000004</v>
      </c>
      <c r="I219">
        <v>1069.36744948924</v>
      </c>
      <c r="J219">
        <v>1000.1324499999999</v>
      </c>
      <c r="K219">
        <v>1225</v>
      </c>
      <c r="L219">
        <v>171.28632379999999</v>
      </c>
      <c r="M219">
        <v>0.23022355349462301</v>
      </c>
      <c r="N219">
        <v>0</v>
      </c>
      <c r="O219">
        <v>28.661746999999998</v>
      </c>
      <c r="P219">
        <v>61905.306106999997</v>
      </c>
      <c r="Q219">
        <v>83.206056595430098</v>
      </c>
      <c r="R219">
        <v>64.883369999999999</v>
      </c>
      <c r="S219">
        <v>99.489760000000004</v>
      </c>
      <c r="T219" s="81" t="s">
        <v>45</v>
      </c>
      <c r="U219" s="82"/>
    </row>
    <row r="220" spans="2:21">
      <c r="B220" s="75">
        <v>45323</v>
      </c>
      <c r="C220" t="s">
        <v>24</v>
      </c>
      <c r="D220">
        <v>0</v>
      </c>
      <c r="E220">
        <v>0</v>
      </c>
      <c r="F220">
        <v>0</v>
      </c>
      <c r="G220">
        <v>0</v>
      </c>
      <c r="H220">
        <v>759009.04547999997</v>
      </c>
      <c r="I220">
        <v>1090.5302377586199</v>
      </c>
      <c r="J220">
        <v>1001.1439</v>
      </c>
      <c r="K220">
        <v>1150</v>
      </c>
      <c r="L220">
        <v>16026.714705099999</v>
      </c>
      <c r="M220">
        <v>23.0268889441091</v>
      </c>
      <c r="N220">
        <v>0</v>
      </c>
      <c r="O220">
        <v>211.37674000000001</v>
      </c>
      <c r="P220">
        <v>121387.11444</v>
      </c>
      <c r="Q220">
        <v>174.40677362068899</v>
      </c>
      <c r="R220">
        <v>139.46387999999999</v>
      </c>
      <c r="S220">
        <v>212.16884999999999</v>
      </c>
      <c r="T220" s="81" t="s">
        <v>45</v>
      </c>
      <c r="U220" s="82"/>
    </row>
    <row r="221" spans="2:21">
      <c r="B221" s="75">
        <v>45323</v>
      </c>
      <c r="C221" t="s">
        <v>23</v>
      </c>
      <c r="D221">
        <v>57430.306183000001</v>
      </c>
      <c r="E221">
        <v>82.514807734195401</v>
      </c>
      <c r="F221">
        <v>64.622720000000001</v>
      </c>
      <c r="G221">
        <v>94.909800000000004</v>
      </c>
      <c r="H221">
        <v>737207.51124999998</v>
      </c>
      <c r="I221">
        <v>1059.2061943247099</v>
      </c>
      <c r="J221">
        <v>1000.34924</v>
      </c>
      <c r="K221">
        <v>1225</v>
      </c>
      <c r="L221">
        <v>0</v>
      </c>
      <c r="M221">
        <v>0</v>
      </c>
      <c r="N221">
        <v>0</v>
      </c>
      <c r="O221">
        <v>0</v>
      </c>
      <c r="P221">
        <v>57227.773746999999</v>
      </c>
      <c r="Q221">
        <v>82.223812854884997</v>
      </c>
      <c r="R221">
        <v>65.706230000000005</v>
      </c>
      <c r="S221">
        <v>95.326560000000001</v>
      </c>
      <c r="T221" s="81" t="s">
        <v>45</v>
      </c>
      <c r="U221" s="82"/>
    </row>
    <row r="222" spans="2:21">
      <c r="B222" s="75">
        <v>45352</v>
      </c>
      <c r="C222" t="s">
        <v>24</v>
      </c>
      <c r="D222">
        <v>0</v>
      </c>
      <c r="E222">
        <v>0</v>
      </c>
      <c r="F222">
        <v>0</v>
      </c>
      <c r="G222">
        <v>0</v>
      </c>
      <c r="H222">
        <v>814232.84198000003</v>
      </c>
      <c r="I222">
        <v>1094.39898115591</v>
      </c>
      <c r="J222">
        <v>1000.7529</v>
      </c>
      <c r="K222">
        <v>1150</v>
      </c>
      <c r="L222">
        <v>69141.283876500005</v>
      </c>
      <c r="M222">
        <v>92.931833167338695</v>
      </c>
      <c r="N222">
        <v>0</v>
      </c>
      <c r="O222">
        <v>316.33181999999999</v>
      </c>
      <c r="P222">
        <v>118006.703981</v>
      </c>
      <c r="Q222">
        <v>158.61116126478399</v>
      </c>
      <c r="R222">
        <v>123.29125000000001</v>
      </c>
      <c r="S222">
        <v>204.31440000000001</v>
      </c>
      <c r="T222" s="81" t="s">
        <v>45</v>
      </c>
      <c r="U222" s="82"/>
    </row>
    <row r="223" spans="2:21">
      <c r="B223" s="75">
        <v>45352</v>
      </c>
      <c r="C223" t="s">
        <v>23</v>
      </c>
      <c r="D223">
        <v>50897.587875999998</v>
      </c>
      <c r="E223">
        <v>68.410736392473098</v>
      </c>
      <c r="F223">
        <v>50.665329999999997</v>
      </c>
      <c r="G223">
        <v>86.708629999999999</v>
      </c>
      <c r="H223">
        <v>783745.10941999999</v>
      </c>
      <c r="I223">
        <v>1053.4208459946201</v>
      </c>
      <c r="J223">
        <v>1000.022</v>
      </c>
      <c r="K223">
        <v>1225</v>
      </c>
      <c r="L223">
        <v>2091.6445917999999</v>
      </c>
      <c r="M223">
        <v>2.8113502577956901</v>
      </c>
      <c r="N223">
        <v>0</v>
      </c>
      <c r="O223">
        <v>140.18691999999999</v>
      </c>
      <c r="P223">
        <v>50879.139179999998</v>
      </c>
      <c r="Q223">
        <v>68.385939758064495</v>
      </c>
      <c r="R223">
        <v>52.758521999999999</v>
      </c>
      <c r="S223">
        <v>87.31147</v>
      </c>
      <c r="T223" s="81" t="s">
        <v>45</v>
      </c>
      <c r="U223" s="82"/>
    </row>
    <row r="224" spans="2:21">
      <c r="B224" s="75">
        <v>45383</v>
      </c>
      <c r="C224" t="s">
        <v>24</v>
      </c>
      <c r="D224">
        <v>0</v>
      </c>
      <c r="E224">
        <v>0</v>
      </c>
      <c r="F224">
        <v>0</v>
      </c>
      <c r="G224">
        <v>0</v>
      </c>
      <c r="H224">
        <v>784185.11832000001</v>
      </c>
      <c r="I224">
        <v>1089.1459976666599</v>
      </c>
      <c r="J224">
        <v>1000.06165</v>
      </c>
      <c r="K224">
        <v>1150</v>
      </c>
      <c r="L224">
        <v>66761.035247969994</v>
      </c>
      <c r="M224">
        <v>92.723660066625001</v>
      </c>
      <c r="N224">
        <v>0</v>
      </c>
      <c r="O224">
        <v>361.1936</v>
      </c>
      <c r="P224">
        <v>115620.40055999999</v>
      </c>
      <c r="Q224">
        <v>160.58388966666601</v>
      </c>
      <c r="R224">
        <v>120.90568</v>
      </c>
      <c r="S224">
        <v>204.46226999999999</v>
      </c>
      <c r="T224" s="81" t="s">
        <v>45</v>
      </c>
      <c r="U224" s="82"/>
    </row>
    <row r="225" spans="2:21">
      <c r="B225" s="75">
        <v>45383</v>
      </c>
      <c r="C225" t="s">
        <v>23</v>
      </c>
      <c r="D225">
        <v>47310.268826</v>
      </c>
      <c r="E225">
        <v>65.708706702777704</v>
      </c>
      <c r="F225">
        <v>46.450175999999999</v>
      </c>
      <c r="G225">
        <v>81.249504000000002</v>
      </c>
      <c r="H225">
        <v>755622.62321999995</v>
      </c>
      <c r="I225">
        <v>1049.47586558333</v>
      </c>
      <c r="J225">
        <v>1000.0121</v>
      </c>
      <c r="K225">
        <v>1225</v>
      </c>
      <c r="L225">
        <v>148.30908299999999</v>
      </c>
      <c r="M225">
        <v>0.20598483749999999</v>
      </c>
      <c r="N225">
        <v>0</v>
      </c>
      <c r="O225">
        <v>27.940006</v>
      </c>
      <c r="P225">
        <v>47686.516679</v>
      </c>
      <c r="Q225">
        <v>66.231273165277699</v>
      </c>
      <c r="R225">
        <v>48.01408</v>
      </c>
      <c r="S225">
        <v>83.339389999999995</v>
      </c>
      <c r="T225" s="81" t="s">
        <v>45</v>
      </c>
      <c r="U225" s="82"/>
    </row>
    <row r="226" spans="2:21">
      <c r="B226" s="75">
        <v>45413</v>
      </c>
      <c r="C226" t="s">
        <v>24</v>
      </c>
      <c r="D226">
        <v>0</v>
      </c>
      <c r="E226">
        <v>0</v>
      </c>
      <c r="F226">
        <v>0</v>
      </c>
      <c r="G226">
        <v>0</v>
      </c>
      <c r="H226">
        <v>810053.31137000001</v>
      </c>
      <c r="I226">
        <v>1088.7813324865499</v>
      </c>
      <c r="J226">
        <v>1000.6572</v>
      </c>
      <c r="K226">
        <v>1150</v>
      </c>
      <c r="L226">
        <v>11697.1911906</v>
      </c>
      <c r="M226">
        <v>15.7220311701612</v>
      </c>
      <c r="N226">
        <v>0</v>
      </c>
      <c r="O226">
        <v>291.87473</v>
      </c>
      <c r="P226">
        <v>129438.71646</v>
      </c>
      <c r="Q226">
        <v>173.97676943548299</v>
      </c>
      <c r="R226">
        <v>122.68113</v>
      </c>
      <c r="S226">
        <v>229.2287</v>
      </c>
      <c r="T226" s="81" t="s">
        <v>45</v>
      </c>
      <c r="U226" s="82"/>
    </row>
    <row r="227" spans="2:21">
      <c r="B227" s="75">
        <v>45413</v>
      </c>
      <c r="C227" t="s">
        <v>23</v>
      </c>
      <c r="D227">
        <v>45367.538059999999</v>
      </c>
      <c r="E227">
        <v>60.977873736559097</v>
      </c>
      <c r="F227">
        <v>45.190060000000003</v>
      </c>
      <c r="G227">
        <v>72.487340000000003</v>
      </c>
      <c r="H227">
        <v>776188.97858</v>
      </c>
      <c r="I227">
        <v>1043.2647561559099</v>
      </c>
      <c r="J227">
        <v>1000.0821</v>
      </c>
      <c r="K227">
        <v>1210.3956000000001</v>
      </c>
      <c r="L227">
        <v>288.41307416000001</v>
      </c>
      <c r="M227">
        <v>0.38765198139784901</v>
      </c>
      <c r="N227">
        <v>0</v>
      </c>
      <c r="O227">
        <v>69.523719999999997</v>
      </c>
      <c r="P227">
        <v>46162.423146000001</v>
      </c>
      <c r="Q227">
        <v>62.046267669354798</v>
      </c>
      <c r="R227">
        <v>49.190550000000002</v>
      </c>
      <c r="S227">
        <v>73.652810000000002</v>
      </c>
      <c r="T227" s="81" t="s">
        <v>45</v>
      </c>
      <c r="U227" s="82"/>
    </row>
    <row r="228" spans="2:21">
      <c r="B228" s="75">
        <v>45444</v>
      </c>
      <c r="C228" t="s">
        <v>24</v>
      </c>
      <c r="D228">
        <v>0</v>
      </c>
      <c r="E228">
        <v>0</v>
      </c>
      <c r="F228">
        <v>0</v>
      </c>
      <c r="G228">
        <v>0</v>
      </c>
      <c r="H228">
        <v>781427.09065000003</v>
      </c>
      <c r="I228">
        <v>1085.3154036805499</v>
      </c>
      <c r="J228">
        <v>1000.0466300000001</v>
      </c>
      <c r="K228">
        <v>1150</v>
      </c>
      <c r="L228">
        <v>30382.440703</v>
      </c>
      <c r="M228">
        <v>42.197834309722197</v>
      </c>
      <c r="N228">
        <v>0</v>
      </c>
      <c r="O228">
        <v>309.31247000000002</v>
      </c>
      <c r="P228">
        <v>132432.17047000001</v>
      </c>
      <c r="Q228">
        <v>183.933570097222</v>
      </c>
      <c r="R228">
        <v>127.92085</v>
      </c>
      <c r="S228">
        <v>242.32857999999999</v>
      </c>
      <c r="T228" s="81" t="s">
        <v>45</v>
      </c>
      <c r="U228" s="82"/>
    </row>
    <row r="229" spans="2:21">
      <c r="B229" s="75">
        <v>45444</v>
      </c>
      <c r="C229" t="s">
        <v>23</v>
      </c>
      <c r="D229">
        <v>48675.254527999998</v>
      </c>
      <c r="E229">
        <v>67.604520177777701</v>
      </c>
      <c r="F229">
        <v>48.024456000000001</v>
      </c>
      <c r="G229">
        <v>90.224463999999998</v>
      </c>
      <c r="H229">
        <v>748986.05663999997</v>
      </c>
      <c r="I229">
        <v>1040.2584119999999</v>
      </c>
      <c r="J229">
        <v>1000.04736</v>
      </c>
      <c r="K229">
        <v>1156.7637999999999</v>
      </c>
      <c r="L229">
        <v>0</v>
      </c>
      <c r="M229">
        <v>0</v>
      </c>
      <c r="N229">
        <v>0</v>
      </c>
      <c r="O229">
        <v>0</v>
      </c>
      <c r="P229">
        <v>49688.946567999999</v>
      </c>
      <c r="Q229">
        <v>69.012425788888805</v>
      </c>
      <c r="R229">
        <v>50.727290000000004</v>
      </c>
      <c r="S229">
        <v>91.925250000000005</v>
      </c>
      <c r="T229" s="81" t="s">
        <v>45</v>
      </c>
      <c r="U229" s="82"/>
    </row>
    <row r="230" spans="2:21">
      <c r="B230" s="75">
        <v>45474</v>
      </c>
      <c r="C230" t="s">
        <v>24</v>
      </c>
      <c r="D230">
        <v>0</v>
      </c>
      <c r="E230">
        <v>0</v>
      </c>
      <c r="F230">
        <v>0</v>
      </c>
      <c r="G230">
        <v>0</v>
      </c>
      <c r="H230">
        <v>807406.11479999998</v>
      </c>
      <c r="I230">
        <v>1085.22327258064</v>
      </c>
      <c r="J230">
        <v>1000.2084</v>
      </c>
      <c r="K230">
        <v>1150</v>
      </c>
      <c r="L230">
        <v>647.56555289999994</v>
      </c>
      <c r="M230">
        <v>0.87038380766128998</v>
      </c>
      <c r="N230">
        <v>0</v>
      </c>
      <c r="O230">
        <v>54.795043999999997</v>
      </c>
      <c r="P230">
        <v>148610.28997000001</v>
      </c>
      <c r="Q230">
        <v>199.745013400537</v>
      </c>
      <c r="R230">
        <v>141.42064999999999</v>
      </c>
      <c r="S230">
        <v>255.20240000000001</v>
      </c>
      <c r="T230" s="81" t="s">
        <v>45</v>
      </c>
      <c r="U230" s="82"/>
    </row>
    <row r="231" spans="2:21">
      <c r="B231" s="75">
        <v>45474</v>
      </c>
      <c r="C231" t="s">
        <v>23</v>
      </c>
      <c r="D231">
        <v>56264.532419000003</v>
      </c>
      <c r="E231">
        <v>75.624371530913905</v>
      </c>
      <c r="F231">
        <v>53.377636000000003</v>
      </c>
      <c r="G231">
        <v>93.251686000000007</v>
      </c>
      <c r="H231">
        <v>780502.49604999996</v>
      </c>
      <c r="I231">
        <v>1049.0624946908599</v>
      </c>
      <c r="J231">
        <v>1000.242</v>
      </c>
      <c r="K231">
        <v>1191.9323999999999</v>
      </c>
      <c r="L231">
        <v>0</v>
      </c>
      <c r="M231">
        <v>0</v>
      </c>
      <c r="N231">
        <v>0</v>
      </c>
      <c r="O231">
        <v>0</v>
      </c>
      <c r="P231">
        <v>57050.399404000003</v>
      </c>
      <c r="Q231">
        <v>76.680644360214998</v>
      </c>
      <c r="R231">
        <v>55.985393999999999</v>
      </c>
      <c r="S231">
        <v>93.832729999999998</v>
      </c>
      <c r="T231" s="81" t="s">
        <v>45</v>
      </c>
      <c r="U231" s="82"/>
    </row>
    <row r="232" spans="2:21">
      <c r="B232" s="75">
        <v>45505</v>
      </c>
      <c r="C232" t="s">
        <v>24</v>
      </c>
      <c r="D232">
        <v>0</v>
      </c>
      <c r="E232">
        <v>0</v>
      </c>
      <c r="F232">
        <v>0</v>
      </c>
      <c r="G232">
        <v>0</v>
      </c>
      <c r="H232">
        <v>809133.83415999997</v>
      </c>
      <c r="I232">
        <v>1087.5454760215</v>
      </c>
      <c r="J232">
        <v>1000.02246</v>
      </c>
      <c r="K232">
        <v>1150</v>
      </c>
      <c r="L232">
        <v>13.8333435</v>
      </c>
      <c r="M232">
        <v>1.85932036290322E-2</v>
      </c>
      <c r="N232">
        <v>0</v>
      </c>
      <c r="O232">
        <v>8.9240265000000001</v>
      </c>
      <c r="P232">
        <v>147252.31808</v>
      </c>
      <c r="Q232">
        <v>197.919782365591</v>
      </c>
      <c r="R232">
        <v>143.98779999999999</v>
      </c>
      <c r="S232">
        <v>248.55946</v>
      </c>
      <c r="T232" s="81" t="s">
        <v>45</v>
      </c>
      <c r="U232" s="82"/>
    </row>
    <row r="233" spans="2:21">
      <c r="B233" s="75">
        <v>45505</v>
      </c>
      <c r="C233" t="s">
        <v>23</v>
      </c>
      <c r="D233">
        <v>58559.217144000002</v>
      </c>
      <c r="E233">
        <v>78.708625193548301</v>
      </c>
      <c r="F233">
        <v>65.113699999999994</v>
      </c>
      <c r="G233">
        <v>92.164760000000001</v>
      </c>
      <c r="H233">
        <v>780766.63856999995</v>
      </c>
      <c r="I233">
        <v>1049.4175249596699</v>
      </c>
      <c r="J233">
        <v>1000.00354</v>
      </c>
      <c r="K233">
        <v>1182.4004</v>
      </c>
      <c r="L233">
        <v>0</v>
      </c>
      <c r="M233">
        <v>0</v>
      </c>
      <c r="N233">
        <v>0</v>
      </c>
      <c r="O233">
        <v>0</v>
      </c>
      <c r="P233">
        <v>59195.951719999997</v>
      </c>
      <c r="Q233">
        <v>79.564451236559094</v>
      </c>
      <c r="R233">
        <v>67.188860000000005</v>
      </c>
      <c r="S233">
        <v>92.93159</v>
      </c>
      <c r="T233" s="81" t="s">
        <v>45</v>
      </c>
      <c r="U233" s="82"/>
    </row>
    <row r="234" spans="2:21">
      <c r="B234" s="75">
        <v>45536</v>
      </c>
      <c r="C234" t="s">
        <v>24</v>
      </c>
      <c r="D234">
        <v>0</v>
      </c>
      <c r="E234">
        <v>0</v>
      </c>
      <c r="F234">
        <v>0</v>
      </c>
      <c r="G234">
        <v>0</v>
      </c>
      <c r="H234">
        <v>786927.14450000005</v>
      </c>
      <c r="I234">
        <v>1092.9543673611099</v>
      </c>
      <c r="J234">
        <v>1000.55237</v>
      </c>
      <c r="K234">
        <v>1150</v>
      </c>
      <c r="L234">
        <v>2896.9811140000002</v>
      </c>
      <c r="M234">
        <v>4.0235848805555499</v>
      </c>
      <c r="N234">
        <v>0</v>
      </c>
      <c r="O234">
        <v>170.52072000000001</v>
      </c>
      <c r="P234">
        <v>129415.16925000001</v>
      </c>
      <c r="Q234">
        <v>179.74329062499999</v>
      </c>
      <c r="R234">
        <v>130.39514</v>
      </c>
      <c r="S234">
        <v>235.38688999999999</v>
      </c>
      <c r="T234" s="81" t="s">
        <v>45</v>
      </c>
      <c r="U234" s="82"/>
    </row>
    <row r="235" spans="2:21">
      <c r="B235" s="75">
        <v>45536</v>
      </c>
      <c r="C235" t="s">
        <v>23</v>
      </c>
      <c r="D235">
        <v>54949.602500000001</v>
      </c>
      <c r="E235">
        <v>76.318892361111097</v>
      </c>
      <c r="F235">
        <v>62.216990000000003</v>
      </c>
      <c r="G235">
        <v>87.954729999999998</v>
      </c>
      <c r="H235">
        <v>754901.98675000004</v>
      </c>
      <c r="I235">
        <v>1048.47498159722</v>
      </c>
      <c r="J235">
        <v>1000.38477</v>
      </c>
      <c r="K235">
        <v>1193.4462000000001</v>
      </c>
      <c r="L235">
        <v>0</v>
      </c>
      <c r="M235">
        <v>0</v>
      </c>
      <c r="N235">
        <v>0</v>
      </c>
      <c r="O235">
        <v>0</v>
      </c>
      <c r="P235">
        <v>55402.050934999999</v>
      </c>
      <c r="Q235">
        <v>76.947292965277697</v>
      </c>
      <c r="R235">
        <v>63.566650000000003</v>
      </c>
      <c r="S235">
        <v>88.371350000000007</v>
      </c>
      <c r="T235" s="81" t="s">
        <v>45</v>
      </c>
      <c r="U235" s="82"/>
    </row>
    <row r="236" spans="2:21">
      <c r="B236" s="75">
        <v>45566</v>
      </c>
      <c r="C236" t="s">
        <v>24</v>
      </c>
      <c r="D236">
        <v>0</v>
      </c>
      <c r="E236">
        <v>0</v>
      </c>
      <c r="F236">
        <v>0</v>
      </c>
      <c r="G236">
        <v>0</v>
      </c>
      <c r="H236">
        <v>818728.04578000004</v>
      </c>
      <c r="I236">
        <v>1100.4409217473101</v>
      </c>
      <c r="J236">
        <v>1000.2125</v>
      </c>
      <c r="K236">
        <v>1150</v>
      </c>
      <c r="L236">
        <v>6893.5607393199998</v>
      </c>
      <c r="M236">
        <v>9.2655386281182697</v>
      </c>
      <c r="N236">
        <v>0</v>
      </c>
      <c r="O236">
        <v>228.40799000000001</v>
      </c>
      <c r="P236">
        <v>125601.900803</v>
      </c>
      <c r="Q236">
        <v>168.81975914381701</v>
      </c>
      <c r="R236">
        <v>119.5714</v>
      </c>
      <c r="S236">
        <v>224.45894999999999</v>
      </c>
      <c r="T236" s="81" t="s">
        <v>45</v>
      </c>
      <c r="U236" s="82"/>
    </row>
    <row r="237" spans="2:21">
      <c r="B237" s="75">
        <v>45566</v>
      </c>
      <c r="C237" t="s">
        <v>23</v>
      </c>
      <c r="D237">
        <v>56208.267381999998</v>
      </c>
      <c r="E237">
        <v>75.548746481182704</v>
      </c>
      <c r="F237">
        <v>64.860439999999997</v>
      </c>
      <c r="G237">
        <v>87.067710000000005</v>
      </c>
      <c r="H237">
        <v>775562.64303000004</v>
      </c>
      <c r="I237">
        <v>1042.4229072983801</v>
      </c>
      <c r="J237">
        <v>1000.18414</v>
      </c>
      <c r="K237">
        <v>1199.7956999999999</v>
      </c>
      <c r="L237">
        <v>0</v>
      </c>
      <c r="M237">
        <v>0</v>
      </c>
      <c r="N237">
        <v>0</v>
      </c>
      <c r="O237">
        <v>0</v>
      </c>
      <c r="P237">
        <v>56879.367159000001</v>
      </c>
      <c r="Q237">
        <v>76.450762310483796</v>
      </c>
      <c r="R237">
        <v>66.924959999999999</v>
      </c>
      <c r="S237">
        <v>88.07647</v>
      </c>
      <c r="T237" s="81" t="s">
        <v>45</v>
      </c>
      <c r="U237" s="82"/>
    </row>
    <row r="238" spans="2:21">
      <c r="B238" s="75">
        <v>45597</v>
      </c>
      <c r="C238" t="s">
        <v>24</v>
      </c>
      <c r="D238">
        <v>0</v>
      </c>
      <c r="E238">
        <v>0</v>
      </c>
      <c r="F238">
        <v>0</v>
      </c>
      <c r="G238">
        <v>0</v>
      </c>
      <c r="H238">
        <v>781812.70076000004</v>
      </c>
      <c r="I238">
        <v>1085.85097327777</v>
      </c>
      <c r="J238">
        <v>1000.1022</v>
      </c>
      <c r="K238">
        <v>1150</v>
      </c>
      <c r="L238">
        <v>50674.635778099997</v>
      </c>
      <c r="M238">
        <v>70.381438580694393</v>
      </c>
      <c r="N238">
        <v>0</v>
      </c>
      <c r="O238">
        <v>311.97629999999998</v>
      </c>
      <c r="P238">
        <v>117823.517836</v>
      </c>
      <c r="Q238">
        <v>163.643774772222</v>
      </c>
      <c r="R238">
        <v>127.39258599999999</v>
      </c>
      <c r="S238">
        <v>204.63553999999999</v>
      </c>
      <c r="T238" s="81" t="s">
        <v>45</v>
      </c>
      <c r="U238" s="82"/>
    </row>
    <row r="239" spans="2:21">
      <c r="B239" s="75">
        <v>45597</v>
      </c>
      <c r="C239" t="s">
        <v>23</v>
      </c>
      <c r="D239">
        <v>57722.264394999998</v>
      </c>
      <c r="E239">
        <v>80.1698116597222</v>
      </c>
      <c r="F239">
        <v>67.504745</v>
      </c>
      <c r="G239">
        <v>91.938156000000006</v>
      </c>
      <c r="H239">
        <v>759648.61331000004</v>
      </c>
      <c r="I239">
        <v>1055.06751848611</v>
      </c>
      <c r="J239">
        <v>1000.4713</v>
      </c>
      <c r="K239">
        <v>1225</v>
      </c>
      <c r="L239">
        <v>0</v>
      </c>
      <c r="M239">
        <v>0</v>
      </c>
      <c r="N239">
        <v>0</v>
      </c>
      <c r="O239">
        <v>0</v>
      </c>
      <c r="P239">
        <v>56649.155923999999</v>
      </c>
      <c r="Q239">
        <v>78.679383227777706</v>
      </c>
      <c r="R239">
        <v>67.504745</v>
      </c>
      <c r="S239">
        <v>90.360519999999994</v>
      </c>
      <c r="T239" s="81" t="s">
        <v>45</v>
      </c>
      <c r="U239" s="82"/>
    </row>
    <row r="240" spans="2:21">
      <c r="B240" s="75">
        <v>45627</v>
      </c>
      <c r="C240" t="s">
        <v>24</v>
      </c>
      <c r="D240">
        <v>0</v>
      </c>
      <c r="E240">
        <v>0</v>
      </c>
      <c r="F240">
        <v>0</v>
      </c>
      <c r="G240">
        <v>0</v>
      </c>
      <c r="H240">
        <v>806070.83126000001</v>
      </c>
      <c r="I240">
        <v>1083.4285366397801</v>
      </c>
      <c r="J240">
        <v>1000.8866</v>
      </c>
      <c r="K240">
        <v>1150</v>
      </c>
      <c r="L240">
        <v>12298.709675</v>
      </c>
      <c r="M240">
        <v>16.530523756720399</v>
      </c>
      <c r="N240">
        <v>0</v>
      </c>
      <c r="O240">
        <v>277.66428000000002</v>
      </c>
      <c r="P240">
        <v>133874.1599</v>
      </c>
      <c r="Q240">
        <v>179.938386962365</v>
      </c>
      <c r="R240">
        <v>138.66443000000001</v>
      </c>
      <c r="S240">
        <v>211.82820000000001</v>
      </c>
      <c r="T240" s="81" t="s">
        <v>45</v>
      </c>
      <c r="U240" s="82"/>
    </row>
    <row r="241" spans="2:21">
      <c r="B241" s="75">
        <v>45627</v>
      </c>
      <c r="C241" t="s">
        <v>23</v>
      </c>
      <c r="D241">
        <v>62562.563154000003</v>
      </c>
      <c r="E241">
        <v>84.089466604838705</v>
      </c>
      <c r="F241">
        <v>66.372826000000003</v>
      </c>
      <c r="G241">
        <v>95.713909999999998</v>
      </c>
      <c r="H241">
        <v>784114.41304999997</v>
      </c>
      <c r="I241">
        <v>1053.9172218413901</v>
      </c>
      <c r="J241">
        <v>1000.0960700000001</v>
      </c>
      <c r="K241">
        <v>1225</v>
      </c>
      <c r="L241">
        <v>151.35491207999999</v>
      </c>
      <c r="M241">
        <v>0.203434021612903</v>
      </c>
      <c r="N241">
        <v>0</v>
      </c>
      <c r="O241">
        <v>57.778624999999998</v>
      </c>
      <c r="P241">
        <v>61362.353814000002</v>
      </c>
      <c r="Q241">
        <v>82.476282008064501</v>
      </c>
      <c r="R241">
        <v>66.730630000000005</v>
      </c>
      <c r="S241">
        <v>95.077704999999995</v>
      </c>
      <c r="T241" s="81" t="s">
        <v>45</v>
      </c>
      <c r="U241" s="82"/>
    </row>
    <row r="242" spans="2:21">
      <c r="B242" s="75">
        <v>45658</v>
      </c>
      <c r="C242" t="s">
        <v>24</v>
      </c>
      <c r="D242">
        <v>0</v>
      </c>
      <c r="E242">
        <v>0</v>
      </c>
      <c r="F242">
        <v>0</v>
      </c>
      <c r="G242">
        <v>0</v>
      </c>
      <c r="H242">
        <v>806960.78159999999</v>
      </c>
      <c r="I242">
        <v>1084.6247064516101</v>
      </c>
      <c r="J242">
        <v>1000.27844</v>
      </c>
      <c r="K242">
        <v>1150</v>
      </c>
      <c r="L242">
        <v>12489.4377121</v>
      </c>
      <c r="M242">
        <v>16.786878645295602</v>
      </c>
      <c r="N242">
        <v>0</v>
      </c>
      <c r="O242">
        <v>269.48923000000002</v>
      </c>
      <c r="P242">
        <v>136498.41498</v>
      </c>
      <c r="Q242">
        <v>183.46561153225801</v>
      </c>
      <c r="R242">
        <v>139.6533</v>
      </c>
      <c r="S242">
        <v>217.00572</v>
      </c>
      <c r="T242" s="81" t="s">
        <v>45</v>
      </c>
      <c r="U242" s="82" t="s">
        <v>44</v>
      </c>
    </row>
    <row r="243" spans="2:21">
      <c r="B243" s="75">
        <v>45658</v>
      </c>
      <c r="C243" t="s">
        <v>23</v>
      </c>
      <c r="D243">
        <v>63496.452559999998</v>
      </c>
      <c r="E243">
        <v>85.344694301075194</v>
      </c>
      <c r="F243">
        <v>63.496822000000002</v>
      </c>
      <c r="G243">
        <v>100.64551</v>
      </c>
      <c r="H243">
        <v>794079.01413000003</v>
      </c>
      <c r="I243">
        <v>1067.3105028629</v>
      </c>
      <c r="J243">
        <v>1000.10144</v>
      </c>
      <c r="K243">
        <v>1225</v>
      </c>
      <c r="L243">
        <v>127.26703689999999</v>
      </c>
      <c r="M243">
        <v>0.17105784529569801</v>
      </c>
      <c r="N243">
        <v>0</v>
      </c>
      <c r="O243">
        <v>34.601795000000003</v>
      </c>
      <c r="P243">
        <v>61954.490725000003</v>
      </c>
      <c r="Q243">
        <v>83.272164952956899</v>
      </c>
      <c r="R243">
        <v>64.325559999999996</v>
      </c>
      <c r="S243">
        <v>98.88167</v>
      </c>
      <c r="T243" s="81" t="s">
        <v>45</v>
      </c>
      <c r="U243" s="82"/>
    </row>
    <row r="244" spans="2:21">
      <c r="B244" s="75">
        <v>45689</v>
      </c>
      <c r="C244" t="s">
        <v>24</v>
      </c>
      <c r="D244">
        <v>0</v>
      </c>
      <c r="E244">
        <v>0</v>
      </c>
      <c r="F244">
        <v>0</v>
      </c>
      <c r="G244">
        <v>0</v>
      </c>
      <c r="H244">
        <v>733613.49222999997</v>
      </c>
      <c r="I244">
        <v>1091.68674438988</v>
      </c>
      <c r="J244">
        <v>1000.71875</v>
      </c>
      <c r="K244">
        <v>1150</v>
      </c>
      <c r="L244">
        <v>750.29835400000002</v>
      </c>
      <c r="M244">
        <v>1.1165154077380901</v>
      </c>
      <c r="N244">
        <v>0</v>
      </c>
      <c r="O244">
        <v>105.37808</v>
      </c>
      <c r="P244">
        <v>124273.33468</v>
      </c>
      <c r="Q244">
        <v>184.93055755952301</v>
      </c>
      <c r="R244">
        <v>147.95400000000001</v>
      </c>
      <c r="S244">
        <v>232.27782999999999</v>
      </c>
      <c r="T244" s="81" t="s">
        <v>45</v>
      </c>
      <c r="U244" s="82"/>
    </row>
    <row r="245" spans="2:21">
      <c r="B245" s="75">
        <v>45689</v>
      </c>
      <c r="C245" t="s">
        <v>23</v>
      </c>
      <c r="D245">
        <v>55219.439097000002</v>
      </c>
      <c r="E245">
        <v>82.171784370535704</v>
      </c>
      <c r="F245">
        <v>64.753944000000004</v>
      </c>
      <c r="G245">
        <v>96.321100000000001</v>
      </c>
      <c r="H245">
        <v>712422.45218999998</v>
      </c>
      <c r="I245">
        <v>1060.1524586160699</v>
      </c>
      <c r="J245">
        <v>1000.0304599999999</v>
      </c>
      <c r="K245">
        <v>1225</v>
      </c>
      <c r="L245">
        <v>7.7155570000000004</v>
      </c>
      <c r="M245">
        <v>1.14814836309523E-2</v>
      </c>
      <c r="N245">
        <v>0</v>
      </c>
      <c r="O245">
        <v>7.7155570000000004</v>
      </c>
      <c r="P245">
        <v>55143.001541999998</v>
      </c>
      <c r="Q245">
        <v>82.058038008928506</v>
      </c>
      <c r="R245">
        <v>66.010270000000006</v>
      </c>
      <c r="S245">
        <v>95.630369999999999</v>
      </c>
      <c r="T245" s="81" t="s">
        <v>45</v>
      </c>
      <c r="U245" s="82"/>
    </row>
    <row r="246" spans="2:21">
      <c r="B246" s="75">
        <v>45717</v>
      </c>
      <c r="C246" t="s">
        <v>24</v>
      </c>
      <c r="D246">
        <v>0</v>
      </c>
      <c r="E246">
        <v>0</v>
      </c>
      <c r="F246">
        <v>0</v>
      </c>
      <c r="G246">
        <v>0</v>
      </c>
      <c r="H246">
        <v>815608.09117000003</v>
      </c>
      <c r="I246">
        <v>1096.24743436827</v>
      </c>
      <c r="J246">
        <v>1000.9446</v>
      </c>
      <c r="K246">
        <v>1150</v>
      </c>
      <c r="L246">
        <v>89127.536937919998</v>
      </c>
      <c r="M246">
        <v>119.79507652946199</v>
      </c>
      <c r="N246">
        <v>0</v>
      </c>
      <c r="O246">
        <v>368.08629999999999</v>
      </c>
      <c r="P246">
        <v>119051.605948</v>
      </c>
      <c r="Q246">
        <v>160.01559939247301</v>
      </c>
      <c r="R246">
        <v>125.24644499999999</v>
      </c>
      <c r="S246">
        <v>211.26549</v>
      </c>
      <c r="T246" s="81" t="s">
        <v>45</v>
      </c>
      <c r="U246" s="82"/>
    </row>
    <row r="247" spans="2:21">
      <c r="B247" s="75">
        <v>45717</v>
      </c>
      <c r="C247" t="s">
        <v>23</v>
      </c>
      <c r="D247">
        <v>49877.26784</v>
      </c>
      <c r="E247">
        <v>67.039338494623607</v>
      </c>
      <c r="F247">
        <v>49.953949999999999</v>
      </c>
      <c r="G247">
        <v>79.700609999999998</v>
      </c>
      <c r="H247">
        <v>785742.66732999997</v>
      </c>
      <c r="I247">
        <v>1056.1057356586</v>
      </c>
      <c r="J247">
        <v>1000.1281</v>
      </c>
      <c r="K247">
        <v>1225</v>
      </c>
      <c r="L247">
        <v>3623.29699269</v>
      </c>
      <c r="M247">
        <v>4.8700228396370902</v>
      </c>
      <c r="N247">
        <v>0</v>
      </c>
      <c r="O247">
        <v>165.82352</v>
      </c>
      <c r="P247">
        <v>49856.014217000004</v>
      </c>
      <c r="Q247">
        <v>67.010771797043006</v>
      </c>
      <c r="R247">
        <v>51.176532999999999</v>
      </c>
      <c r="S247">
        <v>81.623289999999997</v>
      </c>
      <c r="T247" s="81" t="s">
        <v>45</v>
      </c>
      <c r="U247" s="82"/>
    </row>
    <row r="248" spans="2:21">
      <c r="B248" s="75">
        <v>45748</v>
      </c>
      <c r="C248" t="s">
        <v>24</v>
      </c>
      <c r="D248">
        <v>0</v>
      </c>
      <c r="E248">
        <v>0</v>
      </c>
      <c r="F248">
        <v>0</v>
      </c>
      <c r="G248">
        <v>0</v>
      </c>
      <c r="H248">
        <v>785207.08175000001</v>
      </c>
      <c r="I248">
        <v>1090.5653913194401</v>
      </c>
      <c r="J248">
        <v>1000.3889</v>
      </c>
      <c r="K248">
        <v>1150</v>
      </c>
      <c r="L248">
        <v>99900.917473199996</v>
      </c>
      <c r="M248">
        <v>138.75127426833299</v>
      </c>
      <c r="N248">
        <v>0</v>
      </c>
      <c r="O248">
        <v>391.97399999999999</v>
      </c>
      <c r="P248">
        <v>114188.958713</v>
      </c>
      <c r="Q248">
        <v>158.59577599027699</v>
      </c>
      <c r="R248">
        <v>121.80656</v>
      </c>
      <c r="S248">
        <v>207.41254000000001</v>
      </c>
      <c r="T248" s="81" t="s">
        <v>45</v>
      </c>
      <c r="U248" s="82"/>
    </row>
    <row r="249" spans="2:21">
      <c r="B249" s="75">
        <v>45748</v>
      </c>
      <c r="C249" t="s">
        <v>23</v>
      </c>
      <c r="D249">
        <v>46588.878193999997</v>
      </c>
      <c r="E249">
        <v>64.706775269444407</v>
      </c>
      <c r="F249">
        <v>46.652410000000003</v>
      </c>
      <c r="G249">
        <v>81.314599999999999</v>
      </c>
      <c r="H249">
        <v>756082.48115000001</v>
      </c>
      <c r="I249">
        <v>1050.11455715277</v>
      </c>
      <c r="J249">
        <v>1000.01965</v>
      </c>
      <c r="K249">
        <v>1225</v>
      </c>
      <c r="L249">
        <v>261.26976930000001</v>
      </c>
      <c r="M249">
        <v>0.36287467958333303</v>
      </c>
      <c r="N249">
        <v>0</v>
      </c>
      <c r="O249">
        <v>48.266210000000001</v>
      </c>
      <c r="P249">
        <v>46904.451570999998</v>
      </c>
      <c r="Q249">
        <v>65.145071626388798</v>
      </c>
      <c r="R249">
        <v>47.841003000000001</v>
      </c>
      <c r="S249">
        <v>83.553309999999996</v>
      </c>
      <c r="T249" s="81" t="s">
        <v>45</v>
      </c>
      <c r="U249" s="82"/>
    </row>
    <row r="250" spans="2:21">
      <c r="B250" s="75">
        <v>45778</v>
      </c>
      <c r="C250" t="s">
        <v>24</v>
      </c>
      <c r="D250">
        <v>0</v>
      </c>
      <c r="E250">
        <v>0</v>
      </c>
      <c r="F250">
        <v>0</v>
      </c>
      <c r="G250">
        <v>0</v>
      </c>
      <c r="H250">
        <v>810712.86126000003</v>
      </c>
      <c r="I250">
        <v>1089.66782427419</v>
      </c>
      <c r="J250">
        <v>1000.1304</v>
      </c>
      <c r="K250">
        <v>1150</v>
      </c>
      <c r="L250">
        <v>14819.1075501</v>
      </c>
      <c r="M250">
        <v>19.918155309274098</v>
      </c>
      <c r="N250">
        <v>0</v>
      </c>
      <c r="O250">
        <v>315.58132999999998</v>
      </c>
      <c r="P250">
        <v>130735.307059</v>
      </c>
      <c r="Q250">
        <v>175.71949873521501</v>
      </c>
      <c r="R250">
        <v>124.84173</v>
      </c>
      <c r="S250">
        <v>225.76166000000001</v>
      </c>
      <c r="T250" s="81" t="s">
        <v>45</v>
      </c>
      <c r="U250" s="82"/>
    </row>
    <row r="251" spans="2:21">
      <c r="B251" s="75">
        <v>45778</v>
      </c>
      <c r="C251" t="s">
        <v>23</v>
      </c>
      <c r="D251">
        <v>45288.807143999999</v>
      </c>
      <c r="E251">
        <v>60.872052612903197</v>
      </c>
      <c r="F251">
        <v>45.402664000000001</v>
      </c>
      <c r="G251">
        <v>72.740030000000004</v>
      </c>
      <c r="H251">
        <v>775860.09569999995</v>
      </c>
      <c r="I251">
        <v>1042.8227092741899</v>
      </c>
      <c r="J251">
        <v>1000.0323</v>
      </c>
      <c r="K251">
        <v>1205.5454</v>
      </c>
      <c r="L251">
        <v>192.11575513</v>
      </c>
      <c r="M251">
        <v>0.25822010098118198</v>
      </c>
      <c r="N251">
        <v>0</v>
      </c>
      <c r="O251">
        <v>67.477689999999996</v>
      </c>
      <c r="P251">
        <v>46084.581965999998</v>
      </c>
      <c r="Q251">
        <v>61.941642427419303</v>
      </c>
      <c r="R251">
        <v>49.143999999999998</v>
      </c>
      <c r="S251">
        <v>73.693306000000007</v>
      </c>
      <c r="T251" s="81" t="s">
        <v>45</v>
      </c>
      <c r="U251" s="82"/>
    </row>
    <row r="252" spans="2:21">
      <c r="B252" s="75">
        <v>45809</v>
      </c>
      <c r="C252" t="s">
        <v>24</v>
      </c>
      <c r="D252">
        <v>0</v>
      </c>
      <c r="E252">
        <v>0</v>
      </c>
      <c r="F252">
        <v>0</v>
      </c>
      <c r="G252">
        <v>0</v>
      </c>
      <c r="H252">
        <v>781645.63563999999</v>
      </c>
      <c r="I252">
        <v>1085.61893838888</v>
      </c>
      <c r="J252">
        <v>1000.9885</v>
      </c>
      <c r="K252">
        <v>1150</v>
      </c>
      <c r="L252">
        <v>33557.750952199996</v>
      </c>
      <c r="M252">
        <v>46.6079874336111</v>
      </c>
      <c r="N252">
        <v>0</v>
      </c>
      <c r="O252">
        <v>344.83264000000003</v>
      </c>
      <c r="P252">
        <v>133392.20581000001</v>
      </c>
      <c r="Q252">
        <v>185.26695251388799</v>
      </c>
      <c r="R252">
        <v>128.79481999999999</v>
      </c>
      <c r="S252">
        <v>243.47748000000001</v>
      </c>
      <c r="T252" s="81" t="s">
        <v>45</v>
      </c>
      <c r="U252" s="82"/>
    </row>
    <row r="253" spans="2:21">
      <c r="B253" s="75">
        <v>45809</v>
      </c>
      <c r="C253" t="s">
        <v>23</v>
      </c>
      <c r="D253">
        <v>48270.033635</v>
      </c>
      <c r="E253">
        <v>67.041713381944405</v>
      </c>
      <c r="F253">
        <v>47.235252000000003</v>
      </c>
      <c r="G253">
        <v>85.612909999999999</v>
      </c>
      <c r="H253">
        <v>748838.67637999996</v>
      </c>
      <c r="I253">
        <v>1040.05371719444</v>
      </c>
      <c r="J253">
        <v>1000.20276</v>
      </c>
      <c r="K253">
        <v>1143.3871999999999</v>
      </c>
      <c r="L253">
        <v>0</v>
      </c>
      <c r="M253">
        <v>0</v>
      </c>
      <c r="N253">
        <v>0</v>
      </c>
      <c r="O253">
        <v>0</v>
      </c>
      <c r="P253">
        <v>49702.672188999997</v>
      </c>
      <c r="Q253">
        <v>69.031489151388797</v>
      </c>
      <c r="R253">
        <v>50.677494000000003</v>
      </c>
      <c r="S253">
        <v>88.11936</v>
      </c>
      <c r="T253" s="81" t="s">
        <v>45</v>
      </c>
      <c r="U253" s="82"/>
    </row>
    <row r="254" spans="2:21">
      <c r="B254" s="75">
        <v>45839</v>
      </c>
      <c r="C254" t="s">
        <v>24</v>
      </c>
      <c r="D254">
        <v>0</v>
      </c>
      <c r="E254">
        <v>0</v>
      </c>
      <c r="F254">
        <v>0</v>
      </c>
      <c r="G254">
        <v>0</v>
      </c>
      <c r="H254">
        <v>805977.36115000001</v>
      </c>
      <c r="I254">
        <v>1083.3029047714999</v>
      </c>
      <c r="J254">
        <v>1001.2119</v>
      </c>
      <c r="K254">
        <v>1150</v>
      </c>
      <c r="L254">
        <v>1487.5567470000001</v>
      </c>
      <c r="M254">
        <v>1.9994042298387</v>
      </c>
      <c r="N254">
        <v>0</v>
      </c>
      <c r="O254">
        <v>78.716309999999993</v>
      </c>
      <c r="P254">
        <v>149252.16018000001</v>
      </c>
      <c r="Q254">
        <v>200.607742177419</v>
      </c>
      <c r="R254">
        <v>143.45177000000001</v>
      </c>
      <c r="S254">
        <v>255.02504999999999</v>
      </c>
      <c r="T254" s="81" t="s">
        <v>45</v>
      </c>
      <c r="U254" s="82"/>
    </row>
    <row r="255" spans="2:21">
      <c r="B255" s="75">
        <v>45839</v>
      </c>
      <c r="C255" t="s">
        <v>23</v>
      </c>
      <c r="D255">
        <v>55770.626453999997</v>
      </c>
      <c r="E255">
        <v>74.9605194274193</v>
      </c>
      <c r="F255">
        <v>54.308329999999998</v>
      </c>
      <c r="G255">
        <v>90.509513999999996</v>
      </c>
      <c r="H255">
        <v>777589.64893000002</v>
      </c>
      <c r="I255">
        <v>1045.1473775940799</v>
      </c>
      <c r="J255">
        <v>1000.48096</v>
      </c>
      <c r="K255">
        <v>1170.9036000000001</v>
      </c>
      <c r="L255">
        <v>0</v>
      </c>
      <c r="M255">
        <v>0</v>
      </c>
      <c r="N255">
        <v>0</v>
      </c>
      <c r="O255">
        <v>0</v>
      </c>
      <c r="P255">
        <v>57036.747625999997</v>
      </c>
      <c r="Q255">
        <v>76.662295196236499</v>
      </c>
      <c r="R255">
        <v>57.347003999999998</v>
      </c>
      <c r="S255">
        <v>93.111564999999999</v>
      </c>
      <c r="T255" s="81" t="s">
        <v>45</v>
      </c>
      <c r="U255" s="82"/>
    </row>
    <row r="256" spans="2:21">
      <c r="B256" s="75">
        <v>45870</v>
      </c>
      <c r="C256" t="s">
        <v>24</v>
      </c>
      <c r="D256">
        <v>0</v>
      </c>
      <c r="E256">
        <v>0</v>
      </c>
      <c r="F256">
        <v>0</v>
      </c>
      <c r="G256">
        <v>0</v>
      </c>
      <c r="H256">
        <v>809484.53640999994</v>
      </c>
      <c r="I256">
        <v>1088.01685001344</v>
      </c>
      <c r="J256">
        <v>1000.04224</v>
      </c>
      <c r="K256">
        <v>1150</v>
      </c>
      <c r="L256">
        <v>218.992097</v>
      </c>
      <c r="M256">
        <v>0.29434421639784902</v>
      </c>
      <c r="N256">
        <v>0</v>
      </c>
      <c r="O256">
        <v>115.43979</v>
      </c>
      <c r="P256">
        <v>147543.32370000001</v>
      </c>
      <c r="Q256">
        <v>198.310918951612</v>
      </c>
      <c r="R256">
        <v>141.83151000000001</v>
      </c>
      <c r="S256">
        <v>254.84612999999999</v>
      </c>
      <c r="T256" s="81" t="s">
        <v>45</v>
      </c>
      <c r="U256" s="82"/>
    </row>
    <row r="257" spans="2:21">
      <c r="B257" s="75">
        <v>45870</v>
      </c>
      <c r="C257" t="s">
        <v>23</v>
      </c>
      <c r="D257">
        <v>58088.537950999998</v>
      </c>
      <c r="E257">
        <v>78.075991869623607</v>
      </c>
      <c r="F257">
        <v>64.746530000000007</v>
      </c>
      <c r="G257">
        <v>89.465450000000004</v>
      </c>
      <c r="H257">
        <v>782586.87092000002</v>
      </c>
      <c r="I257">
        <v>1051.8640738172001</v>
      </c>
      <c r="J257">
        <v>1000.1079</v>
      </c>
      <c r="K257">
        <v>1186.4933000000001</v>
      </c>
      <c r="L257">
        <v>0</v>
      </c>
      <c r="M257">
        <v>0</v>
      </c>
      <c r="N257">
        <v>0</v>
      </c>
      <c r="O257">
        <v>0</v>
      </c>
      <c r="P257">
        <v>59203.037183</v>
      </c>
      <c r="Q257">
        <v>79.573974708333296</v>
      </c>
      <c r="R257">
        <v>66.264786000000001</v>
      </c>
      <c r="S257">
        <v>92.399559999999994</v>
      </c>
      <c r="T257" s="81" t="s">
        <v>45</v>
      </c>
      <c r="U257" s="82"/>
    </row>
    <row r="258" spans="2:21">
      <c r="B258" s="75">
        <v>45901</v>
      </c>
      <c r="C258" t="s">
        <v>24</v>
      </c>
      <c r="D258">
        <v>0</v>
      </c>
      <c r="E258">
        <v>0</v>
      </c>
      <c r="F258">
        <v>0</v>
      </c>
      <c r="G258">
        <v>0</v>
      </c>
      <c r="H258">
        <v>788486.29535999999</v>
      </c>
      <c r="I258">
        <v>1095.1198546666601</v>
      </c>
      <c r="J258">
        <v>1000.1521</v>
      </c>
      <c r="K258">
        <v>1150</v>
      </c>
      <c r="L258">
        <v>3020.3537216999998</v>
      </c>
      <c r="M258">
        <v>4.1949357245833303</v>
      </c>
      <c r="N258">
        <v>0</v>
      </c>
      <c r="O258">
        <v>187.27457000000001</v>
      </c>
      <c r="P258">
        <v>131481.15929000001</v>
      </c>
      <c r="Q258">
        <v>182.61272123611101</v>
      </c>
      <c r="R258">
        <v>129.69882000000001</v>
      </c>
      <c r="S258">
        <v>241.97246000000001</v>
      </c>
      <c r="T258" s="81" t="s">
        <v>45</v>
      </c>
      <c r="U258" s="82"/>
    </row>
    <row r="259" spans="2:21">
      <c r="B259" s="75">
        <v>45901</v>
      </c>
      <c r="C259" t="s">
        <v>23</v>
      </c>
      <c r="D259">
        <v>54972.052404000002</v>
      </c>
      <c r="E259">
        <v>76.350072783333303</v>
      </c>
      <c r="F259">
        <v>61.990603999999998</v>
      </c>
      <c r="G259">
        <v>88.802620000000005</v>
      </c>
      <c r="H259">
        <v>755139.15112000005</v>
      </c>
      <c r="I259">
        <v>1048.8043765555501</v>
      </c>
      <c r="J259">
        <v>1000.2344000000001</v>
      </c>
      <c r="K259">
        <v>1196.5696</v>
      </c>
      <c r="L259">
        <v>0</v>
      </c>
      <c r="M259">
        <v>0</v>
      </c>
      <c r="N259">
        <v>0</v>
      </c>
      <c r="O259">
        <v>0</v>
      </c>
      <c r="P259">
        <v>55476.304156999999</v>
      </c>
      <c r="Q259">
        <v>77.0504224402777</v>
      </c>
      <c r="R259">
        <v>63.946339999999999</v>
      </c>
      <c r="S259">
        <v>89.352189999999993</v>
      </c>
      <c r="T259" s="81" t="s">
        <v>45</v>
      </c>
      <c r="U259" s="82"/>
    </row>
    <row r="260" spans="2:21">
      <c r="B260" s="75">
        <v>45931</v>
      </c>
      <c r="C260" t="s">
        <v>24</v>
      </c>
      <c r="D260">
        <v>0</v>
      </c>
      <c r="E260">
        <v>0</v>
      </c>
      <c r="F260">
        <v>0</v>
      </c>
      <c r="G260">
        <v>0</v>
      </c>
      <c r="H260">
        <v>818662.83239999996</v>
      </c>
      <c r="I260">
        <v>1100.35326935483</v>
      </c>
      <c r="J260">
        <v>1000.0293</v>
      </c>
      <c r="K260">
        <v>1150</v>
      </c>
      <c r="L260">
        <v>9131.2916719599998</v>
      </c>
      <c r="M260">
        <v>12.273241494569801</v>
      </c>
      <c r="N260">
        <v>0</v>
      </c>
      <c r="O260">
        <v>255.98544000000001</v>
      </c>
      <c r="P260">
        <v>127344.678535</v>
      </c>
      <c r="Q260">
        <v>171.16220233198899</v>
      </c>
      <c r="R260">
        <v>121.83575999999999</v>
      </c>
      <c r="S260">
        <v>230.62375</v>
      </c>
      <c r="T260" s="81" t="s">
        <v>45</v>
      </c>
      <c r="U260" s="82"/>
    </row>
    <row r="261" spans="2:21">
      <c r="B261" s="75">
        <v>45931</v>
      </c>
      <c r="C261" t="s">
        <v>23</v>
      </c>
      <c r="D261">
        <v>56224.155255999998</v>
      </c>
      <c r="E261">
        <v>75.570101150537596</v>
      </c>
      <c r="F261">
        <v>62.875027000000003</v>
      </c>
      <c r="G261">
        <v>88.333060000000003</v>
      </c>
      <c r="H261">
        <v>781960.56723000004</v>
      </c>
      <c r="I261">
        <v>1051.0222677822501</v>
      </c>
      <c r="J261">
        <v>1000.2446</v>
      </c>
      <c r="K261">
        <v>1225</v>
      </c>
      <c r="L261">
        <v>0</v>
      </c>
      <c r="M261">
        <v>0</v>
      </c>
      <c r="N261">
        <v>0</v>
      </c>
      <c r="O261">
        <v>0</v>
      </c>
      <c r="P261">
        <v>56872.357034000001</v>
      </c>
      <c r="Q261">
        <v>76.441340099462295</v>
      </c>
      <c r="R261">
        <v>64.793379999999999</v>
      </c>
      <c r="S261">
        <v>88.705830000000006</v>
      </c>
      <c r="T261" s="81" t="s">
        <v>45</v>
      </c>
      <c r="U261" s="82"/>
    </row>
    <row r="262" spans="2:21">
      <c r="B262" s="75">
        <v>45962</v>
      </c>
      <c r="C262" t="s">
        <v>24</v>
      </c>
      <c r="D262">
        <v>0</v>
      </c>
      <c r="E262">
        <v>0</v>
      </c>
      <c r="F262">
        <v>0</v>
      </c>
      <c r="G262">
        <v>0</v>
      </c>
      <c r="H262">
        <v>782812.62450999999</v>
      </c>
      <c r="I262">
        <v>1087.2397562638801</v>
      </c>
      <c r="J262">
        <v>1000.02124</v>
      </c>
      <c r="K262">
        <v>1150</v>
      </c>
      <c r="L262">
        <v>59065.554136400002</v>
      </c>
      <c r="M262">
        <v>82.035491856111094</v>
      </c>
      <c r="N262">
        <v>0</v>
      </c>
      <c r="O262">
        <v>338.09512000000001</v>
      </c>
      <c r="P262">
        <v>120142.44228</v>
      </c>
      <c r="Q262">
        <v>166.864503166666</v>
      </c>
      <c r="R262">
        <v>129.85158000000001</v>
      </c>
      <c r="S262">
        <v>205.35160999999999</v>
      </c>
      <c r="T262" s="81" t="s">
        <v>45</v>
      </c>
      <c r="U262" s="82"/>
    </row>
    <row r="263" spans="2:21">
      <c r="B263" s="75">
        <v>45962</v>
      </c>
      <c r="C263" t="s">
        <v>23</v>
      </c>
      <c r="D263">
        <v>57814.908366000003</v>
      </c>
      <c r="E263">
        <v>80.298483841666595</v>
      </c>
      <c r="F263">
        <v>68.207239999999999</v>
      </c>
      <c r="G263">
        <v>92.082520000000002</v>
      </c>
      <c r="H263">
        <v>757660.24546999997</v>
      </c>
      <c r="I263">
        <v>1052.30589648611</v>
      </c>
      <c r="J263">
        <v>1000.0998499999999</v>
      </c>
      <c r="K263">
        <v>1225</v>
      </c>
      <c r="L263">
        <v>0</v>
      </c>
      <c r="M263">
        <v>0</v>
      </c>
      <c r="N263">
        <v>0</v>
      </c>
      <c r="O263">
        <v>0</v>
      </c>
      <c r="P263">
        <v>56716.261145999997</v>
      </c>
      <c r="Q263">
        <v>78.772584925000004</v>
      </c>
      <c r="R263">
        <v>68.244579999999999</v>
      </c>
      <c r="S263">
        <v>91.384039999999999</v>
      </c>
      <c r="T263" s="81" t="s">
        <v>45</v>
      </c>
      <c r="U263" s="82"/>
    </row>
    <row r="264" spans="2:21">
      <c r="B264" s="75">
        <v>45992</v>
      </c>
      <c r="C264" t="s">
        <v>24</v>
      </c>
      <c r="D264">
        <v>0</v>
      </c>
      <c r="E264">
        <v>0</v>
      </c>
      <c r="F264">
        <v>0</v>
      </c>
      <c r="G264">
        <v>0</v>
      </c>
      <c r="H264">
        <v>805998.21524000005</v>
      </c>
      <c r="I264">
        <v>1083.3309344623599</v>
      </c>
      <c r="J264">
        <v>1000.0488</v>
      </c>
      <c r="K264">
        <v>1150</v>
      </c>
      <c r="L264">
        <v>11274.523557500001</v>
      </c>
      <c r="M264">
        <v>15.1539295127688</v>
      </c>
      <c r="N264">
        <v>0</v>
      </c>
      <c r="O264">
        <v>301.43277</v>
      </c>
      <c r="P264">
        <v>137247.54011</v>
      </c>
      <c r="Q264">
        <v>184.47250014784899</v>
      </c>
      <c r="R264">
        <v>146.58322000000001</v>
      </c>
      <c r="S264">
        <v>221.72234</v>
      </c>
      <c r="T264" s="81" t="s">
        <v>45</v>
      </c>
      <c r="U264" s="82"/>
    </row>
    <row r="265" spans="2:21">
      <c r="B265" s="75">
        <v>45992</v>
      </c>
      <c r="C265" t="s">
        <v>23</v>
      </c>
      <c r="D265">
        <v>63649.050344000003</v>
      </c>
      <c r="E265">
        <v>85.549798849462306</v>
      </c>
      <c r="F265">
        <v>73.719549999999998</v>
      </c>
      <c r="G265">
        <v>96.130489999999995</v>
      </c>
      <c r="H265">
        <v>785257.49832000001</v>
      </c>
      <c r="I265">
        <v>1055.4536267741901</v>
      </c>
      <c r="J265">
        <v>1000.2682</v>
      </c>
      <c r="K265">
        <v>1225</v>
      </c>
      <c r="L265">
        <v>0</v>
      </c>
      <c r="M265">
        <v>0</v>
      </c>
      <c r="N265">
        <v>0</v>
      </c>
      <c r="O265">
        <v>0</v>
      </c>
      <c r="P265">
        <v>62531.975106999998</v>
      </c>
      <c r="Q265">
        <v>84.048353638440801</v>
      </c>
      <c r="R265">
        <v>73.719549999999998</v>
      </c>
      <c r="S265">
        <v>95.785965000000004</v>
      </c>
      <c r="T265" s="81" t="s">
        <v>45</v>
      </c>
      <c r="U265" s="82"/>
    </row>
    <row r="266" spans="2:21">
      <c r="B266" s="75">
        <v>46023</v>
      </c>
      <c r="C266" t="s">
        <v>24</v>
      </c>
      <c r="D266">
        <v>0</v>
      </c>
      <c r="E266">
        <v>0</v>
      </c>
      <c r="F266">
        <v>0</v>
      </c>
      <c r="G266">
        <v>0</v>
      </c>
      <c r="H266">
        <v>806726.40040000004</v>
      </c>
      <c r="I266">
        <v>1084.3096779569801</v>
      </c>
      <c r="J266">
        <v>1000.193</v>
      </c>
      <c r="K266">
        <v>1150</v>
      </c>
      <c r="L266">
        <v>2707.4754868</v>
      </c>
      <c r="M266">
        <v>3.63907995537634</v>
      </c>
      <c r="N266">
        <v>0</v>
      </c>
      <c r="O266">
        <v>141.04195999999999</v>
      </c>
      <c r="P266">
        <v>138891.57483999999</v>
      </c>
      <c r="Q266">
        <v>186.68222424731101</v>
      </c>
      <c r="R266">
        <v>151.41838000000001</v>
      </c>
      <c r="S266">
        <v>219.67840000000001</v>
      </c>
      <c r="T266" s="81" t="s">
        <v>45</v>
      </c>
      <c r="U266" s="82"/>
    </row>
    <row r="267" spans="2:21">
      <c r="B267" s="75">
        <v>46023</v>
      </c>
      <c r="C267" t="s">
        <v>23</v>
      </c>
      <c r="D267">
        <v>58859.390866000002</v>
      </c>
      <c r="E267">
        <v>79.112084497311798</v>
      </c>
      <c r="F267">
        <v>42.661053000000003</v>
      </c>
      <c r="G267">
        <v>101.82787999999999</v>
      </c>
      <c r="H267">
        <v>793823.25361999997</v>
      </c>
      <c r="I267">
        <v>1066.96673873655</v>
      </c>
      <c r="J267">
        <v>1000.25024</v>
      </c>
      <c r="K267">
        <v>1225</v>
      </c>
      <c r="L267">
        <v>0</v>
      </c>
      <c r="M267">
        <v>0</v>
      </c>
      <c r="N267">
        <v>0</v>
      </c>
      <c r="O267">
        <v>0</v>
      </c>
      <c r="P267">
        <v>62907.503644999997</v>
      </c>
      <c r="Q267">
        <v>84.553096297042998</v>
      </c>
      <c r="R267">
        <v>70.716200000000001</v>
      </c>
      <c r="S267">
        <v>99.362409999999997</v>
      </c>
      <c r="T267" s="81" t="s">
        <v>45</v>
      </c>
      <c r="U267" s="82"/>
    </row>
    <row r="268" spans="2:21">
      <c r="B268" s="75">
        <v>46054</v>
      </c>
      <c r="C268" t="s">
        <v>24</v>
      </c>
      <c r="D268">
        <v>0</v>
      </c>
      <c r="E268">
        <v>0</v>
      </c>
      <c r="F268">
        <v>0</v>
      </c>
      <c r="G268">
        <v>0</v>
      </c>
      <c r="H268">
        <v>732973.50300999999</v>
      </c>
      <c r="I268">
        <v>1090.73437947916</v>
      </c>
      <c r="J268">
        <v>1000.1819</v>
      </c>
      <c r="K268">
        <v>1150</v>
      </c>
      <c r="L268">
        <v>712.87754299999995</v>
      </c>
      <c r="M268">
        <v>1.0608296770833301</v>
      </c>
      <c r="N268">
        <v>0</v>
      </c>
      <c r="O268">
        <v>103.52176</v>
      </c>
      <c r="P268">
        <v>124950.6774</v>
      </c>
      <c r="Q268">
        <v>185.93850803571399</v>
      </c>
      <c r="R268">
        <v>150.31729000000001</v>
      </c>
      <c r="S268">
        <v>234.37689</v>
      </c>
      <c r="T268" s="81" t="s">
        <v>45</v>
      </c>
      <c r="U268" s="82"/>
    </row>
    <row r="269" spans="2:21">
      <c r="B269" s="75">
        <v>46054</v>
      </c>
      <c r="C269" t="s">
        <v>23</v>
      </c>
      <c r="D269">
        <v>50970.695207999997</v>
      </c>
      <c r="E269">
        <v>75.849248821428503</v>
      </c>
      <c r="F269">
        <v>37.521296999999997</v>
      </c>
      <c r="G269">
        <v>97.051599999999993</v>
      </c>
      <c r="H269">
        <v>712029.77376999997</v>
      </c>
      <c r="I269">
        <v>1059.5681157291599</v>
      </c>
      <c r="J269">
        <v>1000.718</v>
      </c>
      <c r="K269">
        <v>1225</v>
      </c>
      <c r="L269">
        <v>0</v>
      </c>
      <c r="M269">
        <v>0</v>
      </c>
      <c r="N269">
        <v>0</v>
      </c>
      <c r="O269">
        <v>0</v>
      </c>
      <c r="P269">
        <v>56039.897283999999</v>
      </c>
      <c r="Q269">
        <v>83.392704291666604</v>
      </c>
      <c r="R269">
        <v>72.249534999999995</v>
      </c>
      <c r="S269">
        <v>96.402889999999999</v>
      </c>
      <c r="T269" s="81" t="s">
        <v>45</v>
      </c>
      <c r="U269" s="82"/>
    </row>
    <row r="270" spans="2:21">
      <c r="B270" s="75">
        <v>46082</v>
      </c>
      <c r="C270" t="s">
        <v>24</v>
      </c>
      <c r="D270">
        <v>0</v>
      </c>
      <c r="E270">
        <v>0</v>
      </c>
      <c r="F270">
        <v>0</v>
      </c>
      <c r="G270">
        <v>0</v>
      </c>
      <c r="H270">
        <v>815478.23979000002</v>
      </c>
      <c r="I270">
        <v>1096.0729029435399</v>
      </c>
      <c r="J270">
        <v>1000.0204</v>
      </c>
      <c r="K270">
        <v>1150</v>
      </c>
      <c r="L270">
        <v>23328.809343500001</v>
      </c>
      <c r="M270">
        <v>31.355926536962301</v>
      </c>
      <c r="N270">
        <v>0</v>
      </c>
      <c r="O270">
        <v>326.48705999999999</v>
      </c>
      <c r="P270">
        <v>128067.360071</v>
      </c>
      <c r="Q270">
        <v>172.13354848252601</v>
      </c>
      <c r="R270">
        <v>125.60422</v>
      </c>
      <c r="S270">
        <v>235.39590000000001</v>
      </c>
      <c r="T270" s="81" t="s">
        <v>45</v>
      </c>
      <c r="U270" s="82"/>
    </row>
    <row r="271" spans="2:21">
      <c r="B271" s="75">
        <v>46082</v>
      </c>
      <c r="C271" t="s">
        <v>23</v>
      </c>
      <c r="D271">
        <v>53178.256163999999</v>
      </c>
      <c r="E271">
        <v>71.476150758064506</v>
      </c>
      <c r="F271">
        <v>49.855347000000002</v>
      </c>
      <c r="G271">
        <v>92.310683999999995</v>
      </c>
      <c r="H271">
        <v>786584.63474000001</v>
      </c>
      <c r="I271">
        <v>1057.2374122849401</v>
      </c>
      <c r="J271">
        <v>1000.33984</v>
      </c>
      <c r="K271">
        <v>1225</v>
      </c>
      <c r="L271">
        <v>1319.9520924999999</v>
      </c>
      <c r="M271">
        <v>1.77412915658602</v>
      </c>
      <c r="N271">
        <v>0</v>
      </c>
      <c r="O271">
        <v>165.99252000000001</v>
      </c>
      <c r="P271">
        <v>53171.159241000001</v>
      </c>
      <c r="Q271">
        <v>71.466611883064502</v>
      </c>
      <c r="R271">
        <v>51.239581999999999</v>
      </c>
      <c r="S271">
        <v>93.955399999999997</v>
      </c>
      <c r="T271" s="81" t="s">
        <v>45</v>
      </c>
      <c r="U271" s="82"/>
    </row>
    <row r="272" spans="2:21">
      <c r="B272" s="75">
        <v>46113</v>
      </c>
      <c r="C272" t="s">
        <v>24</v>
      </c>
      <c r="D272">
        <v>0</v>
      </c>
      <c r="E272">
        <v>0</v>
      </c>
      <c r="F272">
        <v>0</v>
      </c>
      <c r="G272">
        <v>0</v>
      </c>
      <c r="H272">
        <v>785120.88656000001</v>
      </c>
      <c r="I272">
        <v>1090.44567577777</v>
      </c>
      <c r="J272">
        <v>1000.00354</v>
      </c>
      <c r="K272">
        <v>1150</v>
      </c>
      <c r="L272">
        <v>38276.631892340003</v>
      </c>
      <c r="M272">
        <v>53.161988739361099</v>
      </c>
      <c r="N272">
        <v>0</v>
      </c>
      <c r="O272">
        <v>378.80590000000001</v>
      </c>
      <c r="P272">
        <v>120597.24722999999</v>
      </c>
      <c r="Q272">
        <v>167.496176708333</v>
      </c>
      <c r="R272">
        <v>120.85907</v>
      </c>
      <c r="S272">
        <v>210.66649000000001</v>
      </c>
      <c r="T272" s="81" t="s">
        <v>45</v>
      </c>
      <c r="U272" s="82"/>
    </row>
    <row r="273" spans="2:21">
      <c r="B273" s="75">
        <v>46113</v>
      </c>
      <c r="C273" t="s">
        <v>23</v>
      </c>
      <c r="D273">
        <v>49578.621298999999</v>
      </c>
      <c r="E273">
        <v>68.859196248611099</v>
      </c>
      <c r="F273">
        <v>47.956977999999999</v>
      </c>
      <c r="G273">
        <v>88.434030000000007</v>
      </c>
      <c r="H273">
        <v>755800.18952999997</v>
      </c>
      <c r="I273">
        <v>1049.7224854583301</v>
      </c>
      <c r="J273">
        <v>1000.0193</v>
      </c>
      <c r="K273">
        <v>1225</v>
      </c>
      <c r="L273">
        <v>106.411556</v>
      </c>
      <c r="M273">
        <v>0.147793827777777</v>
      </c>
      <c r="N273">
        <v>0</v>
      </c>
      <c r="O273">
        <v>42.003279999999997</v>
      </c>
      <c r="P273">
        <v>49885.539764000001</v>
      </c>
      <c r="Q273">
        <v>69.285471894444399</v>
      </c>
      <c r="R273">
        <v>49.29945</v>
      </c>
      <c r="S273">
        <v>90.172319999999999</v>
      </c>
      <c r="T273" s="81" t="s">
        <v>45</v>
      </c>
      <c r="U273" s="82"/>
    </row>
    <row r="274" spans="2:21">
      <c r="B274" s="75">
        <v>46143</v>
      </c>
      <c r="C274" t="s">
        <v>24</v>
      </c>
      <c r="D274">
        <v>0</v>
      </c>
      <c r="E274">
        <v>0</v>
      </c>
      <c r="F274">
        <v>0</v>
      </c>
      <c r="G274">
        <v>0</v>
      </c>
      <c r="H274">
        <v>810772.59664999996</v>
      </c>
      <c r="I274">
        <v>1089.74811377688</v>
      </c>
      <c r="J274">
        <v>1000.00183</v>
      </c>
      <c r="K274">
        <v>1150</v>
      </c>
      <c r="L274">
        <v>14222.757074200001</v>
      </c>
      <c r="M274">
        <v>19.116608970698898</v>
      </c>
      <c r="N274">
        <v>0</v>
      </c>
      <c r="O274">
        <v>297.63632000000001</v>
      </c>
      <c r="P274">
        <v>130148.943816</v>
      </c>
      <c r="Q274">
        <v>174.93137609677399</v>
      </c>
      <c r="R274">
        <v>123.891205</v>
      </c>
      <c r="S274">
        <v>227.02757</v>
      </c>
      <c r="T274" s="81" t="s">
        <v>45</v>
      </c>
      <c r="U274" s="82"/>
    </row>
    <row r="275" spans="2:21">
      <c r="B275" s="75">
        <v>46143</v>
      </c>
      <c r="C275" t="s">
        <v>23</v>
      </c>
      <c r="D275">
        <v>45427.494369</v>
      </c>
      <c r="E275">
        <v>61.058460173386997</v>
      </c>
      <c r="F275">
        <v>46.247055000000003</v>
      </c>
      <c r="G275">
        <v>73.842606000000004</v>
      </c>
      <c r="H275">
        <v>775089.65694999998</v>
      </c>
      <c r="I275">
        <v>1041.7871733198899</v>
      </c>
      <c r="J275">
        <v>1000.0414</v>
      </c>
      <c r="K275">
        <v>1204.596</v>
      </c>
      <c r="L275">
        <v>50.787093400000003</v>
      </c>
      <c r="M275">
        <v>6.8262222311827894E-2</v>
      </c>
      <c r="N275">
        <v>0</v>
      </c>
      <c r="O275">
        <v>20.948734000000002</v>
      </c>
      <c r="P275">
        <v>46237.586780999998</v>
      </c>
      <c r="Q275">
        <v>62.147294060483802</v>
      </c>
      <c r="R275">
        <v>49.859515999999999</v>
      </c>
      <c r="S275">
        <v>74.907449999999997</v>
      </c>
      <c r="T275" s="81" t="s">
        <v>45</v>
      </c>
      <c r="U275" s="82"/>
    </row>
    <row r="276" spans="2:21">
      <c r="B276" s="75">
        <v>46174</v>
      </c>
      <c r="C276" t="s">
        <v>24</v>
      </c>
      <c r="D276">
        <v>0</v>
      </c>
      <c r="E276">
        <v>0</v>
      </c>
      <c r="F276">
        <v>0</v>
      </c>
      <c r="G276">
        <v>0</v>
      </c>
      <c r="H276">
        <v>781798.09719</v>
      </c>
      <c r="I276">
        <v>1085.83069054166</v>
      </c>
      <c r="J276">
        <v>1000.1459</v>
      </c>
      <c r="K276">
        <v>1150</v>
      </c>
      <c r="L276">
        <v>33062.990978000002</v>
      </c>
      <c r="M276">
        <v>45.920820802777698</v>
      </c>
      <c r="N276">
        <v>0</v>
      </c>
      <c r="O276">
        <v>349.6438</v>
      </c>
      <c r="P276">
        <v>133898.22927000001</v>
      </c>
      <c r="Q276">
        <v>185.96976287499999</v>
      </c>
      <c r="R276">
        <v>129.84875</v>
      </c>
      <c r="S276">
        <v>244.28134</v>
      </c>
      <c r="T276" s="81" t="s">
        <v>45</v>
      </c>
      <c r="U276" s="82"/>
    </row>
    <row r="277" spans="2:21">
      <c r="B277" s="75">
        <v>46174</v>
      </c>
      <c r="C277" t="s">
        <v>23</v>
      </c>
      <c r="D277">
        <v>42429.2188455</v>
      </c>
      <c r="E277">
        <v>58.929470618750003</v>
      </c>
      <c r="F277">
        <v>15.8028145</v>
      </c>
      <c r="G277">
        <v>85.536420000000007</v>
      </c>
      <c r="H277">
        <v>749321.87023999996</v>
      </c>
      <c r="I277">
        <v>1040.7248197777701</v>
      </c>
      <c r="J277">
        <v>1000.10565</v>
      </c>
      <c r="K277">
        <v>1143.5630000000001</v>
      </c>
      <c r="L277">
        <v>0</v>
      </c>
      <c r="M277">
        <v>0</v>
      </c>
      <c r="N277">
        <v>0</v>
      </c>
      <c r="O277">
        <v>0</v>
      </c>
      <c r="P277">
        <v>50120.949431000001</v>
      </c>
      <c r="Q277">
        <v>69.612429765277696</v>
      </c>
      <c r="R277">
        <v>49.97193</v>
      </c>
      <c r="S277">
        <v>87.918610000000001</v>
      </c>
      <c r="T277" s="81" t="s">
        <v>45</v>
      </c>
      <c r="U277" s="82"/>
    </row>
    <row r="278" spans="2:21">
      <c r="B278" s="75">
        <v>46204</v>
      </c>
      <c r="C278" t="s">
        <v>24</v>
      </c>
      <c r="D278">
        <v>0</v>
      </c>
      <c r="E278">
        <v>0</v>
      </c>
      <c r="F278">
        <v>0</v>
      </c>
      <c r="G278">
        <v>0</v>
      </c>
      <c r="H278">
        <v>806237.80379000003</v>
      </c>
      <c r="I278">
        <v>1083.6529620833301</v>
      </c>
      <c r="J278">
        <v>1000.05054</v>
      </c>
      <c r="K278">
        <v>1150</v>
      </c>
      <c r="L278">
        <v>1364.0566140000001</v>
      </c>
      <c r="M278">
        <v>1.83340942741935</v>
      </c>
      <c r="N278">
        <v>0</v>
      </c>
      <c r="O278">
        <v>78.036315999999999</v>
      </c>
      <c r="P278">
        <v>149645.94628999999</v>
      </c>
      <c r="Q278">
        <v>201.13702458333299</v>
      </c>
      <c r="R278">
        <v>144.03568000000001</v>
      </c>
      <c r="S278">
        <v>258.45657</v>
      </c>
      <c r="T278" s="81" t="s">
        <v>45</v>
      </c>
      <c r="U278" s="82"/>
    </row>
    <row r="279" spans="2:21">
      <c r="B279" s="75">
        <v>46204</v>
      </c>
      <c r="C279" t="s">
        <v>23</v>
      </c>
      <c r="D279">
        <v>49320.912100000001</v>
      </c>
      <c r="E279">
        <v>66.291548521505305</v>
      </c>
      <c r="F279">
        <v>27.371067</v>
      </c>
      <c r="G279">
        <v>89.95196</v>
      </c>
      <c r="H279">
        <v>778105.17741999996</v>
      </c>
      <c r="I279">
        <v>1045.84029223118</v>
      </c>
      <c r="J279">
        <v>1000.0946</v>
      </c>
      <c r="K279">
        <v>1175.4413999999999</v>
      </c>
      <c r="L279">
        <v>0</v>
      </c>
      <c r="M279">
        <v>0</v>
      </c>
      <c r="N279">
        <v>0</v>
      </c>
      <c r="O279">
        <v>0</v>
      </c>
      <c r="P279">
        <v>57164.317057</v>
      </c>
      <c r="Q279">
        <v>76.833759485214998</v>
      </c>
      <c r="R279">
        <v>56.856518000000001</v>
      </c>
      <c r="S279">
        <v>91.900959999999998</v>
      </c>
      <c r="T279" s="81" t="s">
        <v>45</v>
      </c>
      <c r="U279" s="82"/>
    </row>
    <row r="280" spans="2:21">
      <c r="B280" s="75">
        <v>46235</v>
      </c>
      <c r="C280" t="s">
        <v>24</v>
      </c>
      <c r="D280">
        <v>0</v>
      </c>
      <c r="E280">
        <v>0</v>
      </c>
      <c r="F280">
        <v>0</v>
      </c>
      <c r="G280">
        <v>0</v>
      </c>
      <c r="H280">
        <v>810271.75049000001</v>
      </c>
      <c r="I280">
        <v>1089.0749334543</v>
      </c>
      <c r="J280">
        <v>1000.7324</v>
      </c>
      <c r="K280">
        <v>1150</v>
      </c>
      <c r="L280">
        <v>1711.8553583999999</v>
      </c>
      <c r="M280">
        <v>2.3008808580645099</v>
      </c>
      <c r="N280">
        <v>0</v>
      </c>
      <c r="O280">
        <v>160.88864000000001</v>
      </c>
      <c r="P280">
        <v>147874.58932</v>
      </c>
      <c r="Q280">
        <v>198.75616844085999</v>
      </c>
      <c r="R280">
        <v>136.77087</v>
      </c>
      <c r="S280">
        <v>254.51263</v>
      </c>
      <c r="T280" s="81" t="s">
        <v>45</v>
      </c>
      <c r="U280" s="82"/>
    </row>
    <row r="281" spans="2:21">
      <c r="B281" s="75">
        <v>46235</v>
      </c>
      <c r="C281" t="s">
        <v>23</v>
      </c>
      <c r="D281">
        <v>52136.744710999999</v>
      </c>
      <c r="E281">
        <v>70.0762697728494</v>
      </c>
      <c r="F281">
        <v>33.817520000000002</v>
      </c>
      <c r="G281">
        <v>89.725364999999996</v>
      </c>
      <c r="H281">
        <v>783247.88708000001</v>
      </c>
      <c r="I281">
        <v>1052.75253639784</v>
      </c>
      <c r="J281">
        <v>1000.2499</v>
      </c>
      <c r="K281">
        <v>1184.8761999999999</v>
      </c>
      <c r="L281">
        <v>0</v>
      </c>
      <c r="M281">
        <v>0</v>
      </c>
      <c r="N281">
        <v>0</v>
      </c>
      <c r="O281">
        <v>0</v>
      </c>
      <c r="P281">
        <v>59236.161838</v>
      </c>
      <c r="Q281">
        <v>79.618497094085996</v>
      </c>
      <c r="R281">
        <v>66.728133999999997</v>
      </c>
      <c r="S281">
        <v>94.001739999999998</v>
      </c>
      <c r="T281" s="81" t="s">
        <v>45</v>
      </c>
      <c r="U281" s="82"/>
    </row>
    <row r="282" spans="2:21">
      <c r="B282" s="75">
        <v>46266</v>
      </c>
      <c r="C282" t="s">
        <v>24</v>
      </c>
      <c r="D282">
        <v>0</v>
      </c>
      <c r="E282">
        <v>0</v>
      </c>
      <c r="F282">
        <v>0</v>
      </c>
      <c r="G282">
        <v>0</v>
      </c>
      <c r="H282">
        <v>788213.87427000003</v>
      </c>
      <c r="I282">
        <v>1094.74149204166</v>
      </c>
      <c r="J282">
        <v>1000.0425</v>
      </c>
      <c r="K282">
        <v>1150</v>
      </c>
      <c r="L282">
        <v>5362.2272505600004</v>
      </c>
      <c r="M282">
        <v>7.4475378479999996</v>
      </c>
      <c r="N282">
        <v>0</v>
      </c>
      <c r="O282">
        <v>177.18343999999999</v>
      </c>
      <c r="P282">
        <v>130345.197226</v>
      </c>
      <c r="Q282">
        <v>181.03499614722199</v>
      </c>
      <c r="R282">
        <v>126.22298000000001</v>
      </c>
      <c r="S282">
        <v>239.30958999999999</v>
      </c>
      <c r="T282" s="81" t="s">
        <v>45</v>
      </c>
      <c r="U282" s="82"/>
    </row>
    <row r="283" spans="2:21">
      <c r="B283" s="75">
        <v>46266</v>
      </c>
      <c r="C283" t="s">
        <v>23</v>
      </c>
      <c r="D283">
        <v>55022.686694999997</v>
      </c>
      <c r="E283">
        <v>76.420398187499998</v>
      </c>
      <c r="F283">
        <v>62.663975000000001</v>
      </c>
      <c r="G283">
        <v>88.514754999999994</v>
      </c>
      <c r="H283">
        <v>754677.13995999994</v>
      </c>
      <c r="I283">
        <v>1048.16269438888</v>
      </c>
      <c r="J283">
        <v>1000.1759</v>
      </c>
      <c r="K283">
        <v>1195.7842000000001</v>
      </c>
      <c r="L283">
        <v>0</v>
      </c>
      <c r="M283">
        <v>0</v>
      </c>
      <c r="N283">
        <v>0</v>
      </c>
      <c r="O283">
        <v>0</v>
      </c>
      <c r="P283">
        <v>55539.072937999998</v>
      </c>
      <c r="Q283">
        <v>77.137601302777696</v>
      </c>
      <c r="R283">
        <v>64.313866000000004</v>
      </c>
      <c r="S283">
        <v>90.050094999999999</v>
      </c>
      <c r="T283" s="81" t="s">
        <v>45</v>
      </c>
      <c r="U283" s="82"/>
    </row>
    <row r="284" spans="2:21">
      <c r="B284" s="75">
        <v>46296</v>
      </c>
      <c r="C284" t="s">
        <v>24</v>
      </c>
      <c r="D284">
        <v>0</v>
      </c>
      <c r="E284">
        <v>0</v>
      </c>
      <c r="F284">
        <v>0</v>
      </c>
      <c r="G284">
        <v>0</v>
      </c>
      <c r="H284">
        <v>818082.97002000001</v>
      </c>
      <c r="I284">
        <v>1099.5738844354801</v>
      </c>
      <c r="J284">
        <v>1000.21326</v>
      </c>
      <c r="K284">
        <v>1150</v>
      </c>
      <c r="L284">
        <v>8188.6136882999999</v>
      </c>
      <c r="M284">
        <v>11.0062011939516</v>
      </c>
      <c r="N284">
        <v>0</v>
      </c>
      <c r="O284">
        <v>256.90339999999998</v>
      </c>
      <c r="P284">
        <v>128365.91903800001</v>
      </c>
      <c r="Q284">
        <v>172.53483741666599</v>
      </c>
      <c r="R284">
        <v>124.98183400000001</v>
      </c>
      <c r="S284">
        <v>226.77867000000001</v>
      </c>
      <c r="T284" s="81" t="s">
        <v>45</v>
      </c>
      <c r="U284" s="82"/>
    </row>
    <row r="285" spans="2:21">
      <c r="B285" s="75">
        <v>46296</v>
      </c>
      <c r="C285" t="s">
        <v>23</v>
      </c>
      <c r="D285">
        <v>56262.656219999997</v>
      </c>
      <c r="E285">
        <v>75.621849758064499</v>
      </c>
      <c r="F285">
        <v>63.227542999999997</v>
      </c>
      <c r="G285">
        <v>88.473884999999996</v>
      </c>
      <c r="H285">
        <v>781362.57421999995</v>
      </c>
      <c r="I285">
        <v>1050.21851373655</v>
      </c>
      <c r="J285">
        <v>1000.02246</v>
      </c>
      <c r="K285">
        <v>1216.0903000000001</v>
      </c>
      <c r="L285">
        <v>0</v>
      </c>
      <c r="M285">
        <v>0</v>
      </c>
      <c r="N285">
        <v>0</v>
      </c>
      <c r="O285">
        <v>0</v>
      </c>
      <c r="P285">
        <v>56892.046001000002</v>
      </c>
      <c r="Q285">
        <v>76.467803764784904</v>
      </c>
      <c r="R285">
        <v>64.993769999999998</v>
      </c>
      <c r="S285">
        <v>88.473884999999996</v>
      </c>
      <c r="T285" s="81" t="s">
        <v>45</v>
      </c>
      <c r="U285" s="82"/>
    </row>
    <row r="286" spans="2:21">
      <c r="B286" s="75">
        <v>46327</v>
      </c>
      <c r="C286" t="s">
        <v>24</v>
      </c>
      <c r="D286">
        <v>0</v>
      </c>
      <c r="E286">
        <v>0</v>
      </c>
      <c r="F286">
        <v>0</v>
      </c>
      <c r="G286">
        <v>0</v>
      </c>
      <c r="H286">
        <v>782949.00812999997</v>
      </c>
      <c r="I286">
        <v>1087.42917795833</v>
      </c>
      <c r="J286">
        <v>1000.19446</v>
      </c>
      <c r="K286">
        <v>1150</v>
      </c>
      <c r="L286">
        <v>61783.354565100002</v>
      </c>
      <c r="M286">
        <v>85.810214673749996</v>
      </c>
      <c r="N286">
        <v>0</v>
      </c>
      <c r="O286">
        <v>339.13943</v>
      </c>
      <c r="P286">
        <v>120405.99905</v>
      </c>
      <c r="Q286">
        <v>167.230554236111</v>
      </c>
      <c r="R286">
        <v>131.86959999999999</v>
      </c>
      <c r="S286">
        <v>202.07208</v>
      </c>
      <c r="T286" s="81" t="s">
        <v>45</v>
      </c>
      <c r="U286" s="82"/>
    </row>
    <row r="287" spans="2:21">
      <c r="B287" s="75">
        <v>46327</v>
      </c>
      <c r="C287" t="s">
        <v>23</v>
      </c>
      <c r="D287">
        <v>57937.723397000002</v>
      </c>
      <c r="E287">
        <v>80.469060273611106</v>
      </c>
      <c r="F287">
        <v>68.265000000000001</v>
      </c>
      <c r="G287">
        <v>91.725914000000003</v>
      </c>
      <c r="H287">
        <v>758583.60453999997</v>
      </c>
      <c r="I287">
        <v>1053.5883396388799</v>
      </c>
      <c r="J287">
        <v>1000.44727</v>
      </c>
      <c r="K287">
        <v>1225</v>
      </c>
      <c r="L287">
        <v>0</v>
      </c>
      <c r="M287">
        <v>0</v>
      </c>
      <c r="N287">
        <v>0</v>
      </c>
      <c r="O287">
        <v>0</v>
      </c>
      <c r="P287">
        <v>56766.297021999999</v>
      </c>
      <c r="Q287">
        <v>78.842079197222205</v>
      </c>
      <c r="R287">
        <v>68.265000000000001</v>
      </c>
      <c r="S287">
        <v>91.216139999999996</v>
      </c>
      <c r="T287" s="81" t="s">
        <v>45</v>
      </c>
      <c r="U287" s="82"/>
    </row>
    <row r="288" spans="2:21">
      <c r="B288" s="75">
        <v>46357</v>
      </c>
      <c r="C288" t="s">
        <v>24</v>
      </c>
      <c r="D288">
        <v>0</v>
      </c>
      <c r="E288">
        <v>0</v>
      </c>
      <c r="F288">
        <v>0</v>
      </c>
      <c r="G288">
        <v>0</v>
      </c>
      <c r="H288">
        <v>806737.76038999995</v>
      </c>
      <c r="I288">
        <v>1084.32494676075</v>
      </c>
      <c r="J288">
        <v>1000.0564000000001</v>
      </c>
      <c r="K288">
        <v>1150</v>
      </c>
      <c r="L288">
        <v>11844.402158000001</v>
      </c>
      <c r="M288">
        <v>15.919895373655899</v>
      </c>
      <c r="N288">
        <v>0</v>
      </c>
      <c r="O288">
        <v>301.54683999999997</v>
      </c>
      <c r="P288">
        <v>137540.86772000001</v>
      </c>
      <c r="Q288">
        <v>184.86675768817199</v>
      </c>
      <c r="R288">
        <v>146.32933</v>
      </c>
      <c r="S288">
        <v>220.26297</v>
      </c>
      <c r="T288" s="81" t="s">
        <v>45</v>
      </c>
      <c r="U288" s="82"/>
    </row>
    <row r="289" spans="2:21">
      <c r="B289" s="75">
        <v>46357</v>
      </c>
      <c r="C289" t="s">
        <v>23</v>
      </c>
      <c r="D289">
        <v>57833.748231999998</v>
      </c>
      <c r="E289">
        <v>77.733532569892404</v>
      </c>
      <c r="F289">
        <v>40.614967</v>
      </c>
      <c r="G289">
        <v>96.187820000000002</v>
      </c>
      <c r="H289">
        <v>784896.34701999999</v>
      </c>
      <c r="I289">
        <v>1054.9682083602099</v>
      </c>
      <c r="J289">
        <v>1000.00995</v>
      </c>
      <c r="K289">
        <v>1225</v>
      </c>
      <c r="L289">
        <v>0</v>
      </c>
      <c r="M289">
        <v>0</v>
      </c>
      <c r="N289">
        <v>0</v>
      </c>
      <c r="O289">
        <v>0</v>
      </c>
      <c r="P289">
        <v>62559.527786999999</v>
      </c>
      <c r="Q289">
        <v>84.085386810483797</v>
      </c>
      <c r="R289">
        <v>73.038079999999994</v>
      </c>
      <c r="S289">
        <v>94.658320000000003</v>
      </c>
      <c r="T289" s="81" t="s">
        <v>45</v>
      </c>
      <c r="U289" s="82"/>
    </row>
    <row r="290" spans="2:21">
      <c r="B290" s="75">
        <v>46388</v>
      </c>
      <c r="C290" t="s">
        <v>24</v>
      </c>
      <c r="D290">
        <v>0</v>
      </c>
      <c r="E290">
        <v>0</v>
      </c>
      <c r="F290">
        <v>0</v>
      </c>
      <c r="G290">
        <v>0</v>
      </c>
      <c r="H290">
        <v>806707.68087000004</v>
      </c>
      <c r="I290">
        <v>1084.28451729838</v>
      </c>
      <c r="J290">
        <v>1000.0276</v>
      </c>
      <c r="K290">
        <v>1150</v>
      </c>
      <c r="L290">
        <v>20007.003544859999</v>
      </c>
      <c r="M290">
        <v>26.891133796854799</v>
      </c>
      <c r="N290">
        <v>0</v>
      </c>
      <c r="O290">
        <v>267.00954999999999</v>
      </c>
      <c r="P290">
        <v>135417.84471</v>
      </c>
      <c r="Q290">
        <v>182.013232137096</v>
      </c>
      <c r="R290">
        <v>144.51602</v>
      </c>
      <c r="S290">
        <v>214.91820000000001</v>
      </c>
      <c r="T290" s="81" t="s">
        <v>45</v>
      </c>
      <c r="U290" s="82"/>
    </row>
    <row r="291" spans="2:21">
      <c r="B291" s="75">
        <v>46388</v>
      </c>
      <c r="C291" t="s">
        <v>23</v>
      </c>
      <c r="D291">
        <v>59180.696743</v>
      </c>
      <c r="E291">
        <v>79.543947235215001</v>
      </c>
      <c r="F291">
        <v>41.777380000000001</v>
      </c>
      <c r="G291">
        <v>101.06353</v>
      </c>
      <c r="H291">
        <v>793631.71970000002</v>
      </c>
      <c r="I291">
        <v>1066.7093006720399</v>
      </c>
      <c r="J291">
        <v>1000.3541</v>
      </c>
      <c r="K291">
        <v>1225</v>
      </c>
      <c r="L291">
        <v>0</v>
      </c>
      <c r="M291">
        <v>0</v>
      </c>
      <c r="N291">
        <v>0</v>
      </c>
      <c r="O291">
        <v>0</v>
      </c>
      <c r="P291">
        <v>62930.699120999998</v>
      </c>
      <c r="Q291">
        <v>84.584273012096702</v>
      </c>
      <c r="R291">
        <v>71.092545000000001</v>
      </c>
      <c r="S291">
        <v>98.865780000000001</v>
      </c>
      <c r="T291" s="81" t="s">
        <v>45</v>
      </c>
      <c r="U291" s="82"/>
    </row>
    <row r="292" spans="2:21">
      <c r="B292" s="75">
        <v>46419</v>
      </c>
      <c r="C292" t="s">
        <v>24</v>
      </c>
      <c r="D292">
        <v>0</v>
      </c>
      <c r="E292">
        <v>0</v>
      </c>
      <c r="F292">
        <v>0</v>
      </c>
      <c r="G292">
        <v>0</v>
      </c>
      <c r="H292">
        <v>733506.61490000004</v>
      </c>
      <c r="I292">
        <v>1091.52770074404</v>
      </c>
      <c r="J292">
        <v>1000.0697</v>
      </c>
      <c r="K292">
        <v>1150</v>
      </c>
      <c r="L292">
        <v>926.96642829999996</v>
      </c>
      <c r="M292">
        <v>1.37941432782738</v>
      </c>
      <c r="N292">
        <v>0</v>
      </c>
      <c r="O292">
        <v>106.15810999999999</v>
      </c>
      <c r="P292">
        <v>125120.01185</v>
      </c>
      <c r="Q292">
        <v>186.190493824404</v>
      </c>
      <c r="R292">
        <v>148.21751</v>
      </c>
      <c r="S292">
        <v>229.32596000000001</v>
      </c>
      <c r="T292" s="81" t="s">
        <v>45</v>
      </c>
      <c r="U292" s="82"/>
    </row>
    <row r="293" spans="2:21">
      <c r="B293" s="75">
        <v>46419</v>
      </c>
      <c r="C293" t="s">
        <v>23</v>
      </c>
      <c r="D293">
        <v>50988.821236000003</v>
      </c>
      <c r="E293">
        <v>75.876222077380902</v>
      </c>
      <c r="F293">
        <v>38.587516999999998</v>
      </c>
      <c r="G293">
        <v>96.456726000000003</v>
      </c>
      <c r="H293">
        <v>711770.65824999998</v>
      </c>
      <c r="I293">
        <v>1059.18252715773</v>
      </c>
      <c r="J293">
        <v>1000.14343</v>
      </c>
      <c r="K293">
        <v>1225</v>
      </c>
      <c r="L293">
        <v>0</v>
      </c>
      <c r="M293">
        <v>0</v>
      </c>
      <c r="N293">
        <v>0</v>
      </c>
      <c r="O293">
        <v>0</v>
      </c>
      <c r="P293">
        <v>56079.697660999998</v>
      </c>
      <c r="Q293">
        <v>83.451931043154701</v>
      </c>
      <c r="R293">
        <v>72.312129999999996</v>
      </c>
      <c r="S293">
        <v>95.8245</v>
      </c>
      <c r="T293" s="81" t="s">
        <v>45</v>
      </c>
      <c r="U293" s="82"/>
    </row>
    <row r="294" spans="2:21">
      <c r="B294" s="75">
        <v>46447</v>
      </c>
      <c r="C294" t="s">
        <v>24</v>
      </c>
      <c r="D294">
        <v>0</v>
      </c>
      <c r="E294">
        <v>0</v>
      </c>
      <c r="F294">
        <v>0</v>
      </c>
      <c r="G294">
        <v>0</v>
      </c>
      <c r="H294">
        <v>815941.31993999996</v>
      </c>
      <c r="I294">
        <v>1096.6953225</v>
      </c>
      <c r="J294">
        <v>1000.3519</v>
      </c>
      <c r="K294">
        <v>1150</v>
      </c>
      <c r="L294">
        <v>13781.0646968</v>
      </c>
      <c r="M294">
        <v>18.522936420430099</v>
      </c>
      <c r="N294">
        <v>0</v>
      </c>
      <c r="O294">
        <v>218.66249999999999</v>
      </c>
      <c r="P294">
        <v>129030.8468</v>
      </c>
      <c r="Q294">
        <v>173.42855752688101</v>
      </c>
      <c r="R294">
        <v>130.31700000000001</v>
      </c>
      <c r="S294">
        <v>219.94504000000001</v>
      </c>
      <c r="T294" s="81" t="s">
        <v>45</v>
      </c>
      <c r="U294" s="82"/>
    </row>
    <row r="295" spans="2:21">
      <c r="B295" s="75">
        <v>46447</v>
      </c>
      <c r="C295" t="s">
        <v>23</v>
      </c>
      <c r="D295">
        <v>53540.672759000001</v>
      </c>
      <c r="E295">
        <v>71.963269837365502</v>
      </c>
      <c r="F295">
        <v>49.83925</v>
      </c>
      <c r="G295">
        <v>92.694884999999999</v>
      </c>
      <c r="H295">
        <v>786627.65719000006</v>
      </c>
      <c r="I295">
        <v>1057.2952381585999</v>
      </c>
      <c r="J295">
        <v>1000.0587</v>
      </c>
      <c r="K295">
        <v>1225</v>
      </c>
      <c r="L295">
        <v>1433.1445925</v>
      </c>
      <c r="M295">
        <v>1.9262696135752599</v>
      </c>
      <c r="N295">
        <v>0</v>
      </c>
      <c r="O295">
        <v>164.89410000000001</v>
      </c>
      <c r="P295">
        <v>53557.484007999999</v>
      </c>
      <c r="Q295">
        <v>71.985865602150497</v>
      </c>
      <c r="R295">
        <v>51.345306000000001</v>
      </c>
      <c r="S295">
        <v>93.732590000000002</v>
      </c>
      <c r="T295" s="81" t="s">
        <v>45</v>
      </c>
      <c r="U295" s="82"/>
    </row>
    <row r="296" spans="2:21">
      <c r="B296" s="75">
        <v>46478</v>
      </c>
      <c r="C296" t="s">
        <v>24</v>
      </c>
      <c r="D296">
        <v>0</v>
      </c>
      <c r="E296">
        <v>0</v>
      </c>
      <c r="F296">
        <v>0</v>
      </c>
      <c r="G296">
        <v>0</v>
      </c>
      <c r="H296">
        <v>785061.86063999997</v>
      </c>
      <c r="I296">
        <v>1090.36369533333</v>
      </c>
      <c r="J296">
        <v>1000.188</v>
      </c>
      <c r="K296">
        <v>1150</v>
      </c>
      <c r="L296">
        <v>33995.762066850002</v>
      </c>
      <c r="M296">
        <v>47.216336203958299</v>
      </c>
      <c r="N296">
        <v>0</v>
      </c>
      <c r="O296">
        <v>376.95929999999998</v>
      </c>
      <c r="P296">
        <v>122417.126875</v>
      </c>
      <c r="Q296">
        <v>170.023787326388</v>
      </c>
      <c r="R296">
        <v>124.88883</v>
      </c>
      <c r="S296">
        <v>223.01157000000001</v>
      </c>
      <c r="T296" s="81" t="s">
        <v>45</v>
      </c>
      <c r="U296" s="82"/>
    </row>
    <row r="297" spans="2:21">
      <c r="B297" s="75">
        <v>46478</v>
      </c>
      <c r="C297" t="s">
        <v>23</v>
      </c>
      <c r="D297">
        <v>48749.802365000003</v>
      </c>
      <c r="E297">
        <v>67.708058840277701</v>
      </c>
      <c r="F297">
        <v>46.801070000000003</v>
      </c>
      <c r="G297">
        <v>89.931899999999999</v>
      </c>
      <c r="H297">
        <v>755803.16798000003</v>
      </c>
      <c r="I297">
        <v>1049.7266221944401</v>
      </c>
      <c r="J297">
        <v>1000.0719</v>
      </c>
      <c r="K297">
        <v>1225</v>
      </c>
      <c r="L297">
        <v>389.85185749999999</v>
      </c>
      <c r="M297">
        <v>0.541460913194444</v>
      </c>
      <c r="N297">
        <v>0</v>
      </c>
      <c r="O297">
        <v>70.750730000000004</v>
      </c>
      <c r="P297">
        <v>49011.467320999996</v>
      </c>
      <c r="Q297">
        <v>68.071482390277694</v>
      </c>
      <c r="R297">
        <v>48.526899999999998</v>
      </c>
      <c r="S297">
        <v>92.234620000000007</v>
      </c>
      <c r="T297" s="81" t="s">
        <v>45</v>
      </c>
      <c r="U297" s="82"/>
    </row>
    <row r="298" spans="2:21">
      <c r="B298" s="75">
        <v>46508</v>
      </c>
      <c r="C298" t="s">
        <v>24</v>
      </c>
      <c r="D298">
        <v>0</v>
      </c>
      <c r="E298">
        <v>0</v>
      </c>
      <c r="F298">
        <v>0</v>
      </c>
      <c r="G298">
        <v>0</v>
      </c>
      <c r="H298">
        <v>811440.04917999997</v>
      </c>
      <c r="I298">
        <v>1090.6452273924699</v>
      </c>
      <c r="J298">
        <v>1000.14026</v>
      </c>
      <c r="K298">
        <v>1150</v>
      </c>
      <c r="L298">
        <v>13671.367805399999</v>
      </c>
      <c r="M298">
        <v>18.375494362096699</v>
      </c>
      <c r="N298">
        <v>0</v>
      </c>
      <c r="O298">
        <v>298.86282</v>
      </c>
      <c r="P298">
        <v>130976.54786000001</v>
      </c>
      <c r="Q298">
        <v>176.04374712365501</v>
      </c>
      <c r="R298">
        <v>124.99766</v>
      </c>
      <c r="S298">
        <v>227.173</v>
      </c>
      <c r="T298" s="81" t="s">
        <v>45</v>
      </c>
      <c r="U298" s="82"/>
    </row>
    <row r="299" spans="2:21">
      <c r="B299" s="75">
        <v>46508</v>
      </c>
      <c r="C299" t="s">
        <v>23</v>
      </c>
      <c r="D299">
        <v>45512.144616999998</v>
      </c>
      <c r="E299">
        <v>61.172237388440799</v>
      </c>
      <c r="F299">
        <v>46.033790000000003</v>
      </c>
      <c r="G299">
        <v>75.114279999999994</v>
      </c>
      <c r="H299">
        <v>775323.86299000005</v>
      </c>
      <c r="I299">
        <v>1042.1019663843999</v>
      </c>
      <c r="J299">
        <v>1000.06647</v>
      </c>
      <c r="K299">
        <v>1215.8782000000001</v>
      </c>
      <c r="L299">
        <v>75.776251999999999</v>
      </c>
      <c r="M299">
        <v>0.101849801075268</v>
      </c>
      <c r="N299">
        <v>0</v>
      </c>
      <c r="O299">
        <v>32.453476000000002</v>
      </c>
      <c r="P299">
        <v>46335.324252999999</v>
      </c>
      <c r="Q299">
        <v>62.278661630376298</v>
      </c>
      <c r="R299">
        <v>49.657093000000003</v>
      </c>
      <c r="S299">
        <v>76.097999999999999</v>
      </c>
      <c r="T299" s="81" t="s">
        <v>45</v>
      </c>
      <c r="U299" s="82"/>
    </row>
    <row r="300" spans="2:21">
      <c r="B300" s="75">
        <v>46539</v>
      </c>
      <c r="C300" t="s">
        <v>24</v>
      </c>
      <c r="D300">
        <v>0</v>
      </c>
      <c r="E300">
        <v>0</v>
      </c>
      <c r="F300">
        <v>0</v>
      </c>
      <c r="G300">
        <v>0</v>
      </c>
      <c r="H300">
        <v>781447.13973000005</v>
      </c>
      <c r="I300">
        <v>1085.343249625</v>
      </c>
      <c r="J300">
        <v>1000.1195</v>
      </c>
      <c r="K300">
        <v>1150</v>
      </c>
      <c r="L300">
        <v>29285.518767699999</v>
      </c>
      <c r="M300">
        <v>40.6743316218055</v>
      </c>
      <c r="N300">
        <v>0</v>
      </c>
      <c r="O300">
        <v>328.29217999999997</v>
      </c>
      <c r="P300">
        <v>134888.68268</v>
      </c>
      <c r="Q300">
        <v>187.34539261111101</v>
      </c>
      <c r="R300">
        <v>130.36690999999999</v>
      </c>
      <c r="S300">
        <v>248.04875000000001</v>
      </c>
      <c r="T300" s="81" t="s">
        <v>45</v>
      </c>
      <c r="U300" s="82"/>
    </row>
    <row r="301" spans="2:21">
      <c r="B301" s="75">
        <v>46539</v>
      </c>
      <c r="C301" t="s">
        <v>23</v>
      </c>
      <c r="D301">
        <v>42876.607345999997</v>
      </c>
      <c r="E301">
        <v>59.550843536111103</v>
      </c>
      <c r="F301">
        <v>15.516292999999999</v>
      </c>
      <c r="G301">
        <v>85.968665999999999</v>
      </c>
      <c r="H301">
        <v>749225.47817000002</v>
      </c>
      <c r="I301">
        <v>1040.5909419027701</v>
      </c>
      <c r="J301">
        <v>1000.0023</v>
      </c>
      <c r="K301">
        <v>1148.0544</v>
      </c>
      <c r="L301">
        <v>0</v>
      </c>
      <c r="M301">
        <v>0</v>
      </c>
      <c r="N301">
        <v>0</v>
      </c>
      <c r="O301">
        <v>0</v>
      </c>
      <c r="P301">
        <v>50569.474179999997</v>
      </c>
      <c r="Q301">
        <v>70.235380805555494</v>
      </c>
      <c r="R301">
        <v>51.077710000000003</v>
      </c>
      <c r="S301">
        <v>88.496830000000003</v>
      </c>
      <c r="T301" s="81" t="s">
        <v>45</v>
      </c>
      <c r="U301" s="82"/>
    </row>
    <row r="302" spans="2:21">
      <c r="B302" s="75">
        <v>46569</v>
      </c>
      <c r="C302" t="s">
        <v>24</v>
      </c>
      <c r="D302">
        <v>0</v>
      </c>
      <c r="E302">
        <v>0</v>
      </c>
      <c r="F302">
        <v>0</v>
      </c>
      <c r="G302">
        <v>0</v>
      </c>
      <c r="H302">
        <v>805982.88788000005</v>
      </c>
      <c r="I302">
        <v>1083.3103331720399</v>
      </c>
      <c r="J302">
        <v>1000.5488</v>
      </c>
      <c r="K302">
        <v>1150</v>
      </c>
      <c r="L302">
        <v>1398.6032792000001</v>
      </c>
      <c r="M302">
        <v>1.8798431172043</v>
      </c>
      <c r="N302">
        <v>0</v>
      </c>
      <c r="O302">
        <v>77.720339999999993</v>
      </c>
      <c r="P302">
        <v>150408.04928000001</v>
      </c>
      <c r="Q302">
        <v>202.16135655913899</v>
      </c>
      <c r="R302">
        <v>146.07236</v>
      </c>
      <c r="S302">
        <v>258.1875</v>
      </c>
      <c r="T302" s="81" t="s">
        <v>45</v>
      </c>
      <c r="U302" s="82"/>
    </row>
    <row r="303" spans="2:21">
      <c r="B303" s="75">
        <v>46569</v>
      </c>
      <c r="C303" t="s">
        <v>23</v>
      </c>
      <c r="D303">
        <v>49651.229404999998</v>
      </c>
      <c r="E303">
        <v>66.735523393817203</v>
      </c>
      <c r="F303">
        <v>33.701186999999997</v>
      </c>
      <c r="G303">
        <v>90.570305000000005</v>
      </c>
      <c r="H303">
        <v>778137.71680000005</v>
      </c>
      <c r="I303">
        <v>1045.8840279569799</v>
      </c>
      <c r="J303">
        <v>1000.0248</v>
      </c>
      <c r="K303">
        <v>1171.1249</v>
      </c>
      <c r="L303">
        <v>0</v>
      </c>
      <c r="M303">
        <v>0</v>
      </c>
      <c r="N303">
        <v>0</v>
      </c>
      <c r="O303">
        <v>0</v>
      </c>
      <c r="P303">
        <v>57190.515995000002</v>
      </c>
      <c r="Q303">
        <v>76.8689731115591</v>
      </c>
      <c r="R303">
        <v>57.530529999999999</v>
      </c>
      <c r="S303">
        <v>93.044300000000007</v>
      </c>
      <c r="T303" s="81" t="s">
        <v>45</v>
      </c>
      <c r="U303" s="82"/>
    </row>
    <row r="304" spans="2:21">
      <c r="B304" s="75">
        <v>46600</v>
      </c>
      <c r="C304" t="s">
        <v>24</v>
      </c>
      <c r="D304">
        <v>0</v>
      </c>
      <c r="E304">
        <v>0</v>
      </c>
      <c r="F304">
        <v>0</v>
      </c>
      <c r="G304">
        <v>0</v>
      </c>
      <c r="H304">
        <v>810056.89003999997</v>
      </c>
      <c r="I304">
        <v>1088.78614252688</v>
      </c>
      <c r="J304">
        <v>1000.13025</v>
      </c>
      <c r="K304">
        <v>1150</v>
      </c>
      <c r="L304">
        <v>395.510898</v>
      </c>
      <c r="M304">
        <v>0.53160066935483796</v>
      </c>
      <c r="N304">
        <v>0</v>
      </c>
      <c r="O304">
        <v>112.48166000000001</v>
      </c>
      <c r="P304">
        <v>148810.42525999999</v>
      </c>
      <c r="Q304">
        <v>200.01401244623599</v>
      </c>
      <c r="R304">
        <v>142.63657000000001</v>
      </c>
      <c r="S304">
        <v>254.81507999999999</v>
      </c>
      <c r="T304" s="81" t="s">
        <v>45</v>
      </c>
      <c r="U304" s="82"/>
    </row>
    <row r="305" spans="2:21">
      <c r="B305" s="75">
        <v>46600</v>
      </c>
      <c r="C305" t="s">
        <v>23</v>
      </c>
      <c r="D305">
        <v>51886.565267999998</v>
      </c>
      <c r="E305">
        <v>69.7400070806451</v>
      </c>
      <c r="F305">
        <v>33.73236</v>
      </c>
      <c r="G305">
        <v>89.933080000000004</v>
      </c>
      <c r="H305">
        <v>783434.86557000002</v>
      </c>
      <c r="I305">
        <v>1053.0038515725801</v>
      </c>
      <c r="J305">
        <v>1000.3267</v>
      </c>
      <c r="K305">
        <v>1197.0835</v>
      </c>
      <c r="L305">
        <v>0</v>
      </c>
      <c r="M305">
        <v>0</v>
      </c>
      <c r="N305">
        <v>0</v>
      </c>
      <c r="O305">
        <v>0</v>
      </c>
      <c r="P305">
        <v>59280.740506000002</v>
      </c>
      <c r="Q305">
        <v>79.678414658602094</v>
      </c>
      <c r="R305">
        <v>66.514780000000002</v>
      </c>
      <c r="S305">
        <v>94.851079999999996</v>
      </c>
      <c r="T305" s="81" t="s">
        <v>45</v>
      </c>
      <c r="U305" s="82"/>
    </row>
    <row r="306" spans="2:21">
      <c r="B306" s="75">
        <v>46631</v>
      </c>
      <c r="C306" t="s">
        <v>24</v>
      </c>
      <c r="D306">
        <v>0</v>
      </c>
      <c r="E306">
        <v>0</v>
      </c>
      <c r="F306">
        <v>0</v>
      </c>
      <c r="G306">
        <v>0</v>
      </c>
      <c r="H306">
        <v>788190.97632999998</v>
      </c>
      <c r="I306">
        <v>1094.7096893472201</v>
      </c>
      <c r="J306">
        <v>1000.5654</v>
      </c>
      <c r="K306">
        <v>1150</v>
      </c>
      <c r="L306">
        <v>5586.1096692000001</v>
      </c>
      <c r="M306">
        <v>7.7584856516666596</v>
      </c>
      <c r="N306">
        <v>0</v>
      </c>
      <c r="O306">
        <v>178.09439</v>
      </c>
      <c r="P306">
        <v>130269.01289</v>
      </c>
      <c r="Q306">
        <v>180.929184569444</v>
      </c>
      <c r="R306">
        <v>125.82572</v>
      </c>
      <c r="S306">
        <v>236.06847999999999</v>
      </c>
      <c r="T306" s="81" t="s">
        <v>45</v>
      </c>
      <c r="U306" s="82"/>
    </row>
    <row r="307" spans="2:21">
      <c r="B307" s="75">
        <v>46631</v>
      </c>
      <c r="C307" t="s">
        <v>23</v>
      </c>
      <c r="D307">
        <v>55070.238127999997</v>
      </c>
      <c r="E307">
        <v>76.4864418444444</v>
      </c>
      <c r="F307">
        <v>62.331608000000003</v>
      </c>
      <c r="G307">
        <v>88.660269999999997</v>
      </c>
      <c r="H307">
        <v>754248.39161000005</v>
      </c>
      <c r="I307">
        <v>1047.56721056944</v>
      </c>
      <c r="J307">
        <v>1000.4007</v>
      </c>
      <c r="K307">
        <v>1193.3236999999999</v>
      </c>
      <c r="L307">
        <v>0</v>
      </c>
      <c r="M307">
        <v>0</v>
      </c>
      <c r="N307">
        <v>0</v>
      </c>
      <c r="O307">
        <v>0</v>
      </c>
      <c r="P307">
        <v>55596.903230000004</v>
      </c>
      <c r="Q307">
        <v>77.217921152777706</v>
      </c>
      <c r="R307">
        <v>64.166330000000002</v>
      </c>
      <c r="S307">
        <v>90.182199999999995</v>
      </c>
      <c r="T307" s="81" t="s">
        <v>45</v>
      </c>
      <c r="U307" s="82"/>
    </row>
    <row r="308" spans="2:21">
      <c r="B308" s="75">
        <v>46661</v>
      </c>
      <c r="C308" t="s">
        <v>24</v>
      </c>
      <c r="D308">
        <v>0</v>
      </c>
      <c r="E308">
        <v>0</v>
      </c>
      <c r="F308">
        <v>0</v>
      </c>
      <c r="G308">
        <v>0</v>
      </c>
      <c r="H308">
        <v>819392.96965999994</v>
      </c>
      <c r="I308">
        <v>1101.33463663978</v>
      </c>
      <c r="J308">
        <v>1000.01013</v>
      </c>
      <c r="K308">
        <v>1150</v>
      </c>
      <c r="L308">
        <v>10396.3719478</v>
      </c>
      <c r="M308">
        <v>13.973618209408601</v>
      </c>
      <c r="N308">
        <v>0</v>
      </c>
      <c r="O308">
        <v>265.40732000000003</v>
      </c>
      <c r="P308">
        <v>127363.404626</v>
      </c>
      <c r="Q308">
        <v>171.18737180913899</v>
      </c>
      <c r="R308">
        <v>122.87062</v>
      </c>
      <c r="S308">
        <v>223.35122999999999</v>
      </c>
      <c r="T308" s="81" t="s">
        <v>45</v>
      </c>
      <c r="U308" s="82"/>
    </row>
    <row r="309" spans="2:21">
      <c r="B309" s="75">
        <v>46661</v>
      </c>
      <c r="C309" t="s">
        <v>23</v>
      </c>
      <c r="D309">
        <v>56295.638073000002</v>
      </c>
      <c r="E309">
        <v>75.666180205645105</v>
      </c>
      <c r="F309">
        <v>63.973385</v>
      </c>
      <c r="G309">
        <v>88.389754999999994</v>
      </c>
      <c r="H309">
        <v>780879.59849999996</v>
      </c>
      <c r="I309">
        <v>1049.56935282258</v>
      </c>
      <c r="J309">
        <v>1000.0115</v>
      </c>
      <c r="K309">
        <v>1221.0746999999999</v>
      </c>
      <c r="L309">
        <v>0</v>
      </c>
      <c r="M309">
        <v>0</v>
      </c>
      <c r="N309">
        <v>0</v>
      </c>
      <c r="O309">
        <v>0</v>
      </c>
      <c r="P309">
        <v>56921.249691999998</v>
      </c>
      <c r="Q309">
        <v>76.507056037634399</v>
      </c>
      <c r="R309">
        <v>65.677769999999995</v>
      </c>
      <c r="S309">
        <v>88.389754999999994</v>
      </c>
      <c r="T309" s="81" t="s">
        <v>45</v>
      </c>
      <c r="U309" s="82"/>
    </row>
    <row r="310" spans="2:21">
      <c r="B310" s="75">
        <v>46692</v>
      </c>
      <c r="C310" t="s">
        <v>24</v>
      </c>
      <c r="D310">
        <v>0</v>
      </c>
      <c r="E310">
        <v>0</v>
      </c>
      <c r="F310">
        <v>0</v>
      </c>
      <c r="G310">
        <v>0</v>
      </c>
      <c r="H310">
        <v>783505.88558</v>
      </c>
      <c r="I310">
        <v>1088.2026188611101</v>
      </c>
      <c r="J310">
        <v>1000.2129</v>
      </c>
      <c r="K310">
        <v>1150</v>
      </c>
      <c r="L310">
        <v>39087.3682357</v>
      </c>
      <c r="M310">
        <v>54.288011438472203</v>
      </c>
      <c r="N310">
        <v>0</v>
      </c>
      <c r="O310">
        <v>339.74088</v>
      </c>
      <c r="P310">
        <v>124508.53298</v>
      </c>
      <c r="Q310">
        <v>172.92851802777699</v>
      </c>
      <c r="R310">
        <v>133.13556</v>
      </c>
      <c r="S310">
        <v>210.32927000000001</v>
      </c>
      <c r="T310" s="81" t="s">
        <v>45</v>
      </c>
      <c r="U310" s="82"/>
    </row>
    <row r="311" spans="2:21">
      <c r="B311" s="75">
        <v>46692</v>
      </c>
      <c r="C311" t="s">
        <v>23</v>
      </c>
      <c r="D311">
        <v>58060.100843</v>
      </c>
      <c r="E311">
        <v>80.639028948611099</v>
      </c>
      <c r="F311">
        <v>67.861540000000005</v>
      </c>
      <c r="G311">
        <v>91.988845999999995</v>
      </c>
      <c r="H311">
        <v>759900.93594999996</v>
      </c>
      <c r="I311">
        <v>1055.4179665972199</v>
      </c>
      <c r="J311">
        <v>1000.13464</v>
      </c>
      <c r="K311">
        <v>1225</v>
      </c>
      <c r="L311">
        <v>0</v>
      </c>
      <c r="M311">
        <v>0</v>
      </c>
      <c r="N311">
        <v>0</v>
      </c>
      <c r="O311">
        <v>0</v>
      </c>
      <c r="P311">
        <v>56781.850000999999</v>
      </c>
      <c r="Q311">
        <v>78.863680556944402</v>
      </c>
      <c r="R311">
        <v>67.861540000000005</v>
      </c>
      <c r="S311">
        <v>91.122100000000003</v>
      </c>
      <c r="T311" s="81" t="s">
        <v>45</v>
      </c>
      <c r="U311" s="82"/>
    </row>
    <row r="312" spans="2:21">
      <c r="B312" s="75">
        <v>46722</v>
      </c>
      <c r="C312" t="s">
        <v>24</v>
      </c>
      <c r="D312">
        <v>0</v>
      </c>
      <c r="E312">
        <v>0</v>
      </c>
      <c r="F312">
        <v>0</v>
      </c>
      <c r="G312">
        <v>0</v>
      </c>
      <c r="H312">
        <v>806024.13713000005</v>
      </c>
      <c r="I312">
        <v>1083.3657757123599</v>
      </c>
      <c r="J312">
        <v>1000.1133</v>
      </c>
      <c r="K312">
        <v>1150</v>
      </c>
      <c r="L312">
        <v>8905.9799879999991</v>
      </c>
      <c r="M312">
        <v>11.9704032096774</v>
      </c>
      <c r="N312">
        <v>0</v>
      </c>
      <c r="O312">
        <v>165.86752000000001</v>
      </c>
      <c r="P312">
        <v>138317.63759999999</v>
      </c>
      <c r="Q312">
        <v>185.91080322580601</v>
      </c>
      <c r="R312">
        <v>146.56348</v>
      </c>
      <c r="S312">
        <v>218.44612000000001</v>
      </c>
      <c r="T312" s="81" t="s">
        <v>45</v>
      </c>
      <c r="U312" s="82"/>
    </row>
    <row r="313" spans="2:21">
      <c r="B313" s="75">
        <v>46722</v>
      </c>
      <c r="C313" t="s">
        <v>23</v>
      </c>
      <c r="D313">
        <v>57876.764189000001</v>
      </c>
      <c r="E313">
        <v>77.791349716397804</v>
      </c>
      <c r="F313">
        <v>40.30545</v>
      </c>
      <c r="G313">
        <v>96.126369999999994</v>
      </c>
      <c r="H313">
        <v>784427.20389</v>
      </c>
      <c r="I313">
        <v>1054.33763963709</v>
      </c>
      <c r="J313">
        <v>1000.192</v>
      </c>
      <c r="K313">
        <v>1225</v>
      </c>
      <c r="L313">
        <v>0</v>
      </c>
      <c r="M313">
        <v>0</v>
      </c>
      <c r="N313">
        <v>0</v>
      </c>
      <c r="O313">
        <v>0</v>
      </c>
      <c r="P313">
        <v>62602.435351</v>
      </c>
      <c r="Q313">
        <v>84.143058267473094</v>
      </c>
      <c r="R313">
        <v>73.56541</v>
      </c>
      <c r="S313">
        <v>95.207419999999999</v>
      </c>
      <c r="T313" s="81" t="s">
        <v>45</v>
      </c>
      <c r="U313" s="82"/>
    </row>
    <row r="314" spans="2:21">
      <c r="B314" s="75">
        <v>46753</v>
      </c>
      <c r="C314" t="s">
        <v>24</v>
      </c>
      <c r="D314">
        <v>0</v>
      </c>
      <c r="E314">
        <v>0</v>
      </c>
      <c r="F314">
        <v>0</v>
      </c>
      <c r="G314">
        <v>0</v>
      </c>
      <c r="H314">
        <v>807547.50488000002</v>
      </c>
      <c r="I314">
        <v>1085.41331301075</v>
      </c>
      <c r="J314">
        <v>1000.5785</v>
      </c>
      <c r="K314">
        <v>1150</v>
      </c>
      <c r="L314">
        <v>863.89790349999998</v>
      </c>
      <c r="M314">
        <v>1.1611530961021499</v>
      </c>
      <c r="N314">
        <v>0</v>
      </c>
      <c r="O314">
        <v>135.11879999999999</v>
      </c>
      <c r="P314">
        <v>134465.44734000001</v>
      </c>
      <c r="Q314">
        <v>180.733128145161</v>
      </c>
      <c r="R314">
        <v>144.21512999999999</v>
      </c>
      <c r="S314">
        <v>206.95677000000001</v>
      </c>
      <c r="T314" s="81" t="s">
        <v>45</v>
      </c>
      <c r="U314" s="82"/>
    </row>
    <row r="315" spans="2:21">
      <c r="B315" s="75">
        <v>46753</v>
      </c>
      <c r="C315" t="s">
        <v>23</v>
      </c>
      <c r="D315">
        <v>59199.422168999998</v>
      </c>
      <c r="E315">
        <v>79.569115818548298</v>
      </c>
      <c r="F315">
        <v>44.371864000000002</v>
      </c>
      <c r="G315">
        <v>100.73205</v>
      </c>
      <c r="H315">
        <v>794450.40231999999</v>
      </c>
      <c r="I315">
        <v>1067.8096805376299</v>
      </c>
      <c r="J315">
        <v>1000.1387999999999</v>
      </c>
      <c r="K315">
        <v>1225</v>
      </c>
      <c r="L315">
        <v>0</v>
      </c>
      <c r="M315">
        <v>0</v>
      </c>
      <c r="N315">
        <v>0</v>
      </c>
      <c r="O315">
        <v>0</v>
      </c>
      <c r="P315">
        <v>62968.179703000002</v>
      </c>
      <c r="Q315">
        <v>84.634650138440804</v>
      </c>
      <c r="R315">
        <v>70.74194</v>
      </c>
      <c r="S315">
        <v>98.67859</v>
      </c>
      <c r="T315" s="81" t="s">
        <v>45</v>
      </c>
      <c r="U315" s="82"/>
    </row>
    <row r="316" spans="2:21">
      <c r="B316" s="75">
        <v>46784</v>
      </c>
      <c r="C316" t="s">
        <v>24</v>
      </c>
      <c r="D316">
        <v>0</v>
      </c>
      <c r="E316">
        <v>0</v>
      </c>
      <c r="F316">
        <v>0</v>
      </c>
      <c r="G316">
        <v>0</v>
      </c>
      <c r="H316">
        <v>760700.62375999999</v>
      </c>
      <c r="I316">
        <v>1092.9606663218301</v>
      </c>
      <c r="J316">
        <v>1000.39355</v>
      </c>
      <c r="K316">
        <v>1150</v>
      </c>
      <c r="L316">
        <v>0</v>
      </c>
      <c r="M316">
        <v>0</v>
      </c>
      <c r="N316">
        <v>0</v>
      </c>
      <c r="O316">
        <v>0</v>
      </c>
      <c r="P316">
        <v>125668.81488999999</v>
      </c>
      <c r="Q316">
        <v>180.55864208333301</v>
      </c>
      <c r="R316">
        <v>153.82639</v>
      </c>
      <c r="S316">
        <v>213.43976000000001</v>
      </c>
      <c r="T316" s="81" t="s">
        <v>45</v>
      </c>
      <c r="U316" s="82"/>
    </row>
    <row r="317" spans="2:21">
      <c r="B317" s="75">
        <v>46784</v>
      </c>
      <c r="C317" t="s">
        <v>23</v>
      </c>
      <c r="D317">
        <v>51542.594753999998</v>
      </c>
      <c r="E317">
        <v>74.055452232758597</v>
      </c>
      <c r="F317">
        <v>38.289993000000003</v>
      </c>
      <c r="G317">
        <v>95.258610000000004</v>
      </c>
      <c r="H317">
        <v>737518.38896000001</v>
      </c>
      <c r="I317">
        <v>1059.65285770114</v>
      </c>
      <c r="J317">
        <v>1000.7097</v>
      </c>
      <c r="K317">
        <v>1225</v>
      </c>
      <c r="L317">
        <v>215.9145575</v>
      </c>
      <c r="M317">
        <v>0.31022206537356301</v>
      </c>
      <c r="N317">
        <v>0</v>
      </c>
      <c r="O317">
        <v>47.294303999999997</v>
      </c>
      <c r="P317">
        <v>56914.543773999998</v>
      </c>
      <c r="Q317">
        <v>81.773769790229807</v>
      </c>
      <c r="R317">
        <v>59.783034999999998</v>
      </c>
      <c r="S317">
        <v>95.230735999999993</v>
      </c>
      <c r="T317" s="81" t="s">
        <v>45</v>
      </c>
      <c r="U317" s="82"/>
    </row>
    <row r="318" spans="2:21">
      <c r="B318" s="75">
        <v>46813</v>
      </c>
      <c r="C318" t="s">
        <v>24</v>
      </c>
      <c r="D318">
        <v>0</v>
      </c>
      <c r="E318">
        <v>0</v>
      </c>
      <c r="F318">
        <v>0</v>
      </c>
      <c r="G318">
        <v>0</v>
      </c>
      <c r="H318">
        <v>816168.72695000004</v>
      </c>
      <c r="I318">
        <v>1097.0009770833301</v>
      </c>
      <c r="J318">
        <v>1000.85974</v>
      </c>
      <c r="K318">
        <v>1150</v>
      </c>
      <c r="L318">
        <v>13139.200070999999</v>
      </c>
      <c r="M318">
        <v>17.660215149193501</v>
      </c>
      <c r="N318">
        <v>0</v>
      </c>
      <c r="O318">
        <v>202.21286000000001</v>
      </c>
      <c r="P318">
        <v>126038.06200999999</v>
      </c>
      <c r="Q318">
        <v>169.405997325268</v>
      </c>
      <c r="R318">
        <v>131.12956</v>
      </c>
      <c r="S318">
        <v>214.50344999999999</v>
      </c>
      <c r="T318" s="81" t="s">
        <v>45</v>
      </c>
      <c r="U318" s="82"/>
    </row>
    <row r="319" spans="2:21">
      <c r="B319" s="75">
        <v>46813</v>
      </c>
      <c r="C319" t="s">
        <v>23</v>
      </c>
      <c r="D319">
        <v>49695.568502000002</v>
      </c>
      <c r="E319">
        <v>66.795118954301003</v>
      </c>
      <c r="F319">
        <v>50.078209999999999</v>
      </c>
      <c r="G319">
        <v>91.930070000000001</v>
      </c>
      <c r="H319">
        <v>785557.80013999995</v>
      </c>
      <c r="I319">
        <v>1055.8572582526799</v>
      </c>
      <c r="J319">
        <v>1000.0473</v>
      </c>
      <c r="K319">
        <v>1225</v>
      </c>
      <c r="L319">
        <v>3524.2581009999999</v>
      </c>
      <c r="M319">
        <v>4.7369060497311803</v>
      </c>
      <c r="N319">
        <v>0</v>
      </c>
      <c r="O319">
        <v>165.72726</v>
      </c>
      <c r="P319">
        <v>49711.634908</v>
      </c>
      <c r="Q319">
        <v>66.816713586021507</v>
      </c>
      <c r="R319">
        <v>51.808506000000001</v>
      </c>
      <c r="S319">
        <v>94.295699999999997</v>
      </c>
      <c r="T319" s="81" t="s">
        <v>45</v>
      </c>
      <c r="U319" s="82"/>
    </row>
    <row r="320" spans="2:21">
      <c r="B320" s="75">
        <v>46844</v>
      </c>
      <c r="C320" t="s">
        <v>24</v>
      </c>
      <c r="D320">
        <v>0</v>
      </c>
      <c r="E320">
        <v>0</v>
      </c>
      <c r="F320">
        <v>0</v>
      </c>
      <c r="G320">
        <v>0</v>
      </c>
      <c r="H320">
        <v>784542.97444000002</v>
      </c>
      <c r="I320">
        <v>1089.6430200555501</v>
      </c>
      <c r="J320">
        <v>1000.3423</v>
      </c>
      <c r="K320">
        <v>1150</v>
      </c>
      <c r="L320">
        <v>24068.43798545</v>
      </c>
      <c r="M320">
        <v>33.428386090902698</v>
      </c>
      <c r="N320">
        <v>0</v>
      </c>
      <c r="O320">
        <v>228.40848</v>
      </c>
      <c r="P320">
        <v>117779.6097</v>
      </c>
      <c r="Q320">
        <v>163.58279125000001</v>
      </c>
      <c r="R320">
        <v>125.93225</v>
      </c>
      <c r="S320">
        <v>208.40445</v>
      </c>
      <c r="T320" s="81" t="s">
        <v>45</v>
      </c>
      <c r="U320" s="82"/>
    </row>
    <row r="321" spans="2:21">
      <c r="B321" s="75">
        <v>46844</v>
      </c>
      <c r="C321" t="s">
        <v>23</v>
      </c>
      <c r="D321">
        <v>47402.391308999999</v>
      </c>
      <c r="E321">
        <v>65.836654595833295</v>
      </c>
      <c r="F321">
        <v>47.931601999999998</v>
      </c>
      <c r="G321">
        <v>82.407875000000004</v>
      </c>
      <c r="H321">
        <v>754660.59823999996</v>
      </c>
      <c r="I321">
        <v>1048.1397197777701</v>
      </c>
      <c r="J321">
        <v>1000.3616</v>
      </c>
      <c r="K321">
        <v>1225</v>
      </c>
      <c r="L321">
        <v>634.10587150000003</v>
      </c>
      <c r="M321">
        <v>0.88070259930555495</v>
      </c>
      <c r="N321">
        <v>0</v>
      </c>
      <c r="O321">
        <v>67.894970000000001</v>
      </c>
      <c r="P321">
        <v>47612.455728000001</v>
      </c>
      <c r="Q321">
        <v>66.128410733333297</v>
      </c>
      <c r="R321">
        <v>49.626883999999997</v>
      </c>
      <c r="S321">
        <v>83.665535000000006</v>
      </c>
      <c r="T321" s="81" t="s">
        <v>45</v>
      </c>
      <c r="U321" s="82"/>
    </row>
    <row r="322" spans="2:21">
      <c r="B322" s="75">
        <v>46874</v>
      </c>
      <c r="C322" t="s">
        <v>24</v>
      </c>
      <c r="D322">
        <v>0</v>
      </c>
      <c r="E322">
        <v>0</v>
      </c>
      <c r="F322">
        <v>0</v>
      </c>
      <c r="G322">
        <v>0</v>
      </c>
      <c r="H322">
        <v>811509.99664999999</v>
      </c>
      <c r="I322">
        <v>1090.73924280913</v>
      </c>
      <c r="J322">
        <v>1000.65405</v>
      </c>
      <c r="K322">
        <v>1150</v>
      </c>
      <c r="L322">
        <v>521.61842300000001</v>
      </c>
      <c r="M322">
        <v>0.70110003091397799</v>
      </c>
      <c r="N322">
        <v>0</v>
      </c>
      <c r="O322">
        <v>69.023089999999996</v>
      </c>
      <c r="P322">
        <v>127782.69469999999</v>
      </c>
      <c r="Q322">
        <v>171.75093373655901</v>
      </c>
      <c r="R322">
        <v>129.93030999999999</v>
      </c>
      <c r="S322">
        <v>217.84808000000001</v>
      </c>
      <c r="T322" s="81" t="s">
        <v>45</v>
      </c>
      <c r="U322" s="82"/>
    </row>
    <row r="323" spans="2:21">
      <c r="B323" s="75">
        <v>46874</v>
      </c>
      <c r="C323" t="s">
        <v>23</v>
      </c>
      <c r="D323">
        <v>45787.111159</v>
      </c>
      <c r="E323">
        <v>61.5418160739247</v>
      </c>
      <c r="F323">
        <v>45.166106999999997</v>
      </c>
      <c r="G323">
        <v>77.143799999999999</v>
      </c>
      <c r="H323">
        <v>776814.83768</v>
      </c>
      <c r="I323">
        <v>1044.1059646236499</v>
      </c>
      <c r="J323">
        <v>1000.1568600000001</v>
      </c>
      <c r="K323">
        <v>1223.4258</v>
      </c>
      <c r="L323">
        <v>87.706501200000005</v>
      </c>
      <c r="M323">
        <v>0.117885082258064</v>
      </c>
      <c r="N323">
        <v>0</v>
      </c>
      <c r="O323">
        <v>46.084285999999999</v>
      </c>
      <c r="P323">
        <v>46619.776139000001</v>
      </c>
      <c r="Q323">
        <v>62.660989434139701</v>
      </c>
      <c r="R323">
        <v>49.106617</v>
      </c>
      <c r="S323">
        <v>78.719970000000004</v>
      </c>
      <c r="T323" s="81" t="s">
        <v>45</v>
      </c>
      <c r="U323" s="82"/>
    </row>
    <row r="324" spans="2:21">
      <c r="B324" s="75">
        <v>46905</v>
      </c>
      <c r="C324" t="s">
        <v>24</v>
      </c>
      <c r="D324">
        <v>0</v>
      </c>
      <c r="E324">
        <v>0</v>
      </c>
      <c r="F324">
        <v>0</v>
      </c>
      <c r="G324">
        <v>0</v>
      </c>
      <c r="H324">
        <v>781239.93836999999</v>
      </c>
      <c r="I324">
        <v>1085.0554699583299</v>
      </c>
      <c r="J324">
        <v>1000.1863</v>
      </c>
      <c r="K324">
        <v>1150</v>
      </c>
      <c r="L324">
        <v>6479.28568</v>
      </c>
      <c r="M324">
        <v>8.9990078888888796</v>
      </c>
      <c r="N324">
        <v>0</v>
      </c>
      <c r="O324">
        <v>288.20706000000001</v>
      </c>
      <c r="P324">
        <v>131359.47010999999</v>
      </c>
      <c r="Q324">
        <v>182.44370848611101</v>
      </c>
      <c r="R324">
        <v>126.67394</v>
      </c>
      <c r="S324">
        <v>236.57250999999999</v>
      </c>
      <c r="T324" s="81" t="s">
        <v>45</v>
      </c>
      <c r="U324" s="82"/>
    </row>
    <row r="325" spans="2:21">
      <c r="B325" s="75">
        <v>46905</v>
      </c>
      <c r="C325" t="s">
        <v>23</v>
      </c>
      <c r="D325">
        <v>43643.287544999999</v>
      </c>
      <c r="E325">
        <v>60.615677145833303</v>
      </c>
      <c r="F325">
        <v>22.185226</v>
      </c>
      <c r="G325">
        <v>89.423500000000004</v>
      </c>
      <c r="H325">
        <v>749163.70677000005</v>
      </c>
      <c r="I325">
        <v>1040.5051482916599</v>
      </c>
      <c r="J325">
        <v>1000.24304</v>
      </c>
      <c r="K325">
        <v>1145.3074999999999</v>
      </c>
      <c r="L325">
        <v>0</v>
      </c>
      <c r="M325">
        <v>0</v>
      </c>
      <c r="N325">
        <v>0</v>
      </c>
      <c r="O325">
        <v>0</v>
      </c>
      <c r="P325">
        <v>51346.822667</v>
      </c>
      <c r="Q325">
        <v>71.315031481944402</v>
      </c>
      <c r="R325">
        <v>50.699103999999998</v>
      </c>
      <c r="S325">
        <v>92.71893</v>
      </c>
      <c r="T325" s="81" t="s">
        <v>45</v>
      </c>
      <c r="U325" s="82"/>
    </row>
    <row r="326" spans="2:21">
      <c r="B326" s="75">
        <v>46935</v>
      </c>
      <c r="C326" t="s">
        <v>24</v>
      </c>
      <c r="D326">
        <v>0</v>
      </c>
      <c r="E326">
        <v>0</v>
      </c>
      <c r="F326">
        <v>0</v>
      </c>
      <c r="G326">
        <v>0</v>
      </c>
      <c r="H326">
        <v>806144.55437999999</v>
      </c>
      <c r="I326">
        <v>1083.52762685483</v>
      </c>
      <c r="J326">
        <v>1000.1616</v>
      </c>
      <c r="K326">
        <v>1150</v>
      </c>
      <c r="L326">
        <v>0</v>
      </c>
      <c r="M326">
        <v>0</v>
      </c>
      <c r="N326">
        <v>0</v>
      </c>
      <c r="O326">
        <v>0</v>
      </c>
      <c r="P326">
        <v>146634.73389</v>
      </c>
      <c r="Q326">
        <v>197.08969608870899</v>
      </c>
      <c r="R326">
        <v>148.21663000000001</v>
      </c>
      <c r="S326">
        <v>247.72809000000001</v>
      </c>
      <c r="T326" s="81" t="s">
        <v>45</v>
      </c>
      <c r="U326" s="82"/>
    </row>
    <row r="327" spans="2:21">
      <c r="B327" s="75">
        <v>46935</v>
      </c>
      <c r="C327" t="s">
        <v>23</v>
      </c>
      <c r="D327">
        <v>50001.790663</v>
      </c>
      <c r="E327">
        <v>67.2067078803763</v>
      </c>
      <c r="F327">
        <v>34.256309999999999</v>
      </c>
      <c r="G327">
        <v>89.863560000000007</v>
      </c>
      <c r="H327">
        <v>785953.78277000005</v>
      </c>
      <c r="I327">
        <v>1056.38949297043</v>
      </c>
      <c r="J327">
        <v>1000.0855</v>
      </c>
      <c r="K327">
        <v>1225</v>
      </c>
      <c r="L327">
        <v>0</v>
      </c>
      <c r="M327">
        <v>0</v>
      </c>
      <c r="N327">
        <v>0</v>
      </c>
      <c r="O327">
        <v>0</v>
      </c>
      <c r="P327">
        <v>57302.753248000001</v>
      </c>
      <c r="Q327">
        <v>77.019829634408595</v>
      </c>
      <c r="R327">
        <v>55.720818000000001</v>
      </c>
      <c r="S327">
        <v>93.609084999999993</v>
      </c>
      <c r="T327" s="81" t="s">
        <v>45</v>
      </c>
      <c r="U327" s="82"/>
    </row>
    <row r="328" spans="2:21">
      <c r="B328" s="75">
        <v>46966</v>
      </c>
      <c r="C328" t="s">
        <v>24</v>
      </c>
      <c r="D328">
        <v>0</v>
      </c>
      <c r="E328">
        <v>0</v>
      </c>
      <c r="F328">
        <v>0</v>
      </c>
      <c r="G328">
        <v>0</v>
      </c>
      <c r="H328">
        <v>809902.19590000005</v>
      </c>
      <c r="I328">
        <v>1088.57822029569</v>
      </c>
      <c r="J328">
        <v>1000.30566</v>
      </c>
      <c r="K328">
        <v>1150</v>
      </c>
      <c r="L328">
        <v>0</v>
      </c>
      <c r="M328">
        <v>0</v>
      </c>
      <c r="N328">
        <v>0</v>
      </c>
      <c r="O328">
        <v>0</v>
      </c>
      <c r="P328">
        <v>144713.43387000001</v>
      </c>
      <c r="Q328">
        <v>194.50730358870899</v>
      </c>
      <c r="R328">
        <v>149.58278000000001</v>
      </c>
      <c r="S328">
        <v>245.17535000000001</v>
      </c>
      <c r="T328" s="81" t="s">
        <v>45</v>
      </c>
      <c r="U328" s="82"/>
    </row>
    <row r="329" spans="2:21">
      <c r="B329" s="75">
        <v>46966</v>
      </c>
      <c r="C329" t="s">
        <v>23</v>
      </c>
      <c r="D329">
        <v>51547.762864999997</v>
      </c>
      <c r="E329">
        <v>69.284627506720398</v>
      </c>
      <c r="F329">
        <v>33.954369999999997</v>
      </c>
      <c r="G329">
        <v>89.214250000000007</v>
      </c>
      <c r="H329">
        <v>789378.95805000002</v>
      </c>
      <c r="I329">
        <v>1060.99322318548</v>
      </c>
      <c r="J329">
        <v>1000.0404</v>
      </c>
      <c r="K329">
        <v>1225</v>
      </c>
      <c r="L329">
        <v>0</v>
      </c>
      <c r="M329">
        <v>0</v>
      </c>
      <c r="N329">
        <v>0</v>
      </c>
      <c r="O329">
        <v>0</v>
      </c>
      <c r="P329">
        <v>59292.783722</v>
      </c>
      <c r="Q329">
        <v>79.694601776881697</v>
      </c>
      <c r="R329">
        <v>66.68038</v>
      </c>
      <c r="S329">
        <v>93.139049999999997</v>
      </c>
      <c r="T329" s="81" t="s">
        <v>45</v>
      </c>
      <c r="U329" s="82"/>
    </row>
    <row r="330" spans="2:21">
      <c r="B330" s="75">
        <v>46997</v>
      </c>
      <c r="C330" t="s">
        <v>24</v>
      </c>
      <c r="D330">
        <v>0</v>
      </c>
      <c r="E330">
        <v>0</v>
      </c>
      <c r="F330">
        <v>0</v>
      </c>
      <c r="G330">
        <v>0</v>
      </c>
      <c r="H330">
        <v>787239.56770999997</v>
      </c>
      <c r="I330">
        <v>1093.38828848611</v>
      </c>
      <c r="J330">
        <v>1000.35095</v>
      </c>
      <c r="K330">
        <v>1150</v>
      </c>
      <c r="L330">
        <v>917.77406900000005</v>
      </c>
      <c r="M330">
        <v>1.27468620694444</v>
      </c>
      <c r="N330">
        <v>0</v>
      </c>
      <c r="O330">
        <v>112.77229</v>
      </c>
      <c r="P330">
        <v>126567.80272000001</v>
      </c>
      <c r="Q330">
        <v>175.78861488888799</v>
      </c>
      <c r="R330">
        <v>136.63953000000001</v>
      </c>
      <c r="S330">
        <v>219.98197999999999</v>
      </c>
      <c r="T330" s="81" t="s">
        <v>45</v>
      </c>
      <c r="U330" s="82"/>
    </row>
    <row r="331" spans="2:21">
      <c r="B331" s="75">
        <v>46997</v>
      </c>
      <c r="C331" t="s">
        <v>23</v>
      </c>
      <c r="D331">
        <v>55022.167517000002</v>
      </c>
      <c r="E331">
        <v>76.419677106944405</v>
      </c>
      <c r="F331">
        <v>62.931865999999999</v>
      </c>
      <c r="G331">
        <v>88.762289999999993</v>
      </c>
      <c r="H331">
        <v>759201.34285000002</v>
      </c>
      <c r="I331">
        <v>1054.4463095138799</v>
      </c>
      <c r="J331">
        <v>1000.12134</v>
      </c>
      <c r="K331">
        <v>1225</v>
      </c>
      <c r="L331">
        <v>0</v>
      </c>
      <c r="M331">
        <v>0</v>
      </c>
      <c r="N331">
        <v>0</v>
      </c>
      <c r="O331">
        <v>0</v>
      </c>
      <c r="P331">
        <v>55595.625416000003</v>
      </c>
      <c r="Q331">
        <v>77.216146411111097</v>
      </c>
      <c r="R331">
        <v>64.33811</v>
      </c>
      <c r="S331">
        <v>90.692795000000004</v>
      </c>
      <c r="T331" s="81" t="s">
        <v>45</v>
      </c>
      <c r="U331" s="82"/>
    </row>
    <row r="332" spans="2:21">
      <c r="B332" s="75">
        <v>47027</v>
      </c>
      <c r="C332" t="s">
        <v>24</v>
      </c>
      <c r="D332">
        <v>0</v>
      </c>
      <c r="E332">
        <v>0</v>
      </c>
      <c r="F332">
        <v>0</v>
      </c>
      <c r="G332">
        <v>0</v>
      </c>
      <c r="H332">
        <v>819359.13278999995</v>
      </c>
      <c r="I332">
        <v>1101.2891569758001</v>
      </c>
      <c r="J332">
        <v>1000.7465999999999</v>
      </c>
      <c r="K332">
        <v>1150</v>
      </c>
      <c r="L332">
        <v>1581.9783063</v>
      </c>
      <c r="M332">
        <v>2.1263149278225799</v>
      </c>
      <c r="N332">
        <v>0</v>
      </c>
      <c r="O332">
        <v>102.77003499999999</v>
      </c>
      <c r="P332">
        <v>123966.41981000001</v>
      </c>
      <c r="Q332">
        <v>166.62153200268801</v>
      </c>
      <c r="R332">
        <v>128.25400999999999</v>
      </c>
      <c r="S332">
        <v>215.78946999999999</v>
      </c>
      <c r="T332" s="81" t="s">
        <v>45</v>
      </c>
      <c r="U332" s="82"/>
    </row>
    <row r="333" spans="2:21">
      <c r="B333" s="75">
        <v>47027</v>
      </c>
      <c r="C333" t="s">
        <v>23</v>
      </c>
      <c r="D333">
        <v>56368.088818999997</v>
      </c>
      <c r="E333">
        <v>75.763560240591303</v>
      </c>
      <c r="F333">
        <v>63.631619999999998</v>
      </c>
      <c r="G333">
        <v>88.870804000000007</v>
      </c>
      <c r="H333">
        <v>782039.97947000002</v>
      </c>
      <c r="I333">
        <v>1051.1290046639699</v>
      </c>
      <c r="J333">
        <v>1000.1772999999999</v>
      </c>
      <c r="K333">
        <v>1225</v>
      </c>
      <c r="L333">
        <v>0</v>
      </c>
      <c r="M333">
        <v>0</v>
      </c>
      <c r="N333">
        <v>0</v>
      </c>
      <c r="O333">
        <v>0</v>
      </c>
      <c r="P333">
        <v>56882.736595000002</v>
      </c>
      <c r="Q333">
        <v>76.455291122311806</v>
      </c>
      <c r="R333">
        <v>65.383260000000007</v>
      </c>
      <c r="S333">
        <v>88.363463999999993</v>
      </c>
      <c r="T333" s="81" t="s">
        <v>45</v>
      </c>
      <c r="U333" s="82"/>
    </row>
    <row r="334" spans="2:21">
      <c r="B334" s="75">
        <v>47058</v>
      </c>
      <c r="C334" t="s">
        <v>24</v>
      </c>
      <c r="D334">
        <v>0</v>
      </c>
      <c r="E334">
        <v>0</v>
      </c>
      <c r="F334">
        <v>0</v>
      </c>
      <c r="G334">
        <v>0</v>
      </c>
      <c r="H334">
        <v>784705.07215999998</v>
      </c>
      <c r="I334">
        <v>1089.86815577777</v>
      </c>
      <c r="J334">
        <v>1000.6317</v>
      </c>
      <c r="K334">
        <v>1150</v>
      </c>
      <c r="L334">
        <v>0</v>
      </c>
      <c r="M334">
        <v>0</v>
      </c>
      <c r="N334">
        <v>0</v>
      </c>
      <c r="O334">
        <v>0</v>
      </c>
      <c r="P334">
        <v>125794.91033</v>
      </c>
      <c r="Q334">
        <v>174.71515323611101</v>
      </c>
      <c r="R334">
        <v>144.83739</v>
      </c>
      <c r="S334">
        <v>206.75493</v>
      </c>
      <c r="T334" s="81" t="s">
        <v>45</v>
      </c>
      <c r="U334" s="82"/>
    </row>
    <row r="335" spans="2:21">
      <c r="B335" s="75">
        <v>47058</v>
      </c>
      <c r="C335" t="s">
        <v>23</v>
      </c>
      <c r="D335">
        <v>58188.883293999999</v>
      </c>
      <c r="E335">
        <v>80.817893463888794</v>
      </c>
      <c r="F335">
        <v>67.507675000000006</v>
      </c>
      <c r="G335">
        <v>93.132095000000007</v>
      </c>
      <c r="H335">
        <v>760631.49824999995</v>
      </c>
      <c r="I335">
        <v>1056.4326364583301</v>
      </c>
      <c r="J335">
        <v>1000.03467</v>
      </c>
      <c r="K335">
        <v>1225</v>
      </c>
      <c r="L335">
        <v>0</v>
      </c>
      <c r="M335">
        <v>0</v>
      </c>
      <c r="N335">
        <v>0</v>
      </c>
      <c r="O335">
        <v>0</v>
      </c>
      <c r="P335">
        <v>56988.321883999997</v>
      </c>
      <c r="Q335">
        <v>79.150447061111095</v>
      </c>
      <c r="R335">
        <v>67.584464999999994</v>
      </c>
      <c r="S335">
        <v>92.227050000000006</v>
      </c>
      <c r="T335" s="81" t="s">
        <v>45</v>
      </c>
      <c r="U335" s="82"/>
    </row>
    <row r="336" spans="2:21">
      <c r="B336" s="75">
        <v>47088</v>
      </c>
      <c r="C336" t="s">
        <v>24</v>
      </c>
      <c r="D336">
        <v>0</v>
      </c>
      <c r="E336">
        <v>0</v>
      </c>
      <c r="F336">
        <v>0</v>
      </c>
      <c r="G336">
        <v>0</v>
      </c>
      <c r="H336">
        <v>806507.67191000003</v>
      </c>
      <c r="I336">
        <v>1084.0156880510699</v>
      </c>
      <c r="J336">
        <v>1000.0729</v>
      </c>
      <c r="K336">
        <v>1150</v>
      </c>
      <c r="L336">
        <v>0</v>
      </c>
      <c r="M336">
        <v>0</v>
      </c>
      <c r="N336">
        <v>0</v>
      </c>
      <c r="O336">
        <v>0</v>
      </c>
      <c r="P336">
        <v>135196.70262</v>
      </c>
      <c r="Q336">
        <v>181.715998145161</v>
      </c>
      <c r="R336">
        <v>157.69443999999999</v>
      </c>
      <c r="S336">
        <v>206.69720000000001</v>
      </c>
      <c r="T336" s="81" t="s">
        <v>45</v>
      </c>
      <c r="U336" s="82"/>
    </row>
    <row r="337" spans="2:21">
      <c r="B337" s="75">
        <v>47088</v>
      </c>
      <c r="C337" t="s">
        <v>23</v>
      </c>
      <c r="D337">
        <v>58282.718763999997</v>
      </c>
      <c r="E337">
        <v>78.336987586021493</v>
      </c>
      <c r="F337">
        <v>42.117893000000002</v>
      </c>
      <c r="G337">
        <v>96.279480000000007</v>
      </c>
      <c r="H337">
        <v>783757.74032999994</v>
      </c>
      <c r="I337">
        <v>1053.43782302419</v>
      </c>
      <c r="J337">
        <v>1000.1802</v>
      </c>
      <c r="K337">
        <v>1225</v>
      </c>
      <c r="L337">
        <v>0</v>
      </c>
      <c r="M337">
        <v>0</v>
      </c>
      <c r="N337">
        <v>0</v>
      </c>
      <c r="O337">
        <v>0</v>
      </c>
      <c r="P337">
        <v>62565.338888999999</v>
      </c>
      <c r="Q337">
        <v>84.0931974314516</v>
      </c>
      <c r="R337">
        <v>73.61412</v>
      </c>
      <c r="S337">
        <v>95.588939999999994</v>
      </c>
      <c r="T337" s="81" t="s">
        <v>45</v>
      </c>
      <c r="U337" s="82"/>
    </row>
    <row r="338" spans="2:21">
      <c r="B338" s="75">
        <v>47119</v>
      </c>
      <c r="C338" t="s">
        <v>24</v>
      </c>
      <c r="D338">
        <v>0</v>
      </c>
      <c r="E338">
        <v>0</v>
      </c>
      <c r="F338">
        <v>0</v>
      </c>
      <c r="G338">
        <v>0</v>
      </c>
      <c r="H338">
        <v>808024.01063000003</v>
      </c>
      <c r="I338">
        <v>1086.0537777284901</v>
      </c>
      <c r="J338">
        <v>1000.0585</v>
      </c>
      <c r="K338">
        <v>1150</v>
      </c>
      <c r="L338">
        <v>0</v>
      </c>
      <c r="M338">
        <v>0</v>
      </c>
      <c r="N338">
        <v>0</v>
      </c>
      <c r="O338">
        <v>0</v>
      </c>
      <c r="P338">
        <v>135386.34826</v>
      </c>
      <c r="Q338">
        <v>181.970898198924</v>
      </c>
      <c r="R338">
        <v>148.16835</v>
      </c>
      <c r="S338">
        <v>207.84112999999999</v>
      </c>
      <c r="T338" s="81" t="s">
        <v>45</v>
      </c>
      <c r="U338" s="82"/>
    </row>
    <row r="339" spans="2:21">
      <c r="B339" s="75">
        <v>47119</v>
      </c>
      <c r="C339" t="s">
        <v>23</v>
      </c>
      <c r="D339">
        <v>58734.676728999999</v>
      </c>
      <c r="E339">
        <v>78.944457969086002</v>
      </c>
      <c r="F339">
        <v>42.476779999999998</v>
      </c>
      <c r="G339">
        <v>101.39352</v>
      </c>
      <c r="H339">
        <v>795939.85173999995</v>
      </c>
      <c r="I339">
        <v>1069.8116286827899</v>
      </c>
      <c r="J339">
        <v>1000.0057399999999</v>
      </c>
      <c r="K339">
        <v>1225</v>
      </c>
      <c r="L339">
        <v>0</v>
      </c>
      <c r="M339">
        <v>0</v>
      </c>
      <c r="N339">
        <v>0</v>
      </c>
      <c r="O339">
        <v>0</v>
      </c>
      <c r="P339">
        <v>63081.07518</v>
      </c>
      <c r="Q339">
        <v>84.786391370967706</v>
      </c>
      <c r="R339">
        <v>71.593400000000003</v>
      </c>
      <c r="S339">
        <v>99.969054999999997</v>
      </c>
      <c r="T339" s="81" t="s">
        <v>45</v>
      </c>
      <c r="U339" s="82"/>
    </row>
    <row r="340" spans="2:21">
      <c r="B340" s="75">
        <v>47150</v>
      </c>
      <c r="C340" t="s">
        <v>24</v>
      </c>
      <c r="D340">
        <v>0</v>
      </c>
      <c r="E340">
        <v>0</v>
      </c>
      <c r="F340">
        <v>0</v>
      </c>
      <c r="G340">
        <v>0</v>
      </c>
      <c r="H340">
        <v>733421.09618999995</v>
      </c>
      <c r="I340">
        <v>1091.40044075892</v>
      </c>
      <c r="J340">
        <v>1000.2178</v>
      </c>
      <c r="K340">
        <v>1150</v>
      </c>
      <c r="L340">
        <v>0</v>
      </c>
      <c r="M340">
        <v>0</v>
      </c>
      <c r="N340">
        <v>0</v>
      </c>
      <c r="O340">
        <v>0</v>
      </c>
      <c r="P340">
        <v>122194.69415</v>
      </c>
      <c r="Q340">
        <v>181.837342485119</v>
      </c>
      <c r="R340">
        <v>156.72893999999999</v>
      </c>
      <c r="S340">
        <v>213.41171</v>
      </c>
      <c r="T340" s="81" t="s">
        <v>45</v>
      </c>
      <c r="U340" s="82"/>
    </row>
    <row r="341" spans="2:21">
      <c r="B341" s="75">
        <v>47150</v>
      </c>
      <c r="C341" t="s">
        <v>23</v>
      </c>
      <c r="D341">
        <v>50069.487032999998</v>
      </c>
      <c r="E341">
        <v>74.508165227678504</v>
      </c>
      <c r="F341">
        <v>39.585503000000003</v>
      </c>
      <c r="G341">
        <v>95.295940000000002</v>
      </c>
      <c r="H341">
        <v>710990.49798999995</v>
      </c>
      <c r="I341">
        <v>1058.02157438988</v>
      </c>
      <c r="J341">
        <v>1000.0971</v>
      </c>
      <c r="K341">
        <v>1225</v>
      </c>
      <c r="L341">
        <v>296.7527149</v>
      </c>
      <c r="M341">
        <v>0.44159630193452298</v>
      </c>
      <c r="N341">
        <v>0</v>
      </c>
      <c r="O341">
        <v>85.458629999999999</v>
      </c>
      <c r="P341">
        <v>55113.516687000003</v>
      </c>
      <c r="Q341">
        <v>82.014161736607093</v>
      </c>
      <c r="R341">
        <v>59.810192000000001</v>
      </c>
      <c r="S341">
        <v>95.714290000000005</v>
      </c>
      <c r="T341" s="81" t="s">
        <v>45</v>
      </c>
      <c r="U341" s="82"/>
    </row>
    <row r="342" spans="2:21">
      <c r="B342" s="75">
        <v>47178</v>
      </c>
      <c r="C342" t="s">
        <v>24</v>
      </c>
      <c r="D342">
        <v>0</v>
      </c>
      <c r="E342">
        <v>0</v>
      </c>
      <c r="F342">
        <v>0</v>
      </c>
      <c r="G342">
        <v>0</v>
      </c>
      <c r="H342">
        <v>815626.75451</v>
      </c>
      <c r="I342">
        <v>1096.2725195026801</v>
      </c>
      <c r="J342">
        <v>1000.391</v>
      </c>
      <c r="K342">
        <v>1150</v>
      </c>
      <c r="L342">
        <v>11130.3103467</v>
      </c>
      <c r="M342">
        <v>14.9600945520161</v>
      </c>
      <c r="N342">
        <v>0</v>
      </c>
      <c r="O342">
        <v>186.43942000000001</v>
      </c>
      <c r="P342">
        <v>127692.04397</v>
      </c>
      <c r="Q342">
        <v>171.62909135752599</v>
      </c>
      <c r="R342">
        <v>137.04713000000001</v>
      </c>
      <c r="S342">
        <v>211.65933000000001</v>
      </c>
      <c r="T342" s="81" t="s">
        <v>45</v>
      </c>
      <c r="U342" s="82"/>
    </row>
    <row r="343" spans="2:21">
      <c r="B343" s="75">
        <v>47178</v>
      </c>
      <c r="C343" t="s">
        <v>23</v>
      </c>
      <c r="D343">
        <v>50634.328526999998</v>
      </c>
      <c r="E343">
        <v>68.056893181451599</v>
      </c>
      <c r="F343">
        <v>52.130946999999999</v>
      </c>
      <c r="G343">
        <v>94.28058</v>
      </c>
      <c r="H343">
        <v>784662.85456999997</v>
      </c>
      <c r="I343">
        <v>1054.6543744220401</v>
      </c>
      <c r="J343">
        <v>1000.22064</v>
      </c>
      <c r="K343">
        <v>1225</v>
      </c>
      <c r="L343">
        <v>3248.4301953999998</v>
      </c>
      <c r="M343">
        <v>4.3661696174731102</v>
      </c>
      <c r="N343">
        <v>0</v>
      </c>
      <c r="O343">
        <v>147.53531000000001</v>
      </c>
      <c r="P343">
        <v>50563.223401000003</v>
      </c>
      <c r="Q343">
        <v>67.961321775537598</v>
      </c>
      <c r="R343">
        <v>53.670870000000001</v>
      </c>
      <c r="S343">
        <v>94.625625999999997</v>
      </c>
      <c r="T343" s="81" t="s">
        <v>45</v>
      </c>
      <c r="U343" s="82"/>
    </row>
    <row r="344" spans="2:21">
      <c r="B344" s="75">
        <v>47209</v>
      </c>
      <c r="C344" t="s">
        <v>24</v>
      </c>
      <c r="D344">
        <v>0</v>
      </c>
      <c r="E344">
        <v>0</v>
      </c>
      <c r="F344">
        <v>0</v>
      </c>
      <c r="G344">
        <v>0</v>
      </c>
      <c r="H344">
        <v>784616.16111999995</v>
      </c>
      <c r="I344">
        <v>1089.7446682222201</v>
      </c>
      <c r="J344">
        <v>1000.79944</v>
      </c>
      <c r="K344">
        <v>1150</v>
      </c>
      <c r="L344">
        <v>20857.710347870001</v>
      </c>
      <c r="M344">
        <v>28.969042149819401</v>
      </c>
      <c r="N344">
        <v>0</v>
      </c>
      <c r="O344">
        <v>276.24892999999997</v>
      </c>
      <c r="P344">
        <v>119773.29227000001</v>
      </c>
      <c r="Q344">
        <v>166.351794819444</v>
      </c>
      <c r="R344">
        <v>129.90439000000001</v>
      </c>
      <c r="S344">
        <v>213.76468</v>
      </c>
      <c r="T344" s="81" t="s">
        <v>45</v>
      </c>
      <c r="U344" s="82"/>
    </row>
    <row r="345" spans="2:21">
      <c r="B345" s="75">
        <v>47209</v>
      </c>
      <c r="C345" t="s">
        <v>23</v>
      </c>
      <c r="D345">
        <v>47565.252311999997</v>
      </c>
      <c r="E345">
        <v>66.062850433333296</v>
      </c>
      <c r="F345">
        <v>47.757354999999997</v>
      </c>
      <c r="G345">
        <v>82.434030000000007</v>
      </c>
      <c r="H345">
        <v>755013.04009999998</v>
      </c>
      <c r="I345">
        <v>1048.6292223611099</v>
      </c>
      <c r="J345">
        <v>1000.0793</v>
      </c>
      <c r="K345">
        <v>1225</v>
      </c>
      <c r="L345">
        <v>189.15508688</v>
      </c>
      <c r="M345">
        <v>0.26271539844444403</v>
      </c>
      <c r="N345">
        <v>0</v>
      </c>
      <c r="O345">
        <v>38.836018000000003</v>
      </c>
      <c r="P345">
        <v>47908.358400999998</v>
      </c>
      <c r="Q345">
        <v>66.539386668055499</v>
      </c>
      <c r="R345">
        <v>49.436565000000002</v>
      </c>
      <c r="S345">
        <v>84.721869999999996</v>
      </c>
      <c r="T345" s="81" t="s">
        <v>45</v>
      </c>
      <c r="U345" s="82"/>
    </row>
    <row r="346" spans="2:21">
      <c r="B346" s="75">
        <v>47239</v>
      </c>
      <c r="C346" t="s">
        <v>24</v>
      </c>
      <c r="D346">
        <v>0</v>
      </c>
      <c r="E346">
        <v>0</v>
      </c>
      <c r="F346">
        <v>0</v>
      </c>
      <c r="G346">
        <v>0</v>
      </c>
      <c r="H346">
        <v>810953.90810999996</v>
      </c>
      <c r="I346">
        <v>1089.9918119757999</v>
      </c>
      <c r="J346">
        <v>1000.19556</v>
      </c>
      <c r="K346">
        <v>1150</v>
      </c>
      <c r="L346">
        <v>475.24600299999997</v>
      </c>
      <c r="M346">
        <v>0.63877150940860195</v>
      </c>
      <c r="N346">
        <v>0</v>
      </c>
      <c r="O346">
        <v>51.331924000000001</v>
      </c>
      <c r="P346">
        <v>127921.7141</v>
      </c>
      <c r="Q346">
        <v>171.937787768817</v>
      </c>
      <c r="R346">
        <v>130.42957999999999</v>
      </c>
      <c r="S346">
        <v>218.76267999999999</v>
      </c>
      <c r="T346" s="81" t="s">
        <v>45</v>
      </c>
      <c r="U346" s="82"/>
    </row>
    <row r="347" spans="2:21">
      <c r="B347" s="75">
        <v>47239</v>
      </c>
      <c r="C347" t="s">
        <v>23</v>
      </c>
      <c r="D347">
        <v>46262.002045000001</v>
      </c>
      <c r="E347">
        <v>62.180110275537601</v>
      </c>
      <c r="F347">
        <v>46.52346</v>
      </c>
      <c r="G347">
        <v>77.769139999999993</v>
      </c>
      <c r="H347">
        <v>776460.57810000004</v>
      </c>
      <c r="I347">
        <v>1043.6298092741899</v>
      </c>
      <c r="J347">
        <v>1000.4259</v>
      </c>
      <c r="K347">
        <v>1222.3942</v>
      </c>
      <c r="L347">
        <v>332.72774815999998</v>
      </c>
      <c r="M347">
        <v>0.44721471526881701</v>
      </c>
      <c r="N347">
        <v>0</v>
      </c>
      <c r="O347">
        <v>59.151649999999997</v>
      </c>
      <c r="P347">
        <v>47081.850756</v>
      </c>
      <c r="Q347">
        <v>63.2820574677419</v>
      </c>
      <c r="R347">
        <v>49.970398000000003</v>
      </c>
      <c r="S347">
        <v>78.840609999999998</v>
      </c>
      <c r="T347" s="81" t="s">
        <v>45</v>
      </c>
      <c r="U347" s="82"/>
    </row>
    <row r="348" spans="2:21">
      <c r="B348" s="75">
        <v>47270</v>
      </c>
      <c r="C348" t="s">
        <v>24</v>
      </c>
      <c r="D348">
        <v>0</v>
      </c>
      <c r="E348">
        <v>0</v>
      </c>
      <c r="F348">
        <v>0</v>
      </c>
      <c r="G348">
        <v>0</v>
      </c>
      <c r="H348">
        <v>782376.06107000005</v>
      </c>
      <c r="I348">
        <v>1086.63341815277</v>
      </c>
      <c r="J348">
        <v>1000.24756</v>
      </c>
      <c r="K348">
        <v>1150</v>
      </c>
      <c r="L348">
        <v>11703.4981699</v>
      </c>
      <c r="M348">
        <v>16.254858569305501</v>
      </c>
      <c r="N348">
        <v>0</v>
      </c>
      <c r="O348">
        <v>241.27786</v>
      </c>
      <c r="P348">
        <v>129566.24725</v>
      </c>
      <c r="Q348">
        <v>179.953121180555</v>
      </c>
      <c r="R348">
        <v>129.58913999999999</v>
      </c>
      <c r="S348">
        <v>240.05013</v>
      </c>
      <c r="T348" s="81" t="s">
        <v>45</v>
      </c>
      <c r="U348" s="82"/>
    </row>
    <row r="349" spans="2:21">
      <c r="B349" s="75">
        <v>47270</v>
      </c>
      <c r="C349" t="s">
        <v>23</v>
      </c>
      <c r="D349">
        <v>43141.319495000003</v>
      </c>
      <c r="E349">
        <v>59.918499298611103</v>
      </c>
      <c r="F349">
        <v>22.775497000000001</v>
      </c>
      <c r="G349">
        <v>89.461479999999995</v>
      </c>
      <c r="H349">
        <v>749136.96230999997</v>
      </c>
      <c r="I349">
        <v>1040.4680032083299</v>
      </c>
      <c r="J349">
        <v>1000.1646</v>
      </c>
      <c r="K349">
        <v>1150.2190000000001</v>
      </c>
      <c r="L349">
        <v>0</v>
      </c>
      <c r="M349">
        <v>0</v>
      </c>
      <c r="N349">
        <v>0</v>
      </c>
      <c r="O349">
        <v>0</v>
      </c>
      <c r="P349">
        <v>50552.435425000003</v>
      </c>
      <c r="Q349">
        <v>70.211715868055506</v>
      </c>
      <c r="R349">
        <v>51.368625999999999</v>
      </c>
      <c r="S349">
        <v>92.705659999999995</v>
      </c>
      <c r="T349" s="81" t="s">
        <v>45</v>
      </c>
      <c r="U349" s="82"/>
    </row>
    <row r="350" spans="2:21">
      <c r="B350" s="75">
        <v>47300</v>
      </c>
      <c r="C350" t="s">
        <v>24</v>
      </c>
      <c r="D350">
        <v>0</v>
      </c>
      <c r="E350">
        <v>0</v>
      </c>
      <c r="F350">
        <v>0</v>
      </c>
      <c r="G350">
        <v>0</v>
      </c>
      <c r="H350">
        <v>806411.01324</v>
      </c>
      <c r="I350">
        <v>1083.8857704838699</v>
      </c>
      <c r="J350">
        <v>1000.5112</v>
      </c>
      <c r="K350">
        <v>1150</v>
      </c>
      <c r="L350">
        <v>0</v>
      </c>
      <c r="M350">
        <v>0</v>
      </c>
      <c r="N350">
        <v>0</v>
      </c>
      <c r="O350">
        <v>0</v>
      </c>
      <c r="P350">
        <v>147229.46338999999</v>
      </c>
      <c r="Q350">
        <v>197.88906369623601</v>
      </c>
      <c r="R350">
        <v>148.67320000000001</v>
      </c>
      <c r="S350">
        <v>249.33884</v>
      </c>
      <c r="T350" s="81" t="s">
        <v>45</v>
      </c>
      <c r="U350" s="82"/>
    </row>
    <row r="351" spans="2:21">
      <c r="B351" s="75">
        <v>47300</v>
      </c>
      <c r="C351" t="s">
        <v>23</v>
      </c>
      <c r="D351">
        <v>49749.179175999998</v>
      </c>
      <c r="E351">
        <v>66.867176311827905</v>
      </c>
      <c r="F351">
        <v>34.531370000000003</v>
      </c>
      <c r="G351">
        <v>90.849654999999998</v>
      </c>
      <c r="H351">
        <v>790644.90176000004</v>
      </c>
      <c r="I351">
        <v>1062.6947604300999</v>
      </c>
      <c r="J351">
        <v>1000.1046</v>
      </c>
      <c r="K351">
        <v>1225</v>
      </c>
      <c r="L351">
        <v>0</v>
      </c>
      <c r="M351">
        <v>0</v>
      </c>
      <c r="N351">
        <v>0</v>
      </c>
      <c r="O351">
        <v>0</v>
      </c>
      <c r="P351">
        <v>57336.321763</v>
      </c>
      <c r="Q351">
        <v>77.064948606182696</v>
      </c>
      <c r="R351">
        <v>55.500267000000001</v>
      </c>
      <c r="S351">
        <v>93.841170000000005</v>
      </c>
      <c r="T351" s="81" t="s">
        <v>45</v>
      </c>
      <c r="U351" s="82"/>
    </row>
    <row r="352" spans="2:21">
      <c r="B352" s="75">
        <v>47331</v>
      </c>
      <c r="C352" t="s">
        <v>24</v>
      </c>
      <c r="D352">
        <v>0</v>
      </c>
      <c r="E352">
        <v>0</v>
      </c>
      <c r="F352">
        <v>0</v>
      </c>
      <c r="G352">
        <v>0</v>
      </c>
      <c r="H352">
        <v>809930.65501999995</v>
      </c>
      <c r="I352">
        <v>1088.61647180107</v>
      </c>
      <c r="J352">
        <v>1000.6477</v>
      </c>
      <c r="K352">
        <v>1150</v>
      </c>
      <c r="L352">
        <v>0</v>
      </c>
      <c r="M352">
        <v>0</v>
      </c>
      <c r="N352">
        <v>0</v>
      </c>
      <c r="O352">
        <v>0</v>
      </c>
      <c r="P352">
        <v>145207.81808999999</v>
      </c>
      <c r="Q352">
        <v>195.171798508064</v>
      </c>
      <c r="R352">
        <v>150.15149</v>
      </c>
      <c r="S352">
        <v>244.99959000000001</v>
      </c>
      <c r="T352" s="81" t="s">
        <v>45</v>
      </c>
      <c r="U352" s="82"/>
    </row>
    <row r="353" spans="2:21">
      <c r="B353" s="75">
        <v>47331</v>
      </c>
      <c r="C353" t="s">
        <v>23</v>
      </c>
      <c r="D353">
        <v>51616.884815999998</v>
      </c>
      <c r="E353">
        <v>69.377533354838704</v>
      </c>
      <c r="F353">
        <v>33.744109999999999</v>
      </c>
      <c r="G353">
        <v>89.223884999999996</v>
      </c>
      <c r="H353">
        <v>793642.54539999994</v>
      </c>
      <c r="I353">
        <v>1066.72385134408</v>
      </c>
      <c r="J353">
        <v>1000.071</v>
      </c>
      <c r="K353">
        <v>1225</v>
      </c>
      <c r="L353">
        <v>0</v>
      </c>
      <c r="M353">
        <v>0</v>
      </c>
      <c r="N353">
        <v>0</v>
      </c>
      <c r="O353">
        <v>0</v>
      </c>
      <c r="P353">
        <v>59358.715166000002</v>
      </c>
      <c r="Q353">
        <v>79.783219309139696</v>
      </c>
      <c r="R353">
        <v>66.945279999999997</v>
      </c>
      <c r="S353">
        <v>93.336753999999999</v>
      </c>
      <c r="T353" s="81" t="s">
        <v>45</v>
      </c>
      <c r="U353" s="82"/>
    </row>
    <row r="354" spans="2:21">
      <c r="B354" s="75">
        <v>47362</v>
      </c>
      <c r="C354" t="s">
        <v>24</v>
      </c>
      <c r="D354">
        <v>0</v>
      </c>
      <c r="E354">
        <v>0</v>
      </c>
      <c r="F354">
        <v>0</v>
      </c>
      <c r="G354">
        <v>0</v>
      </c>
      <c r="H354">
        <v>787304.99069999997</v>
      </c>
      <c r="I354">
        <v>1093.47915375</v>
      </c>
      <c r="J354">
        <v>1000.0386</v>
      </c>
      <c r="K354">
        <v>1150</v>
      </c>
      <c r="L354">
        <v>0</v>
      </c>
      <c r="M354">
        <v>0</v>
      </c>
      <c r="N354">
        <v>0</v>
      </c>
      <c r="O354">
        <v>0</v>
      </c>
      <c r="P354">
        <v>128070.977</v>
      </c>
      <c r="Q354">
        <v>177.87635694444401</v>
      </c>
      <c r="R354">
        <v>138.64850999999999</v>
      </c>
      <c r="S354">
        <v>230.05756</v>
      </c>
      <c r="T354" s="81" t="s">
        <v>45</v>
      </c>
      <c r="U354" s="82"/>
    </row>
    <row r="355" spans="2:21">
      <c r="B355" s="75">
        <v>47362</v>
      </c>
      <c r="C355" t="s">
        <v>23</v>
      </c>
      <c r="D355">
        <v>55000.511326</v>
      </c>
      <c r="E355">
        <v>76.389599063888795</v>
      </c>
      <c r="F355">
        <v>63.519176000000002</v>
      </c>
      <c r="G355">
        <v>87.790854999999993</v>
      </c>
      <c r="H355">
        <v>763205.17753999995</v>
      </c>
      <c r="I355">
        <v>1060.00719102777</v>
      </c>
      <c r="J355">
        <v>1000.4105</v>
      </c>
      <c r="K355">
        <v>1225</v>
      </c>
      <c r="L355">
        <v>0</v>
      </c>
      <c r="M355">
        <v>0</v>
      </c>
      <c r="N355">
        <v>0</v>
      </c>
      <c r="O355">
        <v>0</v>
      </c>
      <c r="P355">
        <v>55493.917235000001</v>
      </c>
      <c r="Q355">
        <v>77.074885048611094</v>
      </c>
      <c r="R355">
        <v>64.849914999999996</v>
      </c>
      <c r="S355">
        <v>88.086830000000006</v>
      </c>
      <c r="T355" s="81" t="s">
        <v>45</v>
      </c>
      <c r="U355" s="82"/>
    </row>
    <row r="356" spans="2:21">
      <c r="B356" s="75">
        <v>47392</v>
      </c>
      <c r="C356" t="s">
        <v>24</v>
      </c>
      <c r="D356">
        <v>0</v>
      </c>
      <c r="E356">
        <v>0</v>
      </c>
      <c r="F356">
        <v>0</v>
      </c>
      <c r="G356">
        <v>0</v>
      </c>
      <c r="H356">
        <v>819538.82903999998</v>
      </c>
      <c r="I356">
        <v>1101.5306841935401</v>
      </c>
      <c r="J356">
        <v>1000.28076</v>
      </c>
      <c r="K356">
        <v>1150</v>
      </c>
      <c r="L356">
        <v>810.54185689999997</v>
      </c>
      <c r="M356">
        <v>1.0894379797042999</v>
      </c>
      <c r="N356">
        <v>0</v>
      </c>
      <c r="O356">
        <v>81.771010000000004</v>
      </c>
      <c r="P356">
        <v>124025.81568</v>
      </c>
      <c r="Q356">
        <v>166.70136516129</v>
      </c>
      <c r="R356">
        <v>129.01000999999999</v>
      </c>
      <c r="S356">
        <v>214.01679999999999</v>
      </c>
      <c r="T356" s="81" t="s">
        <v>45</v>
      </c>
      <c r="U356" s="82"/>
    </row>
    <row r="357" spans="2:21">
      <c r="B357" s="75">
        <v>47392</v>
      </c>
      <c r="C357" t="s">
        <v>23</v>
      </c>
      <c r="D357">
        <v>55635.872038000001</v>
      </c>
      <c r="E357">
        <v>74.779397900537603</v>
      </c>
      <c r="F357">
        <v>57.617489999999997</v>
      </c>
      <c r="G357">
        <v>88.519890000000004</v>
      </c>
      <c r="H357">
        <v>778250.45070000004</v>
      </c>
      <c r="I357">
        <v>1046.0355520161199</v>
      </c>
      <c r="J357">
        <v>1000.1915</v>
      </c>
      <c r="K357">
        <v>1217.4992999999999</v>
      </c>
      <c r="L357">
        <v>0</v>
      </c>
      <c r="M357">
        <v>0</v>
      </c>
      <c r="N357">
        <v>0</v>
      </c>
      <c r="O357">
        <v>0</v>
      </c>
      <c r="P357">
        <v>56327.890288000002</v>
      </c>
      <c r="Q357">
        <v>75.709529956989201</v>
      </c>
      <c r="R357">
        <v>59.947346000000003</v>
      </c>
      <c r="S357">
        <v>88.737785000000002</v>
      </c>
      <c r="T357" s="81" t="s">
        <v>45</v>
      </c>
      <c r="U357" s="82"/>
    </row>
    <row r="358" spans="2:21">
      <c r="B358" s="75">
        <v>47423</v>
      </c>
      <c r="C358" t="s">
        <v>24</v>
      </c>
      <c r="D358">
        <v>0</v>
      </c>
      <c r="E358">
        <v>0</v>
      </c>
      <c r="F358">
        <v>0</v>
      </c>
      <c r="G358">
        <v>0</v>
      </c>
      <c r="H358">
        <v>783948.43033999996</v>
      </c>
      <c r="I358">
        <v>1088.8172643611099</v>
      </c>
      <c r="J358">
        <v>1001.1367</v>
      </c>
      <c r="K358">
        <v>1150</v>
      </c>
      <c r="L358">
        <v>147.5436387</v>
      </c>
      <c r="M358">
        <v>0.20492172041666601</v>
      </c>
      <c r="N358">
        <v>0</v>
      </c>
      <c r="O358">
        <v>81.127759999999995</v>
      </c>
      <c r="P358">
        <v>125143.46405</v>
      </c>
      <c r="Q358">
        <v>173.81036673611101</v>
      </c>
      <c r="R358">
        <v>140.07695000000001</v>
      </c>
      <c r="S358">
        <v>207.67488</v>
      </c>
      <c r="T358" s="81" t="s">
        <v>45</v>
      </c>
      <c r="U358" s="82"/>
    </row>
    <row r="359" spans="2:21">
      <c r="B359" s="75">
        <v>47423</v>
      </c>
      <c r="C359" t="s">
        <v>23</v>
      </c>
      <c r="D359">
        <v>57842.602264000001</v>
      </c>
      <c r="E359">
        <v>80.336947588888805</v>
      </c>
      <c r="F359">
        <v>67.581720000000004</v>
      </c>
      <c r="G359">
        <v>92.501909999999995</v>
      </c>
      <c r="H359">
        <v>760359.59540999995</v>
      </c>
      <c r="I359">
        <v>1056.054993625</v>
      </c>
      <c r="J359">
        <v>1000.0712</v>
      </c>
      <c r="K359">
        <v>1225</v>
      </c>
      <c r="L359">
        <v>0</v>
      </c>
      <c r="M359">
        <v>0</v>
      </c>
      <c r="N359">
        <v>0</v>
      </c>
      <c r="O359">
        <v>0</v>
      </c>
      <c r="P359">
        <v>56845.765182000003</v>
      </c>
      <c r="Q359">
        <v>78.952451641666599</v>
      </c>
      <c r="R359">
        <v>67.581720000000004</v>
      </c>
      <c r="S359">
        <v>91.443100000000001</v>
      </c>
      <c r="T359" s="81" t="s">
        <v>45</v>
      </c>
      <c r="U359" s="82"/>
    </row>
    <row r="360" spans="2:21">
      <c r="B360" s="75">
        <v>47453</v>
      </c>
      <c r="C360" t="s">
        <v>24</v>
      </c>
      <c r="D360">
        <v>0</v>
      </c>
      <c r="E360">
        <v>0</v>
      </c>
      <c r="F360">
        <v>0</v>
      </c>
      <c r="G360">
        <v>0</v>
      </c>
      <c r="H360">
        <v>805886.20018000004</v>
      </c>
      <c r="I360">
        <v>1083.18037658602</v>
      </c>
      <c r="J360">
        <v>1000.84485</v>
      </c>
      <c r="K360">
        <v>1150</v>
      </c>
      <c r="L360">
        <v>0</v>
      </c>
      <c r="M360">
        <v>0</v>
      </c>
      <c r="N360">
        <v>0</v>
      </c>
      <c r="O360">
        <v>0</v>
      </c>
      <c r="P360">
        <v>135038.89551</v>
      </c>
      <c r="Q360">
        <v>181.50389181451601</v>
      </c>
      <c r="R360">
        <v>156.22902999999999</v>
      </c>
      <c r="S360">
        <v>206.25934000000001</v>
      </c>
      <c r="T360" s="81" t="s">
        <v>45</v>
      </c>
      <c r="U360" s="82"/>
    </row>
    <row r="361" spans="2:21">
      <c r="B361" s="75">
        <v>47453</v>
      </c>
      <c r="C361" t="s">
        <v>23</v>
      </c>
      <c r="D361">
        <v>58359.517528999997</v>
      </c>
      <c r="E361">
        <v>78.440211732526805</v>
      </c>
      <c r="F361">
        <v>42.461773000000001</v>
      </c>
      <c r="G361">
        <v>95.322730000000007</v>
      </c>
      <c r="H361">
        <v>783667.29541999998</v>
      </c>
      <c r="I361">
        <v>1053.3162572849401</v>
      </c>
      <c r="J361">
        <v>1000.2155</v>
      </c>
      <c r="K361">
        <v>1225</v>
      </c>
      <c r="L361">
        <v>0</v>
      </c>
      <c r="M361">
        <v>0</v>
      </c>
      <c r="N361">
        <v>0</v>
      </c>
      <c r="O361">
        <v>0</v>
      </c>
      <c r="P361">
        <v>62646.601132000003</v>
      </c>
      <c r="Q361">
        <v>84.202420876343993</v>
      </c>
      <c r="R361">
        <v>73.709850000000003</v>
      </c>
      <c r="S361">
        <v>94.100430000000003</v>
      </c>
      <c r="T361" s="81" t="s">
        <v>45</v>
      </c>
      <c r="U361" s="82"/>
    </row>
    <row r="362" spans="2:21">
      <c r="B362" s="75">
        <v>47484</v>
      </c>
      <c r="C362" t="s">
        <v>24</v>
      </c>
      <c r="D362">
        <v>0</v>
      </c>
      <c r="E362">
        <v>0</v>
      </c>
      <c r="F362">
        <v>0</v>
      </c>
      <c r="G362">
        <v>0</v>
      </c>
      <c r="H362">
        <v>806611.55628999998</v>
      </c>
      <c r="I362">
        <v>1084.1553175940801</v>
      </c>
      <c r="J362">
        <v>1000.1039</v>
      </c>
      <c r="K362">
        <v>1150</v>
      </c>
      <c r="L362">
        <v>0</v>
      </c>
      <c r="M362">
        <v>0</v>
      </c>
      <c r="N362">
        <v>0</v>
      </c>
      <c r="O362">
        <v>0</v>
      </c>
      <c r="P362">
        <v>133822.17074</v>
      </c>
      <c r="Q362">
        <v>179.868509059139</v>
      </c>
      <c r="R362">
        <v>146.31908000000001</v>
      </c>
      <c r="S362">
        <v>204.37772000000001</v>
      </c>
      <c r="T362" s="81" t="s">
        <v>45</v>
      </c>
      <c r="U362" s="82"/>
    </row>
    <row r="363" spans="2:21">
      <c r="B363" s="75">
        <v>47484</v>
      </c>
      <c r="C363" t="s">
        <v>23</v>
      </c>
      <c r="D363">
        <v>58803.183010000001</v>
      </c>
      <c r="E363">
        <v>79.036536303763398</v>
      </c>
      <c r="F363">
        <v>42.987459999999999</v>
      </c>
      <c r="G363">
        <v>101.88185</v>
      </c>
      <c r="H363">
        <v>796310.49688999995</v>
      </c>
      <c r="I363">
        <v>1070.30980764784</v>
      </c>
      <c r="J363">
        <v>1000.0134</v>
      </c>
      <c r="K363">
        <v>1225</v>
      </c>
      <c r="L363">
        <v>0</v>
      </c>
      <c r="M363">
        <v>0</v>
      </c>
      <c r="N363">
        <v>0</v>
      </c>
      <c r="O363">
        <v>0</v>
      </c>
      <c r="P363">
        <v>63109.004269999998</v>
      </c>
      <c r="Q363">
        <v>84.823930470430099</v>
      </c>
      <c r="R363">
        <v>71.395480000000006</v>
      </c>
      <c r="S363">
        <v>100.35706</v>
      </c>
      <c r="T363" s="81" t="s">
        <v>45</v>
      </c>
      <c r="U363" s="82"/>
    </row>
    <row r="364" spans="2:21">
      <c r="B364" s="75">
        <v>47515</v>
      </c>
      <c r="C364" t="s">
        <v>24</v>
      </c>
      <c r="D364">
        <v>0</v>
      </c>
      <c r="E364">
        <v>0</v>
      </c>
      <c r="F364">
        <v>0</v>
      </c>
      <c r="G364">
        <v>0</v>
      </c>
      <c r="H364">
        <v>732851.38150999998</v>
      </c>
      <c r="I364">
        <v>1090.5526510565401</v>
      </c>
      <c r="J364">
        <v>1000.0137999999999</v>
      </c>
      <c r="K364">
        <v>1150</v>
      </c>
      <c r="L364">
        <v>0</v>
      </c>
      <c r="M364">
        <v>0</v>
      </c>
      <c r="N364">
        <v>0</v>
      </c>
      <c r="O364">
        <v>0</v>
      </c>
      <c r="P364">
        <v>120890.78146</v>
      </c>
      <c r="Q364">
        <v>179.89699622023801</v>
      </c>
      <c r="R364">
        <v>155.15656000000001</v>
      </c>
      <c r="S364">
        <v>209.69290000000001</v>
      </c>
      <c r="T364" s="81" t="s">
        <v>45</v>
      </c>
      <c r="U364" s="82"/>
    </row>
    <row r="365" spans="2:21">
      <c r="B365" s="75">
        <v>47515</v>
      </c>
      <c r="C365" t="s">
        <v>23</v>
      </c>
      <c r="D365">
        <v>50097.390712</v>
      </c>
      <c r="E365">
        <v>74.549688559523801</v>
      </c>
      <c r="F365">
        <v>38.709361999999999</v>
      </c>
      <c r="G365">
        <v>96.188964999999996</v>
      </c>
      <c r="H365">
        <v>710425.79585999995</v>
      </c>
      <c r="I365">
        <v>1057.1812438392799</v>
      </c>
      <c r="J365">
        <v>1000.1101</v>
      </c>
      <c r="K365">
        <v>1225</v>
      </c>
      <c r="L365">
        <v>291.42932538000002</v>
      </c>
      <c r="M365">
        <v>0.43367459133928499</v>
      </c>
      <c r="N365">
        <v>0</v>
      </c>
      <c r="O365">
        <v>111.90071</v>
      </c>
      <c r="P365">
        <v>55167.881528999998</v>
      </c>
      <c r="Q365">
        <v>82.0950617991071</v>
      </c>
      <c r="R365">
        <v>60.937626000000002</v>
      </c>
      <c r="S365">
        <v>95.392669999999995</v>
      </c>
      <c r="T365" s="81" t="s">
        <v>45</v>
      </c>
      <c r="U365" s="82"/>
    </row>
    <row r="366" spans="2:21">
      <c r="B366" s="75">
        <v>47543</v>
      </c>
      <c r="C366" t="s">
        <v>24</v>
      </c>
      <c r="D366">
        <v>0</v>
      </c>
      <c r="E366">
        <v>0</v>
      </c>
      <c r="F366">
        <v>0</v>
      </c>
      <c r="G366">
        <v>0</v>
      </c>
      <c r="H366">
        <v>815013.68126999994</v>
      </c>
      <c r="I366">
        <v>1095.44849633064</v>
      </c>
      <c r="J366">
        <v>1000.3561</v>
      </c>
      <c r="K366">
        <v>1150</v>
      </c>
      <c r="L366">
        <v>3916.94391081</v>
      </c>
      <c r="M366">
        <v>5.2647095575403204</v>
      </c>
      <c r="N366">
        <v>0</v>
      </c>
      <c r="O366">
        <v>128.94595000000001</v>
      </c>
      <c r="P366">
        <v>125784.41462</v>
      </c>
      <c r="Q366">
        <v>169.06507341397801</v>
      </c>
      <c r="R366">
        <v>134.80655999999999</v>
      </c>
      <c r="S366">
        <v>211.06969000000001</v>
      </c>
      <c r="T366" s="81" t="s">
        <v>45</v>
      </c>
      <c r="U366" s="82"/>
    </row>
    <row r="367" spans="2:21">
      <c r="B367" s="75">
        <v>47543</v>
      </c>
      <c r="C367" t="s">
        <v>23</v>
      </c>
      <c r="D367">
        <v>50467.415931000003</v>
      </c>
      <c r="E367">
        <v>67.832548294354794</v>
      </c>
      <c r="F367">
        <v>50.988349999999997</v>
      </c>
      <c r="G367">
        <v>93.803809999999999</v>
      </c>
      <c r="H367">
        <v>783303.80417000002</v>
      </c>
      <c r="I367">
        <v>1052.8276937768801</v>
      </c>
      <c r="J367">
        <v>1000.1031</v>
      </c>
      <c r="K367">
        <v>1225</v>
      </c>
      <c r="L367">
        <v>3008.4764409600002</v>
      </c>
      <c r="M367">
        <v>4.0436511303225799</v>
      </c>
      <c r="N367">
        <v>0</v>
      </c>
      <c r="O367">
        <v>143.02875</v>
      </c>
      <c r="P367">
        <v>50456.069575000001</v>
      </c>
      <c r="Q367">
        <v>67.817297815860201</v>
      </c>
      <c r="R367">
        <v>53.071182</v>
      </c>
      <c r="S367">
        <v>94.379450000000006</v>
      </c>
      <c r="T367" s="81" t="s">
        <v>45</v>
      </c>
      <c r="U367" s="82"/>
    </row>
    <row r="368" spans="2:21">
      <c r="B368" s="75">
        <v>47574</v>
      </c>
      <c r="C368" t="s">
        <v>24</v>
      </c>
      <c r="D368">
        <v>0</v>
      </c>
      <c r="E368">
        <v>0</v>
      </c>
      <c r="F368">
        <v>0</v>
      </c>
      <c r="G368">
        <v>0</v>
      </c>
      <c r="H368">
        <v>784621.56793000002</v>
      </c>
      <c r="I368">
        <v>1089.7521776805499</v>
      </c>
      <c r="J368">
        <v>1001.0099</v>
      </c>
      <c r="K368">
        <v>1150</v>
      </c>
      <c r="L368">
        <v>12897.076736700001</v>
      </c>
      <c r="M368">
        <v>17.912606578750001</v>
      </c>
      <c r="N368">
        <v>0</v>
      </c>
      <c r="O368">
        <v>215.68566999999999</v>
      </c>
      <c r="P368">
        <v>118477.79712</v>
      </c>
      <c r="Q368">
        <v>164.55249599999999</v>
      </c>
      <c r="R368">
        <v>128.35140000000001</v>
      </c>
      <c r="S368">
        <v>201.34397999999999</v>
      </c>
      <c r="T368" s="81" t="s">
        <v>45</v>
      </c>
      <c r="U368" s="82"/>
    </row>
    <row r="369" spans="2:21">
      <c r="B369" s="75">
        <v>47574</v>
      </c>
      <c r="C369" t="s">
        <v>23</v>
      </c>
      <c r="D369">
        <v>47026.108442999997</v>
      </c>
      <c r="E369">
        <v>65.314039504166601</v>
      </c>
      <c r="F369">
        <v>47.160400000000003</v>
      </c>
      <c r="G369">
        <v>81.800070000000005</v>
      </c>
      <c r="H369">
        <v>755927.17980000004</v>
      </c>
      <c r="I369">
        <v>1049.89886083333</v>
      </c>
      <c r="J369">
        <v>1000.1709</v>
      </c>
      <c r="K369">
        <v>1225</v>
      </c>
      <c r="L369">
        <v>224.0921434</v>
      </c>
      <c r="M369">
        <v>0.311239088055555</v>
      </c>
      <c r="N369">
        <v>0</v>
      </c>
      <c r="O369">
        <v>37.011992999999997</v>
      </c>
      <c r="P369">
        <v>47398.158944000003</v>
      </c>
      <c r="Q369">
        <v>65.830776311111094</v>
      </c>
      <c r="R369">
        <v>48.689010000000003</v>
      </c>
      <c r="S369">
        <v>83.919715999999994</v>
      </c>
      <c r="T369" s="81" t="s">
        <v>45</v>
      </c>
      <c r="U369" s="82"/>
    </row>
    <row r="370" spans="2:21">
      <c r="B370" s="75">
        <v>47604</v>
      </c>
      <c r="C370" t="s">
        <v>24</v>
      </c>
      <c r="D370">
        <v>0</v>
      </c>
      <c r="E370">
        <v>0</v>
      </c>
      <c r="F370">
        <v>0</v>
      </c>
      <c r="G370">
        <v>0</v>
      </c>
      <c r="H370">
        <v>810698.23948999995</v>
      </c>
      <c r="I370">
        <v>1089.6481713575199</v>
      </c>
      <c r="J370">
        <v>1000.1800500000001</v>
      </c>
      <c r="K370">
        <v>1150</v>
      </c>
      <c r="L370">
        <v>203.61520465999999</v>
      </c>
      <c r="M370">
        <v>0.27367635034946203</v>
      </c>
      <c r="N370">
        <v>0</v>
      </c>
      <c r="O370">
        <v>55.824233999999997</v>
      </c>
      <c r="P370">
        <v>126454.22895</v>
      </c>
      <c r="Q370">
        <v>169.965361491935</v>
      </c>
      <c r="R370">
        <v>128.62443999999999</v>
      </c>
      <c r="S370">
        <v>221.97939</v>
      </c>
      <c r="T370" s="81" t="s">
        <v>45</v>
      </c>
      <c r="U370" s="82"/>
    </row>
    <row r="371" spans="2:21">
      <c r="B371" s="75">
        <v>47604</v>
      </c>
      <c r="C371" t="s">
        <v>23</v>
      </c>
      <c r="D371">
        <v>46134.766969999997</v>
      </c>
      <c r="E371">
        <v>62.009095389784903</v>
      </c>
      <c r="F371">
        <v>45.916297999999998</v>
      </c>
      <c r="G371">
        <v>74.240020000000001</v>
      </c>
      <c r="H371">
        <v>776091.65469999996</v>
      </c>
      <c r="I371">
        <v>1043.1339444892401</v>
      </c>
      <c r="J371">
        <v>1000.2292</v>
      </c>
      <c r="K371">
        <v>1209.3257000000001</v>
      </c>
      <c r="L371">
        <v>304.09968750000002</v>
      </c>
      <c r="M371">
        <v>0.40873613911290302</v>
      </c>
      <c r="N371">
        <v>0</v>
      </c>
      <c r="O371">
        <v>69.775480000000002</v>
      </c>
      <c r="P371">
        <v>46955.270200999999</v>
      </c>
      <c r="Q371">
        <v>63.111922313172002</v>
      </c>
      <c r="R371">
        <v>49.849243000000001</v>
      </c>
      <c r="S371">
        <v>75.631290000000007</v>
      </c>
      <c r="T371" s="81" t="s">
        <v>45</v>
      </c>
      <c r="U371" s="82"/>
    </row>
    <row r="372" spans="2:21">
      <c r="B372" s="75">
        <v>47635</v>
      </c>
      <c r="C372" t="s">
        <v>24</v>
      </c>
      <c r="D372">
        <v>0</v>
      </c>
      <c r="E372">
        <v>0</v>
      </c>
      <c r="F372">
        <v>0</v>
      </c>
      <c r="G372">
        <v>0</v>
      </c>
      <c r="H372">
        <v>781348.56877999997</v>
      </c>
      <c r="I372">
        <v>1085.2063455277701</v>
      </c>
      <c r="J372">
        <v>1000.213</v>
      </c>
      <c r="K372">
        <v>1150</v>
      </c>
      <c r="L372">
        <v>13213.708686</v>
      </c>
      <c r="M372">
        <v>18.352373175</v>
      </c>
      <c r="N372">
        <v>0</v>
      </c>
      <c r="O372">
        <v>287.24257999999998</v>
      </c>
      <c r="P372">
        <v>127906.605419</v>
      </c>
      <c r="Q372">
        <v>177.648063081944</v>
      </c>
      <c r="R372">
        <v>124.83856</v>
      </c>
      <c r="S372">
        <v>235.50014999999999</v>
      </c>
      <c r="T372" s="81" t="s">
        <v>45</v>
      </c>
      <c r="U372" s="82"/>
    </row>
    <row r="373" spans="2:21">
      <c r="B373" s="75">
        <v>47635</v>
      </c>
      <c r="C373" t="s">
        <v>23</v>
      </c>
      <c r="D373">
        <v>43683.288566000003</v>
      </c>
      <c r="E373">
        <v>60.671234119444399</v>
      </c>
      <c r="F373">
        <v>23.731857000000002</v>
      </c>
      <c r="G373">
        <v>89.410849999999996</v>
      </c>
      <c r="H373">
        <v>749035.95155999996</v>
      </c>
      <c r="I373">
        <v>1040.3277105</v>
      </c>
      <c r="J373">
        <v>1000.16284</v>
      </c>
      <c r="K373">
        <v>1156.1323</v>
      </c>
      <c r="L373">
        <v>0</v>
      </c>
      <c r="M373">
        <v>0</v>
      </c>
      <c r="N373">
        <v>0</v>
      </c>
      <c r="O373">
        <v>0</v>
      </c>
      <c r="P373">
        <v>50800.287737999999</v>
      </c>
      <c r="Q373">
        <v>70.555955191666598</v>
      </c>
      <c r="R373">
        <v>51.394759999999998</v>
      </c>
      <c r="S373">
        <v>92.744995000000003</v>
      </c>
      <c r="T373" s="81" t="s">
        <v>45</v>
      </c>
      <c r="U373" s="82"/>
    </row>
    <row r="374" spans="2:21">
      <c r="B374" s="75">
        <v>47665</v>
      </c>
      <c r="C374" t="s">
        <v>24</v>
      </c>
      <c r="D374">
        <v>0</v>
      </c>
      <c r="E374">
        <v>0</v>
      </c>
      <c r="F374">
        <v>0</v>
      </c>
      <c r="G374">
        <v>0</v>
      </c>
      <c r="H374">
        <v>806409.26312000002</v>
      </c>
      <c r="I374">
        <v>1083.8834181720399</v>
      </c>
      <c r="J374">
        <v>1000.11694</v>
      </c>
      <c r="K374">
        <v>1150</v>
      </c>
      <c r="L374">
        <v>0</v>
      </c>
      <c r="M374">
        <v>0</v>
      </c>
      <c r="N374">
        <v>0</v>
      </c>
      <c r="O374">
        <v>0</v>
      </c>
      <c r="P374">
        <v>143627.19846000001</v>
      </c>
      <c r="Q374">
        <v>193.04730975806399</v>
      </c>
      <c r="R374">
        <v>148.14839000000001</v>
      </c>
      <c r="S374">
        <v>242.36282</v>
      </c>
      <c r="T374" s="81" t="s">
        <v>45</v>
      </c>
      <c r="U374" s="82"/>
    </row>
    <row r="375" spans="2:21">
      <c r="B375" s="75">
        <v>47665</v>
      </c>
      <c r="C375" t="s">
        <v>23</v>
      </c>
      <c r="D375">
        <v>49434.292477000003</v>
      </c>
      <c r="E375">
        <v>66.443941501344</v>
      </c>
      <c r="F375">
        <v>34.828944999999997</v>
      </c>
      <c r="G375">
        <v>91.15119</v>
      </c>
      <c r="H375">
        <v>793778.32535000006</v>
      </c>
      <c r="I375">
        <v>1066.9063512768801</v>
      </c>
      <c r="J375">
        <v>1000.2504</v>
      </c>
      <c r="K375">
        <v>1225</v>
      </c>
      <c r="L375">
        <v>0</v>
      </c>
      <c r="M375">
        <v>0</v>
      </c>
      <c r="N375">
        <v>0</v>
      </c>
      <c r="O375">
        <v>0</v>
      </c>
      <c r="P375">
        <v>57314.701416000004</v>
      </c>
      <c r="Q375">
        <v>77.035888999999997</v>
      </c>
      <c r="R375">
        <v>56.404395999999998</v>
      </c>
      <c r="S375">
        <v>94.356750000000005</v>
      </c>
      <c r="T375" s="81" t="s">
        <v>45</v>
      </c>
      <c r="U375" s="82"/>
    </row>
    <row r="376" spans="2:21">
      <c r="B376" s="75">
        <v>47696</v>
      </c>
      <c r="C376" t="s">
        <v>24</v>
      </c>
      <c r="D376">
        <v>0</v>
      </c>
      <c r="E376">
        <v>0</v>
      </c>
      <c r="F376">
        <v>0</v>
      </c>
      <c r="G376">
        <v>0</v>
      </c>
      <c r="H376">
        <v>807582.39127000002</v>
      </c>
      <c r="I376">
        <v>1085.4602033198901</v>
      </c>
      <c r="J376">
        <v>1000.3645</v>
      </c>
      <c r="K376">
        <v>1150</v>
      </c>
      <c r="L376">
        <v>0</v>
      </c>
      <c r="M376">
        <v>0</v>
      </c>
      <c r="N376">
        <v>0</v>
      </c>
      <c r="O376">
        <v>0</v>
      </c>
      <c r="P376">
        <v>141382.70543999999</v>
      </c>
      <c r="Q376">
        <v>190.030518064516</v>
      </c>
      <c r="R376">
        <v>150.45488</v>
      </c>
      <c r="S376">
        <v>237.58280999999999</v>
      </c>
      <c r="T376" s="81" t="s">
        <v>45</v>
      </c>
      <c r="U376" s="82"/>
    </row>
    <row r="377" spans="2:21">
      <c r="B377" s="75">
        <v>47696</v>
      </c>
      <c r="C377" t="s">
        <v>23</v>
      </c>
      <c r="D377">
        <v>51539.196401000001</v>
      </c>
      <c r="E377">
        <v>69.273113442204306</v>
      </c>
      <c r="F377">
        <v>34.133540000000004</v>
      </c>
      <c r="G377">
        <v>89.637889999999999</v>
      </c>
      <c r="H377">
        <v>795239.39413000003</v>
      </c>
      <c r="I377">
        <v>1068.8701534005299</v>
      </c>
      <c r="J377">
        <v>1000.17303</v>
      </c>
      <c r="K377">
        <v>1225</v>
      </c>
      <c r="L377">
        <v>0</v>
      </c>
      <c r="M377">
        <v>0</v>
      </c>
      <c r="N377">
        <v>0</v>
      </c>
      <c r="O377">
        <v>0</v>
      </c>
      <c r="P377">
        <v>58953.850556999998</v>
      </c>
      <c r="Q377">
        <v>79.239046447580606</v>
      </c>
      <c r="R377">
        <v>55.626899999999999</v>
      </c>
      <c r="S377">
        <v>93.415115</v>
      </c>
      <c r="T377" s="81" t="s">
        <v>45</v>
      </c>
      <c r="U377" s="82"/>
    </row>
    <row r="378" spans="2:21">
      <c r="B378" s="75">
        <v>47727</v>
      </c>
      <c r="C378" t="s">
        <v>24</v>
      </c>
      <c r="D378">
        <v>0</v>
      </c>
      <c r="E378">
        <v>0</v>
      </c>
      <c r="F378">
        <v>0</v>
      </c>
      <c r="G378">
        <v>0</v>
      </c>
      <c r="H378">
        <v>785756.30567000003</v>
      </c>
      <c r="I378">
        <v>1091.3282023194399</v>
      </c>
      <c r="J378">
        <v>1000.22986</v>
      </c>
      <c r="K378">
        <v>1150</v>
      </c>
      <c r="L378">
        <v>15.128746</v>
      </c>
      <c r="M378">
        <v>2.1012147222222201E-2</v>
      </c>
      <c r="N378">
        <v>0</v>
      </c>
      <c r="O378">
        <v>15.128746</v>
      </c>
      <c r="P378">
        <v>126816.20905</v>
      </c>
      <c r="Q378">
        <v>176.13362368055499</v>
      </c>
      <c r="R378">
        <v>135.12195</v>
      </c>
      <c r="S378">
        <v>222.73329000000001</v>
      </c>
      <c r="T378" s="81" t="s">
        <v>45</v>
      </c>
      <c r="U378" s="82"/>
    </row>
    <row r="379" spans="2:21">
      <c r="B379" s="75">
        <v>47727</v>
      </c>
      <c r="C379" t="s">
        <v>23</v>
      </c>
      <c r="D379">
        <v>54211.721412999999</v>
      </c>
      <c r="E379">
        <v>75.294057518055496</v>
      </c>
      <c r="F379">
        <v>49.600211999999999</v>
      </c>
      <c r="G379">
        <v>88.200999999999993</v>
      </c>
      <c r="H379">
        <v>765295.35181000002</v>
      </c>
      <c r="I379">
        <v>1062.91021084722</v>
      </c>
      <c r="J379">
        <v>1000.047</v>
      </c>
      <c r="K379">
        <v>1225</v>
      </c>
      <c r="L379">
        <v>0</v>
      </c>
      <c r="M379">
        <v>0</v>
      </c>
      <c r="N379">
        <v>0</v>
      </c>
      <c r="O379">
        <v>0</v>
      </c>
      <c r="P379">
        <v>54735.278684999997</v>
      </c>
      <c r="Q379">
        <v>76.021220395833296</v>
      </c>
      <c r="R379">
        <v>51.710619999999999</v>
      </c>
      <c r="S379">
        <v>88.640349999999998</v>
      </c>
      <c r="T379" s="81" t="s">
        <v>45</v>
      </c>
      <c r="U379" s="82"/>
    </row>
    <row r="380" spans="2:21">
      <c r="B380" s="75">
        <v>47757</v>
      </c>
      <c r="C380" t="s">
        <v>24</v>
      </c>
      <c r="D380">
        <v>0</v>
      </c>
      <c r="E380">
        <v>0</v>
      </c>
      <c r="F380">
        <v>0</v>
      </c>
      <c r="G380">
        <v>0</v>
      </c>
      <c r="H380">
        <v>817638.90532999998</v>
      </c>
      <c r="I380">
        <v>1098.97702329301</v>
      </c>
      <c r="J380">
        <v>1000.01135</v>
      </c>
      <c r="K380">
        <v>1150</v>
      </c>
      <c r="L380">
        <v>185.705704</v>
      </c>
      <c r="M380">
        <v>0.24960444086021499</v>
      </c>
      <c r="N380">
        <v>0</v>
      </c>
      <c r="O380">
        <v>43.899619999999999</v>
      </c>
      <c r="P380">
        <v>122243.632705</v>
      </c>
      <c r="Q380">
        <v>164.30595793682701</v>
      </c>
      <c r="R380">
        <v>125.72467</v>
      </c>
      <c r="S380">
        <v>209.97776999999999</v>
      </c>
      <c r="T380" s="81" t="s">
        <v>45</v>
      </c>
      <c r="U380" s="82"/>
    </row>
    <row r="381" spans="2:21">
      <c r="B381" s="75">
        <v>47757</v>
      </c>
      <c r="C381" t="s">
        <v>23</v>
      </c>
      <c r="D381">
        <v>56022.928555999999</v>
      </c>
      <c r="E381">
        <v>75.299635155913904</v>
      </c>
      <c r="F381">
        <v>61.731037000000001</v>
      </c>
      <c r="G381">
        <v>87.418940000000006</v>
      </c>
      <c r="H381">
        <v>775650.67509000003</v>
      </c>
      <c r="I381">
        <v>1042.5412299596701</v>
      </c>
      <c r="J381">
        <v>1000.09424</v>
      </c>
      <c r="K381">
        <v>1200.0845999999999</v>
      </c>
      <c r="L381">
        <v>0</v>
      </c>
      <c r="M381">
        <v>0</v>
      </c>
      <c r="N381">
        <v>0</v>
      </c>
      <c r="O381">
        <v>0</v>
      </c>
      <c r="P381">
        <v>56702.301335999997</v>
      </c>
      <c r="Q381">
        <v>76.212770612903199</v>
      </c>
      <c r="R381">
        <v>64.001570000000001</v>
      </c>
      <c r="S381">
        <v>88.498750000000001</v>
      </c>
      <c r="T381" s="81" t="s">
        <v>45</v>
      </c>
      <c r="U381" s="82"/>
    </row>
    <row r="382" spans="2:21">
      <c r="B382" s="75">
        <v>47788</v>
      </c>
      <c r="C382" t="s">
        <v>24</v>
      </c>
      <c r="D382">
        <v>0</v>
      </c>
      <c r="E382">
        <v>0</v>
      </c>
      <c r="F382">
        <v>0</v>
      </c>
      <c r="G382">
        <v>0</v>
      </c>
      <c r="H382">
        <v>780606.79458999995</v>
      </c>
      <c r="I382">
        <v>1084.1761035972199</v>
      </c>
      <c r="J382">
        <v>1000.0353</v>
      </c>
      <c r="K382">
        <v>1150</v>
      </c>
      <c r="L382">
        <v>0</v>
      </c>
      <c r="M382">
        <v>0</v>
      </c>
      <c r="N382">
        <v>0</v>
      </c>
      <c r="O382">
        <v>0</v>
      </c>
      <c r="P382">
        <v>123233.62384</v>
      </c>
      <c r="Q382">
        <v>171.15781088888801</v>
      </c>
      <c r="R382">
        <v>144.80338</v>
      </c>
      <c r="S382">
        <v>201.97720000000001</v>
      </c>
      <c r="T382" s="81" t="s">
        <v>45</v>
      </c>
      <c r="U382" s="82"/>
    </row>
    <row r="383" spans="2:21">
      <c r="B383" s="75">
        <v>47788</v>
      </c>
      <c r="C383" t="s">
        <v>23</v>
      </c>
      <c r="D383">
        <v>57873.400235000001</v>
      </c>
      <c r="E383">
        <v>80.379722548611099</v>
      </c>
      <c r="F383">
        <v>67.709779999999995</v>
      </c>
      <c r="G383">
        <v>92.151259999999994</v>
      </c>
      <c r="H383">
        <v>759639.20912999997</v>
      </c>
      <c r="I383">
        <v>1055.054457125</v>
      </c>
      <c r="J383">
        <v>1000.0948</v>
      </c>
      <c r="K383">
        <v>1225</v>
      </c>
      <c r="L383">
        <v>0</v>
      </c>
      <c r="M383">
        <v>0</v>
      </c>
      <c r="N383">
        <v>0</v>
      </c>
      <c r="O383">
        <v>0</v>
      </c>
      <c r="P383">
        <v>56799.400795000001</v>
      </c>
      <c r="Q383">
        <v>78.888056659722196</v>
      </c>
      <c r="R383">
        <v>67.709779999999995</v>
      </c>
      <c r="S383">
        <v>90.611059999999995</v>
      </c>
      <c r="T383" s="81" t="s">
        <v>45</v>
      </c>
      <c r="U383" s="82"/>
    </row>
    <row r="384" spans="2:21">
      <c r="B384" s="75">
        <v>47818</v>
      </c>
      <c r="C384" t="s">
        <v>24</v>
      </c>
      <c r="D384">
        <v>0</v>
      </c>
      <c r="E384">
        <v>0</v>
      </c>
      <c r="F384">
        <v>0</v>
      </c>
      <c r="G384">
        <v>0</v>
      </c>
      <c r="H384">
        <v>805652.27708000003</v>
      </c>
      <c r="I384">
        <v>1082.8659638172001</v>
      </c>
      <c r="J384">
        <v>1000.09705</v>
      </c>
      <c r="K384">
        <v>1150</v>
      </c>
      <c r="L384">
        <v>0</v>
      </c>
      <c r="M384">
        <v>0</v>
      </c>
      <c r="N384">
        <v>0</v>
      </c>
      <c r="O384">
        <v>0</v>
      </c>
      <c r="P384">
        <v>132919.11853000001</v>
      </c>
      <c r="Q384">
        <v>178.654729206989</v>
      </c>
      <c r="R384">
        <v>154.58344</v>
      </c>
      <c r="S384">
        <v>204.88727</v>
      </c>
      <c r="T384" s="81" t="s">
        <v>45</v>
      </c>
      <c r="U384" s="82"/>
    </row>
    <row r="385" spans="2:21">
      <c r="B385" s="75">
        <v>47818</v>
      </c>
      <c r="C385" t="s">
        <v>23</v>
      </c>
      <c r="D385">
        <v>58157.740228000002</v>
      </c>
      <c r="E385">
        <v>78.1690056827956</v>
      </c>
      <c r="F385">
        <v>42.360737</v>
      </c>
      <c r="G385">
        <v>95.997110000000006</v>
      </c>
      <c r="H385">
        <v>784102.19635999994</v>
      </c>
      <c r="I385">
        <v>1053.9008015591301</v>
      </c>
      <c r="J385">
        <v>1000.03406</v>
      </c>
      <c r="K385">
        <v>1225</v>
      </c>
      <c r="L385">
        <v>0</v>
      </c>
      <c r="M385">
        <v>0</v>
      </c>
      <c r="N385">
        <v>0</v>
      </c>
      <c r="O385">
        <v>0</v>
      </c>
      <c r="P385">
        <v>62685.071688999997</v>
      </c>
      <c r="Q385">
        <v>84.254128614247307</v>
      </c>
      <c r="R385">
        <v>73.330640000000002</v>
      </c>
      <c r="S385">
        <v>95.480834999999999</v>
      </c>
      <c r="T385" s="81" t="s">
        <v>45</v>
      </c>
      <c r="U385" s="82"/>
    </row>
    <row r="386" spans="2:21">
      <c r="B386" s="75">
        <v>47849</v>
      </c>
      <c r="C386" t="s">
        <v>24</v>
      </c>
      <c r="D386">
        <v>0</v>
      </c>
      <c r="E386">
        <v>0</v>
      </c>
      <c r="F386">
        <v>0</v>
      </c>
      <c r="G386">
        <v>0</v>
      </c>
      <c r="H386">
        <v>806108.31828999997</v>
      </c>
      <c r="I386">
        <v>1083.4789224327899</v>
      </c>
      <c r="J386">
        <v>1000.4018600000001</v>
      </c>
      <c r="K386">
        <v>1150</v>
      </c>
      <c r="L386">
        <v>0</v>
      </c>
      <c r="M386">
        <v>0</v>
      </c>
      <c r="N386">
        <v>0</v>
      </c>
      <c r="O386">
        <v>0</v>
      </c>
      <c r="P386">
        <v>132570.72135000001</v>
      </c>
      <c r="Q386">
        <v>178.186453427419</v>
      </c>
      <c r="R386">
        <v>148.08757</v>
      </c>
      <c r="S386">
        <v>203.69763</v>
      </c>
      <c r="T386" s="81" t="s">
        <v>45</v>
      </c>
      <c r="U386" s="82"/>
    </row>
    <row r="387" spans="2:21">
      <c r="B387" s="75">
        <v>47849</v>
      </c>
      <c r="C387" t="s">
        <v>23</v>
      </c>
      <c r="D387">
        <v>63412.928922999999</v>
      </c>
      <c r="E387">
        <v>85.232431348118197</v>
      </c>
      <c r="F387">
        <v>48.797020000000003</v>
      </c>
      <c r="G387">
        <v>107.52434</v>
      </c>
      <c r="H387">
        <v>794235.88404000003</v>
      </c>
      <c r="I387">
        <v>1067.5213495161199</v>
      </c>
      <c r="J387">
        <v>1000.1992</v>
      </c>
      <c r="K387">
        <v>1225</v>
      </c>
      <c r="L387">
        <v>0</v>
      </c>
      <c r="M387">
        <v>0</v>
      </c>
      <c r="N387">
        <v>0</v>
      </c>
      <c r="O387">
        <v>0</v>
      </c>
      <c r="P387">
        <v>67731.641875000001</v>
      </c>
      <c r="Q387">
        <v>91.037153057795607</v>
      </c>
      <c r="R387">
        <v>76.690820000000002</v>
      </c>
      <c r="S387">
        <v>105.69616000000001</v>
      </c>
      <c r="T387" s="81" t="s">
        <v>45</v>
      </c>
      <c r="U387" s="82"/>
    </row>
    <row r="388" spans="2:21">
      <c r="B388" s="75">
        <v>47880</v>
      </c>
      <c r="C388" t="s">
        <v>24</v>
      </c>
      <c r="D388">
        <v>0</v>
      </c>
      <c r="E388">
        <v>0</v>
      </c>
      <c r="F388">
        <v>0</v>
      </c>
      <c r="G388">
        <v>0</v>
      </c>
      <c r="H388">
        <v>732965.98104999994</v>
      </c>
      <c r="I388">
        <v>1090.7231860863001</v>
      </c>
      <c r="J388">
        <v>1000.6515000000001</v>
      </c>
      <c r="K388">
        <v>1150</v>
      </c>
      <c r="L388">
        <v>0</v>
      </c>
      <c r="M388">
        <v>0</v>
      </c>
      <c r="N388">
        <v>0</v>
      </c>
      <c r="O388">
        <v>0</v>
      </c>
      <c r="P388">
        <v>119800.75586999999</v>
      </c>
      <c r="Q388">
        <v>178.27493433035701</v>
      </c>
      <c r="R388">
        <v>153.78851</v>
      </c>
      <c r="S388">
        <v>208.39734000000001</v>
      </c>
      <c r="T388" s="81" t="s">
        <v>45</v>
      </c>
      <c r="U388" s="82"/>
    </row>
    <row r="389" spans="2:21">
      <c r="B389" s="75">
        <v>47880</v>
      </c>
      <c r="C389" t="s">
        <v>23</v>
      </c>
      <c r="D389">
        <v>54692.946330999999</v>
      </c>
      <c r="E389">
        <v>81.388312992559506</v>
      </c>
      <c r="F389">
        <v>44.762929999999997</v>
      </c>
      <c r="G389">
        <v>103.08015399999999</v>
      </c>
      <c r="H389">
        <v>712601.46392999997</v>
      </c>
      <c r="I389">
        <v>1060.4188451339201</v>
      </c>
      <c r="J389">
        <v>1000.3013999999999</v>
      </c>
      <c r="K389">
        <v>1225</v>
      </c>
      <c r="L389">
        <v>0</v>
      </c>
      <c r="M389">
        <v>0</v>
      </c>
      <c r="N389">
        <v>0</v>
      </c>
      <c r="O389">
        <v>0</v>
      </c>
      <c r="P389">
        <v>59706.343386</v>
      </c>
      <c r="Q389">
        <v>88.8487252767857</v>
      </c>
      <c r="R389">
        <v>71.690439999999995</v>
      </c>
      <c r="S389">
        <v>102.40454</v>
      </c>
      <c r="T389" s="81" t="s">
        <v>45</v>
      </c>
      <c r="U389" s="82"/>
    </row>
    <row r="390" spans="2:21">
      <c r="B390" s="75">
        <v>47908</v>
      </c>
      <c r="C390" t="s">
        <v>24</v>
      </c>
      <c r="D390">
        <v>0</v>
      </c>
      <c r="E390">
        <v>0</v>
      </c>
      <c r="F390">
        <v>0</v>
      </c>
      <c r="G390">
        <v>0</v>
      </c>
      <c r="H390">
        <v>814139.01503999997</v>
      </c>
      <c r="I390">
        <v>1094.27286967741</v>
      </c>
      <c r="J390">
        <v>1000.41296</v>
      </c>
      <c r="K390">
        <v>1150</v>
      </c>
      <c r="L390">
        <v>5093.8298371000001</v>
      </c>
      <c r="M390">
        <v>6.84654547997311</v>
      </c>
      <c r="N390">
        <v>0</v>
      </c>
      <c r="O390">
        <v>156.15298000000001</v>
      </c>
      <c r="P390">
        <v>124231.1002</v>
      </c>
      <c r="Q390">
        <v>166.977285215053</v>
      </c>
      <c r="R390">
        <v>133.20016000000001</v>
      </c>
      <c r="S390">
        <v>211.72307000000001</v>
      </c>
      <c r="T390" s="81" t="s">
        <v>45</v>
      </c>
      <c r="U390" s="82"/>
    </row>
    <row r="391" spans="2:21">
      <c r="B391" s="75">
        <v>47908</v>
      </c>
      <c r="C391" t="s">
        <v>23</v>
      </c>
      <c r="D391">
        <v>52474.547888000001</v>
      </c>
      <c r="E391">
        <v>70.5303063010752</v>
      </c>
      <c r="F391">
        <v>50.248103999999998</v>
      </c>
      <c r="G391">
        <v>86.265465000000006</v>
      </c>
      <c r="H391">
        <v>785262.10800000001</v>
      </c>
      <c r="I391">
        <v>1055.4598225806401</v>
      </c>
      <c r="J391">
        <v>1000.2674</v>
      </c>
      <c r="K391">
        <v>1225</v>
      </c>
      <c r="L391">
        <v>676.36603749999995</v>
      </c>
      <c r="M391">
        <v>0.90909413642473103</v>
      </c>
      <c r="N391">
        <v>0</v>
      </c>
      <c r="O391">
        <v>106.2594</v>
      </c>
      <c r="P391">
        <v>52468.692523999998</v>
      </c>
      <c r="Q391">
        <v>70.522436188171994</v>
      </c>
      <c r="R391">
        <v>51.435287000000002</v>
      </c>
      <c r="S391">
        <v>88.166595000000001</v>
      </c>
      <c r="T391" s="81" t="s">
        <v>45</v>
      </c>
      <c r="U391" s="82"/>
    </row>
    <row r="392" spans="2:21">
      <c r="B392" s="75">
        <v>47939</v>
      </c>
      <c r="C392" t="s">
        <v>24</v>
      </c>
      <c r="D392">
        <v>0</v>
      </c>
      <c r="E392">
        <v>0</v>
      </c>
      <c r="F392">
        <v>0</v>
      </c>
      <c r="G392">
        <v>0</v>
      </c>
      <c r="H392">
        <v>782291.51058</v>
      </c>
      <c r="I392">
        <v>1086.51598691666</v>
      </c>
      <c r="J392">
        <v>1000.1804</v>
      </c>
      <c r="K392">
        <v>1150</v>
      </c>
      <c r="L392">
        <v>21108.730245499999</v>
      </c>
      <c r="M392">
        <v>29.317680896527701</v>
      </c>
      <c r="N392">
        <v>0</v>
      </c>
      <c r="O392">
        <v>289.00223</v>
      </c>
      <c r="P392">
        <v>116897.95876199999</v>
      </c>
      <c r="Q392">
        <v>162.35827605833299</v>
      </c>
      <c r="R392">
        <v>123.387276</v>
      </c>
      <c r="S392">
        <v>199.37056999999999</v>
      </c>
      <c r="T392" s="81" t="s">
        <v>45</v>
      </c>
      <c r="U392" s="82"/>
    </row>
    <row r="393" spans="2:21">
      <c r="B393" s="75">
        <v>47939</v>
      </c>
      <c r="C393" t="s">
        <v>23</v>
      </c>
      <c r="D393">
        <v>47829.882724000003</v>
      </c>
      <c r="E393">
        <v>66.430392672222197</v>
      </c>
      <c r="F393">
        <v>47.240203999999999</v>
      </c>
      <c r="G393">
        <v>87.465090000000004</v>
      </c>
      <c r="H393">
        <v>756089.11117000005</v>
      </c>
      <c r="I393">
        <v>1050.12376551388</v>
      </c>
      <c r="J393">
        <v>1000.17664</v>
      </c>
      <c r="K393">
        <v>1225</v>
      </c>
      <c r="L393">
        <v>0</v>
      </c>
      <c r="M393">
        <v>0</v>
      </c>
      <c r="N393">
        <v>0</v>
      </c>
      <c r="O393">
        <v>0</v>
      </c>
      <c r="P393">
        <v>48148.115906999999</v>
      </c>
      <c r="Q393">
        <v>66.872383204166596</v>
      </c>
      <c r="R393">
        <v>48.406883000000001</v>
      </c>
      <c r="S393">
        <v>88.799194</v>
      </c>
      <c r="T393" s="81" t="s">
        <v>45</v>
      </c>
      <c r="U393" s="82"/>
    </row>
    <row r="394" spans="2:21">
      <c r="B394" s="75">
        <v>47969</v>
      </c>
      <c r="C394" t="s">
        <v>24</v>
      </c>
      <c r="D394">
        <v>0</v>
      </c>
      <c r="E394">
        <v>0</v>
      </c>
      <c r="F394">
        <v>0</v>
      </c>
      <c r="G394">
        <v>0</v>
      </c>
      <c r="H394">
        <v>809431.13684000005</v>
      </c>
      <c r="I394">
        <v>1087.94507639784</v>
      </c>
      <c r="J394">
        <v>1000.28455</v>
      </c>
      <c r="K394">
        <v>1150</v>
      </c>
      <c r="L394">
        <v>79.017150299999997</v>
      </c>
      <c r="M394">
        <v>0.106205847177419</v>
      </c>
      <c r="N394">
        <v>0</v>
      </c>
      <c r="O394">
        <v>16.880759999999999</v>
      </c>
      <c r="P394">
        <v>126141.46548</v>
      </c>
      <c r="Q394">
        <v>169.54498048387001</v>
      </c>
      <c r="R394">
        <v>130.33679000000001</v>
      </c>
      <c r="S394">
        <v>213.44887</v>
      </c>
      <c r="T394" s="81" t="s">
        <v>45</v>
      </c>
      <c r="U394" s="82"/>
    </row>
    <row r="395" spans="2:21">
      <c r="B395" s="75">
        <v>47969</v>
      </c>
      <c r="C395" t="s">
        <v>23</v>
      </c>
      <c r="D395">
        <v>48141.590198999998</v>
      </c>
      <c r="E395">
        <v>64.706438439516106</v>
      </c>
      <c r="F395">
        <v>46.172386000000003</v>
      </c>
      <c r="G395">
        <v>82.787925999999999</v>
      </c>
      <c r="H395">
        <v>775704.36008000001</v>
      </c>
      <c r="I395">
        <v>1042.6133872042999</v>
      </c>
      <c r="J395">
        <v>1000.1265</v>
      </c>
      <c r="K395">
        <v>1204.3040000000001</v>
      </c>
      <c r="L395">
        <v>74.230354000000005</v>
      </c>
      <c r="M395">
        <v>9.9771981182795594E-2</v>
      </c>
      <c r="N395">
        <v>0</v>
      </c>
      <c r="O395">
        <v>22.910667</v>
      </c>
      <c r="P395">
        <v>49037.648835</v>
      </c>
      <c r="Q395">
        <v>65.910818326612898</v>
      </c>
      <c r="R395">
        <v>49.515740000000001</v>
      </c>
      <c r="S395">
        <v>84.026859999999999</v>
      </c>
      <c r="T395" s="81" t="s">
        <v>45</v>
      </c>
      <c r="U395" s="82"/>
    </row>
    <row r="396" spans="2:21">
      <c r="B396" s="75">
        <v>48000</v>
      </c>
      <c r="C396" t="s">
        <v>24</v>
      </c>
      <c r="D396">
        <v>0</v>
      </c>
      <c r="E396">
        <v>0</v>
      </c>
      <c r="F396">
        <v>0</v>
      </c>
      <c r="G396">
        <v>0</v>
      </c>
      <c r="H396">
        <v>780016.99208999996</v>
      </c>
      <c r="I396">
        <v>1083.3569334583301</v>
      </c>
      <c r="J396">
        <v>1000.2698</v>
      </c>
      <c r="K396">
        <v>1150</v>
      </c>
      <c r="L396">
        <v>11665.81765886</v>
      </c>
      <c r="M396">
        <v>16.202524526194399</v>
      </c>
      <c r="N396">
        <v>0</v>
      </c>
      <c r="O396">
        <v>334.31412</v>
      </c>
      <c r="P396">
        <v>127459.66189</v>
      </c>
      <c r="Q396">
        <v>177.027308180555</v>
      </c>
      <c r="R396">
        <v>124.10415999999999</v>
      </c>
      <c r="S396">
        <v>229.22200000000001</v>
      </c>
      <c r="T396" s="81" t="s">
        <v>45</v>
      </c>
      <c r="U396" s="82"/>
    </row>
    <row r="397" spans="2:21">
      <c r="B397" s="75">
        <v>48000</v>
      </c>
      <c r="C397" t="s">
        <v>23</v>
      </c>
      <c r="D397">
        <v>45612.635765999999</v>
      </c>
      <c r="E397">
        <v>63.350883008333298</v>
      </c>
      <c r="F397">
        <v>26.399035999999999</v>
      </c>
      <c r="G397">
        <v>95.511764999999997</v>
      </c>
      <c r="H397">
        <v>748722.74857000005</v>
      </c>
      <c r="I397">
        <v>1039.8927063472199</v>
      </c>
      <c r="J397">
        <v>1000.0739</v>
      </c>
      <c r="K397">
        <v>1143.1635000000001</v>
      </c>
      <c r="L397">
        <v>0</v>
      </c>
      <c r="M397">
        <v>0</v>
      </c>
      <c r="N397">
        <v>0</v>
      </c>
      <c r="O397">
        <v>0</v>
      </c>
      <c r="P397">
        <v>53107.537635000001</v>
      </c>
      <c r="Q397">
        <v>73.760468937499994</v>
      </c>
      <c r="R397">
        <v>51.257350000000002</v>
      </c>
      <c r="S397">
        <v>98.104836000000006</v>
      </c>
      <c r="T397" s="81" t="s">
        <v>45</v>
      </c>
      <c r="U397" s="82"/>
    </row>
    <row r="398" spans="2:21">
      <c r="B398" s="75">
        <v>48030</v>
      </c>
      <c r="C398" t="s">
        <v>24</v>
      </c>
      <c r="D398">
        <v>0</v>
      </c>
      <c r="E398">
        <v>0</v>
      </c>
      <c r="F398">
        <v>0</v>
      </c>
      <c r="G398">
        <v>0</v>
      </c>
      <c r="H398">
        <v>805282.75115000003</v>
      </c>
      <c r="I398">
        <v>1082.3692891800999</v>
      </c>
      <c r="J398">
        <v>1000.20886</v>
      </c>
      <c r="K398">
        <v>1150</v>
      </c>
      <c r="L398">
        <v>0</v>
      </c>
      <c r="M398">
        <v>0</v>
      </c>
      <c r="N398">
        <v>0</v>
      </c>
      <c r="O398">
        <v>0</v>
      </c>
      <c r="P398">
        <v>143013.25975999999</v>
      </c>
      <c r="Q398">
        <v>192.222123333333</v>
      </c>
      <c r="R398">
        <v>149.2783</v>
      </c>
      <c r="S398">
        <v>238.50454999999999</v>
      </c>
      <c r="T398" s="81" t="s">
        <v>45</v>
      </c>
      <c r="U398" s="82"/>
    </row>
    <row r="399" spans="2:21">
      <c r="B399" s="75">
        <v>48030</v>
      </c>
      <c r="C399" t="s">
        <v>23</v>
      </c>
      <c r="D399">
        <v>52355.049987999999</v>
      </c>
      <c r="E399">
        <v>70.369690844085994</v>
      </c>
      <c r="F399">
        <v>39.208218000000002</v>
      </c>
      <c r="G399">
        <v>96.542659999999998</v>
      </c>
      <c r="H399">
        <v>791772.77228999999</v>
      </c>
      <c r="I399">
        <v>1064.21071544354</v>
      </c>
      <c r="J399">
        <v>1000.39545</v>
      </c>
      <c r="K399">
        <v>1225</v>
      </c>
      <c r="L399">
        <v>0</v>
      </c>
      <c r="M399">
        <v>0</v>
      </c>
      <c r="N399">
        <v>0</v>
      </c>
      <c r="O399">
        <v>0</v>
      </c>
      <c r="P399">
        <v>60294.103217999997</v>
      </c>
      <c r="Q399">
        <v>81.040461314516094</v>
      </c>
      <c r="R399">
        <v>56.768982000000001</v>
      </c>
      <c r="S399">
        <v>99.397829999999999</v>
      </c>
      <c r="T399" s="81" t="s">
        <v>45</v>
      </c>
      <c r="U399" s="82"/>
    </row>
    <row r="400" spans="2:21">
      <c r="B400" s="75">
        <v>48061</v>
      </c>
      <c r="C400" t="s">
        <v>24</v>
      </c>
      <c r="D400">
        <v>0</v>
      </c>
      <c r="E400">
        <v>0</v>
      </c>
      <c r="F400">
        <v>0</v>
      </c>
      <c r="G400">
        <v>0</v>
      </c>
      <c r="H400">
        <v>807793.72485</v>
      </c>
      <c r="I400">
        <v>1085.74425383064</v>
      </c>
      <c r="J400">
        <v>1000.19165</v>
      </c>
      <c r="K400">
        <v>1150</v>
      </c>
      <c r="L400">
        <v>0</v>
      </c>
      <c r="M400">
        <v>0</v>
      </c>
      <c r="N400">
        <v>0</v>
      </c>
      <c r="O400">
        <v>0</v>
      </c>
      <c r="P400">
        <v>140410.01134999999</v>
      </c>
      <c r="Q400">
        <v>188.72313353494599</v>
      </c>
      <c r="R400">
        <v>147.06352000000001</v>
      </c>
      <c r="S400">
        <v>233.54399000000001</v>
      </c>
      <c r="T400" s="81" t="s">
        <v>45</v>
      </c>
      <c r="U400" s="82"/>
    </row>
    <row r="401" spans="2:21">
      <c r="B401" s="75">
        <v>48061</v>
      </c>
      <c r="C401" t="s">
        <v>23</v>
      </c>
      <c r="D401">
        <v>56036.189931000001</v>
      </c>
      <c r="E401">
        <v>75.317459584677394</v>
      </c>
      <c r="F401">
        <v>39.806891999999998</v>
      </c>
      <c r="G401">
        <v>95.324219999999997</v>
      </c>
      <c r="H401">
        <v>796277.15590999997</v>
      </c>
      <c r="I401">
        <v>1070.2649945026801</v>
      </c>
      <c r="J401">
        <v>1000.1747</v>
      </c>
      <c r="K401">
        <v>1225</v>
      </c>
      <c r="L401">
        <v>0</v>
      </c>
      <c r="M401">
        <v>0</v>
      </c>
      <c r="N401">
        <v>0</v>
      </c>
      <c r="O401">
        <v>0</v>
      </c>
      <c r="P401">
        <v>63240.056980000001</v>
      </c>
      <c r="Q401">
        <v>85.000076586021507</v>
      </c>
      <c r="R401">
        <v>65.778930000000003</v>
      </c>
      <c r="S401">
        <v>98.633606</v>
      </c>
      <c r="T401" s="81" t="s">
        <v>45</v>
      </c>
      <c r="U401" s="82"/>
    </row>
    <row r="402" spans="2:21">
      <c r="B402" s="75">
        <v>48092</v>
      </c>
      <c r="C402" t="s">
        <v>24</v>
      </c>
      <c r="D402">
        <v>0</v>
      </c>
      <c r="E402">
        <v>0</v>
      </c>
      <c r="F402">
        <v>0</v>
      </c>
      <c r="G402">
        <v>0</v>
      </c>
      <c r="H402">
        <v>785152.36279000004</v>
      </c>
      <c r="I402">
        <v>1090.48939276388</v>
      </c>
      <c r="J402">
        <v>1000.02734</v>
      </c>
      <c r="K402">
        <v>1150</v>
      </c>
      <c r="L402">
        <v>5.3855209999999998</v>
      </c>
      <c r="M402">
        <v>7.4798902777777699E-3</v>
      </c>
      <c r="N402">
        <v>0</v>
      </c>
      <c r="O402">
        <v>5.3855209999999998</v>
      </c>
      <c r="P402">
        <v>125505.89822</v>
      </c>
      <c r="Q402">
        <v>174.313747527777</v>
      </c>
      <c r="R402">
        <v>132.52237</v>
      </c>
      <c r="S402">
        <v>219.10199</v>
      </c>
      <c r="T402" s="81" t="s">
        <v>45</v>
      </c>
      <c r="U402" s="82"/>
    </row>
    <row r="403" spans="2:21">
      <c r="B403" s="75">
        <v>48092</v>
      </c>
      <c r="C403" t="s">
        <v>23</v>
      </c>
      <c r="D403">
        <v>58243.961296000001</v>
      </c>
      <c r="E403">
        <v>80.894390688888805</v>
      </c>
      <c r="F403">
        <v>49.348328000000002</v>
      </c>
      <c r="G403">
        <v>94.674999999999997</v>
      </c>
      <c r="H403">
        <v>766149.12101999996</v>
      </c>
      <c r="I403">
        <v>1064.0960014166601</v>
      </c>
      <c r="J403">
        <v>1000.2277</v>
      </c>
      <c r="K403">
        <v>1225</v>
      </c>
      <c r="L403">
        <v>0</v>
      </c>
      <c r="M403">
        <v>0</v>
      </c>
      <c r="N403">
        <v>0</v>
      </c>
      <c r="O403">
        <v>0</v>
      </c>
      <c r="P403">
        <v>58816.275624000002</v>
      </c>
      <c r="Q403">
        <v>81.689271700000006</v>
      </c>
      <c r="R403">
        <v>52.067863000000003</v>
      </c>
      <c r="S403">
        <v>95.376390000000001</v>
      </c>
      <c r="T403" s="81" t="s">
        <v>45</v>
      </c>
      <c r="U403" s="82"/>
    </row>
    <row r="404" spans="2:21">
      <c r="B404" s="75">
        <v>48122</v>
      </c>
      <c r="C404" t="s">
        <v>24</v>
      </c>
      <c r="D404">
        <v>0</v>
      </c>
      <c r="E404">
        <v>0</v>
      </c>
      <c r="F404">
        <v>0</v>
      </c>
      <c r="G404">
        <v>0</v>
      </c>
      <c r="H404">
        <v>817570.28304000001</v>
      </c>
      <c r="I404">
        <v>1098.88478903225</v>
      </c>
      <c r="J404">
        <v>1000.7566</v>
      </c>
      <c r="K404">
        <v>1150</v>
      </c>
      <c r="L404">
        <v>121.50424150000001</v>
      </c>
      <c r="M404">
        <v>0.163312152553763</v>
      </c>
      <c r="N404">
        <v>0</v>
      </c>
      <c r="O404">
        <v>45.574424999999998</v>
      </c>
      <c r="P404">
        <v>121756.14183399999</v>
      </c>
      <c r="Q404">
        <v>163.65072827150499</v>
      </c>
      <c r="R404">
        <v>127.489914</v>
      </c>
      <c r="S404">
        <v>207.18109000000001</v>
      </c>
      <c r="T404" s="81" t="s">
        <v>45</v>
      </c>
      <c r="U404" s="82"/>
    </row>
    <row r="405" spans="2:21">
      <c r="B405" s="75">
        <v>48122</v>
      </c>
      <c r="C405" t="s">
        <v>23</v>
      </c>
      <c r="D405">
        <v>59961.256367000002</v>
      </c>
      <c r="E405">
        <v>80.5930865147849</v>
      </c>
      <c r="F405">
        <v>61.737022000000003</v>
      </c>
      <c r="G405">
        <v>94.383669999999995</v>
      </c>
      <c r="H405">
        <v>781935.12662999996</v>
      </c>
      <c r="I405">
        <v>1050.98807342741</v>
      </c>
      <c r="J405">
        <v>1000.0254</v>
      </c>
      <c r="K405">
        <v>1225</v>
      </c>
      <c r="L405">
        <v>0</v>
      </c>
      <c r="M405">
        <v>0</v>
      </c>
      <c r="N405">
        <v>0</v>
      </c>
      <c r="O405">
        <v>0</v>
      </c>
      <c r="P405">
        <v>60631.941931000001</v>
      </c>
      <c r="Q405">
        <v>81.494545606182697</v>
      </c>
      <c r="R405">
        <v>63.705615999999999</v>
      </c>
      <c r="S405">
        <v>95.073250000000002</v>
      </c>
      <c r="T405" s="81" t="s">
        <v>45</v>
      </c>
      <c r="U405" s="82"/>
    </row>
    <row r="406" spans="2:21">
      <c r="B406" s="75">
        <v>48153</v>
      </c>
      <c r="C406" t="s">
        <v>24</v>
      </c>
      <c r="D406">
        <v>0</v>
      </c>
      <c r="E406">
        <v>0</v>
      </c>
      <c r="F406">
        <v>0</v>
      </c>
      <c r="G406">
        <v>0</v>
      </c>
      <c r="H406">
        <v>781093.1017</v>
      </c>
      <c r="I406">
        <v>1084.85153013888</v>
      </c>
      <c r="J406">
        <v>1000.01733</v>
      </c>
      <c r="K406">
        <v>1150</v>
      </c>
      <c r="L406">
        <v>0</v>
      </c>
      <c r="M406">
        <v>0</v>
      </c>
      <c r="N406">
        <v>0</v>
      </c>
      <c r="O406">
        <v>0</v>
      </c>
      <c r="P406">
        <v>122912.11916</v>
      </c>
      <c r="Q406">
        <v>170.711276611111</v>
      </c>
      <c r="R406">
        <v>144.17363</v>
      </c>
      <c r="S406">
        <v>201.52897999999999</v>
      </c>
      <c r="T406" s="81" t="s">
        <v>45</v>
      </c>
      <c r="U406" s="82"/>
    </row>
    <row r="407" spans="2:21">
      <c r="B407" s="75">
        <v>48153</v>
      </c>
      <c r="C407" t="s">
        <v>23</v>
      </c>
      <c r="D407">
        <v>62289.559106000001</v>
      </c>
      <c r="E407">
        <v>86.513276536111107</v>
      </c>
      <c r="F407">
        <v>74.077286000000001</v>
      </c>
      <c r="G407">
        <v>98.500839999999997</v>
      </c>
      <c r="H407">
        <v>757669.48441000003</v>
      </c>
      <c r="I407">
        <v>1052.31872834722</v>
      </c>
      <c r="J407">
        <v>1000.2033</v>
      </c>
      <c r="K407">
        <v>1225</v>
      </c>
      <c r="L407">
        <v>0</v>
      </c>
      <c r="M407">
        <v>0</v>
      </c>
      <c r="N407">
        <v>0</v>
      </c>
      <c r="O407">
        <v>0</v>
      </c>
      <c r="P407">
        <v>61203.764506</v>
      </c>
      <c r="Q407">
        <v>85.005228480555502</v>
      </c>
      <c r="R407">
        <v>74.125656000000006</v>
      </c>
      <c r="S407">
        <v>97.835999999999999</v>
      </c>
      <c r="T407" s="81" t="s">
        <v>45</v>
      </c>
      <c r="U407" s="82"/>
    </row>
    <row r="408" spans="2:21">
      <c r="B408" s="75">
        <v>48183</v>
      </c>
      <c r="C408" t="s">
        <v>24</v>
      </c>
      <c r="D408">
        <v>0</v>
      </c>
      <c r="E408">
        <v>0</v>
      </c>
      <c r="F408">
        <v>0</v>
      </c>
      <c r="G408">
        <v>0</v>
      </c>
      <c r="H408">
        <v>805819.53200000001</v>
      </c>
      <c r="I408">
        <v>1083.0907688171999</v>
      </c>
      <c r="J408">
        <v>1000.79175</v>
      </c>
      <c r="K408">
        <v>1150</v>
      </c>
      <c r="L408">
        <v>0</v>
      </c>
      <c r="M408">
        <v>0</v>
      </c>
      <c r="N408">
        <v>0</v>
      </c>
      <c r="O408">
        <v>0</v>
      </c>
      <c r="P408">
        <v>132738.59826</v>
      </c>
      <c r="Q408">
        <v>178.412094435483</v>
      </c>
      <c r="R408">
        <v>153.48151999999999</v>
      </c>
      <c r="S408">
        <v>204.10701</v>
      </c>
      <c r="T408" s="81" t="s">
        <v>45</v>
      </c>
      <c r="U408" s="82"/>
    </row>
    <row r="409" spans="2:21">
      <c r="B409" s="75">
        <v>48183</v>
      </c>
      <c r="C409" t="s">
        <v>23</v>
      </c>
      <c r="D409">
        <v>62599.908258000003</v>
      </c>
      <c r="E409">
        <v>84.139661637096694</v>
      </c>
      <c r="F409">
        <v>46.896709999999999</v>
      </c>
      <c r="G409">
        <v>102.90664</v>
      </c>
      <c r="H409">
        <v>785365.49852000002</v>
      </c>
      <c r="I409">
        <v>1055.59878833333</v>
      </c>
      <c r="J409">
        <v>1000.1736</v>
      </c>
      <c r="K409">
        <v>1225</v>
      </c>
      <c r="L409">
        <v>0</v>
      </c>
      <c r="M409">
        <v>0</v>
      </c>
      <c r="N409">
        <v>0</v>
      </c>
      <c r="O409">
        <v>0</v>
      </c>
      <c r="P409">
        <v>67349.832727000001</v>
      </c>
      <c r="Q409">
        <v>90.523968719086</v>
      </c>
      <c r="R409">
        <v>79.711579999999998</v>
      </c>
      <c r="S409">
        <v>102.54517</v>
      </c>
      <c r="T409" s="81" t="s">
        <v>45</v>
      </c>
      <c r="U409" s="82"/>
    </row>
    <row r="410" spans="2:21">
      <c r="B410" s="75">
        <v>48214</v>
      </c>
      <c r="C410" t="s">
        <v>24</v>
      </c>
      <c r="D410">
        <v>0</v>
      </c>
      <c r="E410">
        <v>0</v>
      </c>
      <c r="F410">
        <v>0</v>
      </c>
      <c r="G410">
        <v>0</v>
      </c>
      <c r="H410">
        <v>806520.19961999997</v>
      </c>
      <c r="I410">
        <v>1084.0325263709601</v>
      </c>
      <c r="J410">
        <v>1000.74854</v>
      </c>
      <c r="K410">
        <v>1150</v>
      </c>
      <c r="L410">
        <v>0</v>
      </c>
      <c r="M410">
        <v>0</v>
      </c>
      <c r="N410">
        <v>0</v>
      </c>
      <c r="O410">
        <v>0</v>
      </c>
      <c r="P410">
        <v>133040.34648000001</v>
      </c>
      <c r="Q410">
        <v>178.81766999999999</v>
      </c>
      <c r="R410">
        <v>151.71323000000001</v>
      </c>
      <c r="S410">
        <v>204.51056</v>
      </c>
      <c r="T410" s="81" t="s">
        <v>45</v>
      </c>
      <c r="U410" s="82"/>
    </row>
    <row r="411" spans="2:21">
      <c r="B411" s="75">
        <v>48214</v>
      </c>
      <c r="C411" t="s">
        <v>23</v>
      </c>
      <c r="D411">
        <v>63730.210207999997</v>
      </c>
      <c r="E411">
        <v>85.658884688171995</v>
      </c>
      <c r="F411">
        <v>48.639389999999999</v>
      </c>
      <c r="G411">
        <v>108.69652000000001</v>
      </c>
      <c r="H411">
        <v>794555.78322999994</v>
      </c>
      <c r="I411">
        <v>1067.95132154569</v>
      </c>
      <c r="J411">
        <v>1000.4397</v>
      </c>
      <c r="K411">
        <v>1225</v>
      </c>
      <c r="L411">
        <v>0</v>
      </c>
      <c r="M411">
        <v>0</v>
      </c>
      <c r="N411">
        <v>0</v>
      </c>
      <c r="O411">
        <v>0</v>
      </c>
      <c r="P411">
        <v>67763.650704</v>
      </c>
      <c r="Q411">
        <v>91.080175677419305</v>
      </c>
      <c r="R411">
        <v>76.585970000000003</v>
      </c>
      <c r="S411">
        <v>106.21030399999999</v>
      </c>
      <c r="T411" s="81" t="s">
        <v>45</v>
      </c>
      <c r="U411" s="82"/>
    </row>
    <row r="412" spans="2:21">
      <c r="B412" s="75">
        <v>48245</v>
      </c>
      <c r="C412" t="s">
        <v>24</v>
      </c>
      <c r="D412">
        <v>0</v>
      </c>
      <c r="E412">
        <v>0</v>
      </c>
      <c r="F412">
        <v>0</v>
      </c>
      <c r="G412">
        <v>0</v>
      </c>
      <c r="H412">
        <v>759100.41761</v>
      </c>
      <c r="I412">
        <v>1090.6615195545901</v>
      </c>
      <c r="J412">
        <v>1000.058</v>
      </c>
      <c r="K412">
        <v>1150</v>
      </c>
      <c r="L412">
        <v>0</v>
      </c>
      <c r="M412">
        <v>0</v>
      </c>
      <c r="N412">
        <v>0</v>
      </c>
      <c r="O412">
        <v>0</v>
      </c>
      <c r="P412">
        <v>124382.63896</v>
      </c>
      <c r="Q412">
        <v>178.71068816091901</v>
      </c>
      <c r="R412">
        <v>154.41507999999999</v>
      </c>
      <c r="S412">
        <v>211.94226</v>
      </c>
      <c r="T412" s="81" t="s">
        <v>45</v>
      </c>
      <c r="U412" s="82"/>
    </row>
    <row r="413" spans="2:21">
      <c r="B413" s="75">
        <v>48245</v>
      </c>
      <c r="C413" t="s">
        <v>23</v>
      </c>
      <c r="D413">
        <v>57337.867645999999</v>
      </c>
      <c r="E413">
        <v>82.381993744252796</v>
      </c>
      <c r="F413">
        <v>44.146214000000001</v>
      </c>
      <c r="G413">
        <v>103.90233000000001</v>
      </c>
      <c r="H413">
        <v>737665.78668999998</v>
      </c>
      <c r="I413">
        <v>1059.8646360488499</v>
      </c>
      <c r="J413">
        <v>1000.59656</v>
      </c>
      <c r="K413">
        <v>1225</v>
      </c>
      <c r="L413">
        <v>0</v>
      </c>
      <c r="M413">
        <v>0</v>
      </c>
      <c r="N413">
        <v>0</v>
      </c>
      <c r="O413">
        <v>0</v>
      </c>
      <c r="P413">
        <v>62380.113053000001</v>
      </c>
      <c r="Q413">
        <v>89.6265992140804</v>
      </c>
      <c r="R413">
        <v>77.937820000000002</v>
      </c>
      <c r="S413">
        <v>103.29939</v>
      </c>
      <c r="T413" s="81" t="s">
        <v>45</v>
      </c>
      <c r="U413" s="82"/>
    </row>
    <row r="414" spans="2:21">
      <c r="B414" s="75">
        <v>48274</v>
      </c>
      <c r="C414" t="s">
        <v>24</v>
      </c>
      <c r="D414">
        <v>0</v>
      </c>
      <c r="E414">
        <v>0</v>
      </c>
      <c r="F414">
        <v>0</v>
      </c>
      <c r="G414">
        <v>0</v>
      </c>
      <c r="H414">
        <v>814780.10918999999</v>
      </c>
      <c r="I414">
        <v>1095.1345553629001</v>
      </c>
      <c r="J414">
        <v>1000.3318</v>
      </c>
      <c r="K414">
        <v>1150</v>
      </c>
      <c r="L414">
        <v>5283.4354907099996</v>
      </c>
      <c r="M414">
        <v>7.1013917885886997</v>
      </c>
      <c r="N414">
        <v>0</v>
      </c>
      <c r="O414">
        <v>172.25638000000001</v>
      </c>
      <c r="P414">
        <v>125449.26435</v>
      </c>
      <c r="Q414">
        <v>168.61460262096699</v>
      </c>
      <c r="R414">
        <v>130.59280000000001</v>
      </c>
      <c r="S414">
        <v>210.72592</v>
      </c>
      <c r="T414" s="81" t="s">
        <v>45</v>
      </c>
      <c r="U414" s="82"/>
    </row>
    <row r="415" spans="2:21">
      <c r="B415" s="75">
        <v>48274</v>
      </c>
      <c r="C415" t="s">
        <v>23</v>
      </c>
      <c r="D415">
        <v>52777.206999000002</v>
      </c>
      <c r="E415">
        <v>70.937106181451597</v>
      </c>
      <c r="F415">
        <v>50.068565</v>
      </c>
      <c r="G415">
        <v>97.922179999999997</v>
      </c>
      <c r="H415">
        <v>786218.10791000002</v>
      </c>
      <c r="I415">
        <v>1056.74476869623</v>
      </c>
      <c r="J415">
        <v>1000.11</v>
      </c>
      <c r="K415">
        <v>1225</v>
      </c>
      <c r="L415">
        <v>1681.7146891049999</v>
      </c>
      <c r="M415">
        <v>2.2603692057862901</v>
      </c>
      <c r="N415">
        <v>0</v>
      </c>
      <c r="O415">
        <v>165.65964</v>
      </c>
      <c r="P415">
        <v>52793.298507</v>
      </c>
      <c r="Q415">
        <v>70.958734552419301</v>
      </c>
      <c r="R415">
        <v>51.545276999999999</v>
      </c>
      <c r="S415">
        <v>100.21373</v>
      </c>
      <c r="T415" s="81" t="s">
        <v>45</v>
      </c>
      <c r="U415" s="82"/>
    </row>
    <row r="416" spans="2:21">
      <c r="B416" s="75">
        <v>48305</v>
      </c>
      <c r="C416" t="s">
        <v>24</v>
      </c>
      <c r="D416">
        <v>0</v>
      </c>
      <c r="E416">
        <v>0</v>
      </c>
      <c r="F416">
        <v>0</v>
      </c>
      <c r="G416">
        <v>0</v>
      </c>
      <c r="H416">
        <v>783093.71675000002</v>
      </c>
      <c r="I416">
        <v>1087.63016215277</v>
      </c>
      <c r="J416">
        <v>1000.73267</v>
      </c>
      <c r="K416">
        <v>1150</v>
      </c>
      <c r="L416">
        <v>34561.728164799999</v>
      </c>
      <c r="M416">
        <v>48.002400228888803</v>
      </c>
      <c r="N416">
        <v>0</v>
      </c>
      <c r="O416">
        <v>289.08571999999998</v>
      </c>
      <c r="P416">
        <v>116548.01319100001</v>
      </c>
      <c r="Q416">
        <v>161.872240543055</v>
      </c>
      <c r="R416">
        <v>126.02355</v>
      </c>
      <c r="S416">
        <v>203.82185000000001</v>
      </c>
      <c r="T416" s="81" t="s">
        <v>45</v>
      </c>
      <c r="U416" s="82"/>
    </row>
    <row r="417" spans="2:21">
      <c r="B417" s="75">
        <v>48305</v>
      </c>
      <c r="C417" t="s">
        <v>23</v>
      </c>
      <c r="D417">
        <v>47914.239444999999</v>
      </c>
      <c r="E417">
        <v>66.547554784722195</v>
      </c>
      <c r="F417">
        <v>46.933190000000003</v>
      </c>
      <c r="G417">
        <v>87.103129999999993</v>
      </c>
      <c r="H417">
        <v>756045.49852999998</v>
      </c>
      <c r="I417">
        <v>1050.06319240277</v>
      </c>
      <c r="J417">
        <v>1000.0368999999999</v>
      </c>
      <c r="K417">
        <v>1225</v>
      </c>
      <c r="L417">
        <v>155.8308275</v>
      </c>
      <c r="M417">
        <v>0.21643170486111099</v>
      </c>
      <c r="N417">
        <v>0</v>
      </c>
      <c r="O417">
        <v>91.951279999999997</v>
      </c>
      <c r="P417">
        <v>48178.511469999998</v>
      </c>
      <c r="Q417">
        <v>66.914599263888803</v>
      </c>
      <c r="R417">
        <v>48.644764000000002</v>
      </c>
      <c r="S417">
        <v>88.595960000000005</v>
      </c>
      <c r="T417" s="81" t="s">
        <v>45</v>
      </c>
      <c r="U417" s="82"/>
    </row>
    <row r="418" spans="2:21">
      <c r="B418" s="75">
        <v>48335</v>
      </c>
      <c r="C418" t="s">
        <v>24</v>
      </c>
      <c r="D418">
        <v>0</v>
      </c>
      <c r="E418">
        <v>0</v>
      </c>
      <c r="F418">
        <v>0</v>
      </c>
      <c r="G418">
        <v>0</v>
      </c>
      <c r="H418">
        <v>809417.75639999995</v>
      </c>
      <c r="I418">
        <v>1087.9270919354799</v>
      </c>
      <c r="J418">
        <v>1000.2898</v>
      </c>
      <c r="K418">
        <v>1150</v>
      </c>
      <c r="L418">
        <v>195.31166064000001</v>
      </c>
      <c r="M418">
        <v>0.26251567290322497</v>
      </c>
      <c r="N418">
        <v>0</v>
      </c>
      <c r="O418">
        <v>57.604689999999998</v>
      </c>
      <c r="P418">
        <v>126791.41257</v>
      </c>
      <c r="Q418">
        <v>170.41856528225799</v>
      </c>
      <c r="R418">
        <v>130.7585</v>
      </c>
      <c r="S418">
        <v>217.44669999999999</v>
      </c>
      <c r="T418" s="81" t="s">
        <v>45</v>
      </c>
      <c r="U418" s="82"/>
    </row>
    <row r="419" spans="2:21">
      <c r="B419" s="75">
        <v>48335</v>
      </c>
      <c r="C419" t="s">
        <v>23</v>
      </c>
      <c r="D419">
        <v>47137.082145</v>
      </c>
      <c r="E419">
        <v>63.356293205645102</v>
      </c>
      <c r="F419">
        <v>45.982951999999997</v>
      </c>
      <c r="G419">
        <v>81.240539999999996</v>
      </c>
      <c r="H419">
        <v>775664.88564999995</v>
      </c>
      <c r="I419">
        <v>1042.5603301747301</v>
      </c>
      <c r="J419">
        <v>1000.2643</v>
      </c>
      <c r="K419">
        <v>1217.3114</v>
      </c>
      <c r="L419">
        <v>77.712733999999998</v>
      </c>
      <c r="M419">
        <v>0.104452599462365</v>
      </c>
      <c r="N419">
        <v>0</v>
      </c>
      <c r="O419">
        <v>36.833416</v>
      </c>
      <c r="P419">
        <v>48008.958543000001</v>
      </c>
      <c r="Q419">
        <v>64.528170084677399</v>
      </c>
      <c r="R419">
        <v>49.593913999999998</v>
      </c>
      <c r="S419">
        <v>82.822789999999998</v>
      </c>
      <c r="T419" s="81" t="s">
        <v>45</v>
      </c>
      <c r="U419" s="82"/>
    </row>
    <row r="420" spans="2:21">
      <c r="B420" s="75">
        <v>48366</v>
      </c>
      <c r="C420" t="s">
        <v>24</v>
      </c>
      <c r="D420">
        <v>0</v>
      </c>
      <c r="E420">
        <v>0</v>
      </c>
      <c r="F420">
        <v>0</v>
      </c>
      <c r="G420">
        <v>0</v>
      </c>
      <c r="H420">
        <v>780399.36294999998</v>
      </c>
      <c r="I420">
        <v>1083.8880040972199</v>
      </c>
      <c r="J420">
        <v>1000.6697</v>
      </c>
      <c r="K420">
        <v>1150</v>
      </c>
      <c r="L420">
        <v>10934.331403</v>
      </c>
      <c r="M420">
        <v>15.1865713930555</v>
      </c>
      <c r="N420">
        <v>0</v>
      </c>
      <c r="O420">
        <v>301.49367999999998</v>
      </c>
      <c r="P420">
        <v>128503.031206</v>
      </c>
      <c r="Q420">
        <v>178.47643223055499</v>
      </c>
      <c r="R420">
        <v>125.17081</v>
      </c>
      <c r="S420">
        <v>238.22107</v>
      </c>
      <c r="T420" s="81" t="s">
        <v>45</v>
      </c>
      <c r="U420" s="82"/>
    </row>
    <row r="421" spans="2:21">
      <c r="B421" s="75">
        <v>48366</v>
      </c>
      <c r="C421" t="s">
        <v>23</v>
      </c>
      <c r="D421">
        <v>45494.154786999999</v>
      </c>
      <c r="E421">
        <v>63.186326093055499</v>
      </c>
      <c r="F421">
        <v>27.562037</v>
      </c>
      <c r="G421">
        <v>91.90598</v>
      </c>
      <c r="H421">
        <v>749226.30377999996</v>
      </c>
      <c r="I421">
        <v>1040.59208858333</v>
      </c>
      <c r="J421">
        <v>1000.0025000000001</v>
      </c>
      <c r="K421">
        <v>1148.1338000000001</v>
      </c>
      <c r="L421">
        <v>0</v>
      </c>
      <c r="M421">
        <v>0</v>
      </c>
      <c r="N421">
        <v>0</v>
      </c>
      <c r="O421">
        <v>0</v>
      </c>
      <c r="P421">
        <v>53272.683396</v>
      </c>
      <c r="Q421">
        <v>73.989838050000003</v>
      </c>
      <c r="R421">
        <v>51.196599999999997</v>
      </c>
      <c r="S421">
        <v>94.518073999999999</v>
      </c>
      <c r="T421" s="81" t="s">
        <v>45</v>
      </c>
      <c r="U421" s="82"/>
    </row>
    <row r="422" spans="2:21">
      <c r="B422" s="75">
        <v>48396</v>
      </c>
      <c r="C422" t="s">
        <v>24</v>
      </c>
      <c r="D422">
        <v>0</v>
      </c>
      <c r="E422">
        <v>0</v>
      </c>
      <c r="F422">
        <v>0</v>
      </c>
      <c r="G422">
        <v>0</v>
      </c>
      <c r="H422">
        <v>804043.71340999997</v>
      </c>
      <c r="I422">
        <v>1080.70391587365</v>
      </c>
      <c r="J422">
        <v>1001.0289299999999</v>
      </c>
      <c r="K422">
        <v>1150</v>
      </c>
      <c r="L422">
        <v>0</v>
      </c>
      <c r="M422">
        <v>0</v>
      </c>
      <c r="N422">
        <v>0</v>
      </c>
      <c r="O422">
        <v>0</v>
      </c>
      <c r="P422">
        <v>143679.58559999999</v>
      </c>
      <c r="Q422">
        <v>193.11772258064499</v>
      </c>
      <c r="R422">
        <v>151.10355000000001</v>
      </c>
      <c r="S422">
        <v>238.4058</v>
      </c>
      <c r="T422" s="81" t="s">
        <v>45</v>
      </c>
      <c r="U422" s="82"/>
    </row>
    <row r="423" spans="2:21">
      <c r="B423" s="75">
        <v>48396</v>
      </c>
      <c r="C423" t="s">
        <v>23</v>
      </c>
      <c r="D423">
        <v>52735.963192000003</v>
      </c>
      <c r="E423">
        <v>70.881670956989197</v>
      </c>
      <c r="F423">
        <v>39.653595000000003</v>
      </c>
      <c r="G423">
        <v>96.384240000000005</v>
      </c>
      <c r="H423">
        <v>792345.32692000002</v>
      </c>
      <c r="I423">
        <v>1064.98027811827</v>
      </c>
      <c r="J423">
        <v>1000.0163</v>
      </c>
      <c r="K423">
        <v>1225</v>
      </c>
      <c r="L423">
        <v>0</v>
      </c>
      <c r="M423">
        <v>0</v>
      </c>
      <c r="N423">
        <v>0</v>
      </c>
      <c r="O423">
        <v>0</v>
      </c>
      <c r="P423">
        <v>60372.530601999999</v>
      </c>
      <c r="Q423">
        <v>81.145874465053694</v>
      </c>
      <c r="R423">
        <v>56.252724000000001</v>
      </c>
      <c r="S423">
        <v>99.258705000000006</v>
      </c>
      <c r="T423" s="81" t="s">
        <v>45</v>
      </c>
      <c r="U423" s="82"/>
    </row>
    <row r="424" spans="2:21">
      <c r="B424" s="75">
        <v>48427</v>
      </c>
      <c r="C424" t="s">
        <v>24</v>
      </c>
      <c r="D424">
        <v>0</v>
      </c>
      <c r="E424">
        <v>0</v>
      </c>
      <c r="F424">
        <v>0</v>
      </c>
      <c r="G424">
        <v>0</v>
      </c>
      <c r="H424">
        <v>807454.31321000005</v>
      </c>
      <c r="I424">
        <v>1085.2880553897801</v>
      </c>
      <c r="J424">
        <v>1000.0427</v>
      </c>
      <c r="K424">
        <v>1150</v>
      </c>
      <c r="L424">
        <v>0</v>
      </c>
      <c r="M424">
        <v>0</v>
      </c>
      <c r="N424">
        <v>0</v>
      </c>
      <c r="O424">
        <v>0</v>
      </c>
      <c r="P424">
        <v>141033.35047999999</v>
      </c>
      <c r="Q424">
        <v>189.560954946236</v>
      </c>
      <c r="R424">
        <v>147.83018000000001</v>
      </c>
      <c r="S424">
        <v>235.55705</v>
      </c>
      <c r="T424" s="81" t="s">
        <v>45</v>
      </c>
      <c r="U424" s="82"/>
    </row>
    <row r="425" spans="2:21">
      <c r="B425" s="75">
        <v>48427</v>
      </c>
      <c r="C425" t="s">
        <v>23</v>
      </c>
      <c r="D425">
        <v>55507.138391</v>
      </c>
      <c r="E425">
        <v>74.606368805107493</v>
      </c>
      <c r="F425">
        <v>39.746876</v>
      </c>
      <c r="G425">
        <v>95.716920000000002</v>
      </c>
      <c r="H425">
        <v>796732.83597000001</v>
      </c>
      <c r="I425">
        <v>1070.8774677016099</v>
      </c>
      <c r="J425">
        <v>1000.1323</v>
      </c>
      <c r="K425">
        <v>1225</v>
      </c>
      <c r="L425">
        <v>0</v>
      </c>
      <c r="M425">
        <v>0</v>
      </c>
      <c r="N425">
        <v>0</v>
      </c>
      <c r="O425">
        <v>0</v>
      </c>
      <c r="P425">
        <v>63020.837212999999</v>
      </c>
      <c r="Q425">
        <v>84.705426361559105</v>
      </c>
      <c r="R425">
        <v>59.679450000000003</v>
      </c>
      <c r="S425">
        <v>101.05929</v>
      </c>
      <c r="T425" s="81" t="s">
        <v>45</v>
      </c>
      <c r="U425" s="82"/>
    </row>
    <row r="426" spans="2:21">
      <c r="B426" s="75">
        <v>48458</v>
      </c>
      <c r="C426" t="s">
        <v>24</v>
      </c>
      <c r="D426">
        <v>0</v>
      </c>
      <c r="E426">
        <v>0</v>
      </c>
      <c r="F426">
        <v>0</v>
      </c>
      <c r="G426">
        <v>0</v>
      </c>
      <c r="H426">
        <v>785122.73052999994</v>
      </c>
      <c r="I426">
        <v>1090.44823684722</v>
      </c>
      <c r="J426">
        <v>1000.20386</v>
      </c>
      <c r="K426">
        <v>1150</v>
      </c>
      <c r="L426">
        <v>37.921371000000001</v>
      </c>
      <c r="M426">
        <v>5.2668570833333303E-2</v>
      </c>
      <c r="N426">
        <v>0</v>
      </c>
      <c r="O426">
        <v>25.589378</v>
      </c>
      <c r="P426">
        <v>125833.16024</v>
      </c>
      <c r="Q426">
        <v>174.76827811111099</v>
      </c>
      <c r="R426">
        <v>129.28188</v>
      </c>
      <c r="S426">
        <v>221.45065</v>
      </c>
      <c r="T426" s="81" t="s">
        <v>45</v>
      </c>
      <c r="U426" s="82"/>
    </row>
    <row r="427" spans="2:21">
      <c r="B427" s="75">
        <v>48458</v>
      </c>
      <c r="C427" t="s">
        <v>23</v>
      </c>
      <c r="D427">
        <v>58424.108096999997</v>
      </c>
      <c r="E427">
        <v>81.144594579166593</v>
      </c>
      <c r="F427">
        <v>49.632004000000002</v>
      </c>
      <c r="G427">
        <v>94.479759999999999</v>
      </c>
      <c r="H427">
        <v>765274.01864000002</v>
      </c>
      <c r="I427">
        <v>1062.8805814444399</v>
      </c>
      <c r="J427">
        <v>1000.12634</v>
      </c>
      <c r="K427">
        <v>1225</v>
      </c>
      <c r="L427">
        <v>0</v>
      </c>
      <c r="M427">
        <v>0</v>
      </c>
      <c r="N427">
        <v>0</v>
      </c>
      <c r="O427">
        <v>0</v>
      </c>
      <c r="P427">
        <v>59006.150253</v>
      </c>
      <c r="Q427">
        <v>81.952986462499993</v>
      </c>
      <c r="R427">
        <v>52.236412000000001</v>
      </c>
      <c r="S427">
        <v>96.382040000000003</v>
      </c>
      <c r="T427" s="81" t="s">
        <v>45</v>
      </c>
      <c r="U427" s="82"/>
    </row>
    <row r="428" spans="2:21">
      <c r="B428" s="75">
        <v>48488</v>
      </c>
      <c r="C428" t="s">
        <v>24</v>
      </c>
      <c r="D428">
        <v>0</v>
      </c>
      <c r="E428">
        <v>0</v>
      </c>
      <c r="F428">
        <v>0</v>
      </c>
      <c r="G428">
        <v>0</v>
      </c>
      <c r="H428">
        <v>818878.40722000005</v>
      </c>
      <c r="I428">
        <v>1100.6430204569799</v>
      </c>
      <c r="J428">
        <v>1000.4822</v>
      </c>
      <c r="K428">
        <v>1150</v>
      </c>
      <c r="L428">
        <v>285.273932</v>
      </c>
      <c r="M428">
        <v>0.38343270430107501</v>
      </c>
      <c r="N428">
        <v>0</v>
      </c>
      <c r="O428">
        <v>70.311109999999999</v>
      </c>
      <c r="P428">
        <v>121935.90235</v>
      </c>
      <c r="Q428">
        <v>163.892341868279</v>
      </c>
      <c r="R428">
        <v>128.26453000000001</v>
      </c>
      <c r="S428">
        <v>204.26519999999999</v>
      </c>
      <c r="T428" s="81" t="s">
        <v>45</v>
      </c>
      <c r="U428" s="82"/>
    </row>
    <row r="429" spans="2:21">
      <c r="B429" s="75">
        <v>48488</v>
      </c>
      <c r="C429" t="s">
        <v>23</v>
      </c>
      <c r="D429">
        <v>60327.571888999999</v>
      </c>
      <c r="E429">
        <v>81.085446087365497</v>
      </c>
      <c r="F429">
        <v>66.198160000000001</v>
      </c>
      <c r="G429">
        <v>94.669839999999994</v>
      </c>
      <c r="H429">
        <v>780925.93256999995</v>
      </c>
      <c r="I429">
        <v>1049.6316297983799</v>
      </c>
      <c r="J429">
        <v>1000.12225</v>
      </c>
      <c r="K429">
        <v>1221.3605</v>
      </c>
      <c r="L429">
        <v>0</v>
      </c>
      <c r="M429">
        <v>0</v>
      </c>
      <c r="N429">
        <v>0</v>
      </c>
      <c r="O429">
        <v>0</v>
      </c>
      <c r="P429">
        <v>60931.751961000002</v>
      </c>
      <c r="Q429">
        <v>81.897516076612902</v>
      </c>
      <c r="R429">
        <v>67.751884000000004</v>
      </c>
      <c r="S429">
        <v>94.698459999999997</v>
      </c>
      <c r="T429" s="81" t="s">
        <v>45</v>
      </c>
      <c r="U429" s="82"/>
    </row>
    <row r="430" spans="2:21">
      <c r="B430" s="75">
        <v>48519</v>
      </c>
      <c r="C430" t="s">
        <v>24</v>
      </c>
      <c r="D430">
        <v>0</v>
      </c>
      <c r="E430">
        <v>0</v>
      </c>
      <c r="F430">
        <v>0</v>
      </c>
      <c r="G430">
        <v>0</v>
      </c>
      <c r="H430">
        <v>781672.59889000002</v>
      </c>
      <c r="I430">
        <v>1085.6563873472201</v>
      </c>
      <c r="J430">
        <v>1000.1384</v>
      </c>
      <c r="K430">
        <v>1150</v>
      </c>
      <c r="L430">
        <v>0</v>
      </c>
      <c r="M430">
        <v>0</v>
      </c>
      <c r="N430">
        <v>0</v>
      </c>
      <c r="O430">
        <v>0</v>
      </c>
      <c r="P430">
        <v>123782.72998</v>
      </c>
      <c r="Q430">
        <v>171.920458305555</v>
      </c>
      <c r="R430">
        <v>145.43939</v>
      </c>
      <c r="S430">
        <v>201.73683</v>
      </c>
      <c r="T430" s="81" t="s">
        <v>45</v>
      </c>
      <c r="U430" s="82"/>
    </row>
    <row r="431" spans="2:21">
      <c r="B431" s="75">
        <v>48519</v>
      </c>
      <c r="C431" t="s">
        <v>23</v>
      </c>
      <c r="D431">
        <v>62530.034294999998</v>
      </c>
      <c r="E431">
        <v>86.847269854166598</v>
      </c>
      <c r="F431">
        <v>73.605379999999997</v>
      </c>
      <c r="G431">
        <v>98.398409999999998</v>
      </c>
      <c r="H431">
        <v>760055.07212999999</v>
      </c>
      <c r="I431">
        <v>1055.6320446249999</v>
      </c>
      <c r="J431">
        <v>1000.06287</v>
      </c>
      <c r="K431">
        <v>1225</v>
      </c>
      <c r="L431">
        <v>0</v>
      </c>
      <c r="M431">
        <v>0</v>
      </c>
      <c r="N431">
        <v>0</v>
      </c>
      <c r="O431">
        <v>0</v>
      </c>
      <c r="P431">
        <v>61247.413989000001</v>
      </c>
      <c r="Q431">
        <v>85.0658527625</v>
      </c>
      <c r="R431">
        <v>73.64649</v>
      </c>
      <c r="S431">
        <v>97.537056000000007</v>
      </c>
      <c r="T431" s="81" t="s">
        <v>45</v>
      </c>
      <c r="U431" s="82"/>
    </row>
    <row r="432" spans="2:21">
      <c r="B432" s="75">
        <v>48549</v>
      </c>
      <c r="C432" t="s">
        <v>24</v>
      </c>
      <c r="D432">
        <v>0</v>
      </c>
      <c r="E432">
        <v>0</v>
      </c>
      <c r="F432">
        <v>0</v>
      </c>
      <c r="G432">
        <v>0</v>
      </c>
      <c r="H432">
        <v>805362.54474000004</v>
      </c>
      <c r="I432">
        <v>1082.4765386290301</v>
      </c>
      <c r="J432">
        <v>1000.2395</v>
      </c>
      <c r="K432">
        <v>1150</v>
      </c>
      <c r="L432">
        <v>0</v>
      </c>
      <c r="M432">
        <v>0</v>
      </c>
      <c r="N432">
        <v>0</v>
      </c>
      <c r="O432">
        <v>0</v>
      </c>
      <c r="P432">
        <v>133345.77527000001</v>
      </c>
      <c r="Q432">
        <v>179.22819256720399</v>
      </c>
      <c r="R432">
        <v>153.19311999999999</v>
      </c>
      <c r="S432">
        <v>204.51627999999999</v>
      </c>
      <c r="T432" s="81" t="s">
        <v>45</v>
      </c>
      <c r="U432" s="82"/>
    </row>
    <row r="433" spans="2:21">
      <c r="B433" s="75">
        <v>48549</v>
      </c>
      <c r="C433" t="s">
        <v>23</v>
      </c>
      <c r="D433">
        <v>62691.349918</v>
      </c>
      <c r="E433">
        <v>84.262567094085995</v>
      </c>
      <c r="F433">
        <v>46.955956</v>
      </c>
      <c r="G433">
        <v>102.886185</v>
      </c>
      <c r="H433">
        <v>784659.97349</v>
      </c>
      <c r="I433">
        <v>1054.65050200268</v>
      </c>
      <c r="J433">
        <v>1000.0647</v>
      </c>
      <c r="K433">
        <v>1225</v>
      </c>
      <c r="L433">
        <v>0</v>
      </c>
      <c r="M433">
        <v>0</v>
      </c>
      <c r="N433">
        <v>0</v>
      </c>
      <c r="O433">
        <v>0</v>
      </c>
      <c r="P433">
        <v>67399.351091000004</v>
      </c>
      <c r="Q433">
        <v>90.590525659946195</v>
      </c>
      <c r="R433">
        <v>79.340360000000004</v>
      </c>
      <c r="S433">
        <v>102.53339</v>
      </c>
      <c r="T433" s="81" t="s">
        <v>45</v>
      </c>
      <c r="U433" s="82"/>
    </row>
    <row r="434" spans="2:21">
      <c r="B434" s="75">
        <v>48580</v>
      </c>
      <c r="C434" t="s">
        <v>24</v>
      </c>
      <c r="D434">
        <v>0</v>
      </c>
      <c r="E434">
        <v>0</v>
      </c>
      <c r="F434">
        <v>0</v>
      </c>
      <c r="G434">
        <v>0</v>
      </c>
      <c r="H434">
        <v>806695.26300000004</v>
      </c>
      <c r="I434">
        <v>1084.2678266129001</v>
      </c>
      <c r="J434">
        <v>1000.235</v>
      </c>
      <c r="K434">
        <v>1150</v>
      </c>
      <c r="L434">
        <v>0</v>
      </c>
      <c r="M434">
        <v>0</v>
      </c>
      <c r="N434">
        <v>0</v>
      </c>
      <c r="O434">
        <v>0</v>
      </c>
      <c r="P434">
        <v>133487.48699</v>
      </c>
      <c r="Q434">
        <v>179.41866530913899</v>
      </c>
      <c r="R434">
        <v>152.55313000000001</v>
      </c>
      <c r="S434">
        <v>204.63449</v>
      </c>
      <c r="T434" s="81" t="s">
        <v>45</v>
      </c>
      <c r="U434" s="82"/>
    </row>
    <row r="435" spans="2:21">
      <c r="B435" s="75">
        <v>48580</v>
      </c>
      <c r="C435" t="s">
        <v>23</v>
      </c>
      <c r="D435">
        <v>64035.432824000003</v>
      </c>
      <c r="E435">
        <v>86.069130139784903</v>
      </c>
      <c r="F435">
        <v>51.107109999999999</v>
      </c>
      <c r="G435">
        <v>107.51855999999999</v>
      </c>
      <c r="H435">
        <v>794537.82129999995</v>
      </c>
      <c r="I435">
        <v>1067.9271791666599</v>
      </c>
      <c r="J435">
        <v>1000.0732400000001</v>
      </c>
      <c r="K435">
        <v>1225</v>
      </c>
      <c r="L435">
        <v>0</v>
      </c>
      <c r="M435">
        <v>0</v>
      </c>
      <c r="N435">
        <v>0</v>
      </c>
      <c r="O435">
        <v>0</v>
      </c>
      <c r="P435">
        <v>67821.664464000001</v>
      </c>
      <c r="Q435">
        <v>91.158151161290306</v>
      </c>
      <c r="R435">
        <v>76.840100000000007</v>
      </c>
      <c r="S435">
        <v>105.48451</v>
      </c>
      <c r="T435" s="81" t="s">
        <v>45</v>
      </c>
      <c r="U435" s="82"/>
    </row>
    <row r="436" spans="2:21">
      <c r="B436" s="75">
        <v>48611</v>
      </c>
      <c r="C436" t="s">
        <v>24</v>
      </c>
      <c r="D436">
        <v>0</v>
      </c>
      <c r="E436">
        <v>0</v>
      </c>
      <c r="F436">
        <v>0</v>
      </c>
      <c r="G436">
        <v>0</v>
      </c>
      <c r="H436">
        <v>732094.86000999995</v>
      </c>
      <c r="I436">
        <v>1089.4268750148799</v>
      </c>
      <c r="J436">
        <v>1000.0984</v>
      </c>
      <c r="K436">
        <v>1150</v>
      </c>
      <c r="L436">
        <v>0</v>
      </c>
      <c r="M436">
        <v>0</v>
      </c>
      <c r="N436">
        <v>0</v>
      </c>
      <c r="O436">
        <v>0</v>
      </c>
      <c r="P436">
        <v>120889.93384</v>
      </c>
      <c r="Q436">
        <v>179.89573488095201</v>
      </c>
      <c r="R436">
        <v>153.97926000000001</v>
      </c>
      <c r="S436">
        <v>211.50934000000001</v>
      </c>
      <c r="T436" s="81" t="s">
        <v>45</v>
      </c>
      <c r="U436" s="82"/>
    </row>
    <row r="437" spans="2:21">
      <c r="B437" s="75">
        <v>48611</v>
      </c>
      <c r="C437" t="s">
        <v>23</v>
      </c>
      <c r="D437">
        <v>54730.902105000001</v>
      </c>
      <c r="E437">
        <v>81.4447947991071</v>
      </c>
      <c r="F437">
        <v>44.889225000000003</v>
      </c>
      <c r="G437">
        <v>101.96088</v>
      </c>
      <c r="H437">
        <v>711569.17729999998</v>
      </c>
      <c r="I437">
        <v>1058.8827043154699</v>
      </c>
      <c r="J437">
        <v>1000.03467</v>
      </c>
      <c r="K437">
        <v>1225</v>
      </c>
      <c r="L437">
        <v>0</v>
      </c>
      <c r="M437">
        <v>0</v>
      </c>
      <c r="N437">
        <v>0</v>
      </c>
      <c r="O437">
        <v>0</v>
      </c>
      <c r="P437">
        <v>59818.993104000001</v>
      </c>
      <c r="Q437">
        <v>89.016358785714203</v>
      </c>
      <c r="R437">
        <v>72.105260000000001</v>
      </c>
      <c r="S437">
        <v>101.96599000000001</v>
      </c>
      <c r="T437" s="81" t="s">
        <v>45</v>
      </c>
      <c r="U437" s="82"/>
    </row>
    <row r="438" spans="2:21">
      <c r="B438" s="75">
        <v>48639</v>
      </c>
      <c r="C438" t="s">
        <v>24</v>
      </c>
      <c r="D438">
        <v>0</v>
      </c>
      <c r="E438">
        <v>0</v>
      </c>
      <c r="F438">
        <v>0</v>
      </c>
      <c r="G438">
        <v>0</v>
      </c>
      <c r="H438">
        <v>814856.62196999998</v>
      </c>
      <c r="I438">
        <v>1095.2373951209599</v>
      </c>
      <c r="J438">
        <v>1000.0928</v>
      </c>
      <c r="K438">
        <v>1150</v>
      </c>
      <c r="L438">
        <v>6123.1081807999999</v>
      </c>
      <c r="M438">
        <v>8.2299841139784906</v>
      </c>
      <c r="N438">
        <v>0</v>
      </c>
      <c r="O438">
        <v>146.33876000000001</v>
      </c>
      <c r="P438">
        <v>125539.92797</v>
      </c>
      <c r="Q438">
        <v>168.73646232526801</v>
      </c>
      <c r="R438">
        <v>132.91809000000001</v>
      </c>
      <c r="S438">
        <v>210.16261</v>
      </c>
      <c r="T438" s="81" t="s">
        <v>45</v>
      </c>
      <c r="U438" s="82"/>
    </row>
    <row r="439" spans="2:21">
      <c r="B439" s="75">
        <v>48639</v>
      </c>
      <c r="C439" t="s">
        <v>23</v>
      </c>
      <c r="D439">
        <v>52804.891864999998</v>
      </c>
      <c r="E439">
        <v>70.974317022849405</v>
      </c>
      <c r="F439">
        <v>50.09863</v>
      </c>
      <c r="G439">
        <v>98.329729999999998</v>
      </c>
      <c r="H439">
        <v>785832.67278000002</v>
      </c>
      <c r="I439">
        <v>1056.2267107258001</v>
      </c>
      <c r="J439">
        <v>1000.13226</v>
      </c>
      <c r="K439">
        <v>1225</v>
      </c>
      <c r="L439">
        <v>1725.0763347</v>
      </c>
      <c r="M439">
        <v>2.3186509874999999</v>
      </c>
      <c r="N439">
        <v>0</v>
      </c>
      <c r="O439">
        <v>165.1765</v>
      </c>
      <c r="P439">
        <v>52837.145677</v>
      </c>
      <c r="Q439">
        <v>71.017668920698895</v>
      </c>
      <c r="R439">
        <v>51.690575000000003</v>
      </c>
      <c r="S439">
        <v>100.56538</v>
      </c>
      <c r="T439" s="81" t="s">
        <v>45</v>
      </c>
      <c r="U439" s="82"/>
    </row>
    <row r="440" spans="2:21">
      <c r="B440" s="75">
        <v>48670</v>
      </c>
      <c r="C440" t="s">
        <v>24</v>
      </c>
      <c r="D440">
        <v>0</v>
      </c>
      <c r="E440">
        <v>0</v>
      </c>
      <c r="F440">
        <v>0</v>
      </c>
      <c r="G440">
        <v>0</v>
      </c>
      <c r="H440">
        <v>782381.03061999998</v>
      </c>
      <c r="I440">
        <v>1086.6403203055499</v>
      </c>
      <c r="J440">
        <v>1000.41846</v>
      </c>
      <c r="K440">
        <v>1150</v>
      </c>
      <c r="L440">
        <v>31506.811638800002</v>
      </c>
      <c r="M440">
        <v>43.759460609444403</v>
      </c>
      <c r="N440">
        <v>0</v>
      </c>
      <c r="O440">
        <v>271.99014</v>
      </c>
      <c r="P440">
        <v>117246.469966</v>
      </c>
      <c r="Q440">
        <v>162.84231939722201</v>
      </c>
      <c r="R440">
        <v>127.43931600000001</v>
      </c>
      <c r="S440">
        <v>204.37674000000001</v>
      </c>
      <c r="T440" s="81" t="s">
        <v>45</v>
      </c>
      <c r="U440" s="82"/>
    </row>
    <row r="441" spans="2:21">
      <c r="B441" s="75">
        <v>48670</v>
      </c>
      <c r="C441" t="s">
        <v>23</v>
      </c>
      <c r="D441">
        <v>49838.533603000003</v>
      </c>
      <c r="E441">
        <v>69.220185559722196</v>
      </c>
      <c r="F441">
        <v>47.872880000000002</v>
      </c>
      <c r="G441">
        <v>88.892259999999993</v>
      </c>
      <c r="H441">
        <v>755171.33724000002</v>
      </c>
      <c r="I441">
        <v>1048.8490795</v>
      </c>
      <c r="J441">
        <v>1000.0755</v>
      </c>
      <c r="K441">
        <v>1225</v>
      </c>
      <c r="L441">
        <v>18.456100500000002</v>
      </c>
      <c r="M441">
        <v>2.5633472916666601E-2</v>
      </c>
      <c r="N441">
        <v>0</v>
      </c>
      <c r="O441">
        <v>14.0051155</v>
      </c>
      <c r="P441">
        <v>50090.168398000002</v>
      </c>
      <c r="Q441">
        <v>69.569678330555504</v>
      </c>
      <c r="R441">
        <v>49.567799999999998</v>
      </c>
      <c r="S441">
        <v>90.488069999999993</v>
      </c>
      <c r="T441" s="81" t="s">
        <v>45</v>
      </c>
      <c r="U441" s="82"/>
    </row>
    <row r="442" spans="2:21">
      <c r="B442" s="75">
        <v>48700</v>
      </c>
      <c r="C442" t="s">
        <v>24</v>
      </c>
      <c r="D442">
        <v>0</v>
      </c>
      <c r="E442">
        <v>0</v>
      </c>
      <c r="F442">
        <v>0</v>
      </c>
      <c r="G442">
        <v>0</v>
      </c>
      <c r="H442">
        <v>809242.56512000004</v>
      </c>
      <c r="I442">
        <v>1087.69161978494</v>
      </c>
      <c r="J442">
        <v>1000.11975</v>
      </c>
      <c r="K442">
        <v>1150</v>
      </c>
      <c r="L442">
        <v>307.67261150000002</v>
      </c>
      <c r="M442">
        <v>0.41353845631720398</v>
      </c>
      <c r="N442">
        <v>0</v>
      </c>
      <c r="O442">
        <v>132.16843</v>
      </c>
      <c r="P442">
        <v>127277.4247</v>
      </c>
      <c r="Q442">
        <v>171.071807392473</v>
      </c>
      <c r="R442">
        <v>130.03641999999999</v>
      </c>
      <c r="S442">
        <v>220.25713999999999</v>
      </c>
      <c r="T442" s="81" t="s">
        <v>45</v>
      </c>
      <c r="U442" s="82"/>
    </row>
    <row r="443" spans="2:21">
      <c r="B443" s="75">
        <v>48700</v>
      </c>
      <c r="C443" t="s">
        <v>23</v>
      </c>
      <c r="D443">
        <v>47195.521054999997</v>
      </c>
      <c r="E443">
        <v>63.434840127688098</v>
      </c>
      <c r="F443">
        <v>45.857246000000004</v>
      </c>
      <c r="G443">
        <v>84.741979999999998</v>
      </c>
      <c r="H443">
        <v>776515.07010999997</v>
      </c>
      <c r="I443">
        <v>1043.7030512231099</v>
      </c>
      <c r="J443">
        <v>1000.22375</v>
      </c>
      <c r="K443">
        <v>1219.9172000000001</v>
      </c>
      <c r="L443">
        <v>81.858722999999998</v>
      </c>
      <c r="M443">
        <v>0.11002516532258</v>
      </c>
      <c r="N443">
        <v>0</v>
      </c>
      <c r="O443">
        <v>41.700653000000003</v>
      </c>
      <c r="P443">
        <v>48074.555990000001</v>
      </c>
      <c r="Q443">
        <v>64.616338696236497</v>
      </c>
      <c r="R443">
        <v>49.301406999999998</v>
      </c>
      <c r="S443">
        <v>86.583663999999999</v>
      </c>
      <c r="T443" s="81" t="s">
        <v>45</v>
      </c>
      <c r="U443" s="82"/>
    </row>
    <row r="444" spans="2:21">
      <c r="B444" s="75">
        <v>48731</v>
      </c>
      <c r="C444" t="s">
        <v>24</v>
      </c>
      <c r="D444">
        <v>0</v>
      </c>
      <c r="E444">
        <v>0</v>
      </c>
      <c r="F444">
        <v>0</v>
      </c>
      <c r="G444">
        <v>0</v>
      </c>
      <c r="H444">
        <v>780590.39203999995</v>
      </c>
      <c r="I444">
        <v>1084.15332227777</v>
      </c>
      <c r="J444">
        <v>1000.3606</v>
      </c>
      <c r="K444">
        <v>1150</v>
      </c>
      <c r="L444">
        <v>11057.28187235</v>
      </c>
      <c r="M444">
        <v>15.3573359338194</v>
      </c>
      <c r="N444">
        <v>0</v>
      </c>
      <c r="O444">
        <v>338.52663999999999</v>
      </c>
      <c r="P444">
        <v>128978.81447500001</v>
      </c>
      <c r="Q444">
        <v>179.13724232638799</v>
      </c>
      <c r="R444">
        <v>125.5204</v>
      </c>
      <c r="S444">
        <v>236.36621</v>
      </c>
      <c r="T444" s="81" t="s">
        <v>45</v>
      </c>
      <c r="U444" s="82"/>
    </row>
    <row r="445" spans="2:21">
      <c r="B445" s="75">
        <v>48731</v>
      </c>
      <c r="C445" t="s">
        <v>23</v>
      </c>
      <c r="D445">
        <v>45743.221595000003</v>
      </c>
      <c r="E445">
        <v>63.532252215277701</v>
      </c>
      <c r="F445">
        <v>27.919668000000001</v>
      </c>
      <c r="G445">
        <v>95.407640000000001</v>
      </c>
      <c r="H445">
        <v>749367.80558000004</v>
      </c>
      <c r="I445">
        <v>1040.7886188611101</v>
      </c>
      <c r="J445">
        <v>1000.0144</v>
      </c>
      <c r="K445">
        <v>1141.8273999999999</v>
      </c>
      <c r="L445">
        <v>0</v>
      </c>
      <c r="M445">
        <v>0</v>
      </c>
      <c r="N445">
        <v>0</v>
      </c>
      <c r="O445">
        <v>0</v>
      </c>
      <c r="P445">
        <v>53528.610890999997</v>
      </c>
      <c r="Q445">
        <v>74.345292904166598</v>
      </c>
      <c r="R445">
        <v>50.465890000000002</v>
      </c>
      <c r="S445">
        <v>98.798959999999994</v>
      </c>
      <c r="T445" s="81" t="s">
        <v>45</v>
      </c>
      <c r="U445" s="82"/>
    </row>
    <row r="446" spans="2:21">
      <c r="B446" s="75">
        <v>48761</v>
      </c>
      <c r="C446" t="s">
        <v>24</v>
      </c>
      <c r="D446">
        <v>0</v>
      </c>
      <c r="E446">
        <v>0</v>
      </c>
      <c r="F446">
        <v>0</v>
      </c>
      <c r="G446">
        <v>0</v>
      </c>
      <c r="H446">
        <v>804361.80171999999</v>
      </c>
      <c r="I446">
        <v>1081.1314539247301</v>
      </c>
      <c r="J446">
        <v>1000.98975</v>
      </c>
      <c r="K446">
        <v>1150</v>
      </c>
      <c r="L446">
        <v>0</v>
      </c>
      <c r="M446">
        <v>0</v>
      </c>
      <c r="N446">
        <v>0</v>
      </c>
      <c r="O446">
        <v>0</v>
      </c>
      <c r="P446">
        <v>144062.30319999999</v>
      </c>
      <c r="Q446">
        <v>193.632127956989</v>
      </c>
      <c r="R446">
        <v>150.44855000000001</v>
      </c>
      <c r="S446">
        <v>240.16908000000001</v>
      </c>
      <c r="T446" s="81" t="s">
        <v>45</v>
      </c>
      <c r="U446" s="82"/>
    </row>
    <row r="447" spans="2:21">
      <c r="B447" s="75">
        <v>48761</v>
      </c>
      <c r="C447" t="s">
        <v>23</v>
      </c>
      <c r="D447">
        <v>53063.099183999999</v>
      </c>
      <c r="E447">
        <v>71.3213698709677</v>
      </c>
      <c r="F447">
        <v>40.265762000000002</v>
      </c>
      <c r="G447">
        <v>96.641509999999997</v>
      </c>
      <c r="H447">
        <v>792253.19079000002</v>
      </c>
      <c r="I447">
        <v>1064.8564392338701</v>
      </c>
      <c r="J447">
        <v>1000.1324</v>
      </c>
      <c r="K447">
        <v>1225</v>
      </c>
      <c r="L447">
        <v>0</v>
      </c>
      <c r="M447">
        <v>0</v>
      </c>
      <c r="N447">
        <v>0</v>
      </c>
      <c r="O447">
        <v>0</v>
      </c>
      <c r="P447">
        <v>60405.917061</v>
      </c>
      <c r="Q447">
        <v>81.190748737903206</v>
      </c>
      <c r="R447">
        <v>56.039276000000001</v>
      </c>
      <c r="S447">
        <v>99.935209999999998</v>
      </c>
      <c r="T447" s="81" t="s">
        <v>45</v>
      </c>
      <c r="U447" s="82"/>
    </row>
    <row r="448" spans="2:21">
      <c r="B448" s="75">
        <v>48792</v>
      </c>
      <c r="C448" t="s">
        <v>24</v>
      </c>
      <c r="D448">
        <v>0</v>
      </c>
      <c r="E448">
        <v>0</v>
      </c>
      <c r="F448">
        <v>0</v>
      </c>
      <c r="G448">
        <v>0</v>
      </c>
      <c r="H448">
        <v>807693.33016000001</v>
      </c>
      <c r="I448">
        <v>1085.6093147311799</v>
      </c>
      <c r="J448">
        <v>1000.0266</v>
      </c>
      <c r="K448">
        <v>1150</v>
      </c>
      <c r="L448">
        <v>0</v>
      </c>
      <c r="M448">
        <v>0</v>
      </c>
      <c r="N448">
        <v>0</v>
      </c>
      <c r="O448">
        <v>0</v>
      </c>
      <c r="P448">
        <v>141633.29414000001</v>
      </c>
      <c r="Q448">
        <v>190.367330833333</v>
      </c>
      <c r="R448">
        <v>142.35348999999999</v>
      </c>
      <c r="S448">
        <v>235.76044999999999</v>
      </c>
      <c r="T448" s="81" t="s">
        <v>45</v>
      </c>
      <c r="U448" s="82"/>
    </row>
    <row r="449" spans="2:21">
      <c r="B449" s="75">
        <v>48792</v>
      </c>
      <c r="C449" t="s">
        <v>23</v>
      </c>
      <c r="D449">
        <v>55303.860797000001</v>
      </c>
      <c r="E449">
        <v>74.333146232526801</v>
      </c>
      <c r="F449">
        <v>40.230007000000001</v>
      </c>
      <c r="G449">
        <v>94.565185999999997</v>
      </c>
      <c r="H449">
        <v>797317.07880999998</v>
      </c>
      <c r="I449">
        <v>1071.6627403360201</v>
      </c>
      <c r="J449">
        <v>1000.65515</v>
      </c>
      <c r="K449">
        <v>1225</v>
      </c>
      <c r="L449">
        <v>0</v>
      </c>
      <c r="M449">
        <v>0</v>
      </c>
      <c r="N449">
        <v>0</v>
      </c>
      <c r="O449">
        <v>0</v>
      </c>
      <c r="P449">
        <v>63113.356100999998</v>
      </c>
      <c r="Q449">
        <v>84.829779705645095</v>
      </c>
      <c r="R449">
        <v>59.554564999999997</v>
      </c>
      <c r="S449">
        <v>99.298289999999994</v>
      </c>
      <c r="T449" s="81" t="s">
        <v>45</v>
      </c>
      <c r="U449" s="82"/>
    </row>
    <row r="450" spans="2:21">
      <c r="B450" s="75">
        <v>48823</v>
      </c>
      <c r="C450" t="s">
        <v>24</v>
      </c>
      <c r="D450">
        <v>0</v>
      </c>
      <c r="E450">
        <v>0</v>
      </c>
      <c r="F450">
        <v>0</v>
      </c>
      <c r="G450">
        <v>0</v>
      </c>
      <c r="H450">
        <v>784857.27349000005</v>
      </c>
      <c r="I450">
        <v>1090.0795465138799</v>
      </c>
      <c r="J450">
        <v>1000.105</v>
      </c>
      <c r="K450">
        <v>1150</v>
      </c>
      <c r="L450">
        <v>46.115142740000003</v>
      </c>
      <c r="M450">
        <v>6.4048809361111098E-2</v>
      </c>
      <c r="N450">
        <v>0</v>
      </c>
      <c r="O450">
        <v>29.247215000000001</v>
      </c>
      <c r="P450">
        <v>125761.32038999999</v>
      </c>
      <c r="Q450">
        <v>174.66850054166599</v>
      </c>
      <c r="R450">
        <v>133.45616000000001</v>
      </c>
      <c r="S450">
        <v>220.45677000000001</v>
      </c>
      <c r="T450" s="81" t="s">
        <v>45</v>
      </c>
      <c r="U450" s="82"/>
    </row>
    <row r="451" spans="2:21">
      <c r="B451" s="75">
        <v>48823</v>
      </c>
      <c r="C451" t="s">
        <v>23</v>
      </c>
      <c r="D451">
        <v>58410.786369000001</v>
      </c>
      <c r="E451">
        <v>81.126092179166605</v>
      </c>
      <c r="F451">
        <v>50.194510000000001</v>
      </c>
      <c r="G451">
        <v>95.227090000000004</v>
      </c>
      <c r="H451">
        <v>765152.81798000005</v>
      </c>
      <c r="I451">
        <v>1062.7122471944399</v>
      </c>
      <c r="J451">
        <v>1000.0442</v>
      </c>
      <c r="K451">
        <v>1225</v>
      </c>
      <c r="L451">
        <v>0</v>
      </c>
      <c r="M451">
        <v>0</v>
      </c>
      <c r="N451">
        <v>0</v>
      </c>
      <c r="O451">
        <v>0</v>
      </c>
      <c r="P451">
        <v>58997.843390000002</v>
      </c>
      <c r="Q451">
        <v>81.941449152777693</v>
      </c>
      <c r="R451">
        <v>52.460039999999999</v>
      </c>
      <c r="S451">
        <v>97.512659999999997</v>
      </c>
      <c r="T451" s="81" t="s">
        <v>45</v>
      </c>
      <c r="U451" s="82"/>
    </row>
    <row r="452" spans="2:21">
      <c r="B452" s="75">
        <v>48853</v>
      </c>
      <c r="C452" t="s">
        <v>24</v>
      </c>
      <c r="D452">
        <v>0</v>
      </c>
      <c r="E452">
        <v>0</v>
      </c>
      <c r="F452">
        <v>0</v>
      </c>
      <c r="G452">
        <v>0</v>
      </c>
      <c r="H452">
        <v>818087.20412000001</v>
      </c>
      <c r="I452">
        <v>1099.5795754301</v>
      </c>
      <c r="J452">
        <v>1000.00366</v>
      </c>
      <c r="K452">
        <v>1150</v>
      </c>
      <c r="L452">
        <v>575.9020299</v>
      </c>
      <c r="M452">
        <v>0.77406186814516098</v>
      </c>
      <c r="N452">
        <v>0</v>
      </c>
      <c r="O452">
        <v>86.352490000000003</v>
      </c>
      <c r="P452">
        <v>122666.99765</v>
      </c>
      <c r="Q452">
        <v>164.87499684139701</v>
      </c>
      <c r="R452">
        <v>128.35077000000001</v>
      </c>
      <c r="S452">
        <v>205.97331</v>
      </c>
      <c r="T452" s="81" t="s">
        <v>45</v>
      </c>
      <c r="U452" s="82"/>
    </row>
    <row r="453" spans="2:21">
      <c r="B453" s="75">
        <v>48853</v>
      </c>
      <c r="C453" t="s">
        <v>23</v>
      </c>
      <c r="D453">
        <v>60842.468137000003</v>
      </c>
      <c r="E453">
        <v>81.777510936827895</v>
      </c>
      <c r="F453">
        <v>69.458680000000001</v>
      </c>
      <c r="G453">
        <v>95.774640000000005</v>
      </c>
      <c r="H453">
        <v>781182.38089999999</v>
      </c>
      <c r="I453">
        <v>1049.9763184139699</v>
      </c>
      <c r="J453">
        <v>1000.0155999999999</v>
      </c>
      <c r="K453">
        <v>1224.2922000000001</v>
      </c>
      <c r="L453">
        <v>0</v>
      </c>
      <c r="M453">
        <v>0</v>
      </c>
      <c r="N453">
        <v>0</v>
      </c>
      <c r="O453">
        <v>0</v>
      </c>
      <c r="P453">
        <v>61373.118821999997</v>
      </c>
      <c r="Q453">
        <v>82.490751104838694</v>
      </c>
      <c r="R453">
        <v>70.794520000000006</v>
      </c>
      <c r="S453">
        <v>94.93629</v>
      </c>
      <c r="T453" s="81" t="s">
        <v>45</v>
      </c>
      <c r="U453" s="82"/>
    </row>
    <row r="454" spans="2:21">
      <c r="B454" s="75">
        <v>48884</v>
      </c>
      <c r="C454" t="s">
        <v>24</v>
      </c>
      <c r="D454">
        <v>0</v>
      </c>
      <c r="E454">
        <v>0</v>
      </c>
      <c r="F454">
        <v>0</v>
      </c>
      <c r="G454">
        <v>0</v>
      </c>
      <c r="H454">
        <v>781456.63219000003</v>
      </c>
      <c r="I454">
        <v>1085.3564335972201</v>
      </c>
      <c r="J454">
        <v>1000.3689000000001</v>
      </c>
      <c r="K454">
        <v>1150</v>
      </c>
      <c r="L454">
        <v>0</v>
      </c>
      <c r="M454">
        <v>0</v>
      </c>
      <c r="N454">
        <v>0</v>
      </c>
      <c r="O454">
        <v>0</v>
      </c>
      <c r="P454">
        <v>124576.52147000001</v>
      </c>
      <c r="Q454">
        <v>173.02294648611101</v>
      </c>
      <c r="R454">
        <v>146.47635</v>
      </c>
      <c r="S454">
        <v>202.24768</v>
      </c>
      <c r="T454" s="81" t="s">
        <v>45</v>
      </c>
      <c r="U454" s="82"/>
    </row>
    <row r="455" spans="2:21">
      <c r="B455" s="75">
        <v>48884</v>
      </c>
      <c r="C455" t="s">
        <v>23</v>
      </c>
      <c r="D455">
        <v>62664.15928</v>
      </c>
      <c r="E455">
        <v>87.033554555555497</v>
      </c>
      <c r="F455">
        <v>73.724580000000003</v>
      </c>
      <c r="G455">
        <v>99.57996</v>
      </c>
      <c r="H455">
        <v>759910.24369000003</v>
      </c>
      <c r="I455">
        <v>1055.4308940138801</v>
      </c>
      <c r="J455">
        <v>1000.07227</v>
      </c>
      <c r="K455">
        <v>1225</v>
      </c>
      <c r="L455">
        <v>0</v>
      </c>
      <c r="M455">
        <v>0</v>
      </c>
      <c r="N455">
        <v>0</v>
      </c>
      <c r="O455">
        <v>0</v>
      </c>
      <c r="P455">
        <v>61453.608740000003</v>
      </c>
      <c r="Q455">
        <v>85.352234361111101</v>
      </c>
      <c r="R455">
        <v>73.724580000000003</v>
      </c>
      <c r="S455">
        <v>98.735299999999995</v>
      </c>
      <c r="T455" s="81" t="s">
        <v>45</v>
      </c>
      <c r="U455" s="82"/>
    </row>
    <row r="456" spans="2:21">
      <c r="B456" s="75">
        <v>48914</v>
      </c>
      <c r="C456" t="s">
        <v>24</v>
      </c>
      <c r="D456">
        <v>0</v>
      </c>
      <c r="E456">
        <v>0</v>
      </c>
      <c r="F456">
        <v>0</v>
      </c>
      <c r="G456">
        <v>0</v>
      </c>
      <c r="H456">
        <v>806063.98412000004</v>
      </c>
      <c r="I456">
        <v>1083.4193334946201</v>
      </c>
      <c r="J456">
        <v>1000.0006</v>
      </c>
      <c r="K456">
        <v>1150</v>
      </c>
      <c r="L456">
        <v>0</v>
      </c>
      <c r="M456">
        <v>0</v>
      </c>
      <c r="N456">
        <v>0</v>
      </c>
      <c r="O456">
        <v>0</v>
      </c>
      <c r="P456">
        <v>133838.61650999999</v>
      </c>
      <c r="Q456">
        <v>179.89061358870899</v>
      </c>
      <c r="R456">
        <v>155.24770000000001</v>
      </c>
      <c r="S456">
        <v>205.0129</v>
      </c>
      <c r="T456" s="81" t="s">
        <v>45</v>
      </c>
      <c r="U456" s="82"/>
    </row>
    <row r="457" spans="2:21">
      <c r="B457" s="75">
        <v>48914</v>
      </c>
      <c r="C457" t="s">
        <v>23</v>
      </c>
      <c r="D457">
        <v>63001.549200000001</v>
      </c>
      <c r="E457">
        <v>84.679501612903195</v>
      </c>
      <c r="F457">
        <v>49.095191999999997</v>
      </c>
      <c r="G457">
        <v>102.9211</v>
      </c>
      <c r="H457">
        <v>784477.70129999996</v>
      </c>
      <c r="I457">
        <v>1054.4055125</v>
      </c>
      <c r="J457">
        <v>1000.18396</v>
      </c>
      <c r="K457">
        <v>1225</v>
      </c>
      <c r="L457">
        <v>0</v>
      </c>
      <c r="M457">
        <v>0</v>
      </c>
      <c r="N457">
        <v>0</v>
      </c>
      <c r="O457">
        <v>0</v>
      </c>
      <c r="P457">
        <v>67432.832049999997</v>
      </c>
      <c r="Q457">
        <v>90.635526948924706</v>
      </c>
      <c r="R457">
        <v>79.689369999999997</v>
      </c>
      <c r="S457">
        <v>102.43944</v>
      </c>
      <c r="T457" s="81" t="s">
        <v>45</v>
      </c>
      <c r="U457" s="82"/>
    </row>
    <row r="458" spans="2:21">
      <c r="B458" s="75">
        <v>48945</v>
      </c>
      <c r="C458" t="s">
        <v>24</v>
      </c>
      <c r="D458">
        <v>0</v>
      </c>
      <c r="E458">
        <v>0</v>
      </c>
      <c r="F458">
        <v>0</v>
      </c>
      <c r="G458">
        <v>0</v>
      </c>
      <c r="H458">
        <v>807187.26069999998</v>
      </c>
      <c r="I458">
        <v>1084.9291138440799</v>
      </c>
      <c r="J458">
        <v>1000.2582</v>
      </c>
      <c r="K458">
        <v>1150</v>
      </c>
      <c r="L458">
        <v>0</v>
      </c>
      <c r="M458">
        <v>0</v>
      </c>
      <c r="N458">
        <v>0</v>
      </c>
      <c r="O458">
        <v>0</v>
      </c>
      <c r="P458">
        <v>134136.76448000001</v>
      </c>
      <c r="Q458">
        <v>180.291350107526</v>
      </c>
      <c r="R458">
        <v>151.51679999999999</v>
      </c>
      <c r="S458">
        <v>204.33590000000001</v>
      </c>
      <c r="T458" s="81" t="s">
        <v>45</v>
      </c>
      <c r="U458" s="82"/>
    </row>
    <row r="459" spans="2:21">
      <c r="B459" s="75">
        <v>48945</v>
      </c>
      <c r="C459" t="s">
        <v>23</v>
      </c>
      <c r="D459">
        <v>63871.726457999997</v>
      </c>
      <c r="E459">
        <v>85.849094701612898</v>
      </c>
      <c r="F459">
        <v>51.045994</v>
      </c>
      <c r="G459">
        <v>106.99893</v>
      </c>
      <c r="H459">
        <v>795467.13636999996</v>
      </c>
      <c r="I459">
        <v>1069.1762585618201</v>
      </c>
      <c r="J459">
        <v>1000.0331</v>
      </c>
      <c r="K459">
        <v>1225</v>
      </c>
      <c r="L459">
        <v>0</v>
      </c>
      <c r="M459">
        <v>0</v>
      </c>
      <c r="N459">
        <v>0</v>
      </c>
      <c r="O459">
        <v>0</v>
      </c>
      <c r="P459">
        <v>67943.738207999995</v>
      </c>
      <c r="Q459">
        <v>91.322228774193505</v>
      </c>
      <c r="R459">
        <v>76.468760000000003</v>
      </c>
      <c r="S459">
        <v>106.54079400000001</v>
      </c>
      <c r="T459" s="81" t="s">
        <v>45</v>
      </c>
      <c r="U459" s="82"/>
    </row>
    <row r="460" spans="2:21">
      <c r="B460" s="75">
        <v>48976</v>
      </c>
      <c r="C460" t="s">
        <v>24</v>
      </c>
      <c r="D460">
        <v>0</v>
      </c>
      <c r="E460">
        <v>0</v>
      </c>
      <c r="F460">
        <v>0</v>
      </c>
      <c r="G460">
        <v>0</v>
      </c>
      <c r="H460">
        <v>732015.58334999997</v>
      </c>
      <c r="I460">
        <v>1089.3089037946399</v>
      </c>
      <c r="J460">
        <v>1000.0564000000001</v>
      </c>
      <c r="K460">
        <v>1150</v>
      </c>
      <c r="L460">
        <v>0</v>
      </c>
      <c r="M460">
        <v>0</v>
      </c>
      <c r="N460">
        <v>0</v>
      </c>
      <c r="O460">
        <v>0</v>
      </c>
      <c r="P460">
        <v>121365.93270999999</v>
      </c>
      <c r="Q460">
        <v>180.60406653273799</v>
      </c>
      <c r="R460">
        <v>155.27293</v>
      </c>
      <c r="S460">
        <v>212.36053000000001</v>
      </c>
      <c r="T460" s="81" t="s">
        <v>45</v>
      </c>
      <c r="U460" s="82"/>
    </row>
    <row r="461" spans="2:21">
      <c r="B461" s="75">
        <v>48976</v>
      </c>
      <c r="C461" t="s">
        <v>23</v>
      </c>
      <c r="D461">
        <v>55380.313701999999</v>
      </c>
      <c r="E461">
        <v>82.411181104166602</v>
      </c>
      <c r="F461">
        <v>45.236705999999998</v>
      </c>
      <c r="G461">
        <v>102.77315</v>
      </c>
      <c r="H461">
        <v>711453.28040000005</v>
      </c>
      <c r="I461">
        <v>1058.7102386904701</v>
      </c>
      <c r="J461">
        <v>1000.0349</v>
      </c>
      <c r="K461">
        <v>1225</v>
      </c>
      <c r="L461">
        <v>0</v>
      </c>
      <c r="M461">
        <v>0</v>
      </c>
      <c r="N461">
        <v>0</v>
      </c>
      <c r="O461">
        <v>0</v>
      </c>
      <c r="P461">
        <v>60476.949488999999</v>
      </c>
      <c r="Q461">
        <v>89.995460549107094</v>
      </c>
      <c r="R461">
        <v>78.183753999999993</v>
      </c>
      <c r="S461">
        <v>102.61227</v>
      </c>
      <c r="T461" s="81" t="s">
        <v>45</v>
      </c>
      <c r="U461" s="82"/>
    </row>
    <row r="462" spans="2:21">
      <c r="B462" s="75">
        <v>49004</v>
      </c>
      <c r="C462" t="s">
        <v>24</v>
      </c>
      <c r="D462">
        <v>0</v>
      </c>
      <c r="E462">
        <v>0</v>
      </c>
      <c r="F462">
        <v>0</v>
      </c>
      <c r="G462">
        <v>0</v>
      </c>
      <c r="H462">
        <v>814777.44583999994</v>
      </c>
      <c r="I462">
        <v>1095.1309755913901</v>
      </c>
      <c r="J462">
        <v>1000.3854</v>
      </c>
      <c r="K462">
        <v>1150</v>
      </c>
      <c r="L462">
        <v>6353.28975808</v>
      </c>
      <c r="M462">
        <v>8.5393679544086005</v>
      </c>
      <c r="N462">
        <v>0</v>
      </c>
      <c r="O462">
        <v>136.81659999999999</v>
      </c>
      <c r="P462">
        <v>125696.40837</v>
      </c>
      <c r="Q462">
        <v>168.94678544354801</v>
      </c>
      <c r="R462">
        <v>133.27196000000001</v>
      </c>
      <c r="S462">
        <v>210.38484</v>
      </c>
      <c r="T462" s="81" t="s">
        <v>45</v>
      </c>
      <c r="U462" s="82"/>
    </row>
    <row r="463" spans="2:21">
      <c r="B463" s="75">
        <v>49004</v>
      </c>
      <c r="C463" t="s">
        <v>23</v>
      </c>
      <c r="D463">
        <v>52840.633011999998</v>
      </c>
      <c r="E463">
        <v>71.022356198924697</v>
      </c>
      <c r="F463">
        <v>50.463191999999999</v>
      </c>
      <c r="G463">
        <v>98.561194999999998</v>
      </c>
      <c r="H463">
        <v>785168.32862000004</v>
      </c>
      <c r="I463">
        <v>1055.3337750268799</v>
      </c>
      <c r="J463">
        <v>1000.2213</v>
      </c>
      <c r="K463">
        <v>1225</v>
      </c>
      <c r="L463">
        <v>1606.9339259000001</v>
      </c>
      <c r="M463">
        <v>2.15985742728494</v>
      </c>
      <c r="N463">
        <v>0</v>
      </c>
      <c r="O463">
        <v>166.58032</v>
      </c>
      <c r="P463">
        <v>52882.605687000003</v>
      </c>
      <c r="Q463">
        <v>71.078771084677399</v>
      </c>
      <c r="R463">
        <v>52.148215999999998</v>
      </c>
      <c r="S463">
        <v>100.93075</v>
      </c>
      <c r="T463" s="81" t="s">
        <v>45</v>
      </c>
      <c r="U463" s="82"/>
    </row>
    <row r="464" spans="2:21">
      <c r="B464" s="75">
        <v>49035</v>
      </c>
      <c r="C464" t="s">
        <v>24</v>
      </c>
      <c r="D464">
        <v>0</v>
      </c>
      <c r="E464">
        <v>0</v>
      </c>
      <c r="F464">
        <v>0</v>
      </c>
      <c r="G464">
        <v>0</v>
      </c>
      <c r="H464">
        <v>782249.06588999997</v>
      </c>
      <c r="I464">
        <v>1086.4570359583299</v>
      </c>
      <c r="J464">
        <v>1000.0762</v>
      </c>
      <c r="K464">
        <v>1150</v>
      </c>
      <c r="L464">
        <v>28749.895451029999</v>
      </c>
      <c r="M464">
        <v>39.9304103486527</v>
      </c>
      <c r="N464">
        <v>0</v>
      </c>
      <c r="O464">
        <v>272.02053999999998</v>
      </c>
      <c r="P464">
        <v>118091.99518</v>
      </c>
      <c r="Q464">
        <v>164.01665997222199</v>
      </c>
      <c r="R464">
        <v>127.98976999999999</v>
      </c>
      <c r="S464">
        <v>204.755</v>
      </c>
      <c r="T464" s="81" t="s">
        <v>45</v>
      </c>
      <c r="U464" s="82"/>
    </row>
    <row r="465" spans="2:21">
      <c r="B465" s="75">
        <v>49035</v>
      </c>
      <c r="C465" t="s">
        <v>23</v>
      </c>
      <c r="D465">
        <v>49904.988415</v>
      </c>
      <c r="E465">
        <v>69.312483909722204</v>
      </c>
      <c r="F465">
        <v>48.160879999999999</v>
      </c>
      <c r="G465">
        <v>88.741699999999994</v>
      </c>
      <c r="H465">
        <v>754840.67157000001</v>
      </c>
      <c r="I465">
        <v>1048.389821625</v>
      </c>
      <c r="J465">
        <v>1000.6129</v>
      </c>
      <c r="K465">
        <v>1225</v>
      </c>
      <c r="L465">
        <v>60.745086800000003</v>
      </c>
      <c r="M465">
        <v>8.4368176111111096E-2</v>
      </c>
      <c r="N465">
        <v>0</v>
      </c>
      <c r="O465">
        <v>25.796837</v>
      </c>
      <c r="P465">
        <v>50128.302519999997</v>
      </c>
      <c r="Q465">
        <v>69.622642388888806</v>
      </c>
      <c r="R465">
        <v>49.901066</v>
      </c>
      <c r="S465">
        <v>90.252144000000001</v>
      </c>
      <c r="T465" s="81" t="s">
        <v>45</v>
      </c>
      <c r="U465" s="82"/>
    </row>
    <row r="466" spans="2:21">
      <c r="B466" s="75">
        <v>49065</v>
      </c>
      <c r="C466" t="s">
        <v>24</v>
      </c>
      <c r="D466">
        <v>0</v>
      </c>
      <c r="E466">
        <v>0</v>
      </c>
      <c r="F466">
        <v>0</v>
      </c>
      <c r="G466">
        <v>0</v>
      </c>
      <c r="H466">
        <v>809217.46244000003</v>
      </c>
      <c r="I466">
        <v>1087.6578796236499</v>
      </c>
      <c r="J466">
        <v>1001.45496</v>
      </c>
      <c r="K466">
        <v>1150</v>
      </c>
      <c r="L466">
        <v>91.054519999999997</v>
      </c>
      <c r="M466">
        <v>0.122385107526881</v>
      </c>
      <c r="N466">
        <v>0</v>
      </c>
      <c r="O466">
        <v>41.135330000000003</v>
      </c>
      <c r="P466">
        <v>127921.64014</v>
      </c>
      <c r="Q466">
        <v>171.93768836021499</v>
      </c>
      <c r="R466">
        <v>132.40442999999999</v>
      </c>
      <c r="S466">
        <v>218.65305000000001</v>
      </c>
      <c r="T466" s="81" t="s">
        <v>45</v>
      </c>
      <c r="U466" s="82"/>
    </row>
    <row r="467" spans="2:21">
      <c r="B467" s="75">
        <v>49065</v>
      </c>
      <c r="C467" t="s">
        <v>23</v>
      </c>
      <c r="D467">
        <v>47161.390179000002</v>
      </c>
      <c r="E467">
        <v>63.388965294354797</v>
      </c>
      <c r="F467">
        <v>45.362434</v>
      </c>
      <c r="G467">
        <v>84.34375</v>
      </c>
      <c r="H467">
        <v>777216.01171999995</v>
      </c>
      <c r="I467">
        <v>1044.6451770430101</v>
      </c>
      <c r="J467">
        <v>1000.0853</v>
      </c>
      <c r="K467">
        <v>1224.3641</v>
      </c>
      <c r="L467">
        <v>90.478247984999996</v>
      </c>
      <c r="M467">
        <v>0.121610548366935</v>
      </c>
      <c r="N467">
        <v>0</v>
      </c>
      <c r="O467">
        <v>47.504130000000004</v>
      </c>
      <c r="P467">
        <v>48054.849484999999</v>
      </c>
      <c r="Q467">
        <v>64.5898514583333</v>
      </c>
      <c r="R467">
        <v>49.125884999999997</v>
      </c>
      <c r="S467">
        <v>85.718339999999998</v>
      </c>
      <c r="T467" s="81" t="s">
        <v>45</v>
      </c>
      <c r="U467" s="82"/>
    </row>
    <row r="468" spans="2:21">
      <c r="B468" s="75">
        <v>49096</v>
      </c>
      <c r="C468" t="s">
        <v>24</v>
      </c>
      <c r="D468">
        <v>0</v>
      </c>
      <c r="E468">
        <v>0</v>
      </c>
      <c r="F468">
        <v>0</v>
      </c>
      <c r="G468">
        <v>0</v>
      </c>
      <c r="H468">
        <v>780660.80386999995</v>
      </c>
      <c r="I468">
        <v>1084.25111648611</v>
      </c>
      <c r="J468">
        <v>1000.01025</v>
      </c>
      <c r="K468">
        <v>1150</v>
      </c>
      <c r="L468">
        <v>10696.8203976</v>
      </c>
      <c r="M468">
        <v>14.856694996666601</v>
      </c>
      <c r="N468">
        <v>0</v>
      </c>
      <c r="O468">
        <v>336.22609999999997</v>
      </c>
      <c r="P468">
        <v>129628.10028</v>
      </c>
      <c r="Q468">
        <v>180.03902816666599</v>
      </c>
      <c r="R468">
        <v>126.30623</v>
      </c>
      <c r="S468">
        <v>234.93355</v>
      </c>
      <c r="T468" s="81" t="s">
        <v>45</v>
      </c>
      <c r="U468" s="82"/>
    </row>
    <row r="469" spans="2:21">
      <c r="B469" s="75">
        <v>49096</v>
      </c>
      <c r="C469" t="s">
        <v>23</v>
      </c>
      <c r="D469">
        <v>45936.725985999998</v>
      </c>
      <c r="E469">
        <v>63.801008313888801</v>
      </c>
      <c r="F469">
        <v>28.227270000000001</v>
      </c>
      <c r="G469">
        <v>95.430983999999995</v>
      </c>
      <c r="H469">
        <v>749149.81146</v>
      </c>
      <c r="I469">
        <v>1040.48584925</v>
      </c>
      <c r="J469">
        <v>1000.1659</v>
      </c>
      <c r="K469">
        <v>1145.0195000000001</v>
      </c>
      <c r="L469">
        <v>0</v>
      </c>
      <c r="M469">
        <v>0</v>
      </c>
      <c r="N469">
        <v>0</v>
      </c>
      <c r="O469">
        <v>0</v>
      </c>
      <c r="P469">
        <v>53717.669298000001</v>
      </c>
      <c r="Q469">
        <v>74.607874025000001</v>
      </c>
      <c r="R469">
        <v>50.958992000000002</v>
      </c>
      <c r="S469">
        <v>99.128280000000004</v>
      </c>
      <c r="T469" s="81" t="s">
        <v>45</v>
      </c>
      <c r="U469" s="82"/>
    </row>
    <row r="470" spans="2:21">
      <c r="B470" s="75">
        <v>49126</v>
      </c>
      <c r="C470" t="s">
        <v>24</v>
      </c>
      <c r="D470">
        <v>0</v>
      </c>
      <c r="E470">
        <v>0</v>
      </c>
      <c r="F470">
        <v>0</v>
      </c>
      <c r="G470">
        <v>0</v>
      </c>
      <c r="H470">
        <v>804869.68711000006</v>
      </c>
      <c r="I470">
        <v>1081.81409557795</v>
      </c>
      <c r="J470">
        <v>1000.3999</v>
      </c>
      <c r="K470">
        <v>1150</v>
      </c>
      <c r="L470">
        <v>0</v>
      </c>
      <c r="M470">
        <v>0</v>
      </c>
      <c r="N470">
        <v>0</v>
      </c>
      <c r="O470">
        <v>0</v>
      </c>
      <c r="P470">
        <v>144723.21562</v>
      </c>
      <c r="Q470">
        <v>194.52045110214999</v>
      </c>
      <c r="R470">
        <v>150.21869000000001</v>
      </c>
      <c r="S470">
        <v>245.70265000000001</v>
      </c>
      <c r="T470" s="81" t="s">
        <v>45</v>
      </c>
      <c r="U470" s="82"/>
    </row>
    <row r="471" spans="2:21">
      <c r="B471" s="75">
        <v>49126</v>
      </c>
      <c r="C471" t="s">
        <v>23</v>
      </c>
      <c r="D471">
        <v>53172.803801000002</v>
      </c>
      <c r="E471">
        <v>71.468822313171998</v>
      </c>
      <c r="F471">
        <v>40.291400000000003</v>
      </c>
      <c r="G471">
        <v>96.743934999999993</v>
      </c>
      <c r="H471">
        <v>792754.15226</v>
      </c>
      <c r="I471">
        <v>1065.52977454301</v>
      </c>
      <c r="J471">
        <v>1000.06067</v>
      </c>
      <c r="K471">
        <v>1225</v>
      </c>
      <c r="L471">
        <v>0</v>
      </c>
      <c r="M471">
        <v>0</v>
      </c>
      <c r="N471">
        <v>0</v>
      </c>
      <c r="O471">
        <v>0</v>
      </c>
      <c r="P471">
        <v>60533.306820999998</v>
      </c>
      <c r="Q471">
        <v>81.361971533602102</v>
      </c>
      <c r="R471">
        <v>56.076523000000002</v>
      </c>
      <c r="S471">
        <v>99.983159999999998</v>
      </c>
      <c r="T471" s="81" t="s">
        <v>45</v>
      </c>
      <c r="U471" s="82"/>
    </row>
    <row r="472" spans="2:21">
      <c r="B472" s="75">
        <v>49157</v>
      </c>
      <c r="C472" t="s">
        <v>24</v>
      </c>
      <c r="D472">
        <v>0</v>
      </c>
      <c r="E472">
        <v>0</v>
      </c>
      <c r="F472">
        <v>0</v>
      </c>
      <c r="G472">
        <v>0</v>
      </c>
      <c r="H472">
        <v>806502.47238000005</v>
      </c>
      <c r="I472">
        <v>1084.0086994354799</v>
      </c>
      <c r="J472">
        <v>1000.324</v>
      </c>
      <c r="K472">
        <v>1150</v>
      </c>
      <c r="L472">
        <v>0</v>
      </c>
      <c r="M472">
        <v>0</v>
      </c>
      <c r="N472">
        <v>0</v>
      </c>
      <c r="O472">
        <v>0</v>
      </c>
      <c r="P472">
        <v>142305.3014</v>
      </c>
      <c r="Q472">
        <v>191.270566397849</v>
      </c>
      <c r="R472">
        <v>144.72060999999999</v>
      </c>
      <c r="S472">
        <v>236.01266000000001</v>
      </c>
      <c r="T472" s="81" t="s">
        <v>45</v>
      </c>
      <c r="U472" s="82"/>
    </row>
    <row r="473" spans="2:21">
      <c r="B473" s="75">
        <v>49157</v>
      </c>
      <c r="C473" t="s">
        <v>23</v>
      </c>
      <c r="D473">
        <v>55680.781748000001</v>
      </c>
      <c r="E473">
        <v>74.839760413978397</v>
      </c>
      <c r="F473">
        <v>40.242896999999999</v>
      </c>
      <c r="G473">
        <v>95.179924</v>
      </c>
      <c r="H473">
        <v>796745.74054999999</v>
      </c>
      <c r="I473">
        <v>1070.8948125672</v>
      </c>
      <c r="J473">
        <v>1000.53644</v>
      </c>
      <c r="K473">
        <v>1225</v>
      </c>
      <c r="L473">
        <v>0</v>
      </c>
      <c r="M473">
        <v>0</v>
      </c>
      <c r="N473">
        <v>0</v>
      </c>
      <c r="O473">
        <v>0</v>
      </c>
      <c r="P473">
        <v>63469.130297000003</v>
      </c>
      <c r="Q473">
        <v>85.307970829300999</v>
      </c>
      <c r="R473">
        <v>67.026275999999996</v>
      </c>
      <c r="S473">
        <v>99.546499999999995</v>
      </c>
      <c r="T473" s="81" t="s">
        <v>45</v>
      </c>
      <c r="U473" s="82"/>
    </row>
    <row r="474" spans="2:21">
      <c r="B474" s="75">
        <v>49188</v>
      </c>
      <c r="C474" t="s">
        <v>24</v>
      </c>
      <c r="D474">
        <v>0</v>
      </c>
      <c r="E474">
        <v>0</v>
      </c>
      <c r="F474">
        <v>0</v>
      </c>
      <c r="G474">
        <v>0</v>
      </c>
      <c r="H474">
        <v>784421.59086999996</v>
      </c>
      <c r="I474">
        <v>1089.4744317638799</v>
      </c>
      <c r="J474">
        <v>1000.5432</v>
      </c>
      <c r="K474">
        <v>1150</v>
      </c>
      <c r="L474">
        <v>813.43042720000005</v>
      </c>
      <c r="M474">
        <v>1.1297644822222199</v>
      </c>
      <c r="N474">
        <v>0</v>
      </c>
      <c r="O474">
        <v>158.50794999999999</v>
      </c>
      <c r="P474">
        <v>126343.81395</v>
      </c>
      <c r="Q474">
        <v>175.47751937500001</v>
      </c>
      <c r="R474">
        <v>134.61208999999999</v>
      </c>
      <c r="S474">
        <v>218.99199999999999</v>
      </c>
      <c r="T474" s="81" t="s">
        <v>45</v>
      </c>
      <c r="U474" s="82"/>
    </row>
    <row r="475" spans="2:21">
      <c r="B475" s="75">
        <v>49188</v>
      </c>
      <c r="C475" t="s">
        <v>23</v>
      </c>
      <c r="D475">
        <v>58628.351074999999</v>
      </c>
      <c r="E475">
        <v>81.428265381944399</v>
      </c>
      <c r="F475">
        <v>55.648266</v>
      </c>
      <c r="G475">
        <v>94.715159999999997</v>
      </c>
      <c r="H475">
        <v>765529.18038000003</v>
      </c>
      <c r="I475">
        <v>1063.23497275</v>
      </c>
      <c r="J475">
        <v>1000.15405</v>
      </c>
      <c r="K475">
        <v>1225</v>
      </c>
      <c r="L475">
        <v>0</v>
      </c>
      <c r="M475">
        <v>0</v>
      </c>
      <c r="N475">
        <v>0</v>
      </c>
      <c r="O475">
        <v>0</v>
      </c>
      <c r="P475">
        <v>59223.181081000002</v>
      </c>
      <c r="Q475">
        <v>82.254418168055494</v>
      </c>
      <c r="R475">
        <v>57.497104999999998</v>
      </c>
      <c r="S475">
        <v>97.024299999999997</v>
      </c>
      <c r="T475" s="81" t="s">
        <v>45</v>
      </c>
      <c r="U475" s="82"/>
    </row>
    <row r="476" spans="2:21">
      <c r="B476" s="75">
        <v>49218</v>
      </c>
      <c r="C476" t="s">
        <v>24</v>
      </c>
      <c r="D476">
        <v>0</v>
      </c>
      <c r="E476">
        <v>0</v>
      </c>
      <c r="F476">
        <v>0</v>
      </c>
      <c r="G476">
        <v>0</v>
      </c>
      <c r="H476">
        <v>818930.80122999998</v>
      </c>
      <c r="I476">
        <v>1100.71344251344</v>
      </c>
      <c r="J476">
        <v>1000.1336700000001</v>
      </c>
      <c r="K476">
        <v>1150</v>
      </c>
      <c r="L476">
        <v>118.532023</v>
      </c>
      <c r="M476">
        <v>0.159317235215053</v>
      </c>
      <c r="N476">
        <v>0</v>
      </c>
      <c r="O476">
        <v>65.05086</v>
      </c>
      <c r="P476">
        <v>123264.13067</v>
      </c>
      <c r="Q476">
        <v>165.677594986559</v>
      </c>
      <c r="R476">
        <v>129.44927999999999</v>
      </c>
      <c r="S476">
        <v>206.66913</v>
      </c>
      <c r="T476" s="81" t="s">
        <v>45</v>
      </c>
      <c r="U476" s="82"/>
    </row>
    <row r="477" spans="2:21">
      <c r="B477" s="75">
        <v>49218</v>
      </c>
      <c r="C477" t="s">
        <v>23</v>
      </c>
      <c r="D477">
        <v>60960.805969000001</v>
      </c>
      <c r="E477">
        <v>81.936567162634404</v>
      </c>
      <c r="F477">
        <v>69.332589999999996</v>
      </c>
      <c r="G477">
        <v>95.367424</v>
      </c>
      <c r="H477">
        <v>782109.61777000001</v>
      </c>
      <c r="I477">
        <v>1051.2226045295599</v>
      </c>
      <c r="J477">
        <v>1000.0134</v>
      </c>
      <c r="K477">
        <v>1225</v>
      </c>
      <c r="L477">
        <v>0</v>
      </c>
      <c r="M477">
        <v>0</v>
      </c>
      <c r="N477">
        <v>0</v>
      </c>
      <c r="O477">
        <v>0</v>
      </c>
      <c r="P477">
        <v>61434.979517</v>
      </c>
      <c r="Q477">
        <v>82.573897200268803</v>
      </c>
      <c r="R477">
        <v>70.718729999999994</v>
      </c>
      <c r="S477">
        <v>94.911865000000006</v>
      </c>
      <c r="T477" s="81" t="s">
        <v>45</v>
      </c>
      <c r="U477" s="82"/>
    </row>
    <row r="478" spans="2:21">
      <c r="B478" s="75">
        <v>49249</v>
      </c>
      <c r="C478" t="s">
        <v>24</v>
      </c>
      <c r="D478">
        <v>0</v>
      </c>
      <c r="E478">
        <v>0</v>
      </c>
      <c r="F478">
        <v>0</v>
      </c>
      <c r="G478">
        <v>0</v>
      </c>
      <c r="H478">
        <v>782383.31334999995</v>
      </c>
      <c r="I478">
        <v>1086.64349076388</v>
      </c>
      <c r="J478">
        <v>1000.4867</v>
      </c>
      <c r="K478">
        <v>1150</v>
      </c>
      <c r="L478">
        <v>0</v>
      </c>
      <c r="M478">
        <v>0</v>
      </c>
      <c r="N478">
        <v>0</v>
      </c>
      <c r="O478">
        <v>0</v>
      </c>
      <c r="P478">
        <v>125286.9979</v>
      </c>
      <c r="Q478">
        <v>174.009719305555</v>
      </c>
      <c r="R478">
        <v>146.12242000000001</v>
      </c>
      <c r="S478">
        <v>203.44942</v>
      </c>
      <c r="T478" s="81" t="s">
        <v>45</v>
      </c>
      <c r="U478" s="82"/>
    </row>
    <row r="479" spans="2:21">
      <c r="B479" s="75">
        <v>49249</v>
      </c>
      <c r="C479" t="s">
        <v>23</v>
      </c>
      <c r="D479">
        <v>62780.544353999998</v>
      </c>
      <c r="E479">
        <v>87.195200491666597</v>
      </c>
      <c r="F479">
        <v>73.455573999999999</v>
      </c>
      <c r="G479">
        <v>99.674544999999995</v>
      </c>
      <c r="H479">
        <v>760651.17535999999</v>
      </c>
      <c r="I479">
        <v>1056.4599657777701</v>
      </c>
      <c r="J479">
        <v>1000.1058</v>
      </c>
      <c r="K479">
        <v>1225</v>
      </c>
      <c r="L479">
        <v>0</v>
      </c>
      <c r="M479">
        <v>0</v>
      </c>
      <c r="N479">
        <v>0</v>
      </c>
      <c r="O479">
        <v>0</v>
      </c>
      <c r="P479">
        <v>61585.626468000002</v>
      </c>
      <c r="Q479">
        <v>85.535592316666595</v>
      </c>
      <c r="R479">
        <v>73.523574999999994</v>
      </c>
      <c r="S479">
        <v>98.765919999999994</v>
      </c>
      <c r="T479" s="81" t="s">
        <v>45</v>
      </c>
      <c r="U479" s="82"/>
    </row>
    <row r="480" spans="2:21">
      <c r="B480" s="75">
        <v>49279</v>
      </c>
      <c r="C480" t="s">
        <v>24</v>
      </c>
      <c r="D480">
        <v>0</v>
      </c>
      <c r="E480">
        <v>0</v>
      </c>
      <c r="F480">
        <v>0</v>
      </c>
      <c r="G480">
        <v>0</v>
      </c>
      <c r="H480">
        <v>805590.06677999999</v>
      </c>
      <c r="I480">
        <v>1082.78234782258</v>
      </c>
      <c r="J480">
        <v>1000.07275</v>
      </c>
      <c r="K480">
        <v>1150</v>
      </c>
      <c r="L480">
        <v>0</v>
      </c>
      <c r="M480">
        <v>0</v>
      </c>
      <c r="N480">
        <v>0</v>
      </c>
      <c r="O480">
        <v>0</v>
      </c>
      <c r="P480">
        <v>134415.13683999999</v>
      </c>
      <c r="Q480">
        <v>180.66550650537599</v>
      </c>
      <c r="R480">
        <v>158.83267000000001</v>
      </c>
      <c r="S480">
        <v>204.49672000000001</v>
      </c>
      <c r="T480" s="81" t="s">
        <v>45</v>
      </c>
      <c r="U480" s="82"/>
    </row>
    <row r="481" spans="2:21">
      <c r="B481" s="75">
        <v>49279</v>
      </c>
      <c r="C481" t="s">
        <v>23</v>
      </c>
      <c r="D481">
        <v>63213.224793000001</v>
      </c>
      <c r="E481">
        <v>84.9640118185483</v>
      </c>
      <c r="F481">
        <v>49.165194999999997</v>
      </c>
      <c r="G481">
        <v>103.17573</v>
      </c>
      <c r="H481">
        <v>783928.73499000003</v>
      </c>
      <c r="I481">
        <v>1053.6676545564501</v>
      </c>
      <c r="J481">
        <v>1000.08215</v>
      </c>
      <c r="K481">
        <v>1225</v>
      </c>
      <c r="L481">
        <v>0</v>
      </c>
      <c r="M481">
        <v>0</v>
      </c>
      <c r="N481">
        <v>0</v>
      </c>
      <c r="O481">
        <v>0</v>
      </c>
      <c r="P481">
        <v>67488.504167999999</v>
      </c>
      <c r="Q481">
        <v>90.710355064516094</v>
      </c>
      <c r="R481">
        <v>79.721739999999997</v>
      </c>
      <c r="S481">
        <v>102.495384</v>
      </c>
      <c r="T481" s="81" t="s">
        <v>45</v>
      </c>
      <c r="U481" s="82"/>
    </row>
    <row r="482" spans="2:21">
      <c r="B482" s="75">
        <v>49310</v>
      </c>
      <c r="C482" t="s">
        <v>24</v>
      </c>
      <c r="D482">
        <v>0</v>
      </c>
      <c r="E482">
        <v>0</v>
      </c>
      <c r="F482">
        <v>0</v>
      </c>
      <c r="G482">
        <v>0</v>
      </c>
      <c r="H482">
        <v>807681.83643000002</v>
      </c>
      <c r="I482">
        <v>1085.5938661693499</v>
      </c>
      <c r="J482">
        <v>1000.9487</v>
      </c>
      <c r="K482">
        <v>1150</v>
      </c>
      <c r="L482">
        <v>0</v>
      </c>
      <c r="M482">
        <v>0</v>
      </c>
      <c r="N482">
        <v>0</v>
      </c>
      <c r="O482">
        <v>0</v>
      </c>
      <c r="P482">
        <v>134830.28967</v>
      </c>
      <c r="Q482">
        <v>181.22350762096701</v>
      </c>
      <c r="R482">
        <v>149.99185</v>
      </c>
      <c r="S482">
        <v>205.244</v>
      </c>
      <c r="T482" s="81" t="s">
        <v>45</v>
      </c>
      <c r="U482" s="82" t="s">
        <v>44</v>
      </c>
    </row>
    <row r="483" spans="2:21">
      <c r="B483" s="75">
        <v>49310</v>
      </c>
      <c r="C483" t="s">
        <v>23</v>
      </c>
      <c r="D483">
        <v>63735.860893999998</v>
      </c>
      <c r="E483">
        <v>85.666479696236493</v>
      </c>
      <c r="F483">
        <v>49.390329999999999</v>
      </c>
      <c r="G483">
        <v>108.46052</v>
      </c>
      <c r="H483">
        <v>796215.46626999998</v>
      </c>
      <c r="I483">
        <v>1070.18207831989</v>
      </c>
      <c r="J483">
        <v>1000.0979</v>
      </c>
      <c r="K483">
        <v>1225</v>
      </c>
      <c r="L483">
        <v>0</v>
      </c>
      <c r="M483">
        <v>0</v>
      </c>
      <c r="N483">
        <v>0</v>
      </c>
      <c r="O483">
        <v>0</v>
      </c>
      <c r="P483">
        <v>68075.244821999993</v>
      </c>
      <c r="Q483">
        <v>91.498984975806394</v>
      </c>
      <c r="R483">
        <v>77.856309999999993</v>
      </c>
      <c r="S483">
        <v>107.00843999999999</v>
      </c>
      <c r="T483" s="81" t="s">
        <v>45</v>
      </c>
      <c r="U483" s="82"/>
    </row>
    <row r="484" spans="2:21">
      <c r="B484" s="75">
        <v>49341</v>
      </c>
      <c r="C484" t="s">
        <v>24</v>
      </c>
      <c r="D484">
        <v>0</v>
      </c>
      <c r="E484">
        <v>0</v>
      </c>
      <c r="F484">
        <v>0</v>
      </c>
      <c r="G484">
        <v>0</v>
      </c>
      <c r="H484">
        <v>732355.58499</v>
      </c>
      <c r="I484">
        <v>1089.8148586160701</v>
      </c>
      <c r="J484">
        <v>1000.6511</v>
      </c>
      <c r="K484">
        <v>1150</v>
      </c>
      <c r="L484">
        <v>0</v>
      </c>
      <c r="M484">
        <v>0</v>
      </c>
      <c r="N484">
        <v>0</v>
      </c>
      <c r="O484">
        <v>0</v>
      </c>
      <c r="P484">
        <v>121874.41927</v>
      </c>
      <c r="Q484">
        <v>181.360742961309</v>
      </c>
      <c r="R484">
        <v>157.30017000000001</v>
      </c>
      <c r="S484">
        <v>212.22192000000001</v>
      </c>
      <c r="T484" s="81" t="s">
        <v>45</v>
      </c>
      <c r="U484" s="82"/>
    </row>
    <row r="485" spans="2:21">
      <c r="B485" s="75">
        <v>49341</v>
      </c>
      <c r="C485" t="s">
        <v>23</v>
      </c>
      <c r="D485">
        <v>55604.402459999998</v>
      </c>
      <c r="E485">
        <v>82.744646517857106</v>
      </c>
      <c r="F485">
        <v>46.280434</v>
      </c>
      <c r="G485">
        <v>102.23031</v>
      </c>
      <c r="H485">
        <v>711180.81529000006</v>
      </c>
      <c r="I485">
        <v>1058.3047846577299</v>
      </c>
      <c r="J485">
        <v>1000.0521</v>
      </c>
      <c r="K485">
        <v>1225</v>
      </c>
      <c r="L485">
        <v>0</v>
      </c>
      <c r="M485">
        <v>0</v>
      </c>
      <c r="N485">
        <v>0</v>
      </c>
      <c r="O485">
        <v>0</v>
      </c>
      <c r="P485">
        <v>60642.984026999999</v>
      </c>
      <c r="Q485">
        <v>90.2425357544642</v>
      </c>
      <c r="R485">
        <v>78.6631</v>
      </c>
      <c r="S485">
        <v>102.63079999999999</v>
      </c>
      <c r="T485" s="81" t="s">
        <v>45</v>
      </c>
      <c r="U485" s="82"/>
    </row>
    <row r="486" spans="2:21">
      <c r="B486" s="75">
        <v>49369</v>
      </c>
      <c r="C486" t="s">
        <v>24</v>
      </c>
      <c r="D486">
        <v>0</v>
      </c>
      <c r="E486">
        <v>0</v>
      </c>
      <c r="F486">
        <v>0</v>
      </c>
      <c r="G486">
        <v>0</v>
      </c>
      <c r="H486">
        <v>813845.23638000002</v>
      </c>
      <c r="I486">
        <v>1093.87800588709</v>
      </c>
      <c r="J486">
        <v>1000.1748</v>
      </c>
      <c r="K486">
        <v>1150</v>
      </c>
      <c r="L486">
        <v>4810.9307563000002</v>
      </c>
      <c r="M486">
        <v>6.4663047799731102</v>
      </c>
      <c r="N486">
        <v>0</v>
      </c>
      <c r="O486">
        <v>141.51730000000001</v>
      </c>
      <c r="P486">
        <v>127265.99507999999</v>
      </c>
      <c r="Q486">
        <v>171.056445</v>
      </c>
      <c r="R486">
        <v>137.97820999999999</v>
      </c>
      <c r="S486">
        <v>209.07909000000001</v>
      </c>
      <c r="T486" s="81" t="s">
        <v>45</v>
      </c>
      <c r="U486" s="82"/>
    </row>
    <row r="487" spans="2:21">
      <c r="B487" s="75">
        <v>49369</v>
      </c>
      <c r="C487" t="s">
        <v>23</v>
      </c>
      <c r="D487">
        <v>59774.341203000004</v>
      </c>
      <c r="E487">
        <v>80.3418564556451</v>
      </c>
      <c r="F487">
        <v>52.43309</v>
      </c>
      <c r="G487">
        <v>101.01906</v>
      </c>
      <c r="H487">
        <v>784483.70773000002</v>
      </c>
      <c r="I487">
        <v>1054.4135856585999</v>
      </c>
      <c r="J487">
        <v>1000.06805</v>
      </c>
      <c r="K487">
        <v>1225</v>
      </c>
      <c r="L487">
        <v>2.1125335999999999</v>
      </c>
      <c r="M487">
        <v>2.8394268817204301E-3</v>
      </c>
      <c r="N487">
        <v>0</v>
      </c>
      <c r="O487">
        <v>2.1125335999999999</v>
      </c>
      <c r="P487">
        <v>59713.490406999998</v>
      </c>
      <c r="Q487">
        <v>80.260067751343996</v>
      </c>
      <c r="R487">
        <v>53.977547000000001</v>
      </c>
      <c r="S487">
        <v>101.37032000000001</v>
      </c>
      <c r="T487" s="81" t="s">
        <v>45</v>
      </c>
      <c r="U487" s="82"/>
    </row>
    <row r="488" spans="2:21">
      <c r="B488" s="75">
        <v>49400</v>
      </c>
      <c r="C488" t="s">
        <v>24</v>
      </c>
      <c r="D488">
        <v>0</v>
      </c>
      <c r="E488">
        <v>0</v>
      </c>
      <c r="F488">
        <v>0</v>
      </c>
      <c r="G488">
        <v>0</v>
      </c>
      <c r="H488">
        <v>782528.90338999999</v>
      </c>
      <c r="I488">
        <v>1086.8456991527701</v>
      </c>
      <c r="J488">
        <v>1000.26794</v>
      </c>
      <c r="K488">
        <v>1150</v>
      </c>
      <c r="L488">
        <v>30723.283738300001</v>
      </c>
      <c r="M488">
        <v>42.671227414305498</v>
      </c>
      <c r="N488">
        <v>0</v>
      </c>
      <c r="O488">
        <v>319.77298000000002</v>
      </c>
      <c r="P488">
        <v>118507.78322</v>
      </c>
      <c r="Q488">
        <v>164.59414336111101</v>
      </c>
      <c r="R488">
        <v>128.59508</v>
      </c>
      <c r="S488">
        <v>202.55832000000001</v>
      </c>
      <c r="T488" s="81" t="s">
        <v>45</v>
      </c>
      <c r="U488" s="82"/>
    </row>
    <row r="489" spans="2:21">
      <c r="B489" s="75">
        <v>49400</v>
      </c>
      <c r="C489" t="s">
        <v>23</v>
      </c>
      <c r="D489">
        <v>50270.120649999997</v>
      </c>
      <c r="E489">
        <v>69.819612013888801</v>
      </c>
      <c r="F489">
        <v>48.052933000000003</v>
      </c>
      <c r="G489">
        <v>88.613240000000005</v>
      </c>
      <c r="H489">
        <v>755029.52885</v>
      </c>
      <c r="I489">
        <v>1048.65212340277</v>
      </c>
      <c r="J489">
        <v>1000.1660000000001</v>
      </c>
      <c r="K489">
        <v>1225</v>
      </c>
      <c r="L489">
        <v>24.708770829999999</v>
      </c>
      <c r="M489">
        <v>3.4317737263888801E-2</v>
      </c>
      <c r="N489">
        <v>0</v>
      </c>
      <c r="O489">
        <v>11.2760315</v>
      </c>
      <c r="P489">
        <v>50637.184321000001</v>
      </c>
      <c r="Q489">
        <v>70.3294226680555</v>
      </c>
      <c r="R489">
        <v>49.590373999999997</v>
      </c>
      <c r="S489">
        <v>91.285640000000001</v>
      </c>
      <c r="T489" s="81" t="s">
        <v>45</v>
      </c>
      <c r="U489" s="82"/>
    </row>
    <row r="490" spans="2:21">
      <c r="B490" s="75">
        <v>49430</v>
      </c>
      <c r="C490" t="s">
        <v>24</v>
      </c>
      <c r="D490">
        <v>0</v>
      </c>
      <c r="E490">
        <v>0</v>
      </c>
      <c r="F490">
        <v>0</v>
      </c>
      <c r="G490">
        <v>0</v>
      </c>
      <c r="H490">
        <v>809398.30047999998</v>
      </c>
      <c r="I490">
        <v>1087.9009415053699</v>
      </c>
      <c r="J490">
        <v>1000.1698</v>
      </c>
      <c r="K490">
        <v>1150</v>
      </c>
      <c r="L490">
        <v>108.2200622</v>
      </c>
      <c r="M490">
        <v>0.14545707284946199</v>
      </c>
      <c r="N490">
        <v>0</v>
      </c>
      <c r="O490">
        <v>29.149857000000001</v>
      </c>
      <c r="P490">
        <v>127908.46184</v>
      </c>
      <c r="Q490">
        <v>171.91997559139699</v>
      </c>
      <c r="R490">
        <v>133.68063000000001</v>
      </c>
      <c r="S490">
        <v>216.66953000000001</v>
      </c>
      <c r="T490" s="81" t="s">
        <v>45</v>
      </c>
      <c r="U490" s="82"/>
    </row>
    <row r="491" spans="2:21">
      <c r="B491" s="75">
        <v>49430</v>
      </c>
      <c r="C491" t="s">
        <v>23</v>
      </c>
      <c r="D491">
        <v>47703.041699000001</v>
      </c>
      <c r="E491">
        <v>64.116991530913893</v>
      </c>
      <c r="F491">
        <v>46.591952999999997</v>
      </c>
      <c r="G491">
        <v>84.812690000000003</v>
      </c>
      <c r="H491">
        <v>776804.50910000002</v>
      </c>
      <c r="I491">
        <v>1044.09208212365</v>
      </c>
      <c r="J491">
        <v>1000.1578</v>
      </c>
      <c r="K491">
        <v>1223.1759</v>
      </c>
      <c r="L491">
        <v>180.99861920000001</v>
      </c>
      <c r="M491">
        <v>0.24327771397849399</v>
      </c>
      <c r="N491">
        <v>0</v>
      </c>
      <c r="O491">
        <v>43.965877999999996</v>
      </c>
      <c r="P491">
        <v>48565.573298000003</v>
      </c>
      <c r="Q491">
        <v>65.276308196236499</v>
      </c>
      <c r="R491">
        <v>50.064255000000003</v>
      </c>
      <c r="S491">
        <v>86.615660000000005</v>
      </c>
      <c r="T491" s="81" t="s">
        <v>45</v>
      </c>
      <c r="U491" s="82"/>
    </row>
    <row r="492" spans="2:21">
      <c r="B492" s="75">
        <v>49461</v>
      </c>
      <c r="C492" t="s">
        <v>24</v>
      </c>
      <c r="D492">
        <v>0</v>
      </c>
      <c r="E492">
        <v>0</v>
      </c>
      <c r="F492">
        <v>0</v>
      </c>
      <c r="G492">
        <v>0</v>
      </c>
      <c r="H492">
        <v>780754.09779000003</v>
      </c>
      <c r="I492">
        <v>1084.380691375</v>
      </c>
      <c r="J492">
        <v>1001.5547</v>
      </c>
      <c r="K492">
        <v>1150</v>
      </c>
      <c r="L492">
        <v>13807.575477</v>
      </c>
      <c r="M492">
        <v>19.177188162499998</v>
      </c>
      <c r="N492">
        <v>0</v>
      </c>
      <c r="O492">
        <v>291.02699999999999</v>
      </c>
      <c r="P492">
        <v>129665.06234</v>
      </c>
      <c r="Q492">
        <v>180.090364361111</v>
      </c>
      <c r="R492">
        <v>128.78133</v>
      </c>
      <c r="S492">
        <v>231.11680000000001</v>
      </c>
      <c r="T492" s="81" t="s">
        <v>45</v>
      </c>
      <c r="U492" s="82"/>
    </row>
    <row r="493" spans="2:21">
      <c r="B493" s="75">
        <v>49461</v>
      </c>
      <c r="C493" t="s">
        <v>23</v>
      </c>
      <c r="D493">
        <v>45274.204762000001</v>
      </c>
      <c r="E493">
        <v>62.880839947222199</v>
      </c>
      <c r="F493">
        <v>28.764361999999998</v>
      </c>
      <c r="G493">
        <v>95.536159999999995</v>
      </c>
      <c r="H493">
        <v>749074.34181999997</v>
      </c>
      <c r="I493">
        <v>1040.38103030555</v>
      </c>
      <c r="J493">
        <v>1000.0097</v>
      </c>
      <c r="K493">
        <v>1150.3004000000001</v>
      </c>
      <c r="L493">
        <v>0</v>
      </c>
      <c r="M493">
        <v>0</v>
      </c>
      <c r="N493">
        <v>0</v>
      </c>
      <c r="O493">
        <v>0</v>
      </c>
      <c r="P493">
        <v>52790.284875999998</v>
      </c>
      <c r="Q493">
        <v>73.3198401055555</v>
      </c>
      <c r="R493">
        <v>51.208399999999997</v>
      </c>
      <c r="S493">
        <v>99.161169999999998</v>
      </c>
      <c r="T493" s="81" t="s">
        <v>45</v>
      </c>
      <c r="U493" s="82"/>
    </row>
    <row r="494" spans="2:21">
      <c r="B494" s="75">
        <v>49491</v>
      </c>
      <c r="C494" t="s">
        <v>24</v>
      </c>
      <c r="D494">
        <v>0</v>
      </c>
      <c r="E494">
        <v>0</v>
      </c>
      <c r="F494">
        <v>0</v>
      </c>
      <c r="G494">
        <v>0</v>
      </c>
      <c r="H494">
        <v>805564.63867000001</v>
      </c>
      <c r="I494">
        <v>1082.74817025537</v>
      </c>
      <c r="J494">
        <v>1001.021</v>
      </c>
      <c r="K494">
        <v>1150</v>
      </c>
      <c r="L494">
        <v>0</v>
      </c>
      <c r="M494">
        <v>0</v>
      </c>
      <c r="N494">
        <v>0</v>
      </c>
      <c r="O494">
        <v>0</v>
      </c>
      <c r="P494">
        <v>145407.64955999999</v>
      </c>
      <c r="Q494">
        <v>195.44038919354799</v>
      </c>
      <c r="R494">
        <v>150.55403000000001</v>
      </c>
      <c r="S494">
        <v>242.1046</v>
      </c>
      <c r="T494" s="81" t="s">
        <v>45</v>
      </c>
      <c r="U494" s="82"/>
    </row>
    <row r="495" spans="2:21">
      <c r="B495" s="75">
        <v>49491</v>
      </c>
      <c r="C495" t="s">
        <v>23</v>
      </c>
      <c r="D495">
        <v>53032.734212000003</v>
      </c>
      <c r="E495">
        <v>71.280556736559106</v>
      </c>
      <c r="F495">
        <v>40.580860000000001</v>
      </c>
      <c r="G495">
        <v>96.735690000000005</v>
      </c>
      <c r="H495">
        <v>793175.82412999996</v>
      </c>
      <c r="I495">
        <v>1066.09653780913</v>
      </c>
      <c r="J495">
        <v>1000.02295</v>
      </c>
      <c r="K495">
        <v>1225</v>
      </c>
      <c r="L495">
        <v>0</v>
      </c>
      <c r="M495">
        <v>0</v>
      </c>
      <c r="N495">
        <v>0</v>
      </c>
      <c r="O495">
        <v>0</v>
      </c>
      <c r="P495">
        <v>60694.121715000001</v>
      </c>
      <c r="Q495">
        <v>81.578120584677393</v>
      </c>
      <c r="R495">
        <v>55.884140000000002</v>
      </c>
      <c r="S495">
        <v>100.288414</v>
      </c>
      <c r="T495" s="81" t="s">
        <v>45</v>
      </c>
      <c r="U495" s="82"/>
    </row>
    <row r="496" spans="2:21">
      <c r="B496" s="75">
        <v>49522</v>
      </c>
      <c r="C496" t="s">
        <v>24</v>
      </c>
      <c r="D496">
        <v>0</v>
      </c>
      <c r="E496">
        <v>0</v>
      </c>
      <c r="F496">
        <v>0</v>
      </c>
      <c r="G496">
        <v>0</v>
      </c>
      <c r="H496">
        <v>806483.31963000004</v>
      </c>
      <c r="I496">
        <v>1083.9829564919301</v>
      </c>
      <c r="J496">
        <v>1000.4138</v>
      </c>
      <c r="K496">
        <v>1150</v>
      </c>
      <c r="L496">
        <v>0</v>
      </c>
      <c r="M496">
        <v>0</v>
      </c>
      <c r="N496">
        <v>0</v>
      </c>
      <c r="O496">
        <v>0</v>
      </c>
      <c r="P496">
        <v>143130.26097999999</v>
      </c>
      <c r="Q496">
        <v>192.379383037634</v>
      </c>
      <c r="R496">
        <v>145.19809000000001</v>
      </c>
      <c r="S496">
        <v>236.80292</v>
      </c>
      <c r="T496" s="81" t="s">
        <v>45</v>
      </c>
      <c r="U496" s="82"/>
    </row>
    <row r="497" spans="2:21">
      <c r="B497" s="75">
        <v>49522</v>
      </c>
      <c r="C497" t="s">
        <v>23</v>
      </c>
      <c r="D497">
        <v>56036.955300000001</v>
      </c>
      <c r="E497">
        <v>75.318488306451599</v>
      </c>
      <c r="F497">
        <v>39.624622000000002</v>
      </c>
      <c r="G497">
        <v>95.419974999999994</v>
      </c>
      <c r="H497">
        <v>796308.84728999995</v>
      </c>
      <c r="I497">
        <v>1070.30759044354</v>
      </c>
      <c r="J497">
        <v>1000.19867</v>
      </c>
      <c r="K497">
        <v>1225</v>
      </c>
      <c r="L497">
        <v>0</v>
      </c>
      <c r="M497">
        <v>0</v>
      </c>
      <c r="N497">
        <v>0</v>
      </c>
      <c r="O497">
        <v>0</v>
      </c>
      <c r="P497">
        <v>63816.508866999997</v>
      </c>
      <c r="Q497">
        <v>85.774877509408597</v>
      </c>
      <c r="R497">
        <v>72.184399999999997</v>
      </c>
      <c r="S497">
        <v>99.763279999999995</v>
      </c>
      <c r="T497" s="81" t="s">
        <v>45</v>
      </c>
      <c r="U497" s="82"/>
    </row>
    <row r="498" spans="2:21">
      <c r="B498" s="75">
        <v>49553</v>
      </c>
      <c r="C498" t="s">
        <v>24</v>
      </c>
      <c r="D498">
        <v>0</v>
      </c>
      <c r="E498">
        <v>0</v>
      </c>
      <c r="F498">
        <v>0</v>
      </c>
      <c r="G498">
        <v>0</v>
      </c>
      <c r="H498">
        <v>784164.92955999996</v>
      </c>
      <c r="I498">
        <v>1089.1179577222199</v>
      </c>
      <c r="J498">
        <v>1000.0023</v>
      </c>
      <c r="K498">
        <v>1150</v>
      </c>
      <c r="L498">
        <v>112.2706829</v>
      </c>
      <c r="M498">
        <v>0.155931504027777</v>
      </c>
      <c r="N498">
        <v>0</v>
      </c>
      <c r="O498">
        <v>34.658714000000003</v>
      </c>
      <c r="P498">
        <v>127750.05544</v>
      </c>
      <c r="Q498">
        <v>177.43063255555501</v>
      </c>
      <c r="R498">
        <v>137.66855000000001</v>
      </c>
      <c r="S498">
        <v>221.58174</v>
      </c>
      <c r="T498" s="81" t="s">
        <v>45</v>
      </c>
      <c r="U498" s="82"/>
    </row>
    <row r="499" spans="2:21">
      <c r="B499" s="75">
        <v>49553</v>
      </c>
      <c r="C499" t="s">
        <v>23</v>
      </c>
      <c r="D499">
        <v>58842.257553000003</v>
      </c>
      <c r="E499">
        <v>81.725357712499999</v>
      </c>
      <c r="F499">
        <v>62.606290000000001</v>
      </c>
      <c r="G499">
        <v>93.773340000000005</v>
      </c>
      <c r="H499">
        <v>764599.51142</v>
      </c>
      <c r="I499">
        <v>1061.94376586111</v>
      </c>
      <c r="J499">
        <v>1000.38257</v>
      </c>
      <c r="K499">
        <v>1225</v>
      </c>
      <c r="L499">
        <v>0</v>
      </c>
      <c r="M499">
        <v>0</v>
      </c>
      <c r="N499">
        <v>0</v>
      </c>
      <c r="O499">
        <v>0</v>
      </c>
      <c r="P499">
        <v>59382.154331999998</v>
      </c>
      <c r="Q499">
        <v>82.475214350000002</v>
      </c>
      <c r="R499">
        <v>63.932659999999998</v>
      </c>
      <c r="S499">
        <v>94.422499999999999</v>
      </c>
      <c r="T499" s="81" t="s">
        <v>45</v>
      </c>
      <c r="U499" s="82"/>
    </row>
    <row r="500" spans="2:21">
      <c r="B500" s="75">
        <v>49583</v>
      </c>
      <c r="C500" t="s">
        <v>24</v>
      </c>
      <c r="D500">
        <v>0</v>
      </c>
      <c r="E500">
        <v>0</v>
      </c>
      <c r="F500">
        <v>0</v>
      </c>
      <c r="G500">
        <v>0</v>
      </c>
      <c r="H500">
        <v>818732.17620999995</v>
      </c>
      <c r="I500">
        <v>1100.4464734005301</v>
      </c>
      <c r="J500">
        <v>1000.51794</v>
      </c>
      <c r="K500">
        <v>1150</v>
      </c>
      <c r="L500">
        <v>144.2830975</v>
      </c>
      <c r="M500">
        <v>0.19392889448924699</v>
      </c>
      <c r="N500">
        <v>0</v>
      </c>
      <c r="O500">
        <v>39.510950000000001</v>
      </c>
      <c r="P500">
        <v>123482.44902</v>
      </c>
      <c r="Q500">
        <v>165.97103362903201</v>
      </c>
      <c r="R500">
        <v>129.97626</v>
      </c>
      <c r="S500">
        <v>211.55727999999999</v>
      </c>
      <c r="T500" s="81" t="s">
        <v>45</v>
      </c>
      <c r="U500" s="82"/>
    </row>
    <row r="501" spans="2:21">
      <c r="B501" s="75">
        <v>49583</v>
      </c>
      <c r="C501" t="s">
        <v>23</v>
      </c>
      <c r="D501">
        <v>60984.724949000003</v>
      </c>
      <c r="E501">
        <v>81.968716329301003</v>
      </c>
      <c r="F501">
        <v>70.154754999999994</v>
      </c>
      <c r="G501">
        <v>95.117424</v>
      </c>
      <c r="H501">
        <v>778306.72504000005</v>
      </c>
      <c r="I501">
        <v>1046.11118956989</v>
      </c>
      <c r="J501">
        <v>1000.00806</v>
      </c>
      <c r="K501">
        <v>1218.4206999999999</v>
      </c>
      <c r="L501">
        <v>0</v>
      </c>
      <c r="M501">
        <v>0</v>
      </c>
      <c r="N501">
        <v>0</v>
      </c>
      <c r="O501">
        <v>0</v>
      </c>
      <c r="P501">
        <v>61647.772886999999</v>
      </c>
      <c r="Q501">
        <v>82.859909794354806</v>
      </c>
      <c r="R501">
        <v>71.708680000000001</v>
      </c>
      <c r="S501">
        <v>95.36327</v>
      </c>
      <c r="T501" s="81" t="s">
        <v>45</v>
      </c>
      <c r="U501" s="82"/>
    </row>
    <row r="502" spans="2:21">
      <c r="B502" s="75">
        <v>49614</v>
      </c>
      <c r="C502" t="s">
        <v>24</v>
      </c>
      <c r="D502">
        <v>0</v>
      </c>
      <c r="E502">
        <v>0</v>
      </c>
      <c r="F502">
        <v>0</v>
      </c>
      <c r="G502">
        <v>0</v>
      </c>
      <c r="H502">
        <v>782172.89099999995</v>
      </c>
      <c r="I502">
        <v>1086.3512375</v>
      </c>
      <c r="J502">
        <v>1000.34937</v>
      </c>
      <c r="K502">
        <v>1150</v>
      </c>
      <c r="L502">
        <v>0</v>
      </c>
      <c r="M502">
        <v>0</v>
      </c>
      <c r="N502">
        <v>0</v>
      </c>
      <c r="O502">
        <v>0</v>
      </c>
      <c r="P502">
        <v>125107.51442000001</v>
      </c>
      <c r="Q502">
        <v>173.760436694444</v>
      </c>
      <c r="R502">
        <v>145.95721</v>
      </c>
      <c r="S502">
        <v>205.10265000000001</v>
      </c>
      <c r="T502" s="81" t="s">
        <v>45</v>
      </c>
      <c r="U502" s="82"/>
    </row>
    <row r="503" spans="2:21">
      <c r="B503" s="75">
        <v>49614</v>
      </c>
      <c r="C503" t="s">
        <v>23</v>
      </c>
      <c r="D503">
        <v>62433.270960000002</v>
      </c>
      <c r="E503">
        <v>86.712876333333298</v>
      </c>
      <c r="F503">
        <v>73.575999999999993</v>
      </c>
      <c r="G503">
        <v>99.08623</v>
      </c>
      <c r="H503">
        <v>760437.10074999998</v>
      </c>
      <c r="I503">
        <v>1056.1626399305501</v>
      </c>
      <c r="J503">
        <v>1000.5919</v>
      </c>
      <c r="K503">
        <v>1225</v>
      </c>
      <c r="L503">
        <v>0</v>
      </c>
      <c r="M503">
        <v>0</v>
      </c>
      <c r="N503">
        <v>0</v>
      </c>
      <c r="O503">
        <v>0</v>
      </c>
      <c r="P503">
        <v>61444.650189</v>
      </c>
      <c r="Q503">
        <v>85.339791929166594</v>
      </c>
      <c r="R503">
        <v>73.575999999999993</v>
      </c>
      <c r="S503">
        <v>98.020049999999998</v>
      </c>
      <c r="T503" s="81" t="s">
        <v>45</v>
      </c>
      <c r="U503" s="82"/>
    </row>
    <row r="504" spans="2:21">
      <c r="B504" s="75">
        <v>49644</v>
      </c>
      <c r="C504" t="s">
        <v>24</v>
      </c>
      <c r="D504">
        <v>0</v>
      </c>
      <c r="E504">
        <v>0</v>
      </c>
      <c r="F504">
        <v>0</v>
      </c>
      <c r="G504">
        <v>0</v>
      </c>
      <c r="H504">
        <v>806141.17298000003</v>
      </c>
      <c r="I504">
        <v>1083.52308196236</v>
      </c>
      <c r="J504">
        <v>1000.004</v>
      </c>
      <c r="K504">
        <v>1150</v>
      </c>
      <c r="L504">
        <v>0</v>
      </c>
      <c r="M504">
        <v>0</v>
      </c>
      <c r="N504">
        <v>0</v>
      </c>
      <c r="O504">
        <v>0</v>
      </c>
      <c r="P504">
        <v>135009.86992</v>
      </c>
      <c r="Q504">
        <v>181.46487892473101</v>
      </c>
      <c r="R504">
        <v>157.2182</v>
      </c>
      <c r="S504">
        <v>205.24019999999999</v>
      </c>
      <c r="T504" s="81" t="s">
        <v>45</v>
      </c>
      <c r="U504" s="82"/>
    </row>
    <row r="505" spans="2:21">
      <c r="B505" s="75">
        <v>49644</v>
      </c>
      <c r="C505" t="s">
        <v>23</v>
      </c>
      <c r="D505">
        <v>63356.249765</v>
      </c>
      <c r="E505">
        <v>85.156249684139695</v>
      </c>
      <c r="F505">
        <v>49.303417000000003</v>
      </c>
      <c r="G505">
        <v>103.467316</v>
      </c>
      <c r="H505">
        <v>786474.55654000002</v>
      </c>
      <c r="I505">
        <v>1057.08945771505</v>
      </c>
      <c r="J505">
        <v>1000.12305</v>
      </c>
      <c r="K505">
        <v>1192.8837000000001</v>
      </c>
      <c r="L505">
        <v>0</v>
      </c>
      <c r="M505">
        <v>0</v>
      </c>
      <c r="N505">
        <v>0</v>
      </c>
      <c r="O505">
        <v>0</v>
      </c>
      <c r="P505">
        <v>67565.147287</v>
      </c>
      <c r="Q505">
        <v>90.813370009408601</v>
      </c>
      <c r="R505">
        <v>79.80341</v>
      </c>
      <c r="S505">
        <v>103.1367</v>
      </c>
      <c r="T505" s="81" t="s">
        <v>45</v>
      </c>
      <c r="U505" s="82"/>
    </row>
    <row r="506" spans="2:21">
      <c r="B506" s="75">
        <v>49675</v>
      </c>
      <c r="C506" t="s">
        <v>24</v>
      </c>
      <c r="D506">
        <v>0</v>
      </c>
      <c r="E506">
        <v>0</v>
      </c>
      <c r="F506">
        <v>0</v>
      </c>
      <c r="G506">
        <v>0</v>
      </c>
      <c r="H506">
        <v>807685.31649999996</v>
      </c>
      <c r="I506">
        <v>1085.59854368279</v>
      </c>
      <c r="J506">
        <v>1000.0808</v>
      </c>
      <c r="K506">
        <v>1150</v>
      </c>
      <c r="L506">
        <v>0</v>
      </c>
      <c r="M506">
        <v>0</v>
      </c>
      <c r="N506">
        <v>0</v>
      </c>
      <c r="O506">
        <v>0</v>
      </c>
      <c r="P506">
        <v>135469.34286999999</v>
      </c>
      <c r="Q506">
        <v>182.082450094086</v>
      </c>
      <c r="R506">
        <v>149.30977999999999</v>
      </c>
      <c r="S506">
        <v>205.76808</v>
      </c>
      <c r="T506" s="81" t="s">
        <v>45</v>
      </c>
      <c r="U506" s="82"/>
    </row>
    <row r="507" spans="2:21">
      <c r="B507" s="75">
        <v>49675</v>
      </c>
      <c r="C507" t="s">
        <v>23</v>
      </c>
      <c r="D507">
        <v>64031.907216</v>
      </c>
      <c r="E507">
        <v>86.064391419354806</v>
      </c>
      <c r="F507">
        <v>50.281424999999999</v>
      </c>
      <c r="G507">
        <v>109.01108600000001</v>
      </c>
      <c r="H507">
        <v>796539.47322000004</v>
      </c>
      <c r="I507">
        <v>1070.6175715322499</v>
      </c>
      <c r="J507">
        <v>1000.0204</v>
      </c>
      <c r="K507">
        <v>1225</v>
      </c>
      <c r="L507">
        <v>0</v>
      </c>
      <c r="M507">
        <v>0</v>
      </c>
      <c r="N507">
        <v>0</v>
      </c>
      <c r="O507">
        <v>0</v>
      </c>
      <c r="P507">
        <v>68332.868583000003</v>
      </c>
      <c r="Q507">
        <v>91.8452534717741</v>
      </c>
      <c r="R507">
        <v>77.647530000000003</v>
      </c>
      <c r="S507">
        <v>107.47835000000001</v>
      </c>
      <c r="T507" s="81" t="s">
        <v>45</v>
      </c>
      <c r="U507" s="82"/>
    </row>
    <row r="508" spans="2:21">
      <c r="B508" s="75">
        <v>49706</v>
      </c>
      <c r="C508" t="s">
        <v>24</v>
      </c>
      <c r="D508">
        <v>0</v>
      </c>
      <c r="E508">
        <v>0</v>
      </c>
      <c r="F508">
        <v>0</v>
      </c>
      <c r="G508">
        <v>0</v>
      </c>
      <c r="H508">
        <v>759033.59574999998</v>
      </c>
      <c r="I508">
        <v>1090.56551113505</v>
      </c>
      <c r="J508">
        <v>1000.24646</v>
      </c>
      <c r="K508">
        <v>1150</v>
      </c>
      <c r="L508">
        <v>0</v>
      </c>
      <c r="M508">
        <v>0</v>
      </c>
      <c r="N508">
        <v>0</v>
      </c>
      <c r="O508">
        <v>0</v>
      </c>
      <c r="P508">
        <v>126321.03515</v>
      </c>
      <c r="Q508">
        <v>181.49574015804501</v>
      </c>
      <c r="R508">
        <v>158.13695000000001</v>
      </c>
      <c r="S508">
        <v>210.35391000000001</v>
      </c>
      <c r="T508" s="81" t="s">
        <v>45</v>
      </c>
      <c r="U508" s="82"/>
    </row>
    <row r="509" spans="2:21">
      <c r="B509" s="75">
        <v>49706</v>
      </c>
      <c r="C509" t="s">
        <v>23</v>
      </c>
      <c r="D509">
        <v>57370.163348000002</v>
      </c>
      <c r="E509">
        <v>82.428395614942502</v>
      </c>
      <c r="F509">
        <v>44.702469999999998</v>
      </c>
      <c r="G509">
        <v>103.05585499999999</v>
      </c>
      <c r="H509">
        <v>736217.1923</v>
      </c>
      <c r="I509">
        <v>1057.7833222701099</v>
      </c>
      <c r="J509">
        <v>1000.0913</v>
      </c>
      <c r="K509">
        <v>1225</v>
      </c>
      <c r="L509">
        <v>0</v>
      </c>
      <c r="M509">
        <v>0</v>
      </c>
      <c r="N509">
        <v>0</v>
      </c>
      <c r="O509">
        <v>0</v>
      </c>
      <c r="P509">
        <v>62652.233289000003</v>
      </c>
      <c r="Q509">
        <v>90.017576564655101</v>
      </c>
      <c r="R509">
        <v>78.719009999999997</v>
      </c>
      <c r="S509">
        <v>102.29678</v>
      </c>
      <c r="T509" s="81" t="s">
        <v>45</v>
      </c>
      <c r="U509" s="82"/>
    </row>
    <row r="510" spans="2:21">
      <c r="B510" s="75">
        <v>49735</v>
      </c>
      <c r="C510" t="s">
        <v>24</v>
      </c>
      <c r="D510">
        <v>0</v>
      </c>
      <c r="E510">
        <v>0</v>
      </c>
      <c r="F510">
        <v>0</v>
      </c>
      <c r="G510">
        <v>0</v>
      </c>
      <c r="H510">
        <v>814000.51893999998</v>
      </c>
      <c r="I510">
        <v>1094.08671900537</v>
      </c>
      <c r="J510">
        <v>1000.07446</v>
      </c>
      <c r="K510">
        <v>1150</v>
      </c>
      <c r="L510">
        <v>5848.5374531999996</v>
      </c>
      <c r="M510">
        <v>7.8609374370967702</v>
      </c>
      <c r="N510">
        <v>0</v>
      </c>
      <c r="O510">
        <v>176.39681999999999</v>
      </c>
      <c r="P510">
        <v>126799.46980000001</v>
      </c>
      <c r="Q510">
        <v>170.429394892473</v>
      </c>
      <c r="R510">
        <v>137.44687999999999</v>
      </c>
      <c r="S510">
        <v>213.67243999999999</v>
      </c>
      <c r="T510" s="81" t="s">
        <v>45</v>
      </c>
      <c r="U510" s="82"/>
    </row>
    <row r="511" spans="2:21">
      <c r="B511" s="75">
        <v>49735</v>
      </c>
      <c r="C511" t="s">
        <v>23</v>
      </c>
      <c r="D511">
        <v>58764.019157000002</v>
      </c>
      <c r="E511">
        <v>78.983896716397794</v>
      </c>
      <c r="F511">
        <v>52.50215</v>
      </c>
      <c r="G511">
        <v>96.273049999999998</v>
      </c>
      <c r="H511">
        <v>784079.91486999998</v>
      </c>
      <c r="I511">
        <v>1053.8708533198901</v>
      </c>
      <c r="J511">
        <v>1000.2571</v>
      </c>
      <c r="K511">
        <v>1225</v>
      </c>
      <c r="L511">
        <v>0</v>
      </c>
      <c r="M511">
        <v>0</v>
      </c>
      <c r="N511">
        <v>0</v>
      </c>
      <c r="O511">
        <v>0</v>
      </c>
      <c r="P511">
        <v>58767.106111000001</v>
      </c>
      <c r="Q511">
        <v>78.988045848118205</v>
      </c>
      <c r="R511">
        <v>53.248756</v>
      </c>
      <c r="S511">
        <v>98.202150000000003</v>
      </c>
      <c r="T511" s="81" t="s">
        <v>45</v>
      </c>
      <c r="U511" s="82"/>
    </row>
    <row r="512" spans="2:21">
      <c r="B512" s="75">
        <v>49766</v>
      </c>
      <c r="C512" t="s">
        <v>24</v>
      </c>
      <c r="D512">
        <v>0</v>
      </c>
      <c r="E512">
        <v>0</v>
      </c>
      <c r="F512">
        <v>0</v>
      </c>
      <c r="G512">
        <v>0</v>
      </c>
      <c r="H512">
        <v>782908.28936000005</v>
      </c>
      <c r="I512">
        <v>1087.3726241111101</v>
      </c>
      <c r="J512">
        <v>1000.10876</v>
      </c>
      <c r="K512">
        <v>1150</v>
      </c>
      <c r="L512">
        <v>24414.375164900001</v>
      </c>
      <c r="M512">
        <v>33.908854395694398</v>
      </c>
      <c r="N512">
        <v>0</v>
      </c>
      <c r="O512">
        <v>306.15176000000002</v>
      </c>
      <c r="P512">
        <v>119262.83267</v>
      </c>
      <c r="Q512">
        <v>165.642823152777</v>
      </c>
      <c r="R512">
        <v>128.56224</v>
      </c>
      <c r="S512">
        <v>202.87526</v>
      </c>
      <c r="T512" s="81" t="s">
        <v>45</v>
      </c>
      <c r="U512" s="82"/>
    </row>
    <row r="513" spans="2:21">
      <c r="B513" s="75">
        <v>49766</v>
      </c>
      <c r="C513" t="s">
        <v>23</v>
      </c>
      <c r="D513">
        <v>50584.749238999997</v>
      </c>
      <c r="E513">
        <v>70.256596165277699</v>
      </c>
      <c r="F513">
        <v>48.086539999999999</v>
      </c>
      <c r="G513">
        <v>90.948363999999998</v>
      </c>
      <c r="H513">
        <v>755292.41033999994</v>
      </c>
      <c r="I513">
        <v>1049.01723658333</v>
      </c>
      <c r="J513">
        <v>1000.0299</v>
      </c>
      <c r="K513">
        <v>1225</v>
      </c>
      <c r="L513">
        <v>230.92430250000001</v>
      </c>
      <c r="M513">
        <v>0.32072819791666601</v>
      </c>
      <c r="N513">
        <v>0</v>
      </c>
      <c r="O513">
        <v>36.823509999999999</v>
      </c>
      <c r="P513">
        <v>50962.837562000001</v>
      </c>
      <c r="Q513">
        <v>70.781718836111096</v>
      </c>
      <c r="R513">
        <v>49.210990000000002</v>
      </c>
      <c r="S513">
        <v>92.770195000000001</v>
      </c>
      <c r="T513" s="81" t="s">
        <v>45</v>
      </c>
      <c r="U513" s="82"/>
    </row>
    <row r="514" spans="2:21">
      <c r="B514" s="75">
        <v>49796</v>
      </c>
      <c r="C514" t="s">
        <v>24</v>
      </c>
      <c r="D514">
        <v>0</v>
      </c>
      <c r="E514">
        <v>0</v>
      </c>
      <c r="F514">
        <v>0</v>
      </c>
      <c r="G514">
        <v>0</v>
      </c>
      <c r="H514">
        <v>808351.33152000001</v>
      </c>
      <c r="I514">
        <v>1086.4937251612901</v>
      </c>
      <c r="J514">
        <v>1000.0503</v>
      </c>
      <c r="K514">
        <v>1150</v>
      </c>
      <c r="L514">
        <v>117.56264584</v>
      </c>
      <c r="M514">
        <v>0.15801430892473101</v>
      </c>
      <c r="N514">
        <v>0</v>
      </c>
      <c r="O514">
        <v>20.810745000000001</v>
      </c>
      <c r="P514">
        <v>128358.41902</v>
      </c>
      <c r="Q514">
        <v>172.52475674731099</v>
      </c>
      <c r="R514">
        <v>134.06873999999999</v>
      </c>
      <c r="S514">
        <v>216.33658</v>
      </c>
      <c r="T514" s="81" t="s">
        <v>45</v>
      </c>
      <c r="U514" s="82"/>
    </row>
    <row r="515" spans="2:21">
      <c r="B515" s="75">
        <v>49796</v>
      </c>
      <c r="C515" t="s">
        <v>23</v>
      </c>
      <c r="D515">
        <v>47457.155223000002</v>
      </c>
      <c r="E515">
        <v>63.786498955645101</v>
      </c>
      <c r="F515">
        <v>46.039223</v>
      </c>
      <c r="G515">
        <v>78.845770000000002</v>
      </c>
      <c r="H515">
        <v>775990.44701</v>
      </c>
      <c r="I515">
        <v>1042.9979126478399</v>
      </c>
      <c r="J515">
        <v>1000.02625</v>
      </c>
      <c r="K515">
        <v>1210.5409999999999</v>
      </c>
      <c r="L515">
        <v>161.52483899999999</v>
      </c>
      <c r="M515">
        <v>0.217103278225806</v>
      </c>
      <c r="N515">
        <v>0</v>
      </c>
      <c r="O515">
        <v>36.394027999999999</v>
      </c>
      <c r="P515">
        <v>48296.975039999998</v>
      </c>
      <c r="Q515">
        <v>64.915289032258002</v>
      </c>
      <c r="R515">
        <v>49.027909999999999</v>
      </c>
      <c r="S515">
        <v>80.147896000000003</v>
      </c>
      <c r="T515" s="81" t="s">
        <v>45</v>
      </c>
      <c r="U515" s="82"/>
    </row>
    <row r="516" spans="2:21">
      <c r="B516" s="75">
        <v>49827</v>
      </c>
      <c r="C516" t="s">
        <v>24</v>
      </c>
      <c r="D516">
        <v>0</v>
      </c>
      <c r="E516">
        <v>0</v>
      </c>
      <c r="F516">
        <v>0</v>
      </c>
      <c r="G516">
        <v>0</v>
      </c>
      <c r="H516">
        <v>780801.85756999999</v>
      </c>
      <c r="I516">
        <v>1084.44702440277</v>
      </c>
      <c r="J516">
        <v>1000.0217</v>
      </c>
      <c r="K516">
        <v>1150</v>
      </c>
      <c r="L516">
        <v>18036.372934700001</v>
      </c>
      <c r="M516">
        <v>25.0505179648611</v>
      </c>
      <c r="N516">
        <v>0</v>
      </c>
      <c r="O516">
        <v>313.09537</v>
      </c>
      <c r="P516">
        <v>130174.19693999999</v>
      </c>
      <c r="Q516">
        <v>180.79749575</v>
      </c>
      <c r="R516">
        <v>128.51598999999999</v>
      </c>
      <c r="S516">
        <v>230.80519000000001</v>
      </c>
      <c r="T516" s="81" t="s">
        <v>45</v>
      </c>
      <c r="U516" s="82"/>
    </row>
    <row r="517" spans="2:21">
      <c r="B517" s="75">
        <v>49827</v>
      </c>
      <c r="C517" t="s">
        <v>23</v>
      </c>
      <c r="D517">
        <v>46083.451701999998</v>
      </c>
      <c r="E517">
        <v>64.004794030555502</v>
      </c>
      <c r="F517">
        <v>28.313359999999999</v>
      </c>
      <c r="G517">
        <v>95.330190000000002</v>
      </c>
      <c r="H517">
        <v>749650.13760999998</v>
      </c>
      <c r="I517">
        <v>1041.1807466805501</v>
      </c>
      <c r="J517">
        <v>1000.0203</v>
      </c>
      <c r="K517">
        <v>1149.3960999999999</v>
      </c>
      <c r="L517">
        <v>0</v>
      </c>
      <c r="M517">
        <v>0</v>
      </c>
      <c r="N517">
        <v>0</v>
      </c>
      <c r="O517">
        <v>0</v>
      </c>
      <c r="P517">
        <v>53606.271953000003</v>
      </c>
      <c r="Q517">
        <v>74.453155490277695</v>
      </c>
      <c r="R517">
        <v>52.376984</v>
      </c>
      <c r="S517">
        <v>98.610669999999999</v>
      </c>
      <c r="T517" s="81" t="s">
        <v>45</v>
      </c>
      <c r="U517" s="82"/>
    </row>
    <row r="518" spans="2:21">
      <c r="B518" s="75">
        <v>49857</v>
      </c>
      <c r="C518" t="s">
        <v>24</v>
      </c>
      <c r="D518">
        <v>0</v>
      </c>
      <c r="E518">
        <v>0</v>
      </c>
      <c r="F518">
        <v>0</v>
      </c>
      <c r="G518">
        <v>0</v>
      </c>
      <c r="H518">
        <v>805695.35238000005</v>
      </c>
      <c r="I518">
        <v>1082.9238607258001</v>
      </c>
      <c r="J518">
        <v>1000.1116</v>
      </c>
      <c r="K518">
        <v>1150</v>
      </c>
      <c r="L518">
        <v>0</v>
      </c>
      <c r="M518">
        <v>0</v>
      </c>
      <c r="N518">
        <v>0</v>
      </c>
      <c r="O518">
        <v>0</v>
      </c>
      <c r="P518">
        <v>146299.15904999999</v>
      </c>
      <c r="Q518">
        <v>196.63865463709601</v>
      </c>
      <c r="R518">
        <v>152.66316</v>
      </c>
      <c r="S518">
        <v>244.02565000000001</v>
      </c>
      <c r="T518" s="81" t="s">
        <v>45</v>
      </c>
      <c r="U518" s="82"/>
    </row>
    <row r="519" spans="2:21">
      <c r="B519" s="75">
        <v>49857</v>
      </c>
      <c r="C519" t="s">
        <v>23</v>
      </c>
      <c r="D519">
        <v>52954.600750999998</v>
      </c>
      <c r="E519">
        <v>71.175538643817205</v>
      </c>
      <c r="F519">
        <v>40.935142999999997</v>
      </c>
      <c r="G519">
        <v>97.635509999999996</v>
      </c>
      <c r="H519">
        <v>794273.73109000002</v>
      </c>
      <c r="I519">
        <v>1067.57221920698</v>
      </c>
      <c r="J519">
        <v>1000.4064</v>
      </c>
      <c r="K519">
        <v>1225</v>
      </c>
      <c r="L519">
        <v>0</v>
      </c>
      <c r="M519">
        <v>0</v>
      </c>
      <c r="N519">
        <v>0</v>
      </c>
      <c r="O519">
        <v>0</v>
      </c>
      <c r="P519">
        <v>60912.970795000001</v>
      </c>
      <c r="Q519">
        <v>81.872272573924704</v>
      </c>
      <c r="R519">
        <v>56.784317000000001</v>
      </c>
      <c r="S519">
        <v>101.20116400000001</v>
      </c>
      <c r="T519" s="81" t="s">
        <v>45</v>
      </c>
      <c r="U519" s="82"/>
    </row>
    <row r="520" spans="2:21">
      <c r="B520" s="75">
        <v>49888</v>
      </c>
      <c r="C520" t="s">
        <v>24</v>
      </c>
      <c r="D520">
        <v>0</v>
      </c>
      <c r="E520">
        <v>0</v>
      </c>
      <c r="F520">
        <v>0</v>
      </c>
      <c r="G520">
        <v>0</v>
      </c>
      <c r="H520">
        <v>805761.10707000003</v>
      </c>
      <c r="I520">
        <v>1083.01224068548</v>
      </c>
      <c r="J520">
        <v>1000.2197</v>
      </c>
      <c r="K520">
        <v>1150</v>
      </c>
      <c r="L520">
        <v>0</v>
      </c>
      <c r="M520">
        <v>0</v>
      </c>
      <c r="N520">
        <v>0</v>
      </c>
      <c r="O520">
        <v>0</v>
      </c>
      <c r="P520">
        <v>142431.94031000001</v>
      </c>
      <c r="Q520">
        <v>191.44077998655899</v>
      </c>
      <c r="R520">
        <v>144.23048</v>
      </c>
      <c r="S520">
        <v>240.69775000000001</v>
      </c>
      <c r="T520" s="81" t="s">
        <v>45</v>
      </c>
      <c r="U520" s="82"/>
    </row>
    <row r="521" spans="2:21">
      <c r="B521" s="75">
        <v>49888</v>
      </c>
      <c r="C521" t="s">
        <v>23</v>
      </c>
      <c r="D521">
        <v>56307.930119999997</v>
      </c>
      <c r="E521">
        <v>75.682701774193504</v>
      </c>
      <c r="F521">
        <v>39.93036</v>
      </c>
      <c r="G521">
        <v>94.31259</v>
      </c>
      <c r="H521">
        <v>795357.59632000001</v>
      </c>
      <c r="I521">
        <v>1069.0290273118201</v>
      </c>
      <c r="J521">
        <v>1000.24414</v>
      </c>
      <c r="K521">
        <v>1225</v>
      </c>
      <c r="L521">
        <v>0</v>
      </c>
      <c r="M521">
        <v>0</v>
      </c>
      <c r="N521">
        <v>0</v>
      </c>
      <c r="O521">
        <v>0</v>
      </c>
      <c r="P521">
        <v>63459.972611999998</v>
      </c>
      <c r="Q521">
        <v>85.295662112903202</v>
      </c>
      <c r="R521">
        <v>71.591620000000006</v>
      </c>
      <c r="S521">
        <v>97.901949999999999</v>
      </c>
      <c r="T521" s="81" t="s">
        <v>45</v>
      </c>
      <c r="U521" s="82"/>
    </row>
    <row r="522" spans="2:21">
      <c r="B522" s="75">
        <v>49919</v>
      </c>
      <c r="C522" t="s">
        <v>24</v>
      </c>
      <c r="D522">
        <v>0</v>
      </c>
      <c r="E522">
        <v>0</v>
      </c>
      <c r="F522">
        <v>0</v>
      </c>
      <c r="G522">
        <v>0</v>
      </c>
      <c r="H522">
        <v>784714.73158000002</v>
      </c>
      <c r="I522">
        <v>1089.8815716388799</v>
      </c>
      <c r="J522">
        <v>1000.1826</v>
      </c>
      <c r="K522">
        <v>1150</v>
      </c>
      <c r="L522">
        <v>50.092781000000002</v>
      </c>
      <c r="M522">
        <v>6.9573306944444399E-2</v>
      </c>
      <c r="N522">
        <v>0</v>
      </c>
      <c r="O522">
        <v>24.731468</v>
      </c>
      <c r="P522">
        <v>128034.34776</v>
      </c>
      <c r="Q522">
        <v>177.82548299999999</v>
      </c>
      <c r="R522">
        <v>134.73175000000001</v>
      </c>
      <c r="S522">
        <v>220.64922000000001</v>
      </c>
      <c r="T522" s="81" t="s">
        <v>45</v>
      </c>
      <c r="U522" s="82"/>
    </row>
    <row r="523" spans="2:21">
      <c r="B523" s="75">
        <v>49919</v>
      </c>
      <c r="C523" t="s">
        <v>23</v>
      </c>
      <c r="D523">
        <v>59336.965876000002</v>
      </c>
      <c r="E523">
        <v>82.412452605555501</v>
      </c>
      <c r="F523">
        <v>62.081290000000003</v>
      </c>
      <c r="G523">
        <v>95.455089999999998</v>
      </c>
      <c r="H523">
        <v>765520.9192</v>
      </c>
      <c r="I523">
        <v>1063.2234988888799</v>
      </c>
      <c r="J523">
        <v>1000.1014</v>
      </c>
      <c r="K523">
        <v>1225</v>
      </c>
      <c r="L523">
        <v>0</v>
      </c>
      <c r="M523">
        <v>0</v>
      </c>
      <c r="N523">
        <v>0</v>
      </c>
      <c r="O523">
        <v>0</v>
      </c>
      <c r="P523">
        <v>59909.003575000002</v>
      </c>
      <c r="Q523">
        <v>83.206949409722199</v>
      </c>
      <c r="R523">
        <v>63.723784999999999</v>
      </c>
      <c r="S523">
        <v>96.049790000000002</v>
      </c>
      <c r="T523" s="81" t="s">
        <v>45</v>
      </c>
      <c r="U523" s="82"/>
    </row>
    <row r="524" spans="2:21">
      <c r="B524" s="75">
        <v>49949</v>
      </c>
      <c r="C524" t="s">
        <v>24</v>
      </c>
      <c r="D524">
        <v>0</v>
      </c>
      <c r="E524">
        <v>0</v>
      </c>
      <c r="F524">
        <v>0</v>
      </c>
      <c r="G524">
        <v>0</v>
      </c>
      <c r="H524">
        <v>818764.11522000004</v>
      </c>
      <c r="I524">
        <v>1100.4894021774101</v>
      </c>
      <c r="J524">
        <v>1000.45215</v>
      </c>
      <c r="K524">
        <v>1150</v>
      </c>
      <c r="L524">
        <v>311.17284899999999</v>
      </c>
      <c r="M524">
        <v>0.418243076612903</v>
      </c>
      <c r="N524">
        <v>0</v>
      </c>
      <c r="O524">
        <v>71.111770000000007</v>
      </c>
      <c r="P524">
        <v>124399.94775000001</v>
      </c>
      <c r="Q524">
        <v>167.20423084677401</v>
      </c>
      <c r="R524">
        <v>130.40244999999999</v>
      </c>
      <c r="S524">
        <v>210.1942</v>
      </c>
      <c r="T524" s="81" t="s">
        <v>45</v>
      </c>
      <c r="U524" s="82"/>
    </row>
    <row r="525" spans="2:21">
      <c r="B525" s="75">
        <v>49949</v>
      </c>
      <c r="C525" t="s">
        <v>23</v>
      </c>
      <c r="D525">
        <v>61181.741736000004</v>
      </c>
      <c r="E525">
        <v>82.233523838709601</v>
      </c>
      <c r="F525">
        <v>70.251009999999994</v>
      </c>
      <c r="G525">
        <v>95.400760000000005</v>
      </c>
      <c r="H525">
        <v>778679.31606999994</v>
      </c>
      <c r="I525">
        <v>1046.6119839650501</v>
      </c>
      <c r="J525">
        <v>1000.19434</v>
      </c>
      <c r="K525">
        <v>1211.0784000000001</v>
      </c>
      <c r="L525">
        <v>0</v>
      </c>
      <c r="M525">
        <v>0</v>
      </c>
      <c r="N525">
        <v>0</v>
      </c>
      <c r="O525">
        <v>0</v>
      </c>
      <c r="P525">
        <v>61820.912927999998</v>
      </c>
      <c r="Q525">
        <v>83.092624903225797</v>
      </c>
      <c r="R525">
        <v>71.796394000000006</v>
      </c>
      <c r="S525">
        <v>95.435479999999998</v>
      </c>
      <c r="T525" s="81" t="s">
        <v>45</v>
      </c>
      <c r="U525" s="82"/>
    </row>
    <row r="526" spans="2:21">
      <c r="B526" s="75">
        <v>49980</v>
      </c>
      <c r="C526" t="s">
        <v>24</v>
      </c>
      <c r="D526">
        <v>0</v>
      </c>
      <c r="E526">
        <v>0</v>
      </c>
      <c r="F526">
        <v>0</v>
      </c>
      <c r="G526">
        <v>0</v>
      </c>
      <c r="H526">
        <v>781189.50222000002</v>
      </c>
      <c r="I526">
        <v>1084.9854197499999</v>
      </c>
      <c r="J526">
        <v>1000.04944</v>
      </c>
      <c r="K526">
        <v>1150</v>
      </c>
      <c r="L526">
        <v>0</v>
      </c>
      <c r="M526">
        <v>0</v>
      </c>
      <c r="N526">
        <v>0</v>
      </c>
      <c r="O526">
        <v>0</v>
      </c>
      <c r="P526">
        <v>125330.50916</v>
      </c>
      <c r="Q526">
        <v>174.07015161111099</v>
      </c>
      <c r="R526">
        <v>147.62862999999999</v>
      </c>
      <c r="S526">
        <v>205.09567000000001</v>
      </c>
      <c r="T526" s="81" t="s">
        <v>45</v>
      </c>
      <c r="U526" s="82"/>
    </row>
    <row r="527" spans="2:21">
      <c r="B527" s="75">
        <v>49980</v>
      </c>
      <c r="C527" t="s">
        <v>23</v>
      </c>
      <c r="D527">
        <v>62522.946120000001</v>
      </c>
      <c r="E527">
        <v>86.837425166666605</v>
      </c>
      <c r="F527">
        <v>74.322119999999998</v>
      </c>
      <c r="G527">
        <v>98.730590000000007</v>
      </c>
      <c r="H527">
        <v>759379.41546000005</v>
      </c>
      <c r="I527">
        <v>1054.6936325833301</v>
      </c>
      <c r="J527">
        <v>1000.5757</v>
      </c>
      <c r="K527">
        <v>1225</v>
      </c>
      <c r="L527">
        <v>0</v>
      </c>
      <c r="M527">
        <v>0</v>
      </c>
      <c r="N527">
        <v>0</v>
      </c>
      <c r="O527">
        <v>0</v>
      </c>
      <c r="P527">
        <v>61391.864234000001</v>
      </c>
      <c r="Q527">
        <v>85.266478102777697</v>
      </c>
      <c r="R527">
        <v>74.434989999999999</v>
      </c>
      <c r="S527">
        <v>97.075839999999999</v>
      </c>
      <c r="T527" s="81" t="s">
        <v>45</v>
      </c>
      <c r="U527" s="82"/>
    </row>
    <row r="528" spans="2:21">
      <c r="B528" s="75">
        <v>50010</v>
      </c>
      <c r="C528" t="s">
        <v>24</v>
      </c>
      <c r="D528">
        <v>0</v>
      </c>
      <c r="E528">
        <v>0</v>
      </c>
      <c r="F528">
        <v>0</v>
      </c>
      <c r="G528">
        <v>0</v>
      </c>
      <c r="H528">
        <v>806535.92498000001</v>
      </c>
      <c r="I528">
        <v>1084.05366260752</v>
      </c>
      <c r="J528">
        <v>1000.11194</v>
      </c>
      <c r="K528">
        <v>1150</v>
      </c>
      <c r="L528">
        <v>0</v>
      </c>
      <c r="M528">
        <v>0</v>
      </c>
      <c r="N528">
        <v>0</v>
      </c>
      <c r="O528">
        <v>0</v>
      </c>
      <c r="P528">
        <v>136076.92384999999</v>
      </c>
      <c r="Q528">
        <v>182.89909119623599</v>
      </c>
      <c r="R528">
        <v>158.10544999999999</v>
      </c>
      <c r="S528">
        <v>207.70752999999999</v>
      </c>
      <c r="T528" s="81" t="s">
        <v>45</v>
      </c>
      <c r="U528" s="82"/>
    </row>
    <row r="529" spans="2:21">
      <c r="B529" s="75">
        <v>50010</v>
      </c>
      <c r="C529" t="s">
        <v>23</v>
      </c>
      <c r="D529">
        <v>63227.186446</v>
      </c>
      <c r="E529">
        <v>84.982777481182694</v>
      </c>
      <c r="F529">
        <v>49.574399999999997</v>
      </c>
      <c r="G529">
        <v>104.4187</v>
      </c>
      <c r="H529">
        <v>787887.84958000004</v>
      </c>
      <c r="I529">
        <v>1058.9890451343999</v>
      </c>
      <c r="J529">
        <v>1000.28174</v>
      </c>
      <c r="K529">
        <v>1222.5327</v>
      </c>
      <c r="L529">
        <v>0</v>
      </c>
      <c r="M529">
        <v>0</v>
      </c>
      <c r="N529">
        <v>0</v>
      </c>
      <c r="O529">
        <v>0</v>
      </c>
      <c r="P529">
        <v>67913.879614000005</v>
      </c>
      <c r="Q529">
        <v>91.282096255376302</v>
      </c>
      <c r="R529">
        <v>80.327240000000003</v>
      </c>
      <c r="S529">
        <v>103.48302</v>
      </c>
      <c r="T529" s="81" t="s">
        <v>45</v>
      </c>
      <c r="U529" s="82"/>
    </row>
    <row r="530" spans="2:21">
      <c r="B530" s="75">
        <v>50041</v>
      </c>
      <c r="C530" t="s">
        <v>24</v>
      </c>
      <c r="D530">
        <v>0</v>
      </c>
      <c r="E530">
        <v>0</v>
      </c>
      <c r="F530">
        <v>0</v>
      </c>
      <c r="G530">
        <v>0</v>
      </c>
      <c r="H530">
        <v>807621.60979999998</v>
      </c>
      <c r="I530">
        <v>1085.5129163978399</v>
      </c>
      <c r="J530">
        <v>1000.17554</v>
      </c>
      <c r="K530">
        <v>1150</v>
      </c>
      <c r="L530">
        <v>0</v>
      </c>
      <c r="M530">
        <v>0</v>
      </c>
      <c r="N530">
        <v>0</v>
      </c>
      <c r="O530">
        <v>0</v>
      </c>
      <c r="P530">
        <v>135946.70946000001</v>
      </c>
      <c r="Q530">
        <v>182.724071854838</v>
      </c>
      <c r="R530">
        <v>152.63847000000001</v>
      </c>
      <c r="S530">
        <v>206.10249999999999</v>
      </c>
      <c r="T530" s="81" t="s">
        <v>45</v>
      </c>
      <c r="U530" s="82"/>
    </row>
    <row r="531" spans="2:21">
      <c r="B531" s="75">
        <v>50041</v>
      </c>
      <c r="C531" t="s">
        <v>23</v>
      </c>
      <c r="D531">
        <v>64350.966815</v>
      </c>
      <c r="E531">
        <v>86.493234966397793</v>
      </c>
      <c r="F531">
        <v>49.923454</v>
      </c>
      <c r="G531">
        <v>109.23778</v>
      </c>
      <c r="H531">
        <v>795754.91313999996</v>
      </c>
      <c r="I531">
        <v>1069.56305529569</v>
      </c>
      <c r="J531">
        <v>1000.0022</v>
      </c>
      <c r="K531">
        <v>1225</v>
      </c>
      <c r="L531">
        <v>0</v>
      </c>
      <c r="M531">
        <v>0</v>
      </c>
      <c r="N531">
        <v>0</v>
      </c>
      <c r="O531">
        <v>0</v>
      </c>
      <c r="P531">
        <v>68331.666840999998</v>
      </c>
      <c r="Q531">
        <v>91.843638227150507</v>
      </c>
      <c r="R531">
        <v>77.395359999999997</v>
      </c>
      <c r="S531">
        <v>106.76424</v>
      </c>
      <c r="T531" s="81" t="s">
        <v>45</v>
      </c>
      <c r="U531" s="82"/>
    </row>
    <row r="532" spans="2:21">
      <c r="B532" s="75">
        <v>50072</v>
      </c>
      <c r="C532" t="s">
        <v>24</v>
      </c>
      <c r="D532">
        <v>0</v>
      </c>
      <c r="E532">
        <v>0</v>
      </c>
      <c r="F532">
        <v>0</v>
      </c>
      <c r="G532">
        <v>0</v>
      </c>
      <c r="H532">
        <v>733011.16934999998</v>
      </c>
      <c r="I532">
        <v>1090.7904305803499</v>
      </c>
      <c r="J532">
        <v>1001.00415</v>
      </c>
      <c r="K532">
        <v>1150</v>
      </c>
      <c r="L532">
        <v>0</v>
      </c>
      <c r="M532">
        <v>0</v>
      </c>
      <c r="N532">
        <v>0</v>
      </c>
      <c r="O532">
        <v>0</v>
      </c>
      <c r="P532">
        <v>122300.46768</v>
      </c>
      <c r="Q532">
        <v>181.99474357142799</v>
      </c>
      <c r="R532">
        <v>157.61009999999999</v>
      </c>
      <c r="S532">
        <v>214.76427000000001</v>
      </c>
      <c r="T532" s="81" t="s">
        <v>45</v>
      </c>
      <c r="U532" s="82"/>
    </row>
    <row r="533" spans="2:21">
      <c r="B533" s="75">
        <v>50072</v>
      </c>
      <c r="C533" t="s">
        <v>23</v>
      </c>
      <c r="D533">
        <v>55295.227811999997</v>
      </c>
      <c r="E533">
        <v>82.284565196428503</v>
      </c>
      <c r="F533">
        <v>44.282179999999997</v>
      </c>
      <c r="G533">
        <v>103.62900999999999</v>
      </c>
      <c r="H533">
        <v>710753.85556000005</v>
      </c>
      <c r="I533">
        <v>1057.66942791666</v>
      </c>
      <c r="J533">
        <v>1000.0414</v>
      </c>
      <c r="K533">
        <v>1225</v>
      </c>
      <c r="L533">
        <v>0</v>
      </c>
      <c r="M533">
        <v>0</v>
      </c>
      <c r="N533">
        <v>0</v>
      </c>
      <c r="O533">
        <v>0</v>
      </c>
      <c r="P533">
        <v>60404.086845999998</v>
      </c>
      <c r="Q533">
        <v>89.887033997023806</v>
      </c>
      <c r="R533">
        <v>77.397149999999996</v>
      </c>
      <c r="S533">
        <v>102.97539</v>
      </c>
      <c r="T533" s="81" t="s">
        <v>45</v>
      </c>
      <c r="U533" s="82"/>
    </row>
    <row r="534" spans="2:21">
      <c r="B534" s="75">
        <v>50100</v>
      </c>
      <c r="C534" t="s">
        <v>24</v>
      </c>
      <c r="D534">
        <v>0</v>
      </c>
      <c r="E534">
        <v>0</v>
      </c>
      <c r="F534">
        <v>0</v>
      </c>
      <c r="G534">
        <v>0</v>
      </c>
      <c r="H534">
        <v>814078.48555999994</v>
      </c>
      <c r="I534">
        <v>1094.19151284946</v>
      </c>
      <c r="J534">
        <v>1000.11194</v>
      </c>
      <c r="K534">
        <v>1150</v>
      </c>
      <c r="L534">
        <v>4668.7438161</v>
      </c>
      <c r="M534">
        <v>6.2751933012096703</v>
      </c>
      <c r="N534">
        <v>0</v>
      </c>
      <c r="O534">
        <v>179.84018</v>
      </c>
      <c r="P534">
        <v>128421.74948</v>
      </c>
      <c r="Q534">
        <v>172.609878333333</v>
      </c>
      <c r="R534">
        <v>134.3021</v>
      </c>
      <c r="S534">
        <v>213.39206999999999</v>
      </c>
      <c r="T534" s="81" t="s">
        <v>45</v>
      </c>
      <c r="U534" s="82"/>
    </row>
    <row r="535" spans="2:21">
      <c r="B535" s="75">
        <v>50100</v>
      </c>
      <c r="C535" t="s">
        <v>23</v>
      </c>
      <c r="D535">
        <v>61172.414858999997</v>
      </c>
      <c r="E535">
        <v>82.220987713709604</v>
      </c>
      <c r="F535">
        <v>52.952464999999997</v>
      </c>
      <c r="G535">
        <v>99.278400000000005</v>
      </c>
      <c r="H535">
        <v>785086.91752000002</v>
      </c>
      <c r="I535">
        <v>1055.2243515053699</v>
      </c>
      <c r="J535">
        <v>1000.1539</v>
      </c>
      <c r="K535">
        <v>1225</v>
      </c>
      <c r="L535">
        <v>0</v>
      </c>
      <c r="M535">
        <v>0</v>
      </c>
      <c r="N535">
        <v>0</v>
      </c>
      <c r="O535">
        <v>0</v>
      </c>
      <c r="P535">
        <v>61199.315306999997</v>
      </c>
      <c r="Q535">
        <v>82.257144229838701</v>
      </c>
      <c r="R535">
        <v>53.092503000000001</v>
      </c>
      <c r="S535">
        <v>101.14847</v>
      </c>
      <c r="T535" s="81" t="s">
        <v>45</v>
      </c>
      <c r="U535" s="82"/>
    </row>
    <row r="536" spans="2:21">
      <c r="B536" s="75">
        <v>50131</v>
      </c>
      <c r="C536" t="s">
        <v>24</v>
      </c>
      <c r="D536">
        <v>0</v>
      </c>
      <c r="E536">
        <v>0</v>
      </c>
      <c r="F536">
        <v>0</v>
      </c>
      <c r="G536">
        <v>0</v>
      </c>
      <c r="H536">
        <v>782838.52081999998</v>
      </c>
      <c r="I536">
        <v>1087.2757233611101</v>
      </c>
      <c r="J536">
        <v>1000.5779</v>
      </c>
      <c r="K536">
        <v>1150</v>
      </c>
      <c r="L536">
        <v>43881.651982399999</v>
      </c>
      <c r="M536">
        <v>60.946738864444399</v>
      </c>
      <c r="N536">
        <v>0</v>
      </c>
      <c r="O536">
        <v>296.65910000000002</v>
      </c>
      <c r="P536">
        <v>118404.6609</v>
      </c>
      <c r="Q536">
        <v>164.45091791666599</v>
      </c>
      <c r="R536">
        <v>129.01357999999999</v>
      </c>
      <c r="S536">
        <v>206.14249000000001</v>
      </c>
      <c r="T536" s="81" t="s">
        <v>45</v>
      </c>
      <c r="U536" s="82"/>
    </row>
    <row r="537" spans="2:21">
      <c r="B537" s="75">
        <v>50131</v>
      </c>
      <c r="C537" t="s">
        <v>23</v>
      </c>
      <c r="D537">
        <v>51500.784884000001</v>
      </c>
      <c r="E537">
        <v>71.528867894444403</v>
      </c>
      <c r="F537">
        <v>49.188212999999998</v>
      </c>
      <c r="G537">
        <v>91.661360000000002</v>
      </c>
      <c r="H537">
        <v>755229.70129</v>
      </c>
      <c r="I537">
        <v>1048.93014068055</v>
      </c>
      <c r="J537">
        <v>1000.0049</v>
      </c>
      <c r="K537">
        <v>1225</v>
      </c>
      <c r="L537">
        <v>309.10416070000002</v>
      </c>
      <c r="M537">
        <v>0.42931133430555501</v>
      </c>
      <c r="N537">
        <v>0</v>
      </c>
      <c r="O537">
        <v>52.389705999999997</v>
      </c>
      <c r="P537">
        <v>51847.964464999997</v>
      </c>
      <c r="Q537">
        <v>72.0110617569444</v>
      </c>
      <c r="R537">
        <v>50.61824</v>
      </c>
      <c r="S537">
        <v>94.003659999999996</v>
      </c>
      <c r="T537" s="81" t="s">
        <v>45</v>
      </c>
      <c r="U537" s="82"/>
    </row>
    <row r="538" spans="2:21">
      <c r="B538" s="75">
        <v>50161</v>
      </c>
      <c r="C538" t="s">
        <v>24</v>
      </c>
      <c r="D538">
        <v>0</v>
      </c>
      <c r="E538">
        <v>0</v>
      </c>
      <c r="F538">
        <v>0</v>
      </c>
      <c r="G538">
        <v>0</v>
      </c>
      <c r="H538">
        <v>809173.78673000005</v>
      </c>
      <c r="I538">
        <v>1087.59917571236</v>
      </c>
      <c r="J538">
        <v>1000.4238</v>
      </c>
      <c r="K538">
        <v>1150</v>
      </c>
      <c r="L538">
        <v>1848.5396370000001</v>
      </c>
      <c r="M538">
        <v>2.4845962862903201</v>
      </c>
      <c r="N538">
        <v>0</v>
      </c>
      <c r="O538">
        <v>98.30153</v>
      </c>
      <c r="P538">
        <v>128712.74391</v>
      </c>
      <c r="Q538">
        <v>173.00099987903201</v>
      </c>
      <c r="R538">
        <v>131.46426</v>
      </c>
      <c r="S538">
        <v>211.54695000000001</v>
      </c>
      <c r="T538" s="81" t="s">
        <v>45</v>
      </c>
      <c r="U538" s="82"/>
    </row>
    <row r="539" spans="2:21">
      <c r="B539" s="75">
        <v>50161</v>
      </c>
      <c r="C539" t="s">
        <v>23</v>
      </c>
      <c r="D539">
        <v>47501.642650000002</v>
      </c>
      <c r="E539">
        <v>63.846293884408603</v>
      </c>
      <c r="F539">
        <v>46.858353000000001</v>
      </c>
      <c r="G539">
        <v>80.58175</v>
      </c>
      <c r="H539">
        <v>775637.72863999999</v>
      </c>
      <c r="I539">
        <v>1042.5238288172</v>
      </c>
      <c r="J539">
        <v>1000.00586</v>
      </c>
      <c r="K539">
        <v>1207.2772</v>
      </c>
      <c r="L539">
        <v>99.257717299999996</v>
      </c>
      <c r="M539">
        <v>0.13341091034946201</v>
      </c>
      <c r="N539">
        <v>0</v>
      </c>
      <c r="O539">
        <v>26.779959999999999</v>
      </c>
      <c r="P539">
        <v>48354.372402000001</v>
      </c>
      <c r="Q539">
        <v>64.992436024193495</v>
      </c>
      <c r="R539">
        <v>49.782806000000001</v>
      </c>
      <c r="S539">
        <v>82.013350000000003</v>
      </c>
      <c r="T539" s="81" t="s">
        <v>45</v>
      </c>
      <c r="U539" s="82"/>
    </row>
    <row r="540" spans="2:21">
      <c r="B540" s="75">
        <v>50192</v>
      </c>
      <c r="C540" t="s">
        <v>24</v>
      </c>
      <c r="D540">
        <v>0</v>
      </c>
      <c r="E540">
        <v>0</v>
      </c>
      <c r="F540">
        <v>0</v>
      </c>
      <c r="G540">
        <v>0</v>
      </c>
      <c r="H540">
        <v>780497.58467999997</v>
      </c>
      <c r="I540">
        <v>1084.02442316666</v>
      </c>
      <c r="J540">
        <v>1000.6753</v>
      </c>
      <c r="K540">
        <v>1150</v>
      </c>
      <c r="L540">
        <v>12986.113872399999</v>
      </c>
      <c r="M540">
        <v>18.036269267222199</v>
      </c>
      <c r="N540">
        <v>0</v>
      </c>
      <c r="O540">
        <v>338.25002999999998</v>
      </c>
      <c r="P540">
        <v>131814.82451999999</v>
      </c>
      <c r="Q540">
        <v>183.07614516666601</v>
      </c>
      <c r="R540">
        <v>130.49876</v>
      </c>
      <c r="S540">
        <v>235.20411999999999</v>
      </c>
      <c r="T540" s="81" t="s">
        <v>45</v>
      </c>
      <c r="U540" s="82"/>
    </row>
    <row r="541" spans="2:21">
      <c r="B541" s="75">
        <v>50192</v>
      </c>
      <c r="C541" t="s">
        <v>23</v>
      </c>
      <c r="D541">
        <v>46147.825589</v>
      </c>
      <c r="E541">
        <v>64.094202206944402</v>
      </c>
      <c r="F541">
        <v>28.479229</v>
      </c>
      <c r="G541">
        <v>94.558099999999996</v>
      </c>
      <c r="H541">
        <v>750559.55871000001</v>
      </c>
      <c r="I541">
        <v>1042.4438315416601</v>
      </c>
      <c r="J541">
        <v>1000.0729</v>
      </c>
      <c r="K541">
        <v>1152.7448999999999</v>
      </c>
      <c r="L541">
        <v>0</v>
      </c>
      <c r="M541">
        <v>0</v>
      </c>
      <c r="N541">
        <v>0</v>
      </c>
      <c r="O541">
        <v>0</v>
      </c>
      <c r="P541">
        <v>53975.183331</v>
      </c>
      <c r="Q541">
        <v>74.965532404166595</v>
      </c>
      <c r="R541">
        <v>51.826942000000003</v>
      </c>
      <c r="S541">
        <v>97.293149999999997</v>
      </c>
      <c r="T541" s="81" t="s">
        <v>45</v>
      </c>
      <c r="U541" s="82"/>
    </row>
    <row r="542" spans="2:21">
      <c r="B542" s="75">
        <v>50222</v>
      </c>
      <c r="C542" t="s">
        <v>24</v>
      </c>
      <c r="D542">
        <v>0</v>
      </c>
      <c r="E542">
        <v>0</v>
      </c>
      <c r="F542">
        <v>0</v>
      </c>
      <c r="G542">
        <v>0</v>
      </c>
      <c r="H542">
        <v>805566.72788999998</v>
      </c>
      <c r="I542">
        <v>1082.7509783467699</v>
      </c>
      <c r="J542">
        <v>1000.40576</v>
      </c>
      <c r="K542">
        <v>1150</v>
      </c>
      <c r="L542">
        <v>0</v>
      </c>
      <c r="M542">
        <v>0</v>
      </c>
      <c r="N542">
        <v>0</v>
      </c>
      <c r="O542">
        <v>0</v>
      </c>
      <c r="P542">
        <v>147062.82233</v>
      </c>
      <c r="Q542">
        <v>197.665083776881</v>
      </c>
      <c r="R542">
        <v>153.48749000000001</v>
      </c>
      <c r="S542">
        <v>243.60342</v>
      </c>
      <c r="T542" s="81" t="s">
        <v>45</v>
      </c>
      <c r="U542" s="82"/>
    </row>
    <row r="543" spans="2:21">
      <c r="B543" s="75">
        <v>50222</v>
      </c>
      <c r="C543" t="s">
        <v>23</v>
      </c>
      <c r="D543">
        <v>52954.726613999999</v>
      </c>
      <c r="E543">
        <v>71.175707814516102</v>
      </c>
      <c r="F543">
        <v>40.648426000000001</v>
      </c>
      <c r="G543">
        <v>96.254379999999998</v>
      </c>
      <c r="H543">
        <v>794010.59164</v>
      </c>
      <c r="I543">
        <v>1067.21853715053</v>
      </c>
      <c r="J543">
        <v>1000.08966</v>
      </c>
      <c r="K543">
        <v>1225</v>
      </c>
      <c r="L543">
        <v>0</v>
      </c>
      <c r="M543">
        <v>0</v>
      </c>
      <c r="N543">
        <v>0</v>
      </c>
      <c r="O543">
        <v>0</v>
      </c>
      <c r="P543">
        <v>60886.672428999998</v>
      </c>
      <c r="Q543">
        <v>81.836925307795596</v>
      </c>
      <c r="R543">
        <v>57.324176999999999</v>
      </c>
      <c r="S543">
        <v>99.603660000000005</v>
      </c>
      <c r="T543" s="81" t="s">
        <v>45</v>
      </c>
      <c r="U543" s="82"/>
    </row>
    <row r="544" spans="2:21">
      <c r="B544" s="75">
        <v>50253</v>
      </c>
      <c r="C544" t="s">
        <v>24</v>
      </c>
      <c r="D544">
        <v>0</v>
      </c>
      <c r="E544">
        <v>0</v>
      </c>
      <c r="F544">
        <v>0</v>
      </c>
      <c r="G544">
        <v>0</v>
      </c>
      <c r="H544">
        <v>806121.95785999997</v>
      </c>
      <c r="I544">
        <v>1083.4972551881699</v>
      </c>
      <c r="J544">
        <v>1000.93555</v>
      </c>
      <c r="K544">
        <v>1150</v>
      </c>
      <c r="L544">
        <v>0</v>
      </c>
      <c r="M544">
        <v>0</v>
      </c>
      <c r="N544">
        <v>0</v>
      </c>
      <c r="O544">
        <v>0</v>
      </c>
      <c r="P544">
        <v>142664.05815999999</v>
      </c>
      <c r="Q544">
        <v>191.75276634408601</v>
      </c>
      <c r="R544">
        <v>145.66461000000001</v>
      </c>
      <c r="S544">
        <v>239.33754999999999</v>
      </c>
      <c r="T544" s="81" t="s">
        <v>45</v>
      </c>
      <c r="U544" s="82"/>
    </row>
    <row r="545" spans="2:21">
      <c r="B545" s="75">
        <v>50253</v>
      </c>
      <c r="C545" t="s">
        <v>23</v>
      </c>
      <c r="D545">
        <v>56221.103159999999</v>
      </c>
      <c r="E545">
        <v>75.565998870967704</v>
      </c>
      <c r="F545">
        <v>37.454549999999998</v>
      </c>
      <c r="G545">
        <v>94.499790000000004</v>
      </c>
      <c r="H545">
        <v>795349.69074999995</v>
      </c>
      <c r="I545">
        <v>1069.01840154569</v>
      </c>
      <c r="J545">
        <v>1000.35767</v>
      </c>
      <c r="K545">
        <v>1225</v>
      </c>
      <c r="L545">
        <v>0</v>
      </c>
      <c r="M545">
        <v>0</v>
      </c>
      <c r="N545">
        <v>0</v>
      </c>
      <c r="O545">
        <v>0</v>
      </c>
      <c r="P545">
        <v>63380.888465999997</v>
      </c>
      <c r="Q545">
        <v>85.189366217741906</v>
      </c>
      <c r="R545">
        <v>72.242779999999996</v>
      </c>
      <c r="S545">
        <v>99.163284000000004</v>
      </c>
      <c r="T545" s="81" t="s">
        <v>45</v>
      </c>
      <c r="U545" s="82"/>
    </row>
    <row r="546" spans="2:21">
      <c r="B546" s="75">
        <v>50284</v>
      </c>
      <c r="C546" t="s">
        <v>24</v>
      </c>
      <c r="D546">
        <v>0</v>
      </c>
      <c r="E546">
        <v>0</v>
      </c>
      <c r="F546">
        <v>0</v>
      </c>
      <c r="G546">
        <v>0</v>
      </c>
      <c r="H546">
        <v>785229.39671999996</v>
      </c>
      <c r="I546">
        <v>1090.59638433333</v>
      </c>
      <c r="J546">
        <v>1000.0005</v>
      </c>
      <c r="K546">
        <v>1150</v>
      </c>
      <c r="L546">
        <v>220.24389400000001</v>
      </c>
      <c r="M546">
        <v>0.305894297222222</v>
      </c>
      <c r="N546">
        <v>0</v>
      </c>
      <c r="O546">
        <v>76.979384999999994</v>
      </c>
      <c r="P546">
        <v>128435.29300999999</v>
      </c>
      <c r="Q546">
        <v>178.382351402777</v>
      </c>
      <c r="R546">
        <v>132.89291</v>
      </c>
      <c r="S546">
        <v>223.16066000000001</v>
      </c>
      <c r="T546" s="81" t="s">
        <v>45</v>
      </c>
      <c r="U546" s="82"/>
    </row>
    <row r="547" spans="2:21">
      <c r="B547" s="75">
        <v>50284</v>
      </c>
      <c r="C547" t="s">
        <v>23</v>
      </c>
      <c r="D547">
        <v>59560.952485000002</v>
      </c>
      <c r="E547">
        <v>82.723545118055497</v>
      </c>
      <c r="F547">
        <v>62.602707000000002</v>
      </c>
      <c r="G547">
        <v>94.944900000000004</v>
      </c>
      <c r="H547">
        <v>765511.60661999998</v>
      </c>
      <c r="I547">
        <v>1063.21056475</v>
      </c>
      <c r="J547">
        <v>1000.07465</v>
      </c>
      <c r="K547">
        <v>1225</v>
      </c>
      <c r="L547">
        <v>0</v>
      </c>
      <c r="M547">
        <v>0</v>
      </c>
      <c r="N547">
        <v>0</v>
      </c>
      <c r="O547">
        <v>0</v>
      </c>
      <c r="P547">
        <v>60138.823665999997</v>
      </c>
      <c r="Q547">
        <v>83.526143980555503</v>
      </c>
      <c r="R547">
        <v>64.472740000000002</v>
      </c>
      <c r="S547">
        <v>95.943860000000001</v>
      </c>
      <c r="T547" s="81" t="s">
        <v>45</v>
      </c>
      <c r="U547" s="82"/>
    </row>
    <row r="548" spans="2:21">
      <c r="B548" s="75">
        <v>50314</v>
      </c>
      <c r="C548" t="s">
        <v>24</v>
      </c>
      <c r="D548">
        <v>0</v>
      </c>
      <c r="E548">
        <v>0</v>
      </c>
      <c r="F548">
        <v>0</v>
      </c>
      <c r="G548">
        <v>0</v>
      </c>
      <c r="H548">
        <v>818248.73459000001</v>
      </c>
      <c r="I548">
        <v>1099.7966862768801</v>
      </c>
      <c r="J548">
        <v>1000.1566</v>
      </c>
      <c r="K548">
        <v>1150</v>
      </c>
      <c r="L548">
        <v>292.58050350000002</v>
      </c>
      <c r="M548">
        <v>0.39325336491935398</v>
      </c>
      <c r="N548">
        <v>0</v>
      </c>
      <c r="O548">
        <v>56.005209999999998</v>
      </c>
      <c r="P548">
        <v>124698.95346</v>
      </c>
      <c r="Q548">
        <v>167.606120241935</v>
      </c>
      <c r="R548">
        <v>132.12698</v>
      </c>
      <c r="S548">
        <v>209.37180000000001</v>
      </c>
      <c r="T548" s="81" t="s">
        <v>45</v>
      </c>
      <c r="U548" s="82"/>
    </row>
    <row r="549" spans="2:21">
      <c r="B549" s="75">
        <v>50314</v>
      </c>
      <c r="C549" t="s">
        <v>23</v>
      </c>
      <c r="D549">
        <v>61206.274857999997</v>
      </c>
      <c r="E549">
        <v>82.266498465053701</v>
      </c>
      <c r="F549">
        <v>70.425780000000003</v>
      </c>
      <c r="G549">
        <v>95.639129999999994</v>
      </c>
      <c r="H549">
        <v>778361.96785000002</v>
      </c>
      <c r="I549">
        <v>1046.1854406586001</v>
      </c>
      <c r="J549">
        <v>1000.1605</v>
      </c>
      <c r="K549">
        <v>1198.9844000000001</v>
      </c>
      <c r="L549">
        <v>0</v>
      </c>
      <c r="M549">
        <v>0</v>
      </c>
      <c r="N549">
        <v>0</v>
      </c>
      <c r="O549">
        <v>0</v>
      </c>
      <c r="P549">
        <v>61818.895539999998</v>
      </c>
      <c r="Q549">
        <v>83.089913360214993</v>
      </c>
      <c r="R549">
        <v>71.826930000000004</v>
      </c>
      <c r="S549">
        <v>95.879419999999996</v>
      </c>
      <c r="T549" s="81" t="s">
        <v>45</v>
      </c>
      <c r="U549" s="82"/>
    </row>
    <row r="550" spans="2:21">
      <c r="B550" s="75">
        <v>50345</v>
      </c>
      <c r="C550" t="s">
        <v>24</v>
      </c>
      <c r="D550">
        <v>0</v>
      </c>
      <c r="E550">
        <v>0</v>
      </c>
      <c r="F550">
        <v>0</v>
      </c>
      <c r="G550">
        <v>0</v>
      </c>
      <c r="H550">
        <v>781730.69799999997</v>
      </c>
      <c r="I550">
        <v>1085.7370805555499</v>
      </c>
      <c r="J550">
        <v>1000.0736000000001</v>
      </c>
      <c r="K550">
        <v>1150</v>
      </c>
      <c r="L550">
        <v>3.0675507400000002</v>
      </c>
      <c r="M550">
        <v>4.2604871388888799E-3</v>
      </c>
      <c r="N550">
        <v>0</v>
      </c>
      <c r="O550">
        <v>3.0434800000000002</v>
      </c>
      <c r="P550">
        <v>125922.28621000001</v>
      </c>
      <c r="Q550">
        <v>174.892064180555</v>
      </c>
      <c r="R550">
        <v>146.32429999999999</v>
      </c>
      <c r="S550">
        <v>205.32199</v>
      </c>
      <c r="T550" s="81" t="s">
        <v>45</v>
      </c>
      <c r="U550" s="82"/>
    </row>
    <row r="551" spans="2:21">
      <c r="B551" s="75">
        <v>50345</v>
      </c>
      <c r="C551" t="s">
        <v>23</v>
      </c>
      <c r="D551">
        <v>62826.625386</v>
      </c>
      <c r="E551">
        <v>87.259201924999999</v>
      </c>
      <c r="F551">
        <v>74.785179999999997</v>
      </c>
      <c r="G551">
        <v>99.558139999999995</v>
      </c>
      <c r="H551">
        <v>760181.71799999999</v>
      </c>
      <c r="I551">
        <v>1055.8079416666601</v>
      </c>
      <c r="J551">
        <v>1000.26794</v>
      </c>
      <c r="K551">
        <v>1225</v>
      </c>
      <c r="L551">
        <v>0</v>
      </c>
      <c r="M551">
        <v>0</v>
      </c>
      <c r="N551">
        <v>0</v>
      </c>
      <c r="O551">
        <v>0</v>
      </c>
      <c r="P551">
        <v>61610.802893</v>
      </c>
      <c r="Q551">
        <v>85.570559573611106</v>
      </c>
      <c r="R551">
        <v>74.785179999999997</v>
      </c>
      <c r="S551">
        <v>98.489136000000002</v>
      </c>
      <c r="T551" s="81" t="s">
        <v>45</v>
      </c>
      <c r="U551" s="82"/>
    </row>
    <row r="552" spans="2:21">
      <c r="B552" s="75">
        <v>50375</v>
      </c>
      <c r="C552" t="s">
        <v>24</v>
      </c>
      <c r="D552">
        <v>0</v>
      </c>
      <c r="E552">
        <v>0</v>
      </c>
      <c r="F552">
        <v>0</v>
      </c>
      <c r="G552">
        <v>0</v>
      </c>
      <c r="H552">
        <v>806861.25390999997</v>
      </c>
      <c r="I552">
        <v>1084.4909326747299</v>
      </c>
      <c r="J552">
        <v>1000.1001</v>
      </c>
      <c r="K552">
        <v>1150</v>
      </c>
      <c r="L552">
        <v>0</v>
      </c>
      <c r="M552">
        <v>0</v>
      </c>
      <c r="N552">
        <v>0</v>
      </c>
      <c r="O552">
        <v>0</v>
      </c>
      <c r="P552">
        <v>136743.91164000001</v>
      </c>
      <c r="Q552">
        <v>183.79558016128999</v>
      </c>
      <c r="R552">
        <v>156.99171000000001</v>
      </c>
      <c r="S552">
        <v>209.2088</v>
      </c>
      <c r="T552" s="81" t="s">
        <v>45</v>
      </c>
      <c r="U552" s="82"/>
    </row>
    <row r="553" spans="2:21">
      <c r="B553" s="75">
        <v>50375</v>
      </c>
      <c r="C553" t="s">
        <v>23</v>
      </c>
      <c r="D553">
        <v>63267.567607999998</v>
      </c>
      <c r="E553">
        <v>85.037053236559103</v>
      </c>
      <c r="F553">
        <v>49.737293000000001</v>
      </c>
      <c r="G553">
        <v>103.75279999999999</v>
      </c>
      <c r="H553">
        <v>787175.37396999996</v>
      </c>
      <c r="I553">
        <v>1058.0314166263399</v>
      </c>
      <c r="J553">
        <v>1000.3312</v>
      </c>
      <c r="K553">
        <v>1225</v>
      </c>
      <c r="L553">
        <v>0</v>
      </c>
      <c r="M553">
        <v>0</v>
      </c>
      <c r="N553">
        <v>0</v>
      </c>
      <c r="O553">
        <v>0</v>
      </c>
      <c r="P553">
        <v>67935.046390000003</v>
      </c>
      <c r="Q553">
        <v>91.310546223118195</v>
      </c>
      <c r="R553">
        <v>80.06474</v>
      </c>
      <c r="S553">
        <v>102.188774</v>
      </c>
      <c r="T553" s="81" t="s">
        <v>45</v>
      </c>
      <c r="U553" s="82"/>
    </row>
    <row r="554" spans="2:21">
      <c r="B554" s="75">
        <v>50406</v>
      </c>
      <c r="C554" t="s">
        <v>24</v>
      </c>
      <c r="D554">
        <v>0</v>
      </c>
      <c r="E554">
        <v>0</v>
      </c>
      <c r="F554">
        <v>0</v>
      </c>
      <c r="G554">
        <v>0</v>
      </c>
      <c r="H554">
        <v>807570.24904999998</v>
      </c>
      <c r="I554">
        <v>1085.44388313172</v>
      </c>
      <c r="J554">
        <v>1000.204</v>
      </c>
      <c r="K554">
        <v>1150</v>
      </c>
      <c r="L554">
        <v>0</v>
      </c>
      <c r="M554">
        <v>0</v>
      </c>
      <c r="N554">
        <v>0</v>
      </c>
      <c r="O554">
        <v>0</v>
      </c>
      <c r="P554">
        <v>136348.32472</v>
      </c>
      <c r="Q554">
        <v>183.263877311827</v>
      </c>
      <c r="R554">
        <v>154.11252999999999</v>
      </c>
      <c r="S554">
        <v>208.09904</v>
      </c>
      <c r="T554" s="81" t="s">
        <v>45</v>
      </c>
      <c r="U554" s="82"/>
    </row>
    <row r="555" spans="2:21">
      <c r="B555" s="75">
        <v>50406</v>
      </c>
      <c r="C555" t="s">
        <v>23</v>
      </c>
      <c r="D555">
        <v>64693.394232999999</v>
      </c>
      <c r="E555">
        <v>86.9534868723118</v>
      </c>
      <c r="F555">
        <v>49.981940000000002</v>
      </c>
      <c r="G555">
        <v>109.25436999999999</v>
      </c>
      <c r="H555">
        <v>795360.20878999995</v>
      </c>
      <c r="I555">
        <v>1069.0325386962299</v>
      </c>
      <c r="J555">
        <v>1000.37964</v>
      </c>
      <c r="K555">
        <v>1225</v>
      </c>
      <c r="L555">
        <v>0</v>
      </c>
      <c r="M555">
        <v>0</v>
      </c>
      <c r="N555">
        <v>0</v>
      </c>
      <c r="O555">
        <v>0</v>
      </c>
      <c r="P555">
        <v>68400.224042000002</v>
      </c>
      <c r="Q555">
        <v>91.935785002688107</v>
      </c>
      <c r="R555">
        <v>78.037620000000004</v>
      </c>
      <c r="S555">
        <v>106.289</v>
      </c>
      <c r="T555" s="81" t="s">
        <v>45</v>
      </c>
      <c r="U555" s="82"/>
    </row>
    <row r="556" spans="2:21">
      <c r="B556" s="75">
        <v>50437</v>
      </c>
      <c r="C556" t="s">
        <v>24</v>
      </c>
      <c r="D556">
        <v>0</v>
      </c>
      <c r="E556">
        <v>0</v>
      </c>
      <c r="F556">
        <v>0</v>
      </c>
      <c r="G556">
        <v>0</v>
      </c>
      <c r="H556">
        <v>733114.22481000004</v>
      </c>
      <c r="I556">
        <v>1090.9437869196399</v>
      </c>
      <c r="J556">
        <v>1000.2742</v>
      </c>
      <c r="K556">
        <v>1150</v>
      </c>
      <c r="L556">
        <v>0</v>
      </c>
      <c r="M556">
        <v>0</v>
      </c>
      <c r="N556">
        <v>0</v>
      </c>
      <c r="O556">
        <v>0</v>
      </c>
      <c r="P556">
        <v>122697.31471999999</v>
      </c>
      <c r="Q556">
        <v>182.58528976190399</v>
      </c>
      <c r="R556">
        <v>157.30823000000001</v>
      </c>
      <c r="S556">
        <v>215.20271</v>
      </c>
      <c r="T556" s="81" t="s">
        <v>45</v>
      </c>
      <c r="U556" s="82"/>
    </row>
    <row r="557" spans="2:21">
      <c r="B557" s="75">
        <v>50437</v>
      </c>
      <c r="C557" t="s">
        <v>23</v>
      </c>
      <c r="D557">
        <v>55219.775027000003</v>
      </c>
      <c r="E557">
        <v>82.172284266369005</v>
      </c>
      <c r="F557">
        <v>45.291663999999997</v>
      </c>
      <c r="G557">
        <v>103.25620000000001</v>
      </c>
      <c r="H557">
        <v>710622.57478000002</v>
      </c>
      <c r="I557">
        <v>1057.47406961309</v>
      </c>
      <c r="J557">
        <v>1000.0925</v>
      </c>
      <c r="K557">
        <v>1225</v>
      </c>
      <c r="L557">
        <v>0</v>
      </c>
      <c r="M557">
        <v>0</v>
      </c>
      <c r="N557">
        <v>0</v>
      </c>
      <c r="O557">
        <v>0</v>
      </c>
      <c r="P557">
        <v>60342.069665000003</v>
      </c>
      <c r="Q557">
        <v>89.794746525297597</v>
      </c>
      <c r="R557">
        <v>77.131150000000005</v>
      </c>
      <c r="S557">
        <v>102.34538999999999</v>
      </c>
      <c r="T557" s="81" t="s">
        <v>45</v>
      </c>
      <c r="U557" s="82"/>
    </row>
    <row r="558" spans="2:21">
      <c r="B558" s="75">
        <v>50465</v>
      </c>
      <c r="C558" t="s">
        <v>24</v>
      </c>
      <c r="D558">
        <v>0</v>
      </c>
      <c r="E558">
        <v>0</v>
      </c>
      <c r="F558">
        <v>0</v>
      </c>
      <c r="G558">
        <v>0</v>
      </c>
      <c r="H558">
        <v>814062.74627999996</v>
      </c>
      <c r="I558">
        <v>1094.1703579032201</v>
      </c>
      <c r="J558">
        <v>1000.2157999999999</v>
      </c>
      <c r="K558">
        <v>1150</v>
      </c>
      <c r="L558">
        <v>6049.2679525399999</v>
      </c>
      <c r="M558">
        <v>8.1307364953494599</v>
      </c>
      <c r="N558">
        <v>0</v>
      </c>
      <c r="O558">
        <v>182.16256999999999</v>
      </c>
      <c r="P558">
        <v>128965.82417000001</v>
      </c>
      <c r="Q558">
        <v>173.34116151881699</v>
      </c>
      <c r="R558">
        <v>136.18647999999999</v>
      </c>
      <c r="S558">
        <v>213.63471999999999</v>
      </c>
      <c r="T558" s="81" t="s">
        <v>45</v>
      </c>
      <c r="U558" s="82"/>
    </row>
    <row r="559" spans="2:21">
      <c r="B559" s="75">
        <v>50465</v>
      </c>
      <c r="C559" t="s">
        <v>23</v>
      </c>
      <c r="D559">
        <v>62245.200107999997</v>
      </c>
      <c r="E559">
        <v>83.662903370967697</v>
      </c>
      <c r="F559">
        <v>53.025962999999997</v>
      </c>
      <c r="G559">
        <v>100.47023</v>
      </c>
      <c r="H559">
        <v>785403.86861999996</v>
      </c>
      <c r="I559">
        <v>1055.6503610483801</v>
      </c>
      <c r="J559">
        <v>1000.1707</v>
      </c>
      <c r="K559">
        <v>1225</v>
      </c>
      <c r="L559">
        <v>0.74940110000000004</v>
      </c>
      <c r="M559">
        <v>1.00725954301075E-3</v>
      </c>
      <c r="N559">
        <v>0</v>
      </c>
      <c r="O559">
        <v>0.74940110000000004</v>
      </c>
      <c r="P559">
        <v>62289.725423000004</v>
      </c>
      <c r="Q559">
        <v>83.722749224462305</v>
      </c>
      <c r="R559">
        <v>54.642803000000001</v>
      </c>
      <c r="S559">
        <v>101.5346</v>
      </c>
      <c r="T559" s="81" t="s">
        <v>45</v>
      </c>
      <c r="U559" s="82"/>
    </row>
    <row r="560" spans="2:21">
      <c r="B560" s="75">
        <v>50496</v>
      </c>
      <c r="C560" t="s">
        <v>24</v>
      </c>
      <c r="D560">
        <v>0</v>
      </c>
      <c r="E560">
        <v>0</v>
      </c>
      <c r="F560">
        <v>0</v>
      </c>
      <c r="G560">
        <v>0</v>
      </c>
      <c r="H560">
        <v>783002.74935000006</v>
      </c>
      <c r="I560">
        <v>1087.5038185416599</v>
      </c>
      <c r="J560">
        <v>1000.0538299999999</v>
      </c>
      <c r="K560">
        <v>1150</v>
      </c>
      <c r="L560">
        <v>37175.623352360002</v>
      </c>
      <c r="M560">
        <v>51.632810211611101</v>
      </c>
      <c r="N560">
        <v>0</v>
      </c>
      <c r="O560">
        <v>310.99734000000001</v>
      </c>
      <c r="P560">
        <v>119476.57491</v>
      </c>
      <c r="Q560">
        <v>165.93968737500001</v>
      </c>
      <c r="R560">
        <v>130.70128</v>
      </c>
      <c r="S560">
        <v>208.48652999999999</v>
      </c>
      <c r="T560" s="81" t="s">
        <v>45</v>
      </c>
      <c r="U560" s="82"/>
    </row>
    <row r="561" spans="2:21">
      <c r="B561" s="75">
        <v>50496</v>
      </c>
      <c r="C561" t="s">
        <v>23</v>
      </c>
      <c r="D561">
        <v>55059.166018000004</v>
      </c>
      <c r="E561">
        <v>76.471063913888798</v>
      </c>
      <c r="F561">
        <v>50.178314</v>
      </c>
      <c r="G561">
        <v>95.490425000000002</v>
      </c>
      <c r="H561">
        <v>755221.83797999995</v>
      </c>
      <c r="I561">
        <v>1048.9192194166601</v>
      </c>
      <c r="J561">
        <v>1000.02124</v>
      </c>
      <c r="K561">
        <v>1225</v>
      </c>
      <c r="L561">
        <v>0</v>
      </c>
      <c r="M561">
        <v>0</v>
      </c>
      <c r="N561">
        <v>0</v>
      </c>
      <c r="O561">
        <v>0</v>
      </c>
      <c r="P561">
        <v>55382.701975000004</v>
      </c>
      <c r="Q561">
        <v>76.9204194097222</v>
      </c>
      <c r="R561">
        <v>51.41957</v>
      </c>
      <c r="S561">
        <v>97.558260000000004</v>
      </c>
      <c r="T561" s="81" t="s">
        <v>45</v>
      </c>
      <c r="U561" s="82"/>
    </row>
    <row r="562" spans="2:21">
      <c r="B562" s="75">
        <v>50526</v>
      </c>
      <c r="C562" t="s">
        <v>24</v>
      </c>
      <c r="D562">
        <v>0</v>
      </c>
      <c r="E562">
        <v>0</v>
      </c>
      <c r="F562">
        <v>0</v>
      </c>
      <c r="G562">
        <v>0</v>
      </c>
      <c r="H562">
        <v>809502.63957</v>
      </c>
      <c r="I562">
        <v>1088.04118221774</v>
      </c>
      <c r="J562">
        <v>1000.04956</v>
      </c>
      <c r="K562">
        <v>1150</v>
      </c>
      <c r="L562">
        <v>676.69639370000004</v>
      </c>
      <c r="M562">
        <v>0.90953816357526795</v>
      </c>
      <c r="N562">
        <v>0</v>
      </c>
      <c r="O562">
        <v>142.46591000000001</v>
      </c>
      <c r="P562">
        <v>129821.19579</v>
      </c>
      <c r="Q562">
        <v>174.49085455645101</v>
      </c>
      <c r="R562">
        <v>132.82837000000001</v>
      </c>
      <c r="S562">
        <v>214.94896</v>
      </c>
      <c r="T562" s="81" t="s">
        <v>45</v>
      </c>
      <c r="U562" s="82"/>
    </row>
    <row r="563" spans="2:21">
      <c r="B563" s="75">
        <v>50526</v>
      </c>
      <c r="C563" t="s">
        <v>23</v>
      </c>
      <c r="D563">
        <v>47706.466622</v>
      </c>
      <c r="E563">
        <v>64.121594922043002</v>
      </c>
      <c r="F563">
        <v>46.292529999999999</v>
      </c>
      <c r="G563">
        <v>84.26294</v>
      </c>
      <c r="H563">
        <v>776265.88399</v>
      </c>
      <c r="I563">
        <v>1043.36812364247</v>
      </c>
      <c r="J563">
        <v>1000.0762</v>
      </c>
      <c r="K563">
        <v>1225</v>
      </c>
      <c r="L563">
        <v>106.30634360000001</v>
      </c>
      <c r="M563">
        <v>0.142884870430107</v>
      </c>
      <c r="N563">
        <v>0</v>
      </c>
      <c r="O563">
        <v>43.787903</v>
      </c>
      <c r="P563">
        <v>48613.169383</v>
      </c>
      <c r="Q563">
        <v>65.340281428763404</v>
      </c>
      <c r="R563">
        <v>49.927596999999999</v>
      </c>
      <c r="S563">
        <v>84.447519999999997</v>
      </c>
      <c r="T563" s="81" t="s">
        <v>45</v>
      </c>
      <c r="U563" s="82"/>
    </row>
    <row r="564" spans="2:21">
      <c r="B564" s="75">
        <v>50557</v>
      </c>
      <c r="C564" t="s">
        <v>24</v>
      </c>
      <c r="D564">
        <v>0</v>
      </c>
      <c r="E564">
        <v>0</v>
      </c>
      <c r="F564">
        <v>0</v>
      </c>
      <c r="G564">
        <v>0</v>
      </c>
      <c r="H564">
        <v>781305.16599999997</v>
      </c>
      <c r="I564">
        <v>1085.14606388888</v>
      </c>
      <c r="J564">
        <v>1000.271</v>
      </c>
      <c r="K564">
        <v>1150</v>
      </c>
      <c r="L564">
        <v>12907.885372500001</v>
      </c>
      <c r="M564">
        <v>17.9276185729166</v>
      </c>
      <c r="N564">
        <v>0</v>
      </c>
      <c r="O564">
        <v>324.52663999999999</v>
      </c>
      <c r="P564">
        <v>132697.82329</v>
      </c>
      <c r="Q564">
        <v>184.30253234722201</v>
      </c>
      <c r="R564">
        <v>131.27357000000001</v>
      </c>
      <c r="S564">
        <v>234.59790000000001</v>
      </c>
      <c r="T564" s="81" t="s">
        <v>45</v>
      </c>
      <c r="U564" s="82"/>
    </row>
    <row r="565" spans="2:21">
      <c r="B565" s="75">
        <v>50557</v>
      </c>
      <c r="C565" t="s">
        <v>23</v>
      </c>
      <c r="D565">
        <v>46434.003941000003</v>
      </c>
      <c r="E565">
        <v>64.4916721402777</v>
      </c>
      <c r="F565">
        <v>27.857382000000001</v>
      </c>
      <c r="G565">
        <v>93.524185000000003</v>
      </c>
      <c r="H565">
        <v>750268.29784000001</v>
      </c>
      <c r="I565">
        <v>1042.03930255555</v>
      </c>
      <c r="J565">
        <v>1000.18414</v>
      </c>
      <c r="K565">
        <v>1162.7532000000001</v>
      </c>
      <c r="L565">
        <v>0</v>
      </c>
      <c r="M565">
        <v>0</v>
      </c>
      <c r="N565">
        <v>0</v>
      </c>
      <c r="O565">
        <v>0</v>
      </c>
      <c r="P565">
        <v>54253.331550000003</v>
      </c>
      <c r="Q565">
        <v>75.351849375</v>
      </c>
      <c r="R565">
        <v>51.814746999999997</v>
      </c>
      <c r="S565">
        <v>97.113659999999996</v>
      </c>
      <c r="T565" s="81" t="s">
        <v>45</v>
      </c>
      <c r="U565" s="82"/>
    </row>
    <row r="566" spans="2:21">
      <c r="B566" s="75">
        <v>50587</v>
      </c>
      <c r="C566" t="s">
        <v>24</v>
      </c>
      <c r="D566">
        <v>0</v>
      </c>
      <c r="E566">
        <v>0</v>
      </c>
      <c r="F566">
        <v>0</v>
      </c>
      <c r="G566">
        <v>0</v>
      </c>
      <c r="H566">
        <v>806116.23927999998</v>
      </c>
      <c r="I566">
        <v>1083.4895689247301</v>
      </c>
      <c r="J566">
        <v>1000.9995</v>
      </c>
      <c r="K566">
        <v>1150</v>
      </c>
      <c r="L566">
        <v>0</v>
      </c>
      <c r="M566">
        <v>0</v>
      </c>
      <c r="N566">
        <v>0</v>
      </c>
      <c r="O566">
        <v>0</v>
      </c>
      <c r="P566">
        <v>147620.71445</v>
      </c>
      <c r="Q566">
        <v>198.414938776881</v>
      </c>
      <c r="R566">
        <v>154.96957</v>
      </c>
      <c r="S566">
        <v>249.21770000000001</v>
      </c>
      <c r="T566" s="81" t="s">
        <v>45</v>
      </c>
      <c r="U566" s="82"/>
    </row>
    <row r="567" spans="2:21">
      <c r="B567" s="75">
        <v>50587</v>
      </c>
      <c r="C567" t="s">
        <v>23</v>
      </c>
      <c r="D567">
        <v>53203.474267999998</v>
      </c>
      <c r="E567">
        <v>71.510046059139697</v>
      </c>
      <c r="F567">
        <v>40.780406999999997</v>
      </c>
      <c r="G567">
        <v>96.801029999999997</v>
      </c>
      <c r="H567">
        <v>794419.53238999995</v>
      </c>
      <c r="I567">
        <v>1067.76818869623</v>
      </c>
      <c r="J567">
        <v>1000.4914</v>
      </c>
      <c r="K567">
        <v>1225</v>
      </c>
      <c r="L567">
        <v>0</v>
      </c>
      <c r="M567">
        <v>0</v>
      </c>
      <c r="N567">
        <v>0</v>
      </c>
      <c r="O567">
        <v>0</v>
      </c>
      <c r="P567">
        <v>60842.727565000001</v>
      </c>
      <c r="Q567">
        <v>81.777859630376298</v>
      </c>
      <c r="R567">
        <v>56.18994</v>
      </c>
      <c r="S567">
        <v>100.22283</v>
      </c>
      <c r="T567" s="81" t="s">
        <v>45</v>
      </c>
      <c r="U567" s="82"/>
    </row>
    <row r="568" spans="2:21">
      <c r="B568" s="75">
        <v>50618</v>
      </c>
      <c r="C568" t="s">
        <v>24</v>
      </c>
      <c r="D568">
        <v>0</v>
      </c>
      <c r="E568">
        <v>0</v>
      </c>
      <c r="F568">
        <v>0</v>
      </c>
      <c r="G568">
        <v>0</v>
      </c>
      <c r="H568">
        <v>807015.20372999995</v>
      </c>
      <c r="I568">
        <v>1084.6978544758001</v>
      </c>
      <c r="J568">
        <v>1000.08484</v>
      </c>
      <c r="K568">
        <v>1150</v>
      </c>
      <c r="L568">
        <v>0</v>
      </c>
      <c r="M568">
        <v>0</v>
      </c>
      <c r="N568">
        <v>0</v>
      </c>
      <c r="O568">
        <v>0</v>
      </c>
      <c r="P568">
        <v>143327.98121</v>
      </c>
      <c r="Q568">
        <v>192.64513603494601</v>
      </c>
      <c r="R568">
        <v>145.77529999999999</v>
      </c>
      <c r="S568">
        <v>239.24634</v>
      </c>
      <c r="T568" s="81" t="s">
        <v>45</v>
      </c>
      <c r="U568" s="82"/>
    </row>
    <row r="569" spans="2:21">
      <c r="B569" s="75">
        <v>50618</v>
      </c>
      <c r="C569" t="s">
        <v>23</v>
      </c>
      <c r="D569">
        <v>56036.421041000001</v>
      </c>
      <c r="E569">
        <v>75.317770216397804</v>
      </c>
      <c r="F569">
        <v>37.779167000000001</v>
      </c>
      <c r="G569">
        <v>95.189610000000002</v>
      </c>
      <c r="H569">
        <v>795208.13792999997</v>
      </c>
      <c r="I569">
        <v>1068.8281423790299</v>
      </c>
      <c r="J569">
        <v>1000.20715</v>
      </c>
      <c r="K569">
        <v>1225</v>
      </c>
      <c r="L569">
        <v>0</v>
      </c>
      <c r="M569">
        <v>0</v>
      </c>
      <c r="N569">
        <v>0</v>
      </c>
      <c r="O569">
        <v>0</v>
      </c>
      <c r="P569">
        <v>63495.783326999997</v>
      </c>
      <c r="Q569">
        <v>85.343794794354807</v>
      </c>
      <c r="R569">
        <v>72.029740000000004</v>
      </c>
      <c r="S569">
        <v>100.285286</v>
      </c>
      <c r="T569" s="81" t="s">
        <v>45</v>
      </c>
      <c r="U569" s="82"/>
    </row>
    <row r="570" spans="2:21">
      <c r="B570" s="75">
        <v>50649</v>
      </c>
      <c r="C570" t="s">
        <v>24</v>
      </c>
      <c r="D570">
        <v>0</v>
      </c>
      <c r="E570">
        <v>0</v>
      </c>
      <c r="F570">
        <v>0</v>
      </c>
      <c r="G570">
        <v>0</v>
      </c>
      <c r="H570">
        <v>785819.00014000002</v>
      </c>
      <c r="I570">
        <v>1091.4152779722201</v>
      </c>
      <c r="J570">
        <v>1000.0874</v>
      </c>
      <c r="K570">
        <v>1150</v>
      </c>
      <c r="L570">
        <v>263.125246</v>
      </c>
      <c r="M570">
        <v>0.36545173055555502</v>
      </c>
      <c r="N570">
        <v>0</v>
      </c>
      <c r="O570">
        <v>82.402789999999996</v>
      </c>
      <c r="P570">
        <v>128615.45234</v>
      </c>
      <c r="Q570">
        <v>178.63257269444401</v>
      </c>
      <c r="R570">
        <v>133.06532000000001</v>
      </c>
      <c r="S570">
        <v>223.0932</v>
      </c>
      <c r="T570" s="81" t="s">
        <v>45</v>
      </c>
      <c r="U570" s="82"/>
    </row>
    <row r="571" spans="2:21">
      <c r="B571" s="75">
        <v>50649</v>
      </c>
      <c r="C571" t="s">
        <v>23</v>
      </c>
      <c r="D571">
        <v>59882.781208</v>
      </c>
      <c r="E571">
        <v>83.170529455555496</v>
      </c>
      <c r="F571">
        <v>68.878339999999994</v>
      </c>
      <c r="G571">
        <v>93.939099999999996</v>
      </c>
      <c r="H571">
        <v>765209.33132999996</v>
      </c>
      <c r="I571">
        <v>1062.7907379583301</v>
      </c>
      <c r="J571">
        <v>1000.2083</v>
      </c>
      <c r="K571">
        <v>1225</v>
      </c>
      <c r="L571">
        <v>0</v>
      </c>
      <c r="M571">
        <v>0</v>
      </c>
      <c r="N571">
        <v>0</v>
      </c>
      <c r="O571">
        <v>0</v>
      </c>
      <c r="P571">
        <v>60448.677687000003</v>
      </c>
      <c r="Q571">
        <v>83.956496787500001</v>
      </c>
      <c r="R571">
        <v>70.386420000000001</v>
      </c>
      <c r="S571">
        <v>95.564660000000003</v>
      </c>
      <c r="T571" s="81" t="s">
        <v>45</v>
      </c>
      <c r="U571" s="82"/>
    </row>
    <row r="572" spans="2:21">
      <c r="B572" s="75">
        <v>50679</v>
      </c>
      <c r="C572" t="s">
        <v>24</v>
      </c>
      <c r="D572">
        <v>0</v>
      </c>
      <c r="E572">
        <v>0</v>
      </c>
      <c r="F572">
        <v>0</v>
      </c>
      <c r="G572">
        <v>0</v>
      </c>
      <c r="H572">
        <v>817880.5368</v>
      </c>
      <c r="I572">
        <v>1099.3017967741901</v>
      </c>
      <c r="J572">
        <v>1000.09265</v>
      </c>
      <c r="K572">
        <v>1150</v>
      </c>
      <c r="L572">
        <v>552.81617740000002</v>
      </c>
      <c r="M572">
        <v>0.74303249650537595</v>
      </c>
      <c r="N572">
        <v>0</v>
      </c>
      <c r="O572">
        <v>76.491410000000002</v>
      </c>
      <c r="P572">
        <v>124981.59965</v>
      </c>
      <c r="Q572">
        <v>167.98602103494599</v>
      </c>
      <c r="R572">
        <v>132.97327000000001</v>
      </c>
      <c r="S572">
        <v>209.61832000000001</v>
      </c>
      <c r="T572" s="81" t="s">
        <v>45</v>
      </c>
      <c r="U572" s="82"/>
    </row>
    <row r="573" spans="2:21">
      <c r="B573" s="75">
        <v>50679</v>
      </c>
      <c r="C573" t="s">
        <v>23</v>
      </c>
      <c r="D573">
        <v>61293.868391000004</v>
      </c>
      <c r="E573">
        <v>82.384231708333303</v>
      </c>
      <c r="F573">
        <v>71.015469999999993</v>
      </c>
      <c r="G573">
        <v>95.142690000000002</v>
      </c>
      <c r="H573">
        <v>778210.87031999999</v>
      </c>
      <c r="I573">
        <v>1045.9823525806401</v>
      </c>
      <c r="J573">
        <v>1000.3578</v>
      </c>
      <c r="K573">
        <v>1197.6024</v>
      </c>
      <c r="L573">
        <v>0</v>
      </c>
      <c r="M573">
        <v>0</v>
      </c>
      <c r="N573">
        <v>0</v>
      </c>
      <c r="O573">
        <v>0</v>
      </c>
      <c r="P573">
        <v>61895.132702000003</v>
      </c>
      <c r="Q573">
        <v>83.192382663978407</v>
      </c>
      <c r="R573">
        <v>72.592060000000004</v>
      </c>
      <c r="S573">
        <v>95.469825999999998</v>
      </c>
      <c r="T573" s="81" t="s">
        <v>45</v>
      </c>
      <c r="U573" s="82"/>
    </row>
    <row r="574" spans="2:21">
      <c r="B574" s="75">
        <v>50710</v>
      </c>
      <c r="C574" t="s">
        <v>24</v>
      </c>
      <c r="D574">
        <v>0</v>
      </c>
      <c r="E574">
        <v>0</v>
      </c>
      <c r="F574">
        <v>0</v>
      </c>
      <c r="G574">
        <v>0</v>
      </c>
      <c r="H574">
        <v>781719.10981000005</v>
      </c>
      <c r="I574">
        <v>1085.7209858472199</v>
      </c>
      <c r="J574">
        <v>1000.30994</v>
      </c>
      <c r="K574">
        <v>1150</v>
      </c>
      <c r="L574">
        <v>0</v>
      </c>
      <c r="M574">
        <v>0</v>
      </c>
      <c r="N574">
        <v>0</v>
      </c>
      <c r="O574">
        <v>0</v>
      </c>
      <c r="P574">
        <v>127228.08584</v>
      </c>
      <c r="Q574">
        <v>176.70567477777701</v>
      </c>
      <c r="R574">
        <v>149.88611</v>
      </c>
      <c r="S574">
        <v>206.16962000000001</v>
      </c>
      <c r="T574" s="81" t="s">
        <v>45</v>
      </c>
      <c r="U574" s="82"/>
    </row>
    <row r="575" spans="2:21">
      <c r="B575" s="75">
        <v>50710</v>
      </c>
      <c r="C575" t="s">
        <v>23</v>
      </c>
      <c r="D575">
        <v>63264.364446</v>
      </c>
      <c r="E575">
        <v>87.867172841666601</v>
      </c>
      <c r="F575">
        <v>75.258679999999998</v>
      </c>
      <c r="G575">
        <v>100.85652</v>
      </c>
      <c r="H575">
        <v>760373.53561999998</v>
      </c>
      <c r="I575">
        <v>1056.07435502777</v>
      </c>
      <c r="J575">
        <v>1000.12695</v>
      </c>
      <c r="K575">
        <v>1225</v>
      </c>
      <c r="L575">
        <v>0</v>
      </c>
      <c r="M575">
        <v>0</v>
      </c>
      <c r="N575">
        <v>0</v>
      </c>
      <c r="O575">
        <v>0</v>
      </c>
      <c r="P575">
        <v>61986.893625999997</v>
      </c>
      <c r="Q575">
        <v>86.0929078138888</v>
      </c>
      <c r="R575">
        <v>75.258679999999998</v>
      </c>
      <c r="S575">
        <v>99.362526000000003</v>
      </c>
      <c r="T575" s="81" t="s">
        <v>45</v>
      </c>
      <c r="U575" s="82"/>
    </row>
    <row r="576" spans="2:21">
      <c r="B576" s="75">
        <v>50740</v>
      </c>
      <c r="C576" t="s">
        <v>24</v>
      </c>
      <c r="D576">
        <v>0</v>
      </c>
      <c r="E576">
        <v>0</v>
      </c>
      <c r="F576">
        <v>0</v>
      </c>
      <c r="G576">
        <v>0</v>
      </c>
      <c r="H576">
        <v>806134.67463999998</v>
      </c>
      <c r="I576">
        <v>1083.5143476344001</v>
      </c>
      <c r="J576">
        <v>1000.2383</v>
      </c>
      <c r="K576">
        <v>1150</v>
      </c>
      <c r="L576">
        <v>14.8139115</v>
      </c>
      <c r="M576">
        <v>1.9911171370967699E-2</v>
      </c>
      <c r="N576">
        <v>0</v>
      </c>
      <c r="O576">
        <v>6.0282819999999999</v>
      </c>
      <c r="P576">
        <v>136889.27226</v>
      </c>
      <c r="Q576">
        <v>183.99095733870899</v>
      </c>
      <c r="R576">
        <v>151.51558</v>
      </c>
      <c r="S576">
        <v>210.28098</v>
      </c>
      <c r="T576" s="81" t="s">
        <v>45</v>
      </c>
      <c r="U576" s="82"/>
    </row>
    <row r="577" spans="2:21">
      <c r="B577" s="75">
        <v>50740</v>
      </c>
      <c r="C577" t="s">
        <v>23</v>
      </c>
      <c r="D577">
        <v>63199.488324999998</v>
      </c>
      <c r="E577">
        <v>84.945548823924696</v>
      </c>
      <c r="F577">
        <v>49.350333999999997</v>
      </c>
      <c r="G577">
        <v>104.02549999999999</v>
      </c>
      <c r="H577">
        <v>788055.06946000003</v>
      </c>
      <c r="I577">
        <v>1059.21380303763</v>
      </c>
      <c r="J577">
        <v>1000.13293</v>
      </c>
      <c r="K577">
        <v>1225</v>
      </c>
      <c r="L577">
        <v>0</v>
      </c>
      <c r="M577">
        <v>0</v>
      </c>
      <c r="N577">
        <v>0</v>
      </c>
      <c r="O577">
        <v>0</v>
      </c>
      <c r="P577">
        <v>67813.517965000006</v>
      </c>
      <c r="Q577">
        <v>91.1472015658602</v>
      </c>
      <c r="R577">
        <v>80.909909999999996</v>
      </c>
      <c r="S577">
        <v>102.18812</v>
      </c>
      <c r="T577" s="81" t="s">
        <v>45</v>
      </c>
      <c r="U577" s="82"/>
    </row>
    <row r="578" spans="2:21">
      <c r="B578" s="75">
        <v>42005</v>
      </c>
      <c r="C578" t="s">
        <v>24</v>
      </c>
      <c r="D578">
        <v>0</v>
      </c>
      <c r="E578">
        <v>0</v>
      </c>
      <c r="F578">
        <v>0</v>
      </c>
      <c r="G578">
        <v>0</v>
      </c>
      <c r="H578">
        <v>816311.87564999994</v>
      </c>
      <c r="I578">
        <v>1097.1933812499999</v>
      </c>
      <c r="J578">
        <v>1020.0356399999999</v>
      </c>
      <c r="K578">
        <v>1170</v>
      </c>
      <c r="L578">
        <v>6173.0404257299997</v>
      </c>
      <c r="M578">
        <v>8.2970973464112898</v>
      </c>
      <c r="N578">
        <v>0</v>
      </c>
      <c r="O578">
        <v>142.11832000000001</v>
      </c>
      <c r="P578">
        <v>122898.3756</v>
      </c>
      <c r="Q578">
        <v>165.18598870967699</v>
      </c>
      <c r="R578">
        <v>137.11653000000001</v>
      </c>
      <c r="S578">
        <v>205.24639999999999</v>
      </c>
      <c r="T578" s="77" t="s">
        <v>46</v>
      </c>
      <c r="U578" s="76" t="s">
        <v>44</v>
      </c>
    </row>
    <row r="579" spans="2:21">
      <c r="B579" s="75">
        <v>42005</v>
      </c>
      <c r="C579" t="s">
        <v>23</v>
      </c>
      <c r="D579">
        <v>57317.346141000002</v>
      </c>
      <c r="E579">
        <v>77.039443737903198</v>
      </c>
      <c r="F579">
        <v>51.334156</v>
      </c>
      <c r="G579">
        <v>97.522819999999996</v>
      </c>
      <c r="H579">
        <v>786901.10291000002</v>
      </c>
      <c r="I579">
        <v>1057.6627727284899</v>
      </c>
      <c r="J579">
        <v>1000.60547</v>
      </c>
      <c r="K579">
        <v>1199.6439</v>
      </c>
      <c r="L579">
        <v>0</v>
      </c>
      <c r="M579">
        <v>0</v>
      </c>
      <c r="N579">
        <v>0</v>
      </c>
      <c r="O579">
        <v>0</v>
      </c>
      <c r="P579">
        <v>64133.895729999997</v>
      </c>
      <c r="Q579">
        <v>86.201472755376301</v>
      </c>
      <c r="R579">
        <v>64.430859999999996</v>
      </c>
      <c r="S579">
        <v>105.82899999999999</v>
      </c>
      <c r="T579" s="77" t="s">
        <v>46</v>
      </c>
      <c r="U579" s="76"/>
    </row>
    <row r="580" spans="2:21">
      <c r="B580" s="75">
        <v>42036</v>
      </c>
      <c r="C580" t="s">
        <v>24</v>
      </c>
      <c r="D580">
        <v>0</v>
      </c>
      <c r="E580">
        <v>0</v>
      </c>
      <c r="F580">
        <v>0</v>
      </c>
      <c r="G580">
        <v>0</v>
      </c>
      <c r="H580">
        <v>734894.81853000005</v>
      </c>
      <c r="I580">
        <v>1093.5934799553499</v>
      </c>
      <c r="J580">
        <v>1020.3113</v>
      </c>
      <c r="K580">
        <v>1170</v>
      </c>
      <c r="L580">
        <v>4178.0700112000004</v>
      </c>
      <c r="M580">
        <v>6.2173660880952299</v>
      </c>
      <c r="N580">
        <v>0</v>
      </c>
      <c r="O580">
        <v>119.83072</v>
      </c>
      <c r="P580">
        <v>109289.62328</v>
      </c>
      <c r="Q580">
        <v>162.63336797618999</v>
      </c>
      <c r="R580">
        <v>132.70123000000001</v>
      </c>
      <c r="S580">
        <v>195.95437999999999</v>
      </c>
      <c r="T580" s="77" t="s">
        <v>46</v>
      </c>
      <c r="U580" s="76"/>
    </row>
    <row r="581" spans="2:21">
      <c r="B581" s="75">
        <v>42036</v>
      </c>
      <c r="C581" t="s">
        <v>23</v>
      </c>
      <c r="D581">
        <v>44009.555044000001</v>
      </c>
      <c r="E581">
        <v>65.490409291666595</v>
      </c>
      <c r="F581">
        <v>47.858960000000003</v>
      </c>
      <c r="G581">
        <v>80.053370000000001</v>
      </c>
      <c r="H581">
        <v>709121.15856999997</v>
      </c>
      <c r="I581">
        <v>1055.2398193005899</v>
      </c>
      <c r="J581">
        <v>1000.0399</v>
      </c>
      <c r="K581">
        <v>1188.5262</v>
      </c>
      <c r="L581">
        <v>6.8672447500000002</v>
      </c>
      <c r="M581">
        <v>1.0219114211309501E-2</v>
      </c>
      <c r="N581">
        <v>0</v>
      </c>
      <c r="O581">
        <v>6.3163605</v>
      </c>
      <c r="P581">
        <v>51366.867482000001</v>
      </c>
      <c r="Q581">
        <v>76.438790895833307</v>
      </c>
      <c r="R581">
        <v>62.08202</v>
      </c>
      <c r="S581">
        <v>91.948580000000007</v>
      </c>
      <c r="T581" s="77" t="s">
        <v>46</v>
      </c>
      <c r="U581" s="76"/>
    </row>
    <row r="582" spans="2:21">
      <c r="B582" s="75">
        <v>42064</v>
      </c>
      <c r="C582" t="s">
        <v>24</v>
      </c>
      <c r="D582">
        <v>0</v>
      </c>
      <c r="E582">
        <v>0</v>
      </c>
      <c r="F582">
        <v>0</v>
      </c>
      <c r="G582">
        <v>0</v>
      </c>
      <c r="H582">
        <v>810363.33903000003</v>
      </c>
      <c r="I582">
        <v>1089.19803633064</v>
      </c>
      <c r="J582">
        <v>1020.33203</v>
      </c>
      <c r="K582">
        <v>1170</v>
      </c>
      <c r="L582">
        <v>9472.2038045600002</v>
      </c>
      <c r="M582">
        <v>12.731456726559101</v>
      </c>
      <c r="N582">
        <v>0</v>
      </c>
      <c r="O582">
        <v>225.80563000000001</v>
      </c>
      <c r="P582">
        <v>114393.254459</v>
      </c>
      <c r="Q582">
        <v>153.75437427284899</v>
      </c>
      <c r="R582">
        <v>119.60386</v>
      </c>
      <c r="S582">
        <v>191.37186</v>
      </c>
      <c r="T582" s="77" t="s">
        <v>46</v>
      </c>
      <c r="U582" s="76"/>
    </row>
    <row r="583" spans="2:21">
      <c r="B583" s="75">
        <v>42064</v>
      </c>
      <c r="C583" t="s">
        <v>23</v>
      </c>
      <c r="D583">
        <v>44613.905723999997</v>
      </c>
      <c r="E583">
        <v>59.964927048386997</v>
      </c>
      <c r="F583">
        <v>41.097411999999998</v>
      </c>
      <c r="G583">
        <v>76.618499999999997</v>
      </c>
      <c r="H583">
        <v>782365.09657000005</v>
      </c>
      <c r="I583">
        <v>1051.5659900134399</v>
      </c>
      <c r="J583">
        <v>1000.1056</v>
      </c>
      <c r="K583">
        <v>1225</v>
      </c>
      <c r="L583">
        <v>840.0949038</v>
      </c>
      <c r="M583">
        <v>1.12915981693548</v>
      </c>
      <c r="N583">
        <v>0</v>
      </c>
      <c r="O583">
        <v>123.03247</v>
      </c>
      <c r="P583">
        <v>52572.166206000002</v>
      </c>
      <c r="Q583">
        <v>70.661513717741897</v>
      </c>
      <c r="R583">
        <v>54.541699999999999</v>
      </c>
      <c r="S583">
        <v>88.506065000000007</v>
      </c>
      <c r="T583" s="77" t="s">
        <v>46</v>
      </c>
      <c r="U583" s="76"/>
    </row>
    <row r="584" spans="2:21">
      <c r="B584" s="75">
        <v>42095</v>
      </c>
      <c r="C584" t="s">
        <v>24</v>
      </c>
      <c r="D584">
        <v>0</v>
      </c>
      <c r="E584">
        <v>0</v>
      </c>
      <c r="F584">
        <v>0</v>
      </c>
      <c r="G584">
        <v>0</v>
      </c>
      <c r="H584">
        <v>776845.77425999998</v>
      </c>
      <c r="I584">
        <v>1078.95246425</v>
      </c>
      <c r="J584">
        <v>1020.32104</v>
      </c>
      <c r="K584">
        <v>1170</v>
      </c>
      <c r="L584">
        <v>53524.548909229998</v>
      </c>
      <c r="M584">
        <v>74.339651262819402</v>
      </c>
      <c r="N584">
        <v>0</v>
      </c>
      <c r="O584">
        <v>292.62356999999997</v>
      </c>
      <c r="P584">
        <v>99843.180374999996</v>
      </c>
      <c r="Q584">
        <v>138.671083854166</v>
      </c>
      <c r="R584">
        <v>114.96317000000001</v>
      </c>
      <c r="S584">
        <v>164.14088000000001</v>
      </c>
      <c r="T584" s="77" t="s">
        <v>46</v>
      </c>
      <c r="U584" s="76"/>
    </row>
    <row r="585" spans="2:21">
      <c r="B585" s="75">
        <v>42095</v>
      </c>
      <c r="C585" t="s">
        <v>23</v>
      </c>
      <c r="D585">
        <v>39296.402216000002</v>
      </c>
      <c r="E585">
        <v>54.578336411111103</v>
      </c>
      <c r="F585">
        <v>37.721313000000002</v>
      </c>
      <c r="G585">
        <v>72.273949999999999</v>
      </c>
      <c r="H585">
        <v>756268.63304999995</v>
      </c>
      <c r="I585">
        <v>1050.37310145833</v>
      </c>
      <c r="J585">
        <v>1000.1342</v>
      </c>
      <c r="K585">
        <v>1223.5786000000001</v>
      </c>
      <c r="L585">
        <v>1642.2140833999999</v>
      </c>
      <c r="M585">
        <v>2.2808528936111099</v>
      </c>
      <c r="N585">
        <v>0</v>
      </c>
      <c r="O585">
        <v>107.41829</v>
      </c>
      <c r="P585">
        <v>46921.796434000004</v>
      </c>
      <c r="Q585">
        <v>65.169161713888798</v>
      </c>
      <c r="R585">
        <v>50.285080000000001</v>
      </c>
      <c r="S585">
        <v>83.126949999999994</v>
      </c>
      <c r="T585" s="77" t="s">
        <v>46</v>
      </c>
      <c r="U585" s="76"/>
    </row>
    <row r="586" spans="2:21">
      <c r="B586" s="75">
        <v>42125</v>
      </c>
      <c r="C586" t="s">
        <v>24</v>
      </c>
      <c r="D586">
        <v>0</v>
      </c>
      <c r="E586">
        <v>0</v>
      </c>
      <c r="F586">
        <v>0</v>
      </c>
      <c r="G586">
        <v>0</v>
      </c>
      <c r="H586">
        <v>812891.39639999997</v>
      </c>
      <c r="I586">
        <v>1092.59596290322</v>
      </c>
      <c r="J586">
        <v>1020.251</v>
      </c>
      <c r="K586">
        <v>1170</v>
      </c>
      <c r="L586">
        <v>25982.933921700002</v>
      </c>
      <c r="M586">
        <v>34.923298281854798</v>
      </c>
      <c r="N586">
        <v>0</v>
      </c>
      <c r="O586">
        <v>245.33931999999999</v>
      </c>
      <c r="P586">
        <v>111912.120717</v>
      </c>
      <c r="Q586">
        <v>150.41951709274099</v>
      </c>
      <c r="R586">
        <v>114.21008999999999</v>
      </c>
      <c r="S586">
        <v>188.72531000000001</v>
      </c>
      <c r="T586" s="77" t="s">
        <v>46</v>
      </c>
      <c r="U586" s="76"/>
    </row>
    <row r="587" spans="2:21">
      <c r="B587" s="75">
        <v>42125</v>
      </c>
      <c r="C587" t="s">
        <v>23</v>
      </c>
      <c r="D587">
        <v>39539.482339000002</v>
      </c>
      <c r="E587">
        <v>53.144465509408597</v>
      </c>
      <c r="F587">
        <v>36.312744000000002</v>
      </c>
      <c r="G587">
        <v>69.090850000000003</v>
      </c>
      <c r="H587">
        <v>777317.67486000003</v>
      </c>
      <c r="I587">
        <v>1044.7818210483799</v>
      </c>
      <c r="J587">
        <v>1000.006</v>
      </c>
      <c r="K587">
        <v>1203.7783999999999</v>
      </c>
      <c r="L587">
        <v>0</v>
      </c>
      <c r="M587">
        <v>0</v>
      </c>
      <c r="N587">
        <v>0</v>
      </c>
      <c r="O587">
        <v>0</v>
      </c>
      <c r="P587">
        <v>47680.877337999998</v>
      </c>
      <c r="Q587">
        <v>64.087200723118201</v>
      </c>
      <c r="R587">
        <v>50.779297</v>
      </c>
      <c r="S587">
        <v>79.739500000000007</v>
      </c>
      <c r="T587" s="77" t="s">
        <v>46</v>
      </c>
      <c r="U587" s="76"/>
    </row>
    <row r="588" spans="2:21">
      <c r="B588" s="75">
        <v>42156</v>
      </c>
      <c r="C588" t="s">
        <v>24</v>
      </c>
      <c r="D588">
        <v>0</v>
      </c>
      <c r="E588">
        <v>0</v>
      </c>
      <c r="F588">
        <v>0</v>
      </c>
      <c r="G588">
        <v>0</v>
      </c>
      <c r="H588">
        <v>794732.97699999996</v>
      </c>
      <c r="I588">
        <v>1103.7958013888799</v>
      </c>
      <c r="J588">
        <v>1020.3393600000001</v>
      </c>
      <c r="K588">
        <v>1170</v>
      </c>
      <c r="L588">
        <v>21500.434706610002</v>
      </c>
      <c r="M588">
        <v>29.8617148702916</v>
      </c>
      <c r="N588">
        <v>0</v>
      </c>
      <c r="O588">
        <v>251.05667</v>
      </c>
      <c r="P588">
        <v>116634.502071</v>
      </c>
      <c r="Q588">
        <v>161.9923639875</v>
      </c>
      <c r="R588">
        <v>122.58844999999999</v>
      </c>
      <c r="S588">
        <v>207.53026</v>
      </c>
      <c r="T588" s="77" t="s">
        <v>46</v>
      </c>
      <c r="U588" s="76"/>
    </row>
    <row r="589" spans="2:21">
      <c r="B589" s="75">
        <v>42156</v>
      </c>
      <c r="C589" t="s">
        <v>23</v>
      </c>
      <c r="D589">
        <v>40615.786822000002</v>
      </c>
      <c r="E589">
        <v>56.410815030555497</v>
      </c>
      <c r="F589">
        <v>37.145091999999998</v>
      </c>
      <c r="G589">
        <v>72.651139999999998</v>
      </c>
      <c r="H589">
        <v>752375.63453000004</v>
      </c>
      <c r="I589">
        <v>1044.96615906944</v>
      </c>
      <c r="J589">
        <v>1000.0268600000001</v>
      </c>
      <c r="K589">
        <v>1184.8794</v>
      </c>
      <c r="L589">
        <v>0</v>
      </c>
      <c r="M589">
        <v>0</v>
      </c>
      <c r="N589">
        <v>0</v>
      </c>
      <c r="O589">
        <v>0</v>
      </c>
      <c r="P589">
        <v>48575.591163999998</v>
      </c>
      <c r="Q589">
        <v>67.466098838888797</v>
      </c>
      <c r="R589">
        <v>52.636448000000001</v>
      </c>
      <c r="S589">
        <v>82.651139999999998</v>
      </c>
      <c r="T589" s="77" t="s">
        <v>46</v>
      </c>
      <c r="U589" s="76"/>
    </row>
    <row r="590" spans="2:21">
      <c r="B590" s="75">
        <v>42186</v>
      </c>
      <c r="C590" t="s">
        <v>24</v>
      </c>
      <c r="D590">
        <v>0</v>
      </c>
      <c r="E590">
        <v>0</v>
      </c>
      <c r="F590">
        <v>0</v>
      </c>
      <c r="G590">
        <v>0</v>
      </c>
      <c r="H590">
        <v>826951.74873999995</v>
      </c>
      <c r="I590">
        <v>1111.49428594086</v>
      </c>
      <c r="J590">
        <v>1020.6865</v>
      </c>
      <c r="K590">
        <v>1170</v>
      </c>
      <c r="L590">
        <v>55.66095</v>
      </c>
      <c r="M590">
        <v>7.4813104838709593E-2</v>
      </c>
      <c r="N590">
        <v>0</v>
      </c>
      <c r="O590">
        <v>35.079987000000003</v>
      </c>
      <c r="P590">
        <v>132428.17452999999</v>
      </c>
      <c r="Q590">
        <v>177.99485823924701</v>
      </c>
      <c r="R590">
        <v>133.61655999999999</v>
      </c>
      <c r="S590">
        <v>216.96768</v>
      </c>
      <c r="T590" s="77" t="s">
        <v>46</v>
      </c>
      <c r="U590" s="76"/>
    </row>
    <row r="591" spans="2:21">
      <c r="B591" s="75">
        <v>42186</v>
      </c>
      <c r="C591" t="s">
        <v>23</v>
      </c>
      <c r="D591">
        <v>49548.632942999997</v>
      </c>
      <c r="E591">
        <v>66.597624923387002</v>
      </c>
      <c r="F591">
        <v>44.248829999999998</v>
      </c>
      <c r="G591">
        <v>87.823070000000001</v>
      </c>
      <c r="H591">
        <v>790622.53751000005</v>
      </c>
      <c r="I591">
        <v>1062.6647009543001</v>
      </c>
      <c r="J591">
        <v>1000.08124</v>
      </c>
      <c r="K591">
        <v>1225</v>
      </c>
      <c r="L591">
        <v>0</v>
      </c>
      <c r="M591">
        <v>0</v>
      </c>
      <c r="N591">
        <v>0</v>
      </c>
      <c r="O591">
        <v>0</v>
      </c>
      <c r="P591">
        <v>57917.977513999998</v>
      </c>
      <c r="Q591">
        <v>77.846743970430097</v>
      </c>
      <c r="R591">
        <v>59.198509999999999</v>
      </c>
      <c r="S591">
        <v>97.823070000000001</v>
      </c>
      <c r="T591" s="77" t="s">
        <v>46</v>
      </c>
      <c r="U591" s="76"/>
    </row>
    <row r="592" spans="2:21">
      <c r="B592" s="75">
        <v>42217</v>
      </c>
      <c r="C592" t="s">
        <v>24</v>
      </c>
      <c r="D592">
        <v>0</v>
      </c>
      <c r="E592">
        <v>0</v>
      </c>
      <c r="F592">
        <v>0</v>
      </c>
      <c r="G592">
        <v>0</v>
      </c>
      <c r="H592">
        <v>825936.8112</v>
      </c>
      <c r="I592">
        <v>1110.1301225806401</v>
      </c>
      <c r="J592">
        <v>1020.97876</v>
      </c>
      <c r="K592">
        <v>1170</v>
      </c>
      <c r="L592">
        <v>286.62463430000003</v>
      </c>
      <c r="M592">
        <v>0.38524816438171999</v>
      </c>
      <c r="N592">
        <v>0</v>
      </c>
      <c r="O592">
        <v>85.376434000000003</v>
      </c>
      <c r="P592">
        <v>129792.16624999999</v>
      </c>
      <c r="Q592">
        <v>174.45183635752599</v>
      </c>
      <c r="R592">
        <v>131.7492</v>
      </c>
      <c r="S592">
        <v>211.96535</v>
      </c>
      <c r="T592" s="77" t="s">
        <v>46</v>
      </c>
      <c r="U592" s="76"/>
    </row>
    <row r="593" spans="2:21">
      <c r="B593" s="75">
        <v>42217</v>
      </c>
      <c r="C593" t="s">
        <v>23</v>
      </c>
      <c r="D593">
        <v>50480.163135000003</v>
      </c>
      <c r="E593">
        <v>67.849681633064506</v>
      </c>
      <c r="F593">
        <v>42.477393999999997</v>
      </c>
      <c r="G593">
        <v>86.087599999999995</v>
      </c>
      <c r="H593">
        <v>794032.83586999995</v>
      </c>
      <c r="I593">
        <v>1067.2484353091299</v>
      </c>
      <c r="J593">
        <v>1000.24805</v>
      </c>
      <c r="K593">
        <v>1225</v>
      </c>
      <c r="L593">
        <v>0</v>
      </c>
      <c r="M593">
        <v>0</v>
      </c>
      <c r="N593">
        <v>0</v>
      </c>
      <c r="O593">
        <v>0</v>
      </c>
      <c r="P593">
        <v>58687.995661000001</v>
      </c>
      <c r="Q593">
        <v>78.881714598118194</v>
      </c>
      <c r="R593">
        <v>57.56456</v>
      </c>
      <c r="S593">
        <v>96.087599999999995</v>
      </c>
      <c r="T593" s="77" t="s">
        <v>46</v>
      </c>
      <c r="U593" s="76"/>
    </row>
    <row r="594" spans="2:21">
      <c r="B594" s="75">
        <v>42248</v>
      </c>
      <c r="C594" t="s">
        <v>24</v>
      </c>
      <c r="D594">
        <v>0</v>
      </c>
      <c r="E594">
        <v>0</v>
      </c>
      <c r="F594">
        <v>0</v>
      </c>
      <c r="G594">
        <v>0</v>
      </c>
      <c r="H594">
        <v>793225.84126000002</v>
      </c>
      <c r="I594">
        <v>1101.70255730555</v>
      </c>
      <c r="J594">
        <v>1020.0291999999999</v>
      </c>
      <c r="K594">
        <v>1170</v>
      </c>
      <c r="L594">
        <v>6928.7826857600003</v>
      </c>
      <c r="M594">
        <v>9.6233092857777702</v>
      </c>
      <c r="N594">
        <v>0</v>
      </c>
      <c r="O594">
        <v>188.26273</v>
      </c>
      <c r="P594">
        <v>115112.230545</v>
      </c>
      <c r="Q594">
        <v>159.878097979166</v>
      </c>
      <c r="R594">
        <v>116.46420000000001</v>
      </c>
      <c r="S594">
        <v>207.68441999999999</v>
      </c>
      <c r="T594" s="77" t="s">
        <v>46</v>
      </c>
      <c r="U594" s="76"/>
    </row>
    <row r="595" spans="2:21">
      <c r="B595" s="75">
        <v>42248</v>
      </c>
      <c r="C595" t="s">
        <v>23</v>
      </c>
      <c r="D595">
        <v>48150.601977999999</v>
      </c>
      <c r="E595">
        <v>66.875836080555501</v>
      </c>
      <c r="F595">
        <v>39.426215999999997</v>
      </c>
      <c r="G595">
        <v>82.011780000000002</v>
      </c>
      <c r="H595">
        <v>763192.74331000005</v>
      </c>
      <c r="I595">
        <v>1059.98992126388</v>
      </c>
      <c r="J595">
        <v>1000.31445</v>
      </c>
      <c r="K595">
        <v>1225</v>
      </c>
      <c r="L595">
        <v>0</v>
      </c>
      <c r="M595">
        <v>0</v>
      </c>
      <c r="N595">
        <v>0</v>
      </c>
      <c r="O595">
        <v>0</v>
      </c>
      <c r="P595">
        <v>56199.344916000002</v>
      </c>
      <c r="Q595">
        <v>78.054645716666599</v>
      </c>
      <c r="R595">
        <v>54.229145000000003</v>
      </c>
      <c r="S595">
        <v>92.011780000000002</v>
      </c>
      <c r="T595" s="77" t="s">
        <v>46</v>
      </c>
      <c r="U595" s="76"/>
    </row>
    <row r="596" spans="2:21">
      <c r="B596" s="75">
        <v>42278</v>
      </c>
      <c r="C596" t="s">
        <v>24</v>
      </c>
      <c r="D596">
        <v>0</v>
      </c>
      <c r="E596">
        <v>0</v>
      </c>
      <c r="F596">
        <v>0</v>
      </c>
      <c r="G596">
        <v>0</v>
      </c>
      <c r="H596">
        <v>822676.71025</v>
      </c>
      <c r="I596">
        <v>1105.7482664650499</v>
      </c>
      <c r="J596">
        <v>1020.20776</v>
      </c>
      <c r="K596">
        <v>1170</v>
      </c>
      <c r="L596">
        <v>2702.5207292999999</v>
      </c>
      <c r="M596">
        <v>3.6324203350806399</v>
      </c>
      <c r="N596">
        <v>0</v>
      </c>
      <c r="O596">
        <v>179.56344999999999</v>
      </c>
      <c r="P596">
        <v>115672.89866399999</v>
      </c>
      <c r="Q596">
        <v>155.47432616129001</v>
      </c>
      <c r="R596">
        <v>117.44694</v>
      </c>
      <c r="S596">
        <v>195.87456</v>
      </c>
      <c r="T596" s="77" t="s">
        <v>46</v>
      </c>
      <c r="U596" s="76"/>
    </row>
    <row r="597" spans="2:21">
      <c r="B597" s="75">
        <v>42278</v>
      </c>
      <c r="C597" t="s">
        <v>23</v>
      </c>
      <c r="D597">
        <v>49960.718252999999</v>
      </c>
      <c r="E597">
        <v>67.151503028225804</v>
      </c>
      <c r="F597">
        <v>53.198039999999999</v>
      </c>
      <c r="G597">
        <v>83.478250000000003</v>
      </c>
      <c r="H597">
        <v>779736.65165999997</v>
      </c>
      <c r="I597">
        <v>1048.0331339516099</v>
      </c>
      <c r="J597">
        <v>1000.0513999999999</v>
      </c>
      <c r="K597">
        <v>1210.3762999999999</v>
      </c>
      <c r="L597">
        <v>0</v>
      </c>
      <c r="M597">
        <v>0</v>
      </c>
      <c r="N597">
        <v>0</v>
      </c>
      <c r="O597">
        <v>0</v>
      </c>
      <c r="P597">
        <v>58466.433388999998</v>
      </c>
      <c r="Q597">
        <v>78.583915845430099</v>
      </c>
      <c r="R597">
        <v>67.380089999999996</v>
      </c>
      <c r="S597">
        <v>93.478250000000003</v>
      </c>
      <c r="T597" s="77" t="s">
        <v>46</v>
      </c>
      <c r="U597" s="76"/>
    </row>
    <row r="598" spans="2:21">
      <c r="B598" s="75">
        <v>42309</v>
      </c>
      <c r="C598" t="s">
        <v>24</v>
      </c>
      <c r="D598">
        <v>0</v>
      </c>
      <c r="E598">
        <v>0</v>
      </c>
      <c r="F598">
        <v>0</v>
      </c>
      <c r="G598">
        <v>0</v>
      </c>
      <c r="H598">
        <v>792805.27494999999</v>
      </c>
      <c r="I598">
        <v>1101.1184374305501</v>
      </c>
      <c r="J598">
        <v>1020.06177</v>
      </c>
      <c r="K598">
        <v>1170</v>
      </c>
      <c r="L598">
        <v>20239.815472999999</v>
      </c>
      <c r="M598">
        <v>28.110854823611099</v>
      </c>
      <c r="N598">
        <v>0</v>
      </c>
      <c r="O598">
        <v>269.85050000000001</v>
      </c>
      <c r="P598">
        <v>113245.097973</v>
      </c>
      <c r="Q598">
        <v>157.284858295833</v>
      </c>
      <c r="R598">
        <v>123.52864</v>
      </c>
      <c r="S598">
        <v>196.31489999999999</v>
      </c>
      <c r="T598" s="77" t="s">
        <v>46</v>
      </c>
      <c r="U598" s="76"/>
    </row>
    <row r="599" spans="2:21">
      <c r="B599" s="75">
        <v>42309</v>
      </c>
      <c r="C599" t="s">
        <v>23</v>
      </c>
      <c r="D599">
        <v>47284.021759000003</v>
      </c>
      <c r="E599">
        <v>65.672252443055498</v>
      </c>
      <c r="F599">
        <v>50.603682999999997</v>
      </c>
      <c r="G599">
        <v>78.728359999999995</v>
      </c>
      <c r="H599">
        <v>757842.28200999997</v>
      </c>
      <c r="I599">
        <v>1052.5587250138799</v>
      </c>
      <c r="J599">
        <v>1000.1909000000001</v>
      </c>
      <c r="K599">
        <v>1218.3489999999999</v>
      </c>
      <c r="L599">
        <v>0</v>
      </c>
      <c r="M599">
        <v>0</v>
      </c>
      <c r="N599">
        <v>0</v>
      </c>
      <c r="O599">
        <v>0</v>
      </c>
      <c r="P599">
        <v>54085.706910000001</v>
      </c>
      <c r="Q599">
        <v>75.119037375000005</v>
      </c>
      <c r="R599">
        <v>61.929870000000001</v>
      </c>
      <c r="S599">
        <v>88.077160000000006</v>
      </c>
      <c r="T599" s="77" t="s">
        <v>46</v>
      </c>
      <c r="U599" s="76"/>
    </row>
    <row r="600" spans="2:21">
      <c r="B600" s="75">
        <v>42339</v>
      </c>
      <c r="C600" t="s">
        <v>24</v>
      </c>
      <c r="D600">
        <v>0</v>
      </c>
      <c r="E600">
        <v>0</v>
      </c>
      <c r="F600">
        <v>0</v>
      </c>
      <c r="G600">
        <v>0</v>
      </c>
      <c r="H600">
        <v>809743.58039000002</v>
      </c>
      <c r="I600">
        <v>1088.36502740591</v>
      </c>
      <c r="J600">
        <v>1020.146</v>
      </c>
      <c r="K600">
        <v>1170</v>
      </c>
      <c r="L600">
        <v>19329.1486243</v>
      </c>
      <c r="M600">
        <v>25.9800384735215</v>
      </c>
      <c r="N600">
        <v>0</v>
      </c>
      <c r="O600">
        <v>234.25504000000001</v>
      </c>
      <c r="P600">
        <v>125160.938886</v>
      </c>
      <c r="Q600">
        <v>168.22706839516101</v>
      </c>
      <c r="R600">
        <v>126.927986</v>
      </c>
      <c r="S600">
        <v>212.64868000000001</v>
      </c>
      <c r="T600" s="77" t="s">
        <v>46</v>
      </c>
      <c r="U600" s="76"/>
    </row>
    <row r="601" spans="2:21">
      <c r="B601" s="75">
        <v>42339</v>
      </c>
      <c r="C601" t="s">
        <v>23</v>
      </c>
      <c r="D601">
        <v>56017.455435999997</v>
      </c>
      <c r="E601">
        <v>75.292278811827899</v>
      </c>
      <c r="F601">
        <v>53.255093000000002</v>
      </c>
      <c r="G601">
        <v>94.654399999999995</v>
      </c>
      <c r="H601">
        <v>782655.31709999999</v>
      </c>
      <c r="I601">
        <v>1051.95607137096</v>
      </c>
      <c r="J601">
        <v>1000.09485</v>
      </c>
      <c r="K601">
        <v>1192.1101000000001</v>
      </c>
      <c r="L601">
        <v>0</v>
      </c>
      <c r="M601">
        <v>0</v>
      </c>
      <c r="N601">
        <v>0</v>
      </c>
      <c r="O601">
        <v>0</v>
      </c>
      <c r="P601">
        <v>63021.612464999998</v>
      </c>
      <c r="Q601">
        <v>84.706468366935397</v>
      </c>
      <c r="R601">
        <v>65.784774999999996</v>
      </c>
      <c r="S601">
        <v>104.28079</v>
      </c>
      <c r="T601" s="77" t="s">
        <v>46</v>
      </c>
      <c r="U601" s="76"/>
    </row>
    <row r="602" spans="2:21">
      <c r="B602" s="75">
        <v>42370</v>
      </c>
      <c r="C602" t="s">
        <v>24</v>
      </c>
      <c r="D602">
        <v>0</v>
      </c>
      <c r="E602">
        <v>0</v>
      </c>
      <c r="F602">
        <v>0</v>
      </c>
      <c r="G602">
        <v>0</v>
      </c>
      <c r="H602">
        <v>818485.07180000003</v>
      </c>
      <c r="I602">
        <v>1100.1143438172001</v>
      </c>
      <c r="J602">
        <v>1020.6863</v>
      </c>
      <c r="K602">
        <v>1170</v>
      </c>
      <c r="L602">
        <v>8955.6773112999999</v>
      </c>
      <c r="M602">
        <v>12.037200687231101</v>
      </c>
      <c r="N602">
        <v>0</v>
      </c>
      <c r="O602">
        <v>197.50021000000001</v>
      </c>
      <c r="P602">
        <v>129787.34114999999</v>
      </c>
      <c r="Q602">
        <v>174.44535100806399</v>
      </c>
      <c r="R602">
        <v>138.07563999999999</v>
      </c>
      <c r="S602">
        <v>209.69322</v>
      </c>
      <c r="T602" s="77" t="s">
        <v>46</v>
      </c>
      <c r="U602" s="76"/>
    </row>
    <row r="603" spans="2:21">
      <c r="B603" s="75">
        <v>42370</v>
      </c>
      <c r="C603" t="s">
        <v>23</v>
      </c>
      <c r="D603">
        <v>58509.005681000002</v>
      </c>
      <c r="E603">
        <v>78.641136668010702</v>
      </c>
      <c r="F603">
        <v>57.911377000000002</v>
      </c>
      <c r="G603">
        <v>97.329539999999994</v>
      </c>
      <c r="H603">
        <v>790434.66422999999</v>
      </c>
      <c r="I603">
        <v>1062.4121831048301</v>
      </c>
      <c r="J603">
        <v>1000.0945</v>
      </c>
      <c r="K603">
        <v>1225</v>
      </c>
      <c r="L603">
        <v>0</v>
      </c>
      <c r="M603">
        <v>0</v>
      </c>
      <c r="N603">
        <v>0</v>
      </c>
      <c r="O603">
        <v>0</v>
      </c>
      <c r="P603">
        <v>64879.582920000001</v>
      </c>
      <c r="Q603">
        <v>87.203740483870902</v>
      </c>
      <c r="R603">
        <v>70.581059999999994</v>
      </c>
      <c r="S603">
        <v>105.52449</v>
      </c>
      <c r="T603" s="77" t="s">
        <v>46</v>
      </c>
      <c r="U603" s="76"/>
    </row>
    <row r="604" spans="2:21">
      <c r="B604" s="75">
        <v>42401</v>
      </c>
      <c r="C604" t="s">
        <v>24</v>
      </c>
      <c r="D604">
        <v>0</v>
      </c>
      <c r="E604">
        <v>0</v>
      </c>
      <c r="F604">
        <v>0</v>
      </c>
      <c r="G604">
        <v>0</v>
      </c>
      <c r="H604">
        <v>765912.08473999996</v>
      </c>
      <c r="I604">
        <v>1100.4483976149399</v>
      </c>
      <c r="J604">
        <v>1020.2229</v>
      </c>
      <c r="K604">
        <v>1170</v>
      </c>
      <c r="L604">
        <v>5851.3834180000003</v>
      </c>
      <c r="M604">
        <v>8.4071600833333306</v>
      </c>
      <c r="N604">
        <v>0</v>
      </c>
      <c r="O604">
        <v>194.96707000000001</v>
      </c>
      <c r="P604">
        <v>118501.76076999999</v>
      </c>
      <c r="Q604">
        <v>170.26115053160899</v>
      </c>
      <c r="R604">
        <v>127.97579</v>
      </c>
      <c r="S604">
        <v>211.39442</v>
      </c>
      <c r="T604" s="77" t="s">
        <v>46</v>
      </c>
      <c r="U604" s="76"/>
    </row>
    <row r="605" spans="2:21">
      <c r="B605" s="75">
        <v>42401</v>
      </c>
      <c r="C605" t="s">
        <v>23</v>
      </c>
      <c r="D605">
        <v>48211.015169999999</v>
      </c>
      <c r="E605">
        <v>69.268699956896498</v>
      </c>
      <c r="F605">
        <v>45.708419999999997</v>
      </c>
      <c r="G605">
        <v>86.524460000000005</v>
      </c>
      <c r="H605">
        <v>736460.60277999996</v>
      </c>
      <c r="I605">
        <v>1058.1330499712601</v>
      </c>
      <c r="J605">
        <v>1000.0590999999999</v>
      </c>
      <c r="K605">
        <v>1225</v>
      </c>
      <c r="L605">
        <v>2.9306450000000002</v>
      </c>
      <c r="M605">
        <v>4.21069683908045E-3</v>
      </c>
      <c r="N605">
        <v>0</v>
      </c>
      <c r="O605">
        <v>2.9306450000000002</v>
      </c>
      <c r="P605">
        <v>55661.110321</v>
      </c>
      <c r="Q605">
        <v>79.972859656609103</v>
      </c>
      <c r="R605">
        <v>59.714500000000001</v>
      </c>
      <c r="S605">
        <v>97.792630000000003</v>
      </c>
      <c r="T605" s="77" t="s">
        <v>46</v>
      </c>
      <c r="U605" s="76"/>
    </row>
    <row r="606" spans="2:21">
      <c r="B606" s="75">
        <v>42430</v>
      </c>
      <c r="C606" t="s">
        <v>24</v>
      </c>
      <c r="D606">
        <v>0</v>
      </c>
      <c r="E606">
        <v>0</v>
      </c>
      <c r="F606">
        <v>0</v>
      </c>
      <c r="G606">
        <v>0</v>
      </c>
      <c r="H606">
        <v>821011.96037999995</v>
      </c>
      <c r="I606">
        <v>1103.5106994354801</v>
      </c>
      <c r="J606">
        <v>1020.26294</v>
      </c>
      <c r="K606">
        <v>1170</v>
      </c>
      <c r="L606">
        <v>21844.433706700001</v>
      </c>
      <c r="M606">
        <v>29.3607979928763</v>
      </c>
      <c r="N606">
        <v>0</v>
      </c>
      <c r="O606">
        <v>253.71695</v>
      </c>
      <c r="P606">
        <v>116766.92583199999</v>
      </c>
      <c r="Q606">
        <v>156.944792784946</v>
      </c>
      <c r="R606">
        <v>117.331345</v>
      </c>
      <c r="S606">
        <v>202.03688</v>
      </c>
      <c r="T606" s="77" t="s">
        <v>46</v>
      </c>
      <c r="U606" s="76"/>
    </row>
    <row r="607" spans="2:21">
      <c r="B607" s="75">
        <v>42430</v>
      </c>
      <c r="C607" t="s">
        <v>23</v>
      </c>
      <c r="D607">
        <v>47721.100762000002</v>
      </c>
      <c r="E607">
        <v>64.141264465053695</v>
      </c>
      <c r="F607">
        <v>41.075405000000003</v>
      </c>
      <c r="G607">
        <v>82.364493999999993</v>
      </c>
      <c r="H607">
        <v>784433.41001999995</v>
      </c>
      <c r="I607">
        <v>1054.3459812096701</v>
      </c>
      <c r="J607">
        <v>1000.1913500000001</v>
      </c>
      <c r="K607">
        <v>1224.6895999999999</v>
      </c>
      <c r="L607">
        <v>177.38309760000001</v>
      </c>
      <c r="M607">
        <v>0.238418141935483</v>
      </c>
      <c r="N607">
        <v>0</v>
      </c>
      <c r="O607">
        <v>47.767184999999998</v>
      </c>
      <c r="P607">
        <v>55452.843937999998</v>
      </c>
      <c r="Q607">
        <v>74.533392389784893</v>
      </c>
      <c r="R607">
        <v>54.647170000000003</v>
      </c>
      <c r="S607">
        <v>94.603189999999998</v>
      </c>
      <c r="T607" s="77" t="s">
        <v>46</v>
      </c>
      <c r="U607" s="76"/>
    </row>
    <row r="608" spans="2:21">
      <c r="B608" s="75">
        <v>42461</v>
      </c>
      <c r="C608" t="s">
        <v>24</v>
      </c>
      <c r="D608">
        <v>0</v>
      </c>
      <c r="E608">
        <v>0</v>
      </c>
      <c r="F608">
        <v>0</v>
      </c>
      <c r="G608">
        <v>0</v>
      </c>
      <c r="H608">
        <v>786996.29223000002</v>
      </c>
      <c r="I608">
        <v>1093.050405875</v>
      </c>
      <c r="J608">
        <v>1020.19543</v>
      </c>
      <c r="K608">
        <v>1170</v>
      </c>
      <c r="L608">
        <v>24834.085551</v>
      </c>
      <c r="M608">
        <v>34.491785487500003</v>
      </c>
      <c r="N608">
        <v>0</v>
      </c>
      <c r="O608">
        <v>308.81900000000002</v>
      </c>
      <c r="P608">
        <v>112053.606772</v>
      </c>
      <c r="Q608">
        <v>155.630009405555</v>
      </c>
      <c r="R608">
        <v>119.126015</v>
      </c>
      <c r="S608">
        <v>201.05891</v>
      </c>
      <c r="T608" s="77" t="s">
        <v>46</v>
      </c>
      <c r="U608" s="76"/>
    </row>
    <row r="609" spans="2:21">
      <c r="B609" s="75">
        <v>42461</v>
      </c>
      <c r="C609" t="s">
        <v>23</v>
      </c>
      <c r="D609">
        <v>41646.918046999999</v>
      </c>
      <c r="E609">
        <v>57.8429417319444</v>
      </c>
      <c r="F609">
        <v>38.137023999999997</v>
      </c>
      <c r="G609">
        <v>82.060469999999995</v>
      </c>
      <c r="H609">
        <v>755139.23432000005</v>
      </c>
      <c r="I609">
        <v>1048.80449211111</v>
      </c>
      <c r="J609">
        <v>1000.29767</v>
      </c>
      <c r="K609">
        <v>1225</v>
      </c>
      <c r="L609">
        <v>800.86982339999997</v>
      </c>
      <c r="M609">
        <v>1.1123191991666601</v>
      </c>
      <c r="N609">
        <v>0</v>
      </c>
      <c r="O609">
        <v>106.58822000000001</v>
      </c>
      <c r="P609">
        <v>49265.701008000004</v>
      </c>
      <c r="Q609">
        <v>68.424584733333305</v>
      </c>
      <c r="R609">
        <v>51.403404000000002</v>
      </c>
      <c r="S609">
        <v>93.420590000000004</v>
      </c>
      <c r="T609" s="77" t="s">
        <v>46</v>
      </c>
      <c r="U609" s="76"/>
    </row>
    <row r="610" spans="2:21">
      <c r="B610" s="75">
        <v>42491</v>
      </c>
      <c r="C610" t="s">
        <v>24</v>
      </c>
      <c r="D610">
        <v>0</v>
      </c>
      <c r="E610">
        <v>0</v>
      </c>
      <c r="F610">
        <v>0</v>
      </c>
      <c r="G610">
        <v>0</v>
      </c>
      <c r="H610">
        <v>818038.73540000001</v>
      </c>
      <c r="I610">
        <v>1099.5144293010701</v>
      </c>
      <c r="J610">
        <v>1020.05396</v>
      </c>
      <c r="K610">
        <v>1170</v>
      </c>
      <c r="L610">
        <v>14764.274461110001</v>
      </c>
      <c r="M610">
        <v>19.844454920846701</v>
      </c>
      <c r="N610">
        <v>0</v>
      </c>
      <c r="O610">
        <v>238.13217</v>
      </c>
      <c r="P610">
        <v>119137.14414</v>
      </c>
      <c r="Q610">
        <v>160.13057008064499</v>
      </c>
      <c r="R610">
        <v>121.14842</v>
      </c>
      <c r="S610">
        <v>199.65593000000001</v>
      </c>
      <c r="T610" s="77" t="s">
        <v>46</v>
      </c>
      <c r="U610" s="76"/>
    </row>
    <row r="611" spans="2:21">
      <c r="B611" s="75">
        <v>42491</v>
      </c>
      <c r="C611" t="s">
        <v>23</v>
      </c>
      <c r="D611">
        <v>39145.990895000003</v>
      </c>
      <c r="E611">
        <v>52.615579159946201</v>
      </c>
      <c r="F611">
        <v>35.427259999999997</v>
      </c>
      <c r="G611">
        <v>69.529409999999999</v>
      </c>
      <c r="H611">
        <v>777732.79767999996</v>
      </c>
      <c r="I611">
        <v>1045.33978182795</v>
      </c>
      <c r="J611">
        <v>1000.08875</v>
      </c>
      <c r="K611">
        <v>1210.3376000000001</v>
      </c>
      <c r="L611">
        <v>10.136298999999999</v>
      </c>
      <c r="M611">
        <v>1.3624057795698899E-2</v>
      </c>
      <c r="N611">
        <v>0</v>
      </c>
      <c r="O611">
        <v>10.136298999999999</v>
      </c>
      <c r="P611">
        <v>47276.875845000002</v>
      </c>
      <c r="Q611">
        <v>63.544187963709597</v>
      </c>
      <c r="R611">
        <v>50.217486999999998</v>
      </c>
      <c r="S611">
        <v>80.789619999999999</v>
      </c>
      <c r="T611" s="77" t="s">
        <v>46</v>
      </c>
      <c r="U611" s="76"/>
    </row>
    <row r="612" spans="2:21">
      <c r="B612" s="75">
        <v>42522</v>
      </c>
      <c r="C612" t="s">
        <v>24</v>
      </c>
      <c r="D612">
        <v>0</v>
      </c>
      <c r="E612">
        <v>0</v>
      </c>
      <c r="F612">
        <v>0</v>
      </c>
      <c r="G612">
        <v>0</v>
      </c>
      <c r="H612">
        <v>787986.99485000002</v>
      </c>
      <c r="I612">
        <v>1094.42638173611</v>
      </c>
      <c r="J612">
        <v>1020.0951</v>
      </c>
      <c r="K612">
        <v>1170</v>
      </c>
      <c r="L612">
        <v>17420.564919870001</v>
      </c>
      <c r="M612">
        <v>24.195229055374998</v>
      </c>
      <c r="N612">
        <v>0</v>
      </c>
      <c r="O612">
        <v>251.94547</v>
      </c>
      <c r="P612">
        <v>122910.73761900001</v>
      </c>
      <c r="Q612">
        <v>170.70935780416599</v>
      </c>
      <c r="R612">
        <v>124.90407</v>
      </c>
      <c r="S612">
        <v>216.96777</v>
      </c>
      <c r="T612" s="77" t="s">
        <v>46</v>
      </c>
      <c r="U612" s="76"/>
    </row>
    <row r="613" spans="2:21">
      <c r="B613" s="75">
        <v>42522</v>
      </c>
      <c r="C613" t="s">
        <v>23</v>
      </c>
      <c r="D613">
        <v>40625.601838000002</v>
      </c>
      <c r="E613">
        <v>56.424446997222198</v>
      </c>
      <c r="F613">
        <v>36.958550000000002</v>
      </c>
      <c r="G613">
        <v>73.677170000000004</v>
      </c>
      <c r="H613">
        <v>752736.82077999995</v>
      </c>
      <c r="I613">
        <v>1045.4678066388799</v>
      </c>
      <c r="J613">
        <v>1000.01526</v>
      </c>
      <c r="K613">
        <v>1200.2229</v>
      </c>
      <c r="L613">
        <v>0</v>
      </c>
      <c r="M613">
        <v>0</v>
      </c>
      <c r="N613">
        <v>0</v>
      </c>
      <c r="O613">
        <v>0</v>
      </c>
      <c r="P613">
        <v>48604.036893999997</v>
      </c>
      <c r="Q613">
        <v>67.5056067972222</v>
      </c>
      <c r="R613">
        <v>52.471780000000003</v>
      </c>
      <c r="S613">
        <v>84.099249999999998</v>
      </c>
      <c r="T613" s="77" t="s">
        <v>46</v>
      </c>
      <c r="U613" s="76"/>
    </row>
    <row r="614" spans="2:21">
      <c r="B614" s="75">
        <v>42552</v>
      </c>
      <c r="C614" t="s">
        <v>24</v>
      </c>
      <c r="D614">
        <v>0</v>
      </c>
      <c r="E614">
        <v>0</v>
      </c>
      <c r="F614">
        <v>0</v>
      </c>
      <c r="G614">
        <v>0</v>
      </c>
      <c r="H614">
        <v>816516.64644000004</v>
      </c>
      <c r="I614">
        <v>1097.46861080645</v>
      </c>
      <c r="J614">
        <v>1020.7051</v>
      </c>
      <c r="K614">
        <v>1170</v>
      </c>
      <c r="L614">
        <v>2971.8467644000002</v>
      </c>
      <c r="M614">
        <v>3.9944176940860201</v>
      </c>
      <c r="N614">
        <v>0</v>
      </c>
      <c r="O614">
        <v>123.30410999999999</v>
      </c>
      <c r="P614">
        <v>137327.55055000001</v>
      </c>
      <c r="Q614">
        <v>184.58004106182699</v>
      </c>
      <c r="R614">
        <v>134.85316</v>
      </c>
      <c r="S614">
        <v>232.21785</v>
      </c>
      <c r="T614" s="77" t="s">
        <v>46</v>
      </c>
      <c r="U614" s="76"/>
    </row>
    <row r="615" spans="2:21">
      <c r="B615" s="75">
        <v>42552</v>
      </c>
      <c r="C615" t="s">
        <v>23</v>
      </c>
      <c r="D615">
        <v>48277.329447999997</v>
      </c>
      <c r="E615">
        <v>64.888883666666601</v>
      </c>
      <c r="F615">
        <v>44.862029999999997</v>
      </c>
      <c r="G615">
        <v>90.881789999999995</v>
      </c>
      <c r="H615">
        <v>782122.11254999996</v>
      </c>
      <c r="I615">
        <v>1051.2393985886999</v>
      </c>
      <c r="J615">
        <v>1000.2856</v>
      </c>
      <c r="K615">
        <v>1194.6871000000001</v>
      </c>
      <c r="L615">
        <v>0</v>
      </c>
      <c r="M615">
        <v>0</v>
      </c>
      <c r="N615">
        <v>0</v>
      </c>
      <c r="O615">
        <v>0</v>
      </c>
      <c r="P615">
        <v>56668.537772999996</v>
      </c>
      <c r="Q615">
        <v>76.167389479838704</v>
      </c>
      <c r="R615">
        <v>59.538400000000003</v>
      </c>
      <c r="S615">
        <v>101.15488999999999</v>
      </c>
      <c r="T615" s="77" t="s">
        <v>46</v>
      </c>
      <c r="U615" s="76"/>
    </row>
    <row r="616" spans="2:21">
      <c r="B616" s="75">
        <v>42583</v>
      </c>
      <c r="C616" t="s">
        <v>24</v>
      </c>
      <c r="D616">
        <v>0</v>
      </c>
      <c r="E616">
        <v>0</v>
      </c>
      <c r="F616">
        <v>0</v>
      </c>
      <c r="G616">
        <v>0</v>
      </c>
      <c r="H616">
        <v>819965.16185000003</v>
      </c>
      <c r="I616">
        <v>1102.1037121639699</v>
      </c>
      <c r="J616">
        <v>1020.18933</v>
      </c>
      <c r="K616">
        <v>1170</v>
      </c>
      <c r="L616">
        <v>81.082336900000001</v>
      </c>
      <c r="M616">
        <v>0.108981635618279</v>
      </c>
      <c r="N616">
        <v>0</v>
      </c>
      <c r="O616">
        <v>41.335845999999997</v>
      </c>
      <c r="P616">
        <v>137692.43900000001</v>
      </c>
      <c r="Q616">
        <v>185.07048252688099</v>
      </c>
      <c r="R616">
        <v>135.69254000000001</v>
      </c>
      <c r="S616">
        <v>235.68098000000001</v>
      </c>
      <c r="T616" s="77" t="s">
        <v>46</v>
      </c>
      <c r="U616" s="76"/>
    </row>
    <row r="617" spans="2:21">
      <c r="B617" s="75">
        <v>42583</v>
      </c>
      <c r="C617" t="s">
        <v>23</v>
      </c>
      <c r="D617">
        <v>51669.815258000002</v>
      </c>
      <c r="E617">
        <v>69.448676422042993</v>
      </c>
      <c r="F617">
        <v>43.953330000000001</v>
      </c>
      <c r="G617">
        <v>87.845470000000006</v>
      </c>
      <c r="H617">
        <v>787420.14853999997</v>
      </c>
      <c r="I617">
        <v>1058.3604147043</v>
      </c>
      <c r="J617">
        <v>1000.1797</v>
      </c>
      <c r="K617">
        <v>1196.8269</v>
      </c>
      <c r="L617">
        <v>0</v>
      </c>
      <c r="M617">
        <v>0</v>
      </c>
      <c r="N617">
        <v>0</v>
      </c>
      <c r="O617">
        <v>0</v>
      </c>
      <c r="P617">
        <v>59835.564127999998</v>
      </c>
      <c r="Q617">
        <v>80.4241453333333</v>
      </c>
      <c r="R617">
        <v>58.567303000000003</v>
      </c>
      <c r="S617">
        <v>97.845470000000006</v>
      </c>
      <c r="T617" s="77" t="s">
        <v>46</v>
      </c>
      <c r="U617" s="76"/>
    </row>
    <row r="618" spans="2:21">
      <c r="B618" s="75">
        <v>42614</v>
      </c>
      <c r="C618" t="s">
        <v>24</v>
      </c>
      <c r="D618">
        <v>0</v>
      </c>
      <c r="E618">
        <v>0</v>
      </c>
      <c r="F618">
        <v>0</v>
      </c>
      <c r="G618">
        <v>0</v>
      </c>
      <c r="H618">
        <v>798487.73332</v>
      </c>
      <c r="I618">
        <v>1109.0107407222199</v>
      </c>
      <c r="J618">
        <v>1020.0974</v>
      </c>
      <c r="K618">
        <v>1170</v>
      </c>
      <c r="L618">
        <v>7144.3383543999998</v>
      </c>
      <c r="M618">
        <v>9.9226921588888803</v>
      </c>
      <c r="N618">
        <v>0</v>
      </c>
      <c r="O618">
        <v>213.55343999999999</v>
      </c>
      <c r="P618">
        <v>122844.659241</v>
      </c>
      <c r="Q618">
        <v>170.61758227916599</v>
      </c>
      <c r="R618">
        <v>123.12994</v>
      </c>
      <c r="S618">
        <v>215.6926</v>
      </c>
      <c r="T618" s="77" t="s">
        <v>46</v>
      </c>
      <c r="U618" s="76"/>
    </row>
    <row r="619" spans="2:21">
      <c r="B619" s="75">
        <v>42614</v>
      </c>
      <c r="C619" t="s">
        <v>23</v>
      </c>
      <c r="D619">
        <v>48724.791255999997</v>
      </c>
      <c r="E619">
        <v>67.673321188888806</v>
      </c>
      <c r="F619">
        <v>52.590716999999998</v>
      </c>
      <c r="G619">
        <v>82.905500000000004</v>
      </c>
      <c r="H619">
        <v>757782.07750000001</v>
      </c>
      <c r="I619">
        <v>1052.47510763888</v>
      </c>
      <c r="J619">
        <v>1000.2388</v>
      </c>
      <c r="K619">
        <v>1225</v>
      </c>
      <c r="L619">
        <v>0</v>
      </c>
      <c r="M619">
        <v>0</v>
      </c>
      <c r="N619">
        <v>0</v>
      </c>
      <c r="O619">
        <v>0</v>
      </c>
      <c r="P619">
        <v>56751.538404999999</v>
      </c>
      <c r="Q619">
        <v>78.821581118055505</v>
      </c>
      <c r="R619">
        <v>66.382670000000005</v>
      </c>
      <c r="S619">
        <v>93.243629999999996</v>
      </c>
      <c r="T619" s="77" t="s">
        <v>46</v>
      </c>
      <c r="U619" s="76"/>
    </row>
    <row r="620" spans="2:21">
      <c r="B620" s="75">
        <v>42644</v>
      </c>
      <c r="C620" t="s">
        <v>24</v>
      </c>
      <c r="D620">
        <v>0</v>
      </c>
      <c r="E620">
        <v>0</v>
      </c>
      <c r="F620">
        <v>0</v>
      </c>
      <c r="G620">
        <v>0</v>
      </c>
      <c r="H620">
        <v>828330.75543999998</v>
      </c>
      <c r="I620">
        <v>1113.34778956989</v>
      </c>
      <c r="J620">
        <v>1020.2886</v>
      </c>
      <c r="K620">
        <v>1170</v>
      </c>
      <c r="L620">
        <v>3275.92866</v>
      </c>
      <c r="M620">
        <v>4.4031299193548303</v>
      </c>
      <c r="N620">
        <v>0</v>
      </c>
      <c r="O620">
        <v>164.99936</v>
      </c>
      <c r="P620">
        <v>122352.09660999999</v>
      </c>
      <c r="Q620">
        <v>164.45174275537599</v>
      </c>
      <c r="R620">
        <v>118.25502</v>
      </c>
      <c r="S620">
        <v>214.87762000000001</v>
      </c>
      <c r="T620" s="77" t="s">
        <v>46</v>
      </c>
      <c r="U620" s="76"/>
    </row>
    <row r="621" spans="2:21">
      <c r="B621" s="75">
        <v>42644</v>
      </c>
      <c r="C621" t="s">
        <v>23</v>
      </c>
      <c r="D621">
        <v>49820.435182000001</v>
      </c>
      <c r="E621">
        <v>66.962950513440802</v>
      </c>
      <c r="F621">
        <v>53.047620000000002</v>
      </c>
      <c r="G621">
        <v>86.665694999999999</v>
      </c>
      <c r="H621">
        <v>781615.02836999996</v>
      </c>
      <c r="I621">
        <v>1050.55783383064</v>
      </c>
      <c r="J621">
        <v>1000.0044</v>
      </c>
      <c r="K621">
        <v>1223.0954999999999</v>
      </c>
      <c r="L621">
        <v>0</v>
      </c>
      <c r="M621">
        <v>0</v>
      </c>
      <c r="N621">
        <v>0</v>
      </c>
      <c r="O621">
        <v>0</v>
      </c>
      <c r="P621">
        <v>58331.427637000001</v>
      </c>
      <c r="Q621">
        <v>78.402456501344005</v>
      </c>
      <c r="R621">
        <v>67.260574000000005</v>
      </c>
      <c r="S621">
        <v>96.890649999999994</v>
      </c>
      <c r="T621" s="77" t="s">
        <v>46</v>
      </c>
      <c r="U621" s="76"/>
    </row>
    <row r="622" spans="2:21">
      <c r="B622" s="75">
        <v>42675</v>
      </c>
      <c r="C622" t="s">
        <v>24</v>
      </c>
      <c r="D622">
        <v>0</v>
      </c>
      <c r="E622">
        <v>0</v>
      </c>
      <c r="F622">
        <v>0</v>
      </c>
      <c r="G622">
        <v>0</v>
      </c>
      <c r="H622">
        <v>799235.28147000005</v>
      </c>
      <c r="I622">
        <v>1110.0490020416601</v>
      </c>
      <c r="J622">
        <v>1020.0282999999999</v>
      </c>
      <c r="K622">
        <v>1170</v>
      </c>
      <c r="L622">
        <v>21675.850160919999</v>
      </c>
      <c r="M622">
        <v>30.105347445722199</v>
      </c>
      <c r="N622">
        <v>0</v>
      </c>
      <c r="O622">
        <v>257.2208</v>
      </c>
      <c r="P622">
        <v>119094.21190900001</v>
      </c>
      <c r="Q622">
        <v>165.408627651388</v>
      </c>
      <c r="R622">
        <v>124.562</v>
      </c>
      <c r="S622">
        <v>209.29392999999999</v>
      </c>
      <c r="T622" s="77" t="s">
        <v>46</v>
      </c>
      <c r="U622" s="76"/>
    </row>
    <row r="623" spans="2:21">
      <c r="B623" s="75">
        <v>42675</v>
      </c>
      <c r="C623" t="s">
        <v>23</v>
      </c>
      <c r="D623">
        <v>51195.416815999997</v>
      </c>
      <c r="E623">
        <v>71.104745577777706</v>
      </c>
      <c r="F623">
        <v>49.296143000000001</v>
      </c>
      <c r="G623">
        <v>88.86</v>
      </c>
      <c r="H623">
        <v>761371.92053</v>
      </c>
      <c r="I623">
        <v>1057.46100073611</v>
      </c>
      <c r="J623">
        <v>1000.18896</v>
      </c>
      <c r="K623">
        <v>1225</v>
      </c>
      <c r="L623">
        <v>0</v>
      </c>
      <c r="M623">
        <v>0</v>
      </c>
      <c r="N623">
        <v>0</v>
      </c>
      <c r="O623">
        <v>0</v>
      </c>
      <c r="P623">
        <v>57902.157513999999</v>
      </c>
      <c r="Q623">
        <v>80.419663213888796</v>
      </c>
      <c r="R623">
        <v>61.024635000000004</v>
      </c>
      <c r="S623">
        <v>98.414259999999999</v>
      </c>
      <c r="T623" s="77" t="s">
        <v>46</v>
      </c>
      <c r="U623" s="76"/>
    </row>
    <row r="624" spans="2:21">
      <c r="B624" s="75">
        <v>42705</v>
      </c>
      <c r="C624" t="s">
        <v>24</v>
      </c>
      <c r="D624">
        <v>0</v>
      </c>
      <c r="E624">
        <v>0</v>
      </c>
      <c r="F624">
        <v>0</v>
      </c>
      <c r="G624">
        <v>0</v>
      </c>
      <c r="H624">
        <v>818613.58536000003</v>
      </c>
      <c r="I624">
        <v>1100.28707709677</v>
      </c>
      <c r="J624">
        <v>1020.7173</v>
      </c>
      <c r="K624">
        <v>1170</v>
      </c>
      <c r="L624">
        <v>20282.1816263</v>
      </c>
      <c r="M624">
        <v>27.260996809542998</v>
      </c>
      <c r="N624">
        <v>0</v>
      </c>
      <c r="O624">
        <v>247.48116999999999</v>
      </c>
      <c r="P624">
        <v>130519.21308</v>
      </c>
      <c r="Q624">
        <v>175.42904983870901</v>
      </c>
      <c r="R624">
        <v>135.00017</v>
      </c>
      <c r="S624">
        <v>218.75153</v>
      </c>
      <c r="T624" s="77" t="s">
        <v>46</v>
      </c>
      <c r="U624" s="76"/>
    </row>
    <row r="625" spans="2:21">
      <c r="B625" s="75">
        <v>42705</v>
      </c>
      <c r="C625" t="s">
        <v>23</v>
      </c>
      <c r="D625">
        <v>56956.919355999999</v>
      </c>
      <c r="E625">
        <v>76.554999134408604</v>
      </c>
      <c r="F625">
        <v>58.306449999999998</v>
      </c>
      <c r="G625">
        <v>94.949036000000007</v>
      </c>
      <c r="H625">
        <v>785075.15873000002</v>
      </c>
      <c r="I625">
        <v>1055.2085466801</v>
      </c>
      <c r="J625">
        <v>1000.2898</v>
      </c>
      <c r="K625">
        <v>1202.5074</v>
      </c>
      <c r="L625">
        <v>0</v>
      </c>
      <c r="M625">
        <v>0</v>
      </c>
      <c r="N625">
        <v>0</v>
      </c>
      <c r="O625">
        <v>0</v>
      </c>
      <c r="P625">
        <v>63827.695986999999</v>
      </c>
      <c r="Q625">
        <v>85.789913961021497</v>
      </c>
      <c r="R625">
        <v>68.325905000000006</v>
      </c>
      <c r="S625">
        <v>103.39641</v>
      </c>
      <c r="T625" s="77" t="s">
        <v>46</v>
      </c>
      <c r="U625" s="76"/>
    </row>
    <row r="626" spans="2:21">
      <c r="B626" s="75">
        <v>42736</v>
      </c>
      <c r="C626" t="s">
        <v>24</v>
      </c>
      <c r="D626">
        <v>0</v>
      </c>
      <c r="E626">
        <v>0</v>
      </c>
      <c r="F626">
        <v>0</v>
      </c>
      <c r="G626">
        <v>0</v>
      </c>
      <c r="H626">
        <v>824787.47906000004</v>
      </c>
      <c r="I626">
        <v>1108.5853213171999</v>
      </c>
      <c r="J626">
        <v>1020.12317</v>
      </c>
      <c r="K626">
        <v>1170</v>
      </c>
      <c r="L626">
        <v>8441.3107596999998</v>
      </c>
      <c r="M626">
        <v>11.345847795295599</v>
      </c>
      <c r="N626">
        <v>0</v>
      </c>
      <c r="O626">
        <v>177.22379000000001</v>
      </c>
      <c r="P626">
        <v>134287.65366000001</v>
      </c>
      <c r="Q626">
        <v>180.49415814516101</v>
      </c>
      <c r="R626">
        <v>141.35246000000001</v>
      </c>
      <c r="S626">
        <v>224.66347999999999</v>
      </c>
      <c r="T626" s="77" t="s">
        <v>46</v>
      </c>
      <c r="U626" s="76"/>
    </row>
    <row r="627" spans="2:21">
      <c r="B627" s="75">
        <v>42736</v>
      </c>
      <c r="C627" t="s">
        <v>23</v>
      </c>
      <c r="D627">
        <v>53690.321215000004</v>
      </c>
      <c r="E627">
        <v>72.164410235215001</v>
      </c>
      <c r="F627">
        <v>53.787838000000001</v>
      </c>
      <c r="G627">
        <v>86.580200000000005</v>
      </c>
      <c r="H627">
        <v>795353.32276000001</v>
      </c>
      <c r="I627">
        <v>1069.02328327956</v>
      </c>
      <c r="J627">
        <v>1000.06323</v>
      </c>
      <c r="K627">
        <v>1225</v>
      </c>
      <c r="L627">
        <v>781.00385976999996</v>
      </c>
      <c r="M627">
        <v>1.0497363706586</v>
      </c>
      <c r="N627">
        <v>0</v>
      </c>
      <c r="O627">
        <v>60.035767</v>
      </c>
      <c r="P627">
        <v>60000.612713000002</v>
      </c>
      <c r="Q627">
        <v>80.645984829301</v>
      </c>
      <c r="R627">
        <v>65.951419999999999</v>
      </c>
      <c r="S627">
        <v>98.199939999999998</v>
      </c>
      <c r="T627" s="77" t="s">
        <v>46</v>
      </c>
      <c r="U627" s="76"/>
    </row>
    <row r="628" spans="2:21">
      <c r="B628" s="75">
        <v>42767</v>
      </c>
      <c r="C628" t="s">
        <v>24</v>
      </c>
      <c r="D628">
        <v>0</v>
      </c>
      <c r="E628">
        <v>0</v>
      </c>
      <c r="F628">
        <v>0</v>
      </c>
      <c r="G628">
        <v>0</v>
      </c>
      <c r="H628">
        <v>745375.14752</v>
      </c>
      <c r="I628">
        <v>1109.18920761904</v>
      </c>
      <c r="J628">
        <v>1020.06274</v>
      </c>
      <c r="K628">
        <v>1170</v>
      </c>
      <c r="L628">
        <v>3872.0088940999999</v>
      </c>
      <c r="M628">
        <v>5.7619179971726098</v>
      </c>
      <c r="N628">
        <v>0</v>
      </c>
      <c r="O628">
        <v>139.64107999999999</v>
      </c>
      <c r="P628">
        <v>119815.19138</v>
      </c>
      <c r="Q628">
        <v>178.29641574404701</v>
      </c>
      <c r="R628">
        <v>137.43661</v>
      </c>
      <c r="S628">
        <v>228.40652</v>
      </c>
      <c r="T628" s="77" t="s">
        <v>46</v>
      </c>
      <c r="U628" s="76"/>
    </row>
    <row r="629" spans="2:21">
      <c r="B629" s="75">
        <v>42767</v>
      </c>
      <c r="C629" t="s">
        <v>23</v>
      </c>
      <c r="D629">
        <v>48901.212692000001</v>
      </c>
      <c r="E629">
        <v>72.769661744047596</v>
      </c>
      <c r="F629">
        <v>54.980457000000001</v>
      </c>
      <c r="G629">
        <v>89.624724999999998</v>
      </c>
      <c r="H629">
        <v>711818.52286999999</v>
      </c>
      <c r="I629">
        <v>1059.2537542708301</v>
      </c>
      <c r="J629">
        <v>1000.44073</v>
      </c>
      <c r="K629">
        <v>1225</v>
      </c>
      <c r="L629">
        <v>0</v>
      </c>
      <c r="M629">
        <v>0</v>
      </c>
      <c r="N629">
        <v>0</v>
      </c>
      <c r="O629">
        <v>0</v>
      </c>
      <c r="P629">
        <v>56021.204381000003</v>
      </c>
      <c r="Q629">
        <v>83.364887471726107</v>
      </c>
      <c r="R629">
        <v>67.623059999999995</v>
      </c>
      <c r="S629">
        <v>100.4722</v>
      </c>
      <c r="T629" s="77" t="s">
        <v>46</v>
      </c>
      <c r="U629" s="76"/>
    </row>
    <row r="630" spans="2:21">
      <c r="B630" s="75">
        <v>42795</v>
      </c>
      <c r="C630" t="s">
        <v>24</v>
      </c>
      <c r="D630">
        <v>0</v>
      </c>
      <c r="E630">
        <v>0</v>
      </c>
      <c r="F630">
        <v>0</v>
      </c>
      <c r="G630">
        <v>0</v>
      </c>
      <c r="H630">
        <v>827222.18749000004</v>
      </c>
      <c r="I630">
        <v>1111.8577788844</v>
      </c>
      <c r="J630">
        <v>1020.51526</v>
      </c>
      <c r="K630">
        <v>1170</v>
      </c>
      <c r="L630">
        <v>24836.751325699999</v>
      </c>
      <c r="M630">
        <v>33.382730276478398</v>
      </c>
      <c r="N630">
        <v>0</v>
      </c>
      <c r="O630">
        <v>261.16412000000003</v>
      </c>
      <c r="P630">
        <v>121326.003977</v>
      </c>
      <c r="Q630">
        <v>163.07258599059099</v>
      </c>
      <c r="R630">
        <v>119.61879999999999</v>
      </c>
      <c r="S630">
        <v>226.33134000000001</v>
      </c>
      <c r="T630" s="77" t="s">
        <v>46</v>
      </c>
      <c r="U630" s="76"/>
    </row>
    <row r="631" spans="2:21">
      <c r="B631" s="75">
        <v>42795</v>
      </c>
      <c r="C631" t="s">
        <v>23</v>
      </c>
      <c r="D631">
        <v>49216.862517000001</v>
      </c>
      <c r="E631">
        <v>66.151696931451596</v>
      </c>
      <c r="F631">
        <v>48.187396999999997</v>
      </c>
      <c r="G631">
        <v>81.392714999999995</v>
      </c>
      <c r="H631">
        <v>786678.96741000004</v>
      </c>
      <c r="I631">
        <v>1057.36420350806</v>
      </c>
      <c r="J631">
        <v>1000.19946</v>
      </c>
      <c r="K631">
        <v>1225</v>
      </c>
      <c r="L631">
        <v>172.46103553</v>
      </c>
      <c r="M631">
        <v>0.23180246711021499</v>
      </c>
      <c r="N631">
        <v>0</v>
      </c>
      <c r="O631">
        <v>54.349007</v>
      </c>
      <c r="P631">
        <v>56859.992298999998</v>
      </c>
      <c r="Q631">
        <v>76.424720831989205</v>
      </c>
      <c r="R631">
        <v>60.933349999999997</v>
      </c>
      <c r="S631">
        <v>92.701965000000001</v>
      </c>
      <c r="T631" s="77" t="s">
        <v>46</v>
      </c>
      <c r="U631" s="76"/>
    </row>
    <row r="632" spans="2:21">
      <c r="B632" s="75">
        <v>42826</v>
      </c>
      <c r="C632" t="s">
        <v>24</v>
      </c>
      <c r="D632">
        <v>0</v>
      </c>
      <c r="E632">
        <v>0</v>
      </c>
      <c r="F632">
        <v>0</v>
      </c>
      <c r="G632">
        <v>0</v>
      </c>
      <c r="H632">
        <v>799332.93474000006</v>
      </c>
      <c r="I632">
        <v>1110.18463158333</v>
      </c>
      <c r="J632">
        <v>1020.1603</v>
      </c>
      <c r="K632">
        <v>1170</v>
      </c>
      <c r="L632">
        <v>31567.407254999998</v>
      </c>
      <c r="M632">
        <v>43.843621187499998</v>
      </c>
      <c r="N632">
        <v>0</v>
      </c>
      <c r="O632">
        <v>315.79703000000001</v>
      </c>
      <c r="P632">
        <v>118634.614285</v>
      </c>
      <c r="Q632">
        <v>164.770297618055</v>
      </c>
      <c r="R632">
        <v>116.83411</v>
      </c>
      <c r="S632">
        <v>224.61593999999999</v>
      </c>
      <c r="T632" s="77" t="s">
        <v>46</v>
      </c>
      <c r="U632" s="76"/>
    </row>
    <row r="633" spans="2:21">
      <c r="B633" s="75">
        <v>42826</v>
      </c>
      <c r="C633" t="s">
        <v>23</v>
      </c>
      <c r="D633">
        <v>43702.413252999999</v>
      </c>
      <c r="E633">
        <v>60.697796184722201</v>
      </c>
      <c r="F633">
        <v>38.087542999999997</v>
      </c>
      <c r="G633">
        <v>82.755579999999995</v>
      </c>
      <c r="H633">
        <v>757257.34903000004</v>
      </c>
      <c r="I633">
        <v>1051.74631809722</v>
      </c>
      <c r="J633">
        <v>1000.1134</v>
      </c>
      <c r="K633">
        <v>1225</v>
      </c>
      <c r="L633">
        <v>624.41866434999997</v>
      </c>
      <c r="M633">
        <v>0.86724814493055502</v>
      </c>
      <c r="N633">
        <v>0</v>
      </c>
      <c r="O633">
        <v>63.366979999999998</v>
      </c>
      <c r="P633">
        <v>51215.505974</v>
      </c>
      <c r="Q633">
        <v>71.1326471861111</v>
      </c>
      <c r="R633">
        <v>51.323900000000002</v>
      </c>
      <c r="S633">
        <v>94.397099999999995</v>
      </c>
      <c r="T633" s="77" t="s">
        <v>46</v>
      </c>
      <c r="U633" s="76"/>
    </row>
    <row r="634" spans="2:21">
      <c r="B634" s="75">
        <v>42856</v>
      </c>
      <c r="C634" t="s">
        <v>24</v>
      </c>
      <c r="D634">
        <v>0</v>
      </c>
      <c r="E634">
        <v>0</v>
      </c>
      <c r="F634">
        <v>0</v>
      </c>
      <c r="G634">
        <v>0</v>
      </c>
      <c r="H634">
        <v>828748.36069999996</v>
      </c>
      <c r="I634">
        <v>1113.9090869623601</v>
      </c>
      <c r="J634">
        <v>1020.26697</v>
      </c>
      <c r="K634">
        <v>1170</v>
      </c>
      <c r="L634">
        <v>12260.34708756</v>
      </c>
      <c r="M634">
        <v>16.478961139193501</v>
      </c>
      <c r="N634">
        <v>0</v>
      </c>
      <c r="O634">
        <v>256.60593</v>
      </c>
      <c r="P634">
        <v>128919.61152999999</v>
      </c>
      <c r="Q634">
        <v>173.27904775537601</v>
      </c>
      <c r="R634">
        <v>122.43442</v>
      </c>
      <c r="S634">
        <v>225.10300000000001</v>
      </c>
      <c r="T634" s="77" t="s">
        <v>46</v>
      </c>
      <c r="U634" s="76"/>
    </row>
    <row r="635" spans="2:21">
      <c r="B635" s="75">
        <v>42856</v>
      </c>
      <c r="C635" t="s">
        <v>23</v>
      </c>
      <c r="D635">
        <v>42349.754903000001</v>
      </c>
      <c r="E635">
        <v>56.921713579300999</v>
      </c>
      <c r="F635">
        <v>34.950769999999999</v>
      </c>
      <c r="G635">
        <v>78.245350000000002</v>
      </c>
      <c r="H635">
        <v>779678.60473000002</v>
      </c>
      <c r="I635">
        <v>1047.9551138843999</v>
      </c>
      <c r="J635">
        <v>1000.0107400000001</v>
      </c>
      <c r="K635">
        <v>1223.8955000000001</v>
      </c>
      <c r="L635">
        <v>32.479010799999998</v>
      </c>
      <c r="M635">
        <v>4.36545844086021E-2</v>
      </c>
      <c r="N635">
        <v>0</v>
      </c>
      <c r="O635">
        <v>26.959140000000001</v>
      </c>
      <c r="P635">
        <v>50595.029274</v>
      </c>
      <c r="Q635">
        <v>68.0040716048387</v>
      </c>
      <c r="R635">
        <v>50.713850000000001</v>
      </c>
      <c r="S635">
        <v>89.291954000000004</v>
      </c>
      <c r="T635" s="77" t="s">
        <v>46</v>
      </c>
      <c r="U635" s="76"/>
    </row>
    <row r="636" spans="2:21">
      <c r="B636" s="75">
        <v>42887</v>
      </c>
      <c r="C636" t="s">
        <v>24</v>
      </c>
      <c r="D636">
        <v>0</v>
      </c>
      <c r="E636">
        <v>0</v>
      </c>
      <c r="F636">
        <v>0</v>
      </c>
      <c r="G636">
        <v>0</v>
      </c>
      <c r="H636">
        <v>798515.8554</v>
      </c>
      <c r="I636">
        <v>1109.04979916666</v>
      </c>
      <c r="J636">
        <v>1020.04114</v>
      </c>
      <c r="K636">
        <v>1170</v>
      </c>
      <c r="L636">
        <v>22009.28573236</v>
      </c>
      <c r="M636">
        <v>30.568452406055499</v>
      </c>
      <c r="N636">
        <v>0</v>
      </c>
      <c r="O636">
        <v>277.27573000000001</v>
      </c>
      <c r="P636">
        <v>130912.05265</v>
      </c>
      <c r="Q636">
        <v>181.822295347222</v>
      </c>
      <c r="R636">
        <v>126.65425</v>
      </c>
      <c r="S636">
        <v>238.01381000000001</v>
      </c>
      <c r="T636" s="77" t="s">
        <v>46</v>
      </c>
      <c r="U636" s="76"/>
    </row>
    <row r="637" spans="2:21">
      <c r="B637" s="75">
        <v>42887</v>
      </c>
      <c r="C637" t="s">
        <v>23</v>
      </c>
      <c r="D637">
        <v>41123.925675999999</v>
      </c>
      <c r="E637">
        <v>57.116563438888797</v>
      </c>
      <c r="F637">
        <v>37.373269999999998</v>
      </c>
      <c r="G637">
        <v>73.549120000000002</v>
      </c>
      <c r="H637">
        <v>752003.23840000003</v>
      </c>
      <c r="I637">
        <v>1044.44894222222</v>
      </c>
      <c r="J637">
        <v>1000.05524</v>
      </c>
      <c r="K637">
        <v>1191.1853000000001</v>
      </c>
      <c r="L637">
        <v>0</v>
      </c>
      <c r="M637">
        <v>0</v>
      </c>
      <c r="N637">
        <v>0</v>
      </c>
      <c r="O637">
        <v>0</v>
      </c>
      <c r="P637">
        <v>49110.973241</v>
      </c>
      <c r="Q637">
        <v>68.209685056944394</v>
      </c>
      <c r="R637">
        <v>52.944991999999999</v>
      </c>
      <c r="S637">
        <v>83.60163</v>
      </c>
      <c r="T637" s="77" t="s">
        <v>46</v>
      </c>
      <c r="U637" s="76"/>
    </row>
    <row r="638" spans="2:21">
      <c r="B638" s="75">
        <v>42917</v>
      </c>
      <c r="C638" t="s">
        <v>24</v>
      </c>
      <c r="D638">
        <v>0</v>
      </c>
      <c r="E638">
        <v>0</v>
      </c>
      <c r="F638">
        <v>0</v>
      </c>
      <c r="G638">
        <v>0</v>
      </c>
      <c r="H638">
        <v>828306.96028</v>
      </c>
      <c r="I638">
        <v>1113.3158068279499</v>
      </c>
      <c r="J638">
        <v>1020.7947</v>
      </c>
      <c r="K638">
        <v>1170</v>
      </c>
      <c r="L638">
        <v>2472.2540109000001</v>
      </c>
      <c r="M638">
        <v>3.3229220576612901</v>
      </c>
      <c r="N638">
        <v>0</v>
      </c>
      <c r="O638">
        <v>140.19149999999999</v>
      </c>
      <c r="P638">
        <v>145184.70360000001</v>
      </c>
      <c r="Q638">
        <v>195.140730645161</v>
      </c>
      <c r="R638">
        <v>134.23865000000001</v>
      </c>
      <c r="S638">
        <v>250.62629999999999</v>
      </c>
      <c r="T638" s="77" t="s">
        <v>46</v>
      </c>
      <c r="U638" s="76"/>
    </row>
    <row r="639" spans="2:21">
      <c r="B639" s="75">
        <v>42917</v>
      </c>
      <c r="C639" t="s">
        <v>23</v>
      </c>
      <c r="D639">
        <v>48583.376252000002</v>
      </c>
      <c r="E639">
        <v>65.300236897849402</v>
      </c>
      <c r="F639">
        <v>44.169037000000003</v>
      </c>
      <c r="G639">
        <v>87.067374999999998</v>
      </c>
      <c r="H639">
        <v>781214.91636999999</v>
      </c>
      <c r="I639">
        <v>1050.0200488844</v>
      </c>
      <c r="J639">
        <v>1000.17944</v>
      </c>
      <c r="K639">
        <v>1197.7716</v>
      </c>
      <c r="L639">
        <v>0</v>
      </c>
      <c r="M639">
        <v>0</v>
      </c>
      <c r="N639">
        <v>0</v>
      </c>
      <c r="O639">
        <v>0</v>
      </c>
      <c r="P639">
        <v>56963.958042999999</v>
      </c>
      <c r="Q639">
        <v>76.564459735214996</v>
      </c>
      <c r="R639">
        <v>58.692250000000001</v>
      </c>
      <c r="S639">
        <v>97.067374999999998</v>
      </c>
      <c r="T639" s="77" t="s">
        <v>46</v>
      </c>
      <c r="U639" s="76"/>
    </row>
    <row r="640" spans="2:21">
      <c r="B640" s="75">
        <v>42948</v>
      </c>
      <c r="C640" t="s">
        <v>24</v>
      </c>
      <c r="D640">
        <v>0</v>
      </c>
      <c r="E640">
        <v>0</v>
      </c>
      <c r="F640">
        <v>0</v>
      </c>
      <c r="G640">
        <v>0</v>
      </c>
      <c r="H640">
        <v>831790.2439</v>
      </c>
      <c r="I640">
        <v>1117.9976396505299</v>
      </c>
      <c r="J640">
        <v>1020.2622</v>
      </c>
      <c r="K640">
        <v>1170</v>
      </c>
      <c r="L640">
        <v>648.16410199999996</v>
      </c>
      <c r="M640">
        <v>0.87118830913978396</v>
      </c>
      <c r="N640">
        <v>0</v>
      </c>
      <c r="O640">
        <v>100.34262</v>
      </c>
      <c r="P640">
        <v>143343.18041</v>
      </c>
      <c r="Q640">
        <v>192.665565067204</v>
      </c>
      <c r="R640">
        <v>135.28229999999999</v>
      </c>
      <c r="S640">
        <v>243.77665999999999</v>
      </c>
      <c r="T640" s="77" t="s">
        <v>46</v>
      </c>
      <c r="U640" s="76"/>
    </row>
    <row r="641" spans="2:21">
      <c r="B641" s="75">
        <v>42948</v>
      </c>
      <c r="C641" t="s">
        <v>23</v>
      </c>
      <c r="D641">
        <v>52454.152259000002</v>
      </c>
      <c r="E641">
        <v>70.5028928212365</v>
      </c>
      <c r="F641">
        <v>55.190998</v>
      </c>
      <c r="G641">
        <v>86.064250000000001</v>
      </c>
      <c r="H641">
        <v>785060.95999</v>
      </c>
      <c r="I641">
        <v>1055.18946235215</v>
      </c>
      <c r="J641">
        <v>1000.088</v>
      </c>
      <c r="K641">
        <v>1208.9059</v>
      </c>
      <c r="L641">
        <v>0</v>
      </c>
      <c r="M641">
        <v>0</v>
      </c>
      <c r="N641">
        <v>0</v>
      </c>
      <c r="O641">
        <v>0</v>
      </c>
      <c r="P641">
        <v>60601.567620000002</v>
      </c>
      <c r="Q641">
        <v>81.453719919354796</v>
      </c>
      <c r="R641">
        <v>68.81317</v>
      </c>
      <c r="S641">
        <v>96.064250000000001</v>
      </c>
      <c r="T641" s="77" t="s">
        <v>46</v>
      </c>
      <c r="U641" s="76"/>
    </row>
    <row r="642" spans="2:21">
      <c r="B642" s="75">
        <v>42979</v>
      </c>
      <c r="C642" t="s">
        <v>24</v>
      </c>
      <c r="D642">
        <v>0</v>
      </c>
      <c r="E642">
        <v>0</v>
      </c>
      <c r="F642">
        <v>0</v>
      </c>
      <c r="G642">
        <v>0</v>
      </c>
      <c r="H642">
        <v>807032.35944999999</v>
      </c>
      <c r="I642">
        <v>1120.8782770138801</v>
      </c>
      <c r="J642">
        <v>1020.01025</v>
      </c>
      <c r="K642">
        <v>1170</v>
      </c>
      <c r="L642">
        <v>7896.4898470400003</v>
      </c>
      <c r="M642">
        <v>10.967347009777701</v>
      </c>
      <c r="N642">
        <v>0</v>
      </c>
      <c r="O642">
        <v>221.67153999999999</v>
      </c>
      <c r="P642">
        <v>127057.473686</v>
      </c>
      <c r="Q642">
        <v>176.468713452777</v>
      </c>
      <c r="R642">
        <v>122.625046</v>
      </c>
      <c r="S642">
        <v>227.74759</v>
      </c>
      <c r="T642" s="77" t="s">
        <v>46</v>
      </c>
      <c r="U642" s="76"/>
    </row>
    <row r="643" spans="2:21">
      <c r="B643" s="75">
        <v>42979</v>
      </c>
      <c r="C643" t="s">
        <v>23</v>
      </c>
      <c r="D643">
        <v>49039.682376999997</v>
      </c>
      <c r="E643">
        <v>68.110669968055504</v>
      </c>
      <c r="F643">
        <v>52.852314</v>
      </c>
      <c r="G643">
        <v>84.421049999999994</v>
      </c>
      <c r="H643">
        <v>756590.88295999996</v>
      </c>
      <c r="I643">
        <v>1050.8206707777699</v>
      </c>
      <c r="J643">
        <v>1000.03516</v>
      </c>
      <c r="K643">
        <v>1225</v>
      </c>
      <c r="L643">
        <v>0</v>
      </c>
      <c r="M643">
        <v>0</v>
      </c>
      <c r="N643">
        <v>0</v>
      </c>
      <c r="O643">
        <v>0</v>
      </c>
      <c r="P643">
        <v>57074.656610999999</v>
      </c>
      <c r="Q643">
        <v>79.270356404166606</v>
      </c>
      <c r="R643">
        <v>66.839500000000001</v>
      </c>
      <c r="S643">
        <v>94.973380000000006</v>
      </c>
      <c r="T643" s="77" t="s">
        <v>46</v>
      </c>
      <c r="U643" s="76"/>
    </row>
    <row r="644" spans="2:21">
      <c r="B644" s="75">
        <v>43009</v>
      </c>
      <c r="C644" t="s">
        <v>24</v>
      </c>
      <c r="D644">
        <v>0</v>
      </c>
      <c r="E644">
        <v>0</v>
      </c>
      <c r="F644">
        <v>0</v>
      </c>
      <c r="G644">
        <v>0</v>
      </c>
      <c r="H644">
        <v>832589.50335999997</v>
      </c>
      <c r="I644">
        <v>1119.07191311827</v>
      </c>
      <c r="J644">
        <v>1020.2119</v>
      </c>
      <c r="K644">
        <v>1170</v>
      </c>
      <c r="L644">
        <v>2942.9872790999998</v>
      </c>
      <c r="M644">
        <v>3.9556280633064498</v>
      </c>
      <c r="N644">
        <v>0</v>
      </c>
      <c r="O644">
        <v>148.64517000000001</v>
      </c>
      <c r="P644">
        <v>126440.91742500001</v>
      </c>
      <c r="Q644">
        <v>169.94746965725801</v>
      </c>
      <c r="R644">
        <v>120.99572000000001</v>
      </c>
      <c r="S644">
        <v>222.61803</v>
      </c>
      <c r="T644" s="77" t="s">
        <v>46</v>
      </c>
      <c r="U644" s="76"/>
    </row>
    <row r="645" spans="2:21">
      <c r="B645" s="75">
        <v>43009</v>
      </c>
      <c r="C645" t="s">
        <v>23</v>
      </c>
      <c r="D645">
        <v>50070.962290000003</v>
      </c>
      <c r="E645">
        <v>67.299680497311797</v>
      </c>
      <c r="F645">
        <v>54.04851</v>
      </c>
      <c r="G645">
        <v>82.441469999999995</v>
      </c>
      <c r="H645">
        <v>782601.90376999998</v>
      </c>
      <c r="I645">
        <v>1051.88427926075</v>
      </c>
      <c r="J645">
        <v>1000.0037</v>
      </c>
      <c r="K645">
        <v>1225</v>
      </c>
      <c r="L645">
        <v>0</v>
      </c>
      <c r="M645">
        <v>0</v>
      </c>
      <c r="N645">
        <v>0</v>
      </c>
      <c r="O645">
        <v>0</v>
      </c>
      <c r="P645">
        <v>58556.864599</v>
      </c>
      <c r="Q645">
        <v>78.705463170698906</v>
      </c>
      <c r="R645">
        <v>68.192970000000003</v>
      </c>
      <c r="S645">
        <v>93.330780000000004</v>
      </c>
      <c r="T645" s="77" t="s">
        <v>46</v>
      </c>
      <c r="U645" s="76"/>
    </row>
    <row r="646" spans="2:21">
      <c r="B646" s="75">
        <v>43040</v>
      </c>
      <c r="C646" t="s">
        <v>24</v>
      </c>
      <c r="D646">
        <v>0</v>
      </c>
      <c r="E646">
        <v>0</v>
      </c>
      <c r="F646">
        <v>0</v>
      </c>
      <c r="G646">
        <v>0</v>
      </c>
      <c r="H646">
        <v>801855.0514</v>
      </c>
      <c r="I646">
        <v>1113.6875713888801</v>
      </c>
      <c r="J646">
        <v>1020.09546</v>
      </c>
      <c r="K646">
        <v>1170</v>
      </c>
      <c r="L646">
        <v>16945.255982899998</v>
      </c>
      <c r="M646">
        <v>23.5350777540277</v>
      </c>
      <c r="N646">
        <v>0</v>
      </c>
      <c r="O646">
        <v>274.98140000000001</v>
      </c>
      <c r="P646">
        <v>123716.23918999999</v>
      </c>
      <c r="Q646">
        <v>171.828109986111</v>
      </c>
      <c r="R646">
        <v>125.53144</v>
      </c>
      <c r="S646">
        <v>220.29524000000001</v>
      </c>
      <c r="T646" s="77" t="s">
        <v>46</v>
      </c>
      <c r="U646" s="76"/>
    </row>
    <row r="647" spans="2:21">
      <c r="B647" s="75">
        <v>43040</v>
      </c>
      <c r="C647" t="s">
        <v>23</v>
      </c>
      <c r="D647">
        <v>52416.646781000003</v>
      </c>
      <c r="E647">
        <v>72.800898306944404</v>
      </c>
      <c r="F647">
        <v>57.977539999999998</v>
      </c>
      <c r="G647">
        <v>87.420810000000003</v>
      </c>
      <c r="H647">
        <v>761385.88142999995</v>
      </c>
      <c r="I647">
        <v>1057.480390875</v>
      </c>
      <c r="J647">
        <v>1000.0158</v>
      </c>
      <c r="K647">
        <v>1225</v>
      </c>
      <c r="L647">
        <v>0</v>
      </c>
      <c r="M647">
        <v>0</v>
      </c>
      <c r="N647">
        <v>0</v>
      </c>
      <c r="O647">
        <v>0</v>
      </c>
      <c r="P647">
        <v>59147.583847000002</v>
      </c>
      <c r="Q647">
        <v>82.149422009722201</v>
      </c>
      <c r="R647">
        <v>68.907929999999993</v>
      </c>
      <c r="S647">
        <v>97.636619999999994</v>
      </c>
      <c r="T647" s="77" t="s">
        <v>46</v>
      </c>
      <c r="U647" s="76"/>
    </row>
    <row r="648" spans="2:21">
      <c r="B648" s="75">
        <v>43070</v>
      </c>
      <c r="C648" t="s">
        <v>24</v>
      </c>
      <c r="D648">
        <v>0</v>
      </c>
      <c r="E648">
        <v>0</v>
      </c>
      <c r="F648">
        <v>0</v>
      </c>
      <c r="G648">
        <v>0</v>
      </c>
      <c r="H648">
        <v>820931.34033000004</v>
      </c>
      <c r="I648">
        <v>1103.4023391532201</v>
      </c>
      <c r="J648">
        <v>1020.0998499999999</v>
      </c>
      <c r="K648">
        <v>1170</v>
      </c>
      <c r="L648">
        <v>17799.955495583999</v>
      </c>
      <c r="M648">
        <v>23.9246713650322</v>
      </c>
      <c r="N648">
        <v>0</v>
      </c>
      <c r="O648">
        <v>229.16238000000001</v>
      </c>
      <c r="P648">
        <v>132764.33932</v>
      </c>
      <c r="Q648">
        <v>178.44669263440801</v>
      </c>
      <c r="R648">
        <v>137.48775000000001</v>
      </c>
      <c r="S648">
        <v>223.56057999999999</v>
      </c>
      <c r="T648" s="77" t="s">
        <v>46</v>
      </c>
      <c r="U648" s="76"/>
    </row>
    <row r="649" spans="2:21">
      <c r="B649" s="75">
        <v>43070</v>
      </c>
      <c r="C649" t="s">
        <v>23</v>
      </c>
      <c r="D649">
        <v>57352.328088000002</v>
      </c>
      <c r="E649">
        <v>77.086462483870903</v>
      </c>
      <c r="F649">
        <v>60.24718</v>
      </c>
      <c r="G649">
        <v>91.604510000000005</v>
      </c>
      <c r="H649">
        <v>783243.47987000004</v>
      </c>
      <c r="I649">
        <v>1052.7466127284899</v>
      </c>
      <c r="J649">
        <v>1000.1217</v>
      </c>
      <c r="K649">
        <v>1197.3630000000001</v>
      </c>
      <c r="L649">
        <v>0</v>
      </c>
      <c r="M649">
        <v>0</v>
      </c>
      <c r="N649">
        <v>0</v>
      </c>
      <c r="O649">
        <v>0</v>
      </c>
      <c r="P649">
        <v>64347.944175999997</v>
      </c>
      <c r="Q649">
        <v>86.4891722795698</v>
      </c>
      <c r="R649">
        <v>70.514520000000005</v>
      </c>
      <c r="S649">
        <v>100.53626</v>
      </c>
      <c r="T649" s="77" t="s">
        <v>46</v>
      </c>
      <c r="U649" s="76"/>
    </row>
    <row r="650" spans="2:21">
      <c r="B650" s="75">
        <v>43101</v>
      </c>
      <c r="C650" t="s">
        <v>24</v>
      </c>
      <c r="D650">
        <v>0</v>
      </c>
      <c r="E650">
        <v>0</v>
      </c>
      <c r="F650">
        <v>0</v>
      </c>
      <c r="G650">
        <v>0</v>
      </c>
      <c r="H650">
        <v>824676.85773000005</v>
      </c>
      <c r="I650">
        <v>1108.43663673387</v>
      </c>
      <c r="J650">
        <v>1020.64465</v>
      </c>
      <c r="K650">
        <v>1170</v>
      </c>
      <c r="L650">
        <v>8183.0525390000003</v>
      </c>
      <c r="M650">
        <v>10.998726530913901</v>
      </c>
      <c r="N650">
        <v>0</v>
      </c>
      <c r="O650">
        <v>197.50033999999999</v>
      </c>
      <c r="P650">
        <v>134872.20787000001</v>
      </c>
      <c r="Q650">
        <v>181.27984928763399</v>
      </c>
      <c r="R650">
        <v>134.03822</v>
      </c>
      <c r="S650">
        <v>224.09836000000001</v>
      </c>
      <c r="T650" s="77" t="s">
        <v>46</v>
      </c>
      <c r="U650" s="76"/>
    </row>
    <row r="651" spans="2:21">
      <c r="B651" s="75">
        <v>43101</v>
      </c>
      <c r="C651" t="s">
        <v>23</v>
      </c>
      <c r="D651">
        <v>58729.068943999999</v>
      </c>
      <c r="E651">
        <v>78.936920623655894</v>
      </c>
      <c r="F651">
        <v>61.718155000000003</v>
      </c>
      <c r="G651">
        <v>95.872696000000005</v>
      </c>
      <c r="H651">
        <v>796132.20791999996</v>
      </c>
      <c r="I651">
        <v>1070.0701719354799</v>
      </c>
      <c r="J651">
        <v>1000.15295</v>
      </c>
      <c r="K651">
        <v>1225</v>
      </c>
      <c r="L651">
        <v>0</v>
      </c>
      <c r="M651">
        <v>0</v>
      </c>
      <c r="N651">
        <v>0</v>
      </c>
      <c r="O651">
        <v>0</v>
      </c>
      <c r="P651">
        <v>65070.435966999998</v>
      </c>
      <c r="Q651">
        <v>87.460263396505297</v>
      </c>
      <c r="R651">
        <v>72.998360000000005</v>
      </c>
      <c r="S651">
        <v>104.876205</v>
      </c>
      <c r="T651" s="77" t="s">
        <v>46</v>
      </c>
      <c r="U651" s="76"/>
    </row>
    <row r="652" spans="2:21">
      <c r="B652" s="75">
        <v>43132</v>
      </c>
      <c r="C652" t="s">
        <v>24</v>
      </c>
      <c r="D652">
        <v>0</v>
      </c>
      <c r="E652">
        <v>0</v>
      </c>
      <c r="F652">
        <v>0</v>
      </c>
      <c r="G652">
        <v>0</v>
      </c>
      <c r="H652">
        <v>746046.57648000005</v>
      </c>
      <c r="I652">
        <v>1110.1883578571401</v>
      </c>
      <c r="J652">
        <v>1020.2356</v>
      </c>
      <c r="K652">
        <v>1170</v>
      </c>
      <c r="L652">
        <v>3036.0118215000002</v>
      </c>
      <c r="M652">
        <v>4.5178747343749999</v>
      </c>
      <c r="N652">
        <v>0</v>
      </c>
      <c r="O652">
        <v>155.64913999999999</v>
      </c>
      <c r="P652">
        <v>119742.26571000001</v>
      </c>
      <c r="Q652">
        <v>178.187895401785</v>
      </c>
      <c r="R652">
        <v>135.60329999999999</v>
      </c>
      <c r="S652">
        <v>227.69533000000001</v>
      </c>
      <c r="T652" s="77" t="s">
        <v>46</v>
      </c>
      <c r="U652" s="76"/>
    </row>
    <row r="653" spans="2:21">
      <c r="B653" s="75">
        <v>43132</v>
      </c>
      <c r="C653" t="s">
        <v>23</v>
      </c>
      <c r="D653">
        <v>50939.206888000001</v>
      </c>
      <c r="E653">
        <v>75.802391202380903</v>
      </c>
      <c r="F653">
        <v>61.747369999999997</v>
      </c>
      <c r="G653">
        <v>89.153853999999995</v>
      </c>
      <c r="H653">
        <v>711676.25187000004</v>
      </c>
      <c r="I653">
        <v>1059.04204147321</v>
      </c>
      <c r="J653">
        <v>1000.56177</v>
      </c>
      <c r="K653">
        <v>1225</v>
      </c>
      <c r="L653">
        <v>0</v>
      </c>
      <c r="M653">
        <v>0</v>
      </c>
      <c r="N653">
        <v>0</v>
      </c>
      <c r="O653">
        <v>0</v>
      </c>
      <c r="P653">
        <v>58015.042694000003</v>
      </c>
      <c r="Q653">
        <v>86.331908770833294</v>
      </c>
      <c r="R653">
        <v>74.33108</v>
      </c>
      <c r="S653">
        <v>100.50696000000001</v>
      </c>
      <c r="T653" s="77" t="s">
        <v>46</v>
      </c>
      <c r="U653" s="76"/>
    </row>
    <row r="654" spans="2:21">
      <c r="B654" s="75">
        <v>43160</v>
      </c>
      <c r="C654" t="s">
        <v>24</v>
      </c>
      <c r="D654">
        <v>0</v>
      </c>
      <c r="E654">
        <v>0</v>
      </c>
      <c r="F654">
        <v>0</v>
      </c>
      <c r="G654">
        <v>0</v>
      </c>
      <c r="H654">
        <v>826945.45180000004</v>
      </c>
      <c r="I654">
        <v>1111.4858223118199</v>
      </c>
      <c r="J654">
        <v>1020.489</v>
      </c>
      <c r="K654">
        <v>1170</v>
      </c>
      <c r="L654">
        <v>33283.687489659998</v>
      </c>
      <c r="M654">
        <v>44.7361390990053</v>
      </c>
      <c r="N654">
        <v>0</v>
      </c>
      <c r="O654">
        <v>317.64807000000002</v>
      </c>
      <c r="P654">
        <v>121294.846231</v>
      </c>
      <c r="Q654">
        <v>163.03070729973101</v>
      </c>
      <c r="R654">
        <v>119.86142</v>
      </c>
      <c r="S654">
        <v>219.78421</v>
      </c>
      <c r="T654" s="77" t="s">
        <v>46</v>
      </c>
      <c r="U654" s="76"/>
    </row>
    <row r="655" spans="2:21">
      <c r="B655" s="75">
        <v>43160</v>
      </c>
      <c r="C655" t="s">
        <v>23</v>
      </c>
      <c r="D655">
        <v>53306.313255000001</v>
      </c>
      <c r="E655">
        <v>71.648270504032197</v>
      </c>
      <c r="F655">
        <v>46.651220000000002</v>
      </c>
      <c r="G655">
        <v>88.420959999999994</v>
      </c>
      <c r="H655">
        <v>785898.54235</v>
      </c>
      <c r="I655">
        <v>1056.31524509408</v>
      </c>
      <c r="J655">
        <v>1000.98</v>
      </c>
      <c r="K655">
        <v>1225</v>
      </c>
      <c r="L655">
        <v>0</v>
      </c>
      <c r="M655">
        <v>0</v>
      </c>
      <c r="N655">
        <v>0</v>
      </c>
      <c r="O655">
        <v>0</v>
      </c>
      <c r="P655">
        <v>60946.210032000003</v>
      </c>
      <c r="Q655">
        <v>81.916948967741902</v>
      </c>
      <c r="R655">
        <v>57.838264000000002</v>
      </c>
      <c r="S655">
        <v>100.40854</v>
      </c>
      <c r="T655" s="77" t="s">
        <v>46</v>
      </c>
      <c r="U655" s="76"/>
    </row>
    <row r="656" spans="2:21">
      <c r="B656" s="75">
        <v>43191</v>
      </c>
      <c r="C656" t="s">
        <v>24</v>
      </c>
      <c r="D656">
        <v>0</v>
      </c>
      <c r="E656">
        <v>0</v>
      </c>
      <c r="F656">
        <v>0</v>
      </c>
      <c r="G656">
        <v>0</v>
      </c>
      <c r="H656">
        <v>800033.81078000006</v>
      </c>
      <c r="I656">
        <v>1111.15807052777</v>
      </c>
      <c r="J656">
        <v>1020.9281999999999</v>
      </c>
      <c r="K656">
        <v>1170</v>
      </c>
      <c r="L656">
        <v>29624.130978303001</v>
      </c>
      <c r="M656">
        <v>41.144626358754103</v>
      </c>
      <c r="N656">
        <v>0</v>
      </c>
      <c r="O656">
        <v>359.31308000000001</v>
      </c>
      <c r="P656">
        <v>118953.304466</v>
      </c>
      <c r="Q656">
        <v>165.21292286944399</v>
      </c>
      <c r="R656">
        <v>117.32437</v>
      </c>
      <c r="S656">
        <v>221.71968000000001</v>
      </c>
      <c r="T656" s="77" t="s">
        <v>46</v>
      </c>
      <c r="U656" s="76"/>
    </row>
    <row r="657" spans="2:21">
      <c r="B657" s="75">
        <v>43191</v>
      </c>
      <c r="C657" t="s">
        <v>23</v>
      </c>
      <c r="D657">
        <v>43450.070172</v>
      </c>
      <c r="E657">
        <v>60.347319683333303</v>
      </c>
      <c r="F657">
        <v>38.093269999999997</v>
      </c>
      <c r="G657">
        <v>83.806730000000002</v>
      </c>
      <c r="H657">
        <v>757904.68064000004</v>
      </c>
      <c r="I657">
        <v>1052.6453897777701</v>
      </c>
      <c r="J657">
        <v>1000.1316</v>
      </c>
      <c r="K657">
        <v>1225</v>
      </c>
      <c r="L657">
        <v>234.18208647</v>
      </c>
      <c r="M657">
        <v>0.325252897875</v>
      </c>
      <c r="N657">
        <v>0</v>
      </c>
      <c r="O657">
        <v>93.491990000000001</v>
      </c>
      <c r="P657">
        <v>51093.583027000001</v>
      </c>
      <c r="Q657">
        <v>70.963309759722193</v>
      </c>
      <c r="R657">
        <v>50.632674999999999</v>
      </c>
      <c r="S657">
        <v>95.894570000000002</v>
      </c>
      <c r="T657" s="77" t="s">
        <v>46</v>
      </c>
      <c r="U657" s="76"/>
    </row>
    <row r="658" spans="2:21">
      <c r="B658" s="75">
        <v>43221</v>
      </c>
      <c r="C658" t="s">
        <v>24</v>
      </c>
      <c r="D658">
        <v>0</v>
      </c>
      <c r="E658">
        <v>0</v>
      </c>
      <c r="F658">
        <v>0</v>
      </c>
      <c r="G658">
        <v>0</v>
      </c>
      <c r="H658">
        <v>829466.05841000006</v>
      </c>
      <c r="I658">
        <v>1114.8737344220399</v>
      </c>
      <c r="J658">
        <v>1020.39685</v>
      </c>
      <c r="K658">
        <v>1170</v>
      </c>
      <c r="L658">
        <v>24192.829375699999</v>
      </c>
      <c r="M658">
        <v>32.517243784542998</v>
      </c>
      <c r="N658">
        <v>0</v>
      </c>
      <c r="O658">
        <v>297.76987000000003</v>
      </c>
      <c r="P658">
        <v>126868.51982099999</v>
      </c>
      <c r="Q658">
        <v>170.52220406048301</v>
      </c>
      <c r="R658">
        <v>116.593796</v>
      </c>
      <c r="S658">
        <v>223.68781999999999</v>
      </c>
      <c r="T658" s="77" t="s">
        <v>46</v>
      </c>
      <c r="U658" s="76"/>
    </row>
    <row r="659" spans="2:21">
      <c r="B659" s="75">
        <v>43221</v>
      </c>
      <c r="C659" t="s">
        <v>23</v>
      </c>
      <c r="D659">
        <v>43095.140495</v>
      </c>
      <c r="E659">
        <v>57.923575934139699</v>
      </c>
      <c r="F659">
        <v>36.726469999999999</v>
      </c>
      <c r="G659">
        <v>74.635599999999997</v>
      </c>
      <c r="H659">
        <v>779196.91024999996</v>
      </c>
      <c r="I659">
        <v>1047.3076750672001</v>
      </c>
      <c r="J659">
        <v>1000.1615</v>
      </c>
      <c r="K659">
        <v>1223.7528</v>
      </c>
      <c r="L659">
        <v>180.0832925</v>
      </c>
      <c r="M659">
        <v>0.24204743615591301</v>
      </c>
      <c r="N659">
        <v>0</v>
      </c>
      <c r="O659">
        <v>39.203150000000001</v>
      </c>
      <c r="P659">
        <v>51354.476411000003</v>
      </c>
      <c r="Q659">
        <v>69.024833885752599</v>
      </c>
      <c r="R659">
        <v>50.722836000000001</v>
      </c>
      <c r="S659">
        <v>86.452126000000007</v>
      </c>
      <c r="T659" s="77" t="s">
        <v>46</v>
      </c>
      <c r="U659" s="76"/>
    </row>
    <row r="660" spans="2:21">
      <c r="B660" s="75">
        <v>43252</v>
      </c>
      <c r="C660" t="s">
        <v>24</v>
      </c>
      <c r="D660">
        <v>0</v>
      </c>
      <c r="E660">
        <v>0</v>
      </c>
      <c r="F660">
        <v>0</v>
      </c>
      <c r="G660">
        <v>0</v>
      </c>
      <c r="H660">
        <v>804032.56233999995</v>
      </c>
      <c r="I660">
        <v>1116.7118921388801</v>
      </c>
      <c r="J660">
        <v>1020.00305</v>
      </c>
      <c r="K660">
        <v>1170</v>
      </c>
      <c r="L660">
        <v>30192.033539</v>
      </c>
      <c r="M660">
        <v>41.933379915277698</v>
      </c>
      <c r="N660">
        <v>0</v>
      </c>
      <c r="O660">
        <v>311.03976</v>
      </c>
      <c r="P660">
        <v>129257.61775400001</v>
      </c>
      <c r="Q660">
        <v>179.524469102777</v>
      </c>
      <c r="R660">
        <v>125.27536000000001</v>
      </c>
      <c r="S660">
        <v>237.44210000000001</v>
      </c>
      <c r="T660" s="77" t="s">
        <v>46</v>
      </c>
      <c r="U660" s="76"/>
    </row>
    <row r="661" spans="2:21">
      <c r="B661" s="75">
        <v>43252</v>
      </c>
      <c r="C661" t="s">
        <v>23</v>
      </c>
      <c r="D661">
        <v>42703.842370999999</v>
      </c>
      <c r="E661">
        <v>59.310892181944403</v>
      </c>
      <c r="F661">
        <v>37.741675999999998</v>
      </c>
      <c r="G661">
        <v>76.032120000000006</v>
      </c>
      <c r="H661">
        <v>751895.99198000005</v>
      </c>
      <c r="I661">
        <v>1044.29998886111</v>
      </c>
      <c r="J661">
        <v>1000.2063000000001</v>
      </c>
      <c r="K661">
        <v>1191.0769</v>
      </c>
      <c r="L661">
        <v>0</v>
      </c>
      <c r="M661">
        <v>0</v>
      </c>
      <c r="N661">
        <v>0</v>
      </c>
      <c r="O661">
        <v>0</v>
      </c>
      <c r="P661">
        <v>50713.927658000001</v>
      </c>
      <c r="Q661">
        <v>70.436010636111106</v>
      </c>
      <c r="R661">
        <v>53.088225999999999</v>
      </c>
      <c r="S661">
        <v>86.501679999999993</v>
      </c>
      <c r="T661" s="77" t="s">
        <v>46</v>
      </c>
      <c r="U661" s="76"/>
    </row>
    <row r="662" spans="2:21">
      <c r="B662" s="75">
        <v>43282</v>
      </c>
      <c r="C662" t="s">
        <v>24</v>
      </c>
      <c r="D662">
        <v>0</v>
      </c>
      <c r="E662">
        <v>0</v>
      </c>
      <c r="F662">
        <v>0</v>
      </c>
      <c r="G662">
        <v>0</v>
      </c>
      <c r="H662">
        <v>830118.56094</v>
      </c>
      <c r="I662">
        <v>1115.75075395161</v>
      </c>
      <c r="J662">
        <v>1020.10596</v>
      </c>
      <c r="K662">
        <v>1170</v>
      </c>
      <c r="L662">
        <v>4929.0143329800003</v>
      </c>
      <c r="M662">
        <v>6.6250192647580599</v>
      </c>
      <c r="N662">
        <v>0</v>
      </c>
      <c r="O662">
        <v>203.29245</v>
      </c>
      <c r="P662">
        <v>145384.10190000001</v>
      </c>
      <c r="Q662">
        <v>195.40873911290299</v>
      </c>
      <c r="R662">
        <v>130.84375</v>
      </c>
      <c r="S662">
        <v>252.09791999999999</v>
      </c>
      <c r="T662" s="77" t="s">
        <v>46</v>
      </c>
      <c r="U662" s="76"/>
    </row>
    <row r="663" spans="2:21">
      <c r="B663" s="75">
        <v>43282</v>
      </c>
      <c r="C663" t="s">
        <v>23</v>
      </c>
      <c r="D663">
        <v>49688.686463999999</v>
      </c>
      <c r="E663">
        <v>66.785868903225804</v>
      </c>
      <c r="F663">
        <v>44.258580000000002</v>
      </c>
      <c r="G663">
        <v>86.863479999999996</v>
      </c>
      <c r="H663">
        <v>782150.09288000001</v>
      </c>
      <c r="I663">
        <v>1051.2770065591301</v>
      </c>
      <c r="J663">
        <v>1000.00275</v>
      </c>
      <c r="K663">
        <v>1197.8982000000001</v>
      </c>
      <c r="L663">
        <v>0</v>
      </c>
      <c r="M663">
        <v>0</v>
      </c>
      <c r="N663">
        <v>0</v>
      </c>
      <c r="O663">
        <v>0</v>
      </c>
      <c r="P663">
        <v>58034.054126000003</v>
      </c>
      <c r="Q663">
        <v>78.002760922042995</v>
      </c>
      <c r="R663">
        <v>59.140686000000002</v>
      </c>
      <c r="S663">
        <v>96.863479999999996</v>
      </c>
      <c r="T663" s="77" t="s">
        <v>46</v>
      </c>
      <c r="U663" s="76"/>
    </row>
    <row r="664" spans="2:21">
      <c r="B664" s="75">
        <v>43313</v>
      </c>
      <c r="C664" t="s">
        <v>24</v>
      </c>
      <c r="D664">
        <v>0</v>
      </c>
      <c r="E664">
        <v>0</v>
      </c>
      <c r="F664">
        <v>0</v>
      </c>
      <c r="G664">
        <v>0</v>
      </c>
      <c r="H664">
        <v>832178.49346000003</v>
      </c>
      <c r="I664">
        <v>1118.5194804569801</v>
      </c>
      <c r="J664">
        <v>1020.3899</v>
      </c>
      <c r="K664">
        <v>1170</v>
      </c>
      <c r="L664">
        <v>1520.4540225999999</v>
      </c>
      <c r="M664">
        <v>2.04362099811827</v>
      </c>
      <c r="N664">
        <v>0</v>
      </c>
      <c r="O664">
        <v>144.37710000000001</v>
      </c>
      <c r="P664">
        <v>143839.53732999999</v>
      </c>
      <c r="Q664">
        <v>193.33271146505299</v>
      </c>
      <c r="R664">
        <v>131.97644</v>
      </c>
      <c r="S664">
        <v>250.09666000000001</v>
      </c>
      <c r="T664" s="77" t="s">
        <v>46</v>
      </c>
      <c r="U664" s="76"/>
    </row>
    <row r="665" spans="2:21">
      <c r="B665" s="75">
        <v>43313</v>
      </c>
      <c r="C665" t="s">
        <v>23</v>
      </c>
      <c r="D665">
        <v>52599.540516000001</v>
      </c>
      <c r="E665">
        <v>70.698307145161195</v>
      </c>
      <c r="F665">
        <v>55.186915999999997</v>
      </c>
      <c r="G665">
        <v>86.573710000000005</v>
      </c>
      <c r="H665">
        <v>784213.91442000004</v>
      </c>
      <c r="I665">
        <v>1054.0509602419299</v>
      </c>
      <c r="J665">
        <v>1000.0034000000001</v>
      </c>
      <c r="K665">
        <v>1202.0735</v>
      </c>
      <c r="L665">
        <v>0</v>
      </c>
      <c r="M665">
        <v>0</v>
      </c>
      <c r="N665">
        <v>0</v>
      </c>
      <c r="O665">
        <v>0</v>
      </c>
      <c r="P665">
        <v>60745.904939</v>
      </c>
      <c r="Q665">
        <v>81.6477216922043</v>
      </c>
      <c r="R665">
        <v>69.358469999999997</v>
      </c>
      <c r="S665">
        <v>96.573710000000005</v>
      </c>
      <c r="T665" s="77" t="s">
        <v>46</v>
      </c>
      <c r="U665" s="76"/>
    </row>
    <row r="666" spans="2:21">
      <c r="B666" s="75">
        <v>43344</v>
      </c>
      <c r="C666" t="s">
        <v>24</v>
      </c>
      <c r="D666">
        <v>0</v>
      </c>
      <c r="E666">
        <v>0</v>
      </c>
      <c r="F666">
        <v>0</v>
      </c>
      <c r="G666">
        <v>0</v>
      </c>
      <c r="H666">
        <v>806598.13856999995</v>
      </c>
      <c r="I666">
        <v>1120.2751924583299</v>
      </c>
      <c r="J666">
        <v>1020.5928</v>
      </c>
      <c r="K666">
        <v>1170</v>
      </c>
      <c r="L666">
        <v>11318.448956599999</v>
      </c>
      <c r="M666">
        <v>15.7200679952777</v>
      </c>
      <c r="N666">
        <v>0</v>
      </c>
      <c r="O666">
        <v>222.11685</v>
      </c>
      <c r="P666">
        <v>128186.88086</v>
      </c>
      <c r="Q666">
        <v>178.03733452777701</v>
      </c>
      <c r="R666">
        <v>126.62415</v>
      </c>
      <c r="S666">
        <v>235.25210000000001</v>
      </c>
      <c r="T666" s="77" t="s">
        <v>46</v>
      </c>
      <c r="U666" s="76"/>
    </row>
    <row r="667" spans="2:21">
      <c r="B667" s="75">
        <v>43344</v>
      </c>
      <c r="C667" t="s">
        <v>23</v>
      </c>
      <c r="D667">
        <v>48729.889453999996</v>
      </c>
      <c r="E667">
        <v>67.680402019444401</v>
      </c>
      <c r="F667">
        <v>53.287875999999997</v>
      </c>
      <c r="G667">
        <v>82.157730000000001</v>
      </c>
      <c r="H667">
        <v>756053.94521999999</v>
      </c>
      <c r="I667">
        <v>1050.0749239166601</v>
      </c>
      <c r="J667">
        <v>1000.056</v>
      </c>
      <c r="K667">
        <v>1222.4863</v>
      </c>
      <c r="L667">
        <v>0</v>
      </c>
      <c r="M667">
        <v>0</v>
      </c>
      <c r="N667">
        <v>0</v>
      </c>
      <c r="O667">
        <v>0</v>
      </c>
      <c r="P667">
        <v>56585.437452999999</v>
      </c>
      <c r="Q667">
        <v>78.590885351388806</v>
      </c>
      <c r="R667">
        <v>66.735489999999999</v>
      </c>
      <c r="S667">
        <v>92.157730000000001</v>
      </c>
      <c r="T667" s="77" t="s">
        <v>46</v>
      </c>
      <c r="U667" s="76"/>
    </row>
    <row r="668" spans="2:21">
      <c r="B668" s="75">
        <v>43374</v>
      </c>
      <c r="C668" t="s">
        <v>24</v>
      </c>
      <c r="D668">
        <v>0</v>
      </c>
      <c r="E668">
        <v>0</v>
      </c>
      <c r="F668">
        <v>0</v>
      </c>
      <c r="G668">
        <v>0</v>
      </c>
      <c r="H668">
        <v>834472.82498999999</v>
      </c>
      <c r="I668">
        <v>1121.60325939516</v>
      </c>
      <c r="J668">
        <v>1020.0178</v>
      </c>
      <c r="K668">
        <v>1170</v>
      </c>
      <c r="L668">
        <v>6118.205876</v>
      </c>
      <c r="M668">
        <v>8.22339499462365</v>
      </c>
      <c r="N668">
        <v>0</v>
      </c>
      <c r="O668">
        <v>222.52408</v>
      </c>
      <c r="P668">
        <v>125190.56401099999</v>
      </c>
      <c r="Q668">
        <v>168.26688711155899</v>
      </c>
      <c r="R668">
        <v>117.45811</v>
      </c>
      <c r="S668">
        <v>224.35847000000001</v>
      </c>
      <c r="T668" s="77" t="s">
        <v>46</v>
      </c>
      <c r="U668" s="76"/>
    </row>
    <row r="669" spans="2:21">
      <c r="B669" s="75">
        <v>43374</v>
      </c>
      <c r="C669" t="s">
        <v>23</v>
      </c>
      <c r="D669">
        <v>49917.936799000003</v>
      </c>
      <c r="E669">
        <v>67.094001073924701</v>
      </c>
      <c r="F669">
        <v>54.548054</v>
      </c>
      <c r="G669">
        <v>82.35427</v>
      </c>
      <c r="H669">
        <v>778769.37725000002</v>
      </c>
      <c r="I669">
        <v>1046.7330339381699</v>
      </c>
      <c r="J669">
        <v>1000.1223</v>
      </c>
      <c r="K669">
        <v>1219.5657000000001</v>
      </c>
      <c r="L669">
        <v>0</v>
      </c>
      <c r="M669">
        <v>0</v>
      </c>
      <c r="N669">
        <v>0</v>
      </c>
      <c r="O669">
        <v>0</v>
      </c>
      <c r="P669">
        <v>58207.244287000001</v>
      </c>
      <c r="Q669">
        <v>78.235543396505307</v>
      </c>
      <c r="R669">
        <v>68.237465</v>
      </c>
      <c r="S669">
        <v>93.286354000000003</v>
      </c>
      <c r="T669" s="77" t="s">
        <v>46</v>
      </c>
      <c r="U669" s="76"/>
    </row>
    <row r="670" spans="2:21">
      <c r="B670" s="75">
        <v>43405</v>
      </c>
      <c r="C670" t="s">
        <v>24</v>
      </c>
      <c r="D670">
        <v>0</v>
      </c>
      <c r="E670">
        <v>0</v>
      </c>
      <c r="F670">
        <v>0</v>
      </c>
      <c r="G670">
        <v>0</v>
      </c>
      <c r="H670">
        <v>802662.07122000004</v>
      </c>
      <c r="I670">
        <v>1114.8084322499999</v>
      </c>
      <c r="J670">
        <v>1020.1307399999999</v>
      </c>
      <c r="K670">
        <v>1170</v>
      </c>
      <c r="L670">
        <v>10708.294277000001</v>
      </c>
      <c r="M670">
        <v>14.8726309402777</v>
      </c>
      <c r="N670">
        <v>0</v>
      </c>
      <c r="O670">
        <v>212.61374000000001</v>
      </c>
      <c r="P670">
        <v>123869.06168100001</v>
      </c>
      <c r="Q670">
        <v>172.04036344583301</v>
      </c>
      <c r="R670">
        <v>122.40133</v>
      </c>
      <c r="S670">
        <v>218.57741999999999</v>
      </c>
      <c r="T670" s="77" t="s">
        <v>46</v>
      </c>
      <c r="U670" s="76"/>
    </row>
    <row r="671" spans="2:21">
      <c r="B671" s="75">
        <v>43405</v>
      </c>
      <c r="C671" t="s">
        <v>23</v>
      </c>
      <c r="D671">
        <v>51802.121026000001</v>
      </c>
      <c r="E671">
        <v>71.947390313888803</v>
      </c>
      <c r="F671">
        <v>57.599409999999999</v>
      </c>
      <c r="G671">
        <v>85.948586000000006</v>
      </c>
      <c r="H671">
        <v>761163.18620999996</v>
      </c>
      <c r="I671">
        <v>1057.17109195833</v>
      </c>
      <c r="J671">
        <v>1000.0447</v>
      </c>
      <c r="K671">
        <v>1225</v>
      </c>
      <c r="L671">
        <v>0</v>
      </c>
      <c r="M671">
        <v>0</v>
      </c>
      <c r="N671">
        <v>0</v>
      </c>
      <c r="O671">
        <v>0</v>
      </c>
      <c r="P671">
        <v>58341.951057999999</v>
      </c>
      <c r="Q671">
        <v>81.030487580555501</v>
      </c>
      <c r="R671">
        <v>68.092070000000007</v>
      </c>
      <c r="S671">
        <v>95.495739999999998</v>
      </c>
      <c r="T671" s="77" t="s">
        <v>46</v>
      </c>
      <c r="U671" s="76"/>
    </row>
    <row r="672" spans="2:21">
      <c r="B672" s="75">
        <v>43435</v>
      </c>
      <c r="C672" t="s">
        <v>24</v>
      </c>
      <c r="D672">
        <v>0</v>
      </c>
      <c r="E672">
        <v>0</v>
      </c>
      <c r="F672">
        <v>0</v>
      </c>
      <c r="G672">
        <v>0</v>
      </c>
      <c r="H672">
        <v>820177.20860000001</v>
      </c>
      <c r="I672">
        <v>1102.3887212365501</v>
      </c>
      <c r="J672">
        <v>1020.05237</v>
      </c>
      <c r="K672">
        <v>1170</v>
      </c>
      <c r="L672">
        <v>3527.5223534000002</v>
      </c>
      <c r="M672">
        <v>4.7412934857526796</v>
      </c>
      <c r="N672">
        <v>0</v>
      </c>
      <c r="O672">
        <v>148.32065</v>
      </c>
      <c r="P672">
        <v>134583.83736</v>
      </c>
      <c r="Q672">
        <v>180.89225451612899</v>
      </c>
      <c r="R672">
        <v>140.39565999999999</v>
      </c>
      <c r="S672">
        <v>221.13675000000001</v>
      </c>
      <c r="T672" s="77" t="s">
        <v>46</v>
      </c>
      <c r="U672" s="76"/>
    </row>
    <row r="673" spans="2:21">
      <c r="B673" s="75">
        <v>43435</v>
      </c>
      <c r="C673" t="s">
        <v>23</v>
      </c>
      <c r="D673">
        <v>57288.133396999998</v>
      </c>
      <c r="E673">
        <v>77.000179297043005</v>
      </c>
      <c r="F673">
        <v>63.427475000000001</v>
      </c>
      <c r="G673">
        <v>89.448440000000005</v>
      </c>
      <c r="H673">
        <v>783135.71328000003</v>
      </c>
      <c r="I673">
        <v>1052.6017651612899</v>
      </c>
      <c r="J673">
        <v>1000.01135</v>
      </c>
      <c r="K673">
        <v>1207.5264</v>
      </c>
      <c r="L673">
        <v>0</v>
      </c>
      <c r="M673">
        <v>0</v>
      </c>
      <c r="N673">
        <v>0</v>
      </c>
      <c r="O673">
        <v>0</v>
      </c>
      <c r="P673">
        <v>64000.978260000004</v>
      </c>
      <c r="Q673">
        <v>86.022820241935406</v>
      </c>
      <c r="R673">
        <v>74.835179999999994</v>
      </c>
      <c r="S673">
        <v>97.334496000000001</v>
      </c>
      <c r="T673" s="77" t="s">
        <v>46</v>
      </c>
      <c r="U673" s="76"/>
    </row>
    <row r="674" spans="2:21">
      <c r="B674" s="75">
        <v>43466</v>
      </c>
      <c r="C674" t="s">
        <v>24</v>
      </c>
      <c r="D674">
        <v>0</v>
      </c>
      <c r="E674">
        <v>0</v>
      </c>
      <c r="F674">
        <v>0</v>
      </c>
      <c r="G674">
        <v>0</v>
      </c>
      <c r="H674">
        <v>824159.25569999998</v>
      </c>
      <c r="I674">
        <v>1107.7409350806399</v>
      </c>
      <c r="J674">
        <v>1020.15576</v>
      </c>
      <c r="K674">
        <v>1170</v>
      </c>
      <c r="L674">
        <v>1233.8948580000001</v>
      </c>
      <c r="M674">
        <v>1.65846083064516</v>
      </c>
      <c r="N674">
        <v>0</v>
      </c>
      <c r="O674">
        <v>123.62667999999999</v>
      </c>
      <c r="P674">
        <v>136249.96147000001</v>
      </c>
      <c r="Q674">
        <v>183.13166864247299</v>
      </c>
      <c r="R674">
        <v>141.24996999999999</v>
      </c>
      <c r="S674">
        <v>223.73096000000001</v>
      </c>
      <c r="T674" s="77" t="s">
        <v>46</v>
      </c>
      <c r="U674" s="76"/>
    </row>
    <row r="675" spans="2:21">
      <c r="B675" s="75">
        <v>43466</v>
      </c>
      <c r="C675" t="s">
        <v>23</v>
      </c>
      <c r="D675">
        <v>58438.028966999998</v>
      </c>
      <c r="E675">
        <v>78.545737858870893</v>
      </c>
      <c r="F675">
        <v>60.49727</v>
      </c>
      <c r="G675">
        <v>94.469030000000004</v>
      </c>
      <c r="H675">
        <v>796474.46076000005</v>
      </c>
      <c r="I675">
        <v>1070.5301891935401</v>
      </c>
      <c r="J675">
        <v>1000.3810999999999</v>
      </c>
      <c r="K675">
        <v>1225</v>
      </c>
      <c r="L675">
        <v>0</v>
      </c>
      <c r="M675">
        <v>0</v>
      </c>
      <c r="N675">
        <v>0</v>
      </c>
      <c r="O675">
        <v>0</v>
      </c>
      <c r="P675">
        <v>64592.135782999998</v>
      </c>
      <c r="Q675">
        <v>86.817386805107503</v>
      </c>
      <c r="R675">
        <v>72.697029999999998</v>
      </c>
      <c r="S675">
        <v>103.419586</v>
      </c>
      <c r="T675" s="77" t="s">
        <v>46</v>
      </c>
      <c r="U675" s="76"/>
    </row>
    <row r="676" spans="2:21">
      <c r="B676" s="75">
        <v>43497</v>
      </c>
      <c r="C676" t="s">
        <v>24</v>
      </c>
      <c r="D676">
        <v>0</v>
      </c>
      <c r="E676">
        <v>0</v>
      </c>
      <c r="F676">
        <v>0</v>
      </c>
      <c r="G676">
        <v>0</v>
      </c>
      <c r="H676">
        <v>746415.66417999996</v>
      </c>
      <c r="I676">
        <v>1110.7375955059499</v>
      </c>
      <c r="J676">
        <v>1020.2488</v>
      </c>
      <c r="K676">
        <v>1170</v>
      </c>
      <c r="L676">
        <v>498.31544700000001</v>
      </c>
      <c r="M676">
        <v>0.74154084374999996</v>
      </c>
      <c r="N676">
        <v>0</v>
      </c>
      <c r="O676">
        <v>84.261610000000005</v>
      </c>
      <c r="P676">
        <v>120932.91916</v>
      </c>
      <c r="Q676">
        <v>179.959701130952</v>
      </c>
      <c r="R676">
        <v>142.85101</v>
      </c>
      <c r="S676">
        <v>227.24648999999999</v>
      </c>
      <c r="T676" s="77" t="s">
        <v>46</v>
      </c>
      <c r="U676" s="76"/>
    </row>
    <row r="677" spans="2:21">
      <c r="B677" s="75">
        <v>43497</v>
      </c>
      <c r="C677" t="s">
        <v>23</v>
      </c>
      <c r="D677">
        <v>50690.809324000002</v>
      </c>
      <c r="E677">
        <v>75.432751970238002</v>
      </c>
      <c r="F677">
        <v>61.900806000000003</v>
      </c>
      <c r="G677">
        <v>89.560744999999997</v>
      </c>
      <c r="H677">
        <v>710901.66676000005</v>
      </c>
      <c r="I677">
        <v>1057.88938505952</v>
      </c>
      <c r="J677">
        <v>1001.0646400000001</v>
      </c>
      <c r="K677">
        <v>1225</v>
      </c>
      <c r="L677">
        <v>0</v>
      </c>
      <c r="M677">
        <v>0</v>
      </c>
      <c r="N677">
        <v>0</v>
      </c>
      <c r="O677">
        <v>0</v>
      </c>
      <c r="P677">
        <v>57558.059909000003</v>
      </c>
      <c r="Q677">
        <v>85.651874864583306</v>
      </c>
      <c r="R677">
        <v>74.330830000000006</v>
      </c>
      <c r="S677">
        <v>99.114069999999998</v>
      </c>
      <c r="T677" s="77" t="s">
        <v>46</v>
      </c>
      <c r="U677" s="76"/>
    </row>
    <row r="678" spans="2:21">
      <c r="B678" s="75">
        <v>43525</v>
      </c>
      <c r="C678" t="s">
        <v>24</v>
      </c>
      <c r="D678">
        <v>0</v>
      </c>
      <c r="E678">
        <v>0</v>
      </c>
      <c r="F678">
        <v>0</v>
      </c>
      <c r="G678">
        <v>0</v>
      </c>
      <c r="H678">
        <v>827483.73869999999</v>
      </c>
      <c r="I678">
        <v>1112.2093262096701</v>
      </c>
      <c r="J678">
        <v>1020.8832</v>
      </c>
      <c r="K678">
        <v>1170</v>
      </c>
      <c r="L678">
        <v>11992.005929589999</v>
      </c>
      <c r="M678">
        <v>16.118287539771501</v>
      </c>
      <c r="N678">
        <v>0</v>
      </c>
      <c r="O678">
        <v>297.2167</v>
      </c>
      <c r="P678">
        <v>124217.832914</v>
      </c>
      <c r="Q678">
        <v>166.959452841397</v>
      </c>
      <c r="R678">
        <v>119.900345</v>
      </c>
      <c r="S678">
        <v>221.79512</v>
      </c>
      <c r="T678" s="77" t="s">
        <v>46</v>
      </c>
      <c r="U678" s="76"/>
    </row>
    <row r="679" spans="2:21">
      <c r="B679" s="75">
        <v>43525</v>
      </c>
      <c r="C679" t="s">
        <v>23</v>
      </c>
      <c r="D679">
        <v>54630.355997999999</v>
      </c>
      <c r="E679">
        <v>73.427897846774101</v>
      </c>
      <c r="F679">
        <v>54.335189999999997</v>
      </c>
      <c r="G679">
        <v>88.444649999999996</v>
      </c>
      <c r="H679">
        <v>784933.42087999999</v>
      </c>
      <c r="I679">
        <v>1055.0180388172</v>
      </c>
      <c r="J679">
        <v>1000.1271</v>
      </c>
      <c r="K679">
        <v>1225</v>
      </c>
      <c r="L679">
        <v>0</v>
      </c>
      <c r="M679">
        <v>0</v>
      </c>
      <c r="N679">
        <v>0</v>
      </c>
      <c r="O679">
        <v>0</v>
      </c>
      <c r="P679">
        <v>61962.771506999998</v>
      </c>
      <c r="Q679">
        <v>83.283295036290298</v>
      </c>
      <c r="R679">
        <v>66.948493999999997</v>
      </c>
      <c r="S679">
        <v>99.293189999999996</v>
      </c>
      <c r="T679" s="77" t="s">
        <v>46</v>
      </c>
      <c r="U679" s="76"/>
    </row>
    <row r="680" spans="2:21">
      <c r="B680" s="75">
        <v>43556</v>
      </c>
      <c r="C680" t="s">
        <v>24</v>
      </c>
      <c r="D680">
        <v>0</v>
      </c>
      <c r="E680">
        <v>0</v>
      </c>
      <c r="F680">
        <v>0</v>
      </c>
      <c r="G680">
        <v>0</v>
      </c>
      <c r="H680">
        <v>798755.21051999996</v>
      </c>
      <c r="I680">
        <v>1109.3822368333299</v>
      </c>
      <c r="J680">
        <v>1020.1455999999999</v>
      </c>
      <c r="K680">
        <v>1170</v>
      </c>
      <c r="L680">
        <v>15381.7844052</v>
      </c>
      <c r="M680">
        <v>21.363589451666599</v>
      </c>
      <c r="N680">
        <v>0</v>
      </c>
      <c r="O680">
        <v>354.04793999999998</v>
      </c>
      <c r="P680">
        <v>121845.55587</v>
      </c>
      <c r="Q680">
        <v>169.22993870833301</v>
      </c>
      <c r="R680">
        <v>122.55457</v>
      </c>
      <c r="S680">
        <v>216.42304999999999</v>
      </c>
      <c r="T680" s="77" t="s">
        <v>46</v>
      </c>
      <c r="U680" s="76"/>
    </row>
    <row r="681" spans="2:21">
      <c r="B681" s="75">
        <v>43556</v>
      </c>
      <c r="C681" t="s">
        <v>23</v>
      </c>
      <c r="D681">
        <v>43976.693450999999</v>
      </c>
      <c r="E681">
        <v>61.078740904166601</v>
      </c>
      <c r="F681">
        <v>36.698444000000002</v>
      </c>
      <c r="G681">
        <v>81.816069999999996</v>
      </c>
      <c r="H681">
        <v>758021.76910999999</v>
      </c>
      <c r="I681">
        <v>1052.80801265277</v>
      </c>
      <c r="J681">
        <v>1000.0297</v>
      </c>
      <c r="K681">
        <v>1225</v>
      </c>
      <c r="L681">
        <v>256.96642426</v>
      </c>
      <c r="M681">
        <v>0.35689781147222199</v>
      </c>
      <c r="N681">
        <v>0</v>
      </c>
      <c r="O681">
        <v>35.283299999999997</v>
      </c>
      <c r="P681">
        <v>51514.797235999999</v>
      </c>
      <c r="Q681">
        <v>71.548329494444403</v>
      </c>
      <c r="R681">
        <v>49.468020000000003</v>
      </c>
      <c r="S681">
        <v>93.927220000000005</v>
      </c>
      <c r="T681" s="77" t="s">
        <v>46</v>
      </c>
      <c r="U681" s="76"/>
    </row>
    <row r="682" spans="2:21">
      <c r="B682" s="75">
        <v>43586</v>
      </c>
      <c r="C682" t="s">
        <v>24</v>
      </c>
      <c r="D682">
        <v>0</v>
      </c>
      <c r="E682">
        <v>0</v>
      </c>
      <c r="F682">
        <v>0</v>
      </c>
      <c r="G682">
        <v>0</v>
      </c>
      <c r="H682">
        <v>829580.71689000004</v>
      </c>
      <c r="I682">
        <v>1115.0278452822499</v>
      </c>
      <c r="J682">
        <v>1020.0773</v>
      </c>
      <c r="K682">
        <v>1170</v>
      </c>
      <c r="L682">
        <v>24004.0643604</v>
      </c>
      <c r="M682">
        <v>32.263527366128997</v>
      </c>
      <c r="N682">
        <v>0</v>
      </c>
      <c r="O682">
        <v>301.82895000000002</v>
      </c>
      <c r="P682">
        <v>127851.93908</v>
      </c>
      <c r="Q682">
        <v>171.844004139784</v>
      </c>
      <c r="R682">
        <v>115.89637</v>
      </c>
      <c r="S682">
        <v>225.21306999999999</v>
      </c>
      <c r="T682" s="77" t="s">
        <v>46</v>
      </c>
      <c r="U682" s="76"/>
    </row>
    <row r="683" spans="2:21">
      <c r="B683" s="75">
        <v>43586</v>
      </c>
      <c r="C683" t="s">
        <v>23</v>
      </c>
      <c r="D683">
        <v>42536.431682000002</v>
      </c>
      <c r="E683">
        <v>57.172623228494601</v>
      </c>
      <c r="F683">
        <v>35.316276999999999</v>
      </c>
      <c r="G683">
        <v>73.407129999999995</v>
      </c>
      <c r="H683">
        <v>778328.76839999994</v>
      </c>
      <c r="I683">
        <v>1046.1408177419301</v>
      </c>
      <c r="J683">
        <v>1000.0333000000001</v>
      </c>
      <c r="K683">
        <v>1225</v>
      </c>
      <c r="L683">
        <v>139.19953398000001</v>
      </c>
      <c r="M683">
        <v>0.18709614782257999</v>
      </c>
      <c r="N683">
        <v>0</v>
      </c>
      <c r="O683">
        <v>52.928825000000003</v>
      </c>
      <c r="P683">
        <v>50779.464266000003</v>
      </c>
      <c r="Q683">
        <v>68.251968099462303</v>
      </c>
      <c r="R683">
        <v>51.146509999999999</v>
      </c>
      <c r="S683">
        <v>85.248930000000001</v>
      </c>
      <c r="T683" s="77" t="s">
        <v>46</v>
      </c>
      <c r="U683" s="76"/>
    </row>
    <row r="684" spans="2:21">
      <c r="B684" s="75">
        <v>43617</v>
      </c>
      <c r="C684" t="s">
        <v>24</v>
      </c>
      <c r="D684">
        <v>0</v>
      </c>
      <c r="E684">
        <v>0</v>
      </c>
      <c r="F684">
        <v>0</v>
      </c>
      <c r="G684">
        <v>0</v>
      </c>
      <c r="H684">
        <v>804856.28662999999</v>
      </c>
      <c r="I684">
        <v>1117.85595365277</v>
      </c>
      <c r="J684">
        <v>1020.5028</v>
      </c>
      <c r="K684">
        <v>1170</v>
      </c>
      <c r="L684">
        <v>29877.609488499998</v>
      </c>
      <c r="M684">
        <v>41.4966798451388</v>
      </c>
      <c r="N684">
        <v>0</v>
      </c>
      <c r="O684">
        <v>311.44724000000002</v>
      </c>
      <c r="P684">
        <v>130027.415998</v>
      </c>
      <c r="Q684">
        <v>180.59363333055501</v>
      </c>
      <c r="R684">
        <v>124.81771999999999</v>
      </c>
      <c r="S684">
        <v>237.48750000000001</v>
      </c>
      <c r="T684" s="77" t="s">
        <v>46</v>
      </c>
      <c r="U684" s="76"/>
    </row>
    <row r="685" spans="2:21">
      <c r="B685" s="75">
        <v>43617</v>
      </c>
      <c r="C685" t="s">
        <v>23</v>
      </c>
      <c r="D685">
        <v>42419.489928000003</v>
      </c>
      <c r="E685">
        <v>58.915958233333299</v>
      </c>
      <c r="F685">
        <v>38.564860000000003</v>
      </c>
      <c r="G685">
        <v>81.830789999999993</v>
      </c>
      <c r="H685">
        <v>751366.36444000003</v>
      </c>
      <c r="I685">
        <v>1043.56439505555</v>
      </c>
      <c r="J685">
        <v>1000.026</v>
      </c>
      <c r="K685">
        <v>1188.6271999999999</v>
      </c>
      <c r="L685">
        <v>0</v>
      </c>
      <c r="M685">
        <v>0</v>
      </c>
      <c r="N685">
        <v>0</v>
      </c>
      <c r="O685">
        <v>0</v>
      </c>
      <c r="P685">
        <v>50451.525778000003</v>
      </c>
      <c r="Q685">
        <v>70.071563580555505</v>
      </c>
      <c r="R685">
        <v>51.97786</v>
      </c>
      <c r="S685">
        <v>93.059844999999996</v>
      </c>
      <c r="T685" s="77" t="s">
        <v>46</v>
      </c>
      <c r="U685" s="76"/>
    </row>
    <row r="686" spans="2:21">
      <c r="B686" s="75">
        <v>43647</v>
      </c>
      <c r="C686" t="s">
        <v>24</v>
      </c>
      <c r="D686">
        <v>0</v>
      </c>
      <c r="E686">
        <v>0</v>
      </c>
      <c r="F686">
        <v>0</v>
      </c>
      <c r="G686">
        <v>0</v>
      </c>
      <c r="H686">
        <v>829581.46504000004</v>
      </c>
      <c r="I686">
        <v>1115.02885086021</v>
      </c>
      <c r="J686">
        <v>1020.4741</v>
      </c>
      <c r="K686">
        <v>1170</v>
      </c>
      <c r="L686">
        <v>2706.2927735399999</v>
      </c>
      <c r="M686">
        <v>3.6374902870161199</v>
      </c>
      <c r="N686">
        <v>0</v>
      </c>
      <c r="O686">
        <v>159.68716000000001</v>
      </c>
      <c r="P686">
        <v>146563.48134</v>
      </c>
      <c r="Q686">
        <v>196.993926532258</v>
      </c>
      <c r="R686">
        <v>132.39573999999999</v>
      </c>
      <c r="S686">
        <v>252.70987</v>
      </c>
      <c r="T686" s="77" t="s">
        <v>46</v>
      </c>
      <c r="U686" s="76"/>
    </row>
    <row r="687" spans="2:21">
      <c r="B687" s="75">
        <v>43647</v>
      </c>
      <c r="C687" t="s">
        <v>23</v>
      </c>
      <c r="D687">
        <v>49449.856243000002</v>
      </c>
      <c r="E687">
        <v>66.464860541666596</v>
      </c>
      <c r="F687">
        <v>43.307360000000003</v>
      </c>
      <c r="G687">
        <v>85.972700000000003</v>
      </c>
      <c r="H687">
        <v>782384.54567999998</v>
      </c>
      <c r="I687">
        <v>1051.5921312903199</v>
      </c>
      <c r="J687">
        <v>1000.32935</v>
      </c>
      <c r="K687">
        <v>1200.8526999999999</v>
      </c>
      <c r="L687">
        <v>0</v>
      </c>
      <c r="M687">
        <v>0</v>
      </c>
      <c r="N687">
        <v>0</v>
      </c>
      <c r="O687">
        <v>0</v>
      </c>
      <c r="P687">
        <v>57786.724355999999</v>
      </c>
      <c r="Q687">
        <v>77.670328435483796</v>
      </c>
      <c r="R687">
        <v>58.017870000000002</v>
      </c>
      <c r="S687">
        <v>95.972700000000003</v>
      </c>
      <c r="T687" s="77" t="s">
        <v>46</v>
      </c>
      <c r="U687" s="76"/>
    </row>
    <row r="688" spans="2:21">
      <c r="B688" s="75">
        <v>43678</v>
      </c>
      <c r="C688" t="s">
        <v>24</v>
      </c>
      <c r="D688">
        <v>0</v>
      </c>
      <c r="E688">
        <v>0</v>
      </c>
      <c r="F688">
        <v>0</v>
      </c>
      <c r="G688">
        <v>0</v>
      </c>
      <c r="H688">
        <v>830763.29969999997</v>
      </c>
      <c r="I688">
        <v>1116.6173383064499</v>
      </c>
      <c r="J688">
        <v>1021.1642000000001</v>
      </c>
      <c r="K688">
        <v>1170</v>
      </c>
      <c r="L688">
        <v>1315.895698</v>
      </c>
      <c r="M688">
        <v>1.76867701344086</v>
      </c>
      <c r="N688">
        <v>0</v>
      </c>
      <c r="O688">
        <v>142.53451999999999</v>
      </c>
      <c r="P688">
        <v>144320.17793999999</v>
      </c>
      <c r="Q688">
        <v>193.978733790322</v>
      </c>
      <c r="R688">
        <v>134.23361</v>
      </c>
      <c r="S688">
        <v>250.06903</v>
      </c>
      <c r="T688" s="77" t="s">
        <v>46</v>
      </c>
      <c r="U688" s="76"/>
    </row>
    <row r="689" spans="2:21">
      <c r="B689" s="75">
        <v>43678</v>
      </c>
      <c r="C689" t="s">
        <v>23</v>
      </c>
      <c r="D689">
        <v>52301.301240000001</v>
      </c>
      <c r="E689">
        <v>70.297447903225802</v>
      </c>
      <c r="F689">
        <v>55.218310000000002</v>
      </c>
      <c r="G689">
        <v>86.834699999999998</v>
      </c>
      <c r="H689">
        <v>782893.28839</v>
      </c>
      <c r="I689">
        <v>1052.2759252553701</v>
      </c>
      <c r="J689">
        <v>1000.03656</v>
      </c>
      <c r="K689">
        <v>1192.3279</v>
      </c>
      <c r="L689">
        <v>0</v>
      </c>
      <c r="M689">
        <v>0</v>
      </c>
      <c r="N689">
        <v>0</v>
      </c>
      <c r="O689">
        <v>0</v>
      </c>
      <c r="P689">
        <v>60399.926627000001</v>
      </c>
      <c r="Q689">
        <v>81.182697079300993</v>
      </c>
      <c r="R689">
        <v>68.104550000000003</v>
      </c>
      <c r="S689">
        <v>96.834699999999998</v>
      </c>
      <c r="T689" s="77" t="s">
        <v>46</v>
      </c>
      <c r="U689" s="76"/>
    </row>
    <row r="690" spans="2:21">
      <c r="B690" s="75">
        <v>43709</v>
      </c>
      <c r="C690" t="s">
        <v>24</v>
      </c>
      <c r="D690">
        <v>0</v>
      </c>
      <c r="E690">
        <v>0</v>
      </c>
      <c r="F690">
        <v>0</v>
      </c>
      <c r="G690">
        <v>0</v>
      </c>
      <c r="H690">
        <v>806382.98684000003</v>
      </c>
      <c r="I690">
        <v>1119.97637061111</v>
      </c>
      <c r="J690">
        <v>1020.66956</v>
      </c>
      <c r="K690">
        <v>1170</v>
      </c>
      <c r="L690">
        <v>2380.0315052000001</v>
      </c>
      <c r="M690">
        <v>3.3055993127777699</v>
      </c>
      <c r="N690">
        <v>0</v>
      </c>
      <c r="O690">
        <v>173.36788999999999</v>
      </c>
      <c r="P690">
        <v>129228.785924</v>
      </c>
      <c r="Q690">
        <v>179.484424894444</v>
      </c>
      <c r="R690">
        <v>125.31492</v>
      </c>
      <c r="S690">
        <v>232.37656999999999</v>
      </c>
      <c r="T690" s="77" t="s">
        <v>46</v>
      </c>
      <c r="U690" s="76"/>
    </row>
    <row r="691" spans="2:21">
      <c r="B691" s="75">
        <v>43709</v>
      </c>
      <c r="C691" t="s">
        <v>23</v>
      </c>
      <c r="D691">
        <v>48817.426169999999</v>
      </c>
      <c r="E691">
        <v>67.801980791666594</v>
      </c>
      <c r="F691">
        <v>52.250216999999999</v>
      </c>
      <c r="G691">
        <v>80.505679999999998</v>
      </c>
      <c r="H691">
        <v>756687.13892000006</v>
      </c>
      <c r="I691">
        <v>1050.95435961111</v>
      </c>
      <c r="J691">
        <v>1000.00146</v>
      </c>
      <c r="K691">
        <v>1196.6892</v>
      </c>
      <c r="L691">
        <v>0</v>
      </c>
      <c r="M691">
        <v>0</v>
      </c>
      <c r="N691">
        <v>0</v>
      </c>
      <c r="O691">
        <v>0</v>
      </c>
      <c r="P691">
        <v>56685.230455999998</v>
      </c>
      <c r="Q691">
        <v>78.729486744444401</v>
      </c>
      <c r="R691">
        <v>65.789609999999996</v>
      </c>
      <c r="S691">
        <v>90.950485</v>
      </c>
      <c r="T691" s="77" t="s">
        <v>46</v>
      </c>
      <c r="U691" s="76"/>
    </row>
    <row r="692" spans="2:21">
      <c r="B692" s="75">
        <v>43739</v>
      </c>
      <c r="C692" t="s">
        <v>24</v>
      </c>
      <c r="D692">
        <v>0</v>
      </c>
      <c r="E692">
        <v>0</v>
      </c>
      <c r="F692">
        <v>0</v>
      </c>
      <c r="G692">
        <v>0</v>
      </c>
      <c r="H692">
        <v>835680.97748999996</v>
      </c>
      <c r="I692">
        <v>1123.2271202822501</v>
      </c>
      <c r="J692">
        <v>1020.9435</v>
      </c>
      <c r="K692">
        <v>1170</v>
      </c>
      <c r="L692">
        <v>5897.7515082399996</v>
      </c>
      <c r="M692">
        <v>7.9270853605376299</v>
      </c>
      <c r="N692">
        <v>0</v>
      </c>
      <c r="O692">
        <v>197.80825999999999</v>
      </c>
      <c r="P692">
        <v>126355.016537</v>
      </c>
      <c r="Q692">
        <v>169.83201147446201</v>
      </c>
      <c r="R692">
        <v>116.01016</v>
      </c>
      <c r="S692">
        <v>225.86281</v>
      </c>
      <c r="T692" s="77" t="s">
        <v>46</v>
      </c>
      <c r="U692" s="76"/>
    </row>
    <row r="693" spans="2:21">
      <c r="B693" s="75">
        <v>43739</v>
      </c>
      <c r="C693" t="s">
        <v>23</v>
      </c>
      <c r="D693">
        <v>50002.893099000001</v>
      </c>
      <c r="E693">
        <v>67.2081896491935</v>
      </c>
      <c r="F693">
        <v>55.325389999999999</v>
      </c>
      <c r="G693">
        <v>82.718500000000006</v>
      </c>
      <c r="H693">
        <v>776021.12505000003</v>
      </c>
      <c r="I693">
        <v>1043.03914657258</v>
      </c>
      <c r="J693">
        <v>1000.07275</v>
      </c>
      <c r="K693">
        <v>1203.2827</v>
      </c>
      <c r="L693">
        <v>0</v>
      </c>
      <c r="M693">
        <v>0</v>
      </c>
      <c r="N693">
        <v>0</v>
      </c>
      <c r="O693">
        <v>0</v>
      </c>
      <c r="P693">
        <v>58306.735824000003</v>
      </c>
      <c r="Q693">
        <v>78.369268580645098</v>
      </c>
      <c r="R693">
        <v>68.645995999999997</v>
      </c>
      <c r="S693">
        <v>93.312129999999996</v>
      </c>
      <c r="T693" s="77" t="s">
        <v>46</v>
      </c>
      <c r="U693" s="76"/>
    </row>
    <row r="694" spans="2:21">
      <c r="B694" s="75">
        <v>43770</v>
      </c>
      <c r="C694" t="s">
        <v>24</v>
      </c>
      <c r="D694">
        <v>0</v>
      </c>
      <c r="E694">
        <v>0</v>
      </c>
      <c r="F694">
        <v>0</v>
      </c>
      <c r="G694">
        <v>0</v>
      </c>
      <c r="H694">
        <v>801942.46256000001</v>
      </c>
      <c r="I694">
        <v>1113.80897577777</v>
      </c>
      <c r="J694">
        <v>1020.18286</v>
      </c>
      <c r="K694">
        <v>1170</v>
      </c>
      <c r="L694">
        <v>4724.5076360000003</v>
      </c>
      <c r="M694">
        <v>6.5618161611111097</v>
      </c>
      <c r="N694">
        <v>0</v>
      </c>
      <c r="O694">
        <v>181.60776000000001</v>
      </c>
      <c r="P694">
        <v>125530.30744999999</v>
      </c>
      <c r="Q694">
        <v>174.34764923611101</v>
      </c>
      <c r="R694">
        <v>132.50986</v>
      </c>
      <c r="S694">
        <v>222.14499000000001</v>
      </c>
      <c r="T694" s="77" t="s">
        <v>46</v>
      </c>
      <c r="U694" s="76"/>
    </row>
    <row r="695" spans="2:21">
      <c r="B695" s="75">
        <v>43770</v>
      </c>
      <c r="C695" t="s">
        <v>23</v>
      </c>
      <c r="D695">
        <v>51880.454580999998</v>
      </c>
      <c r="E695">
        <v>72.056186918055502</v>
      </c>
      <c r="F695">
        <v>57.857750000000003</v>
      </c>
      <c r="G695">
        <v>86.042829999999995</v>
      </c>
      <c r="H695">
        <v>760283.24782000005</v>
      </c>
      <c r="I695">
        <v>1055.94895530555</v>
      </c>
      <c r="J695">
        <v>1001.1858</v>
      </c>
      <c r="K695">
        <v>1225</v>
      </c>
      <c r="L695">
        <v>0</v>
      </c>
      <c r="M695">
        <v>0</v>
      </c>
      <c r="N695">
        <v>0</v>
      </c>
      <c r="O695">
        <v>0</v>
      </c>
      <c r="P695">
        <v>58361.723674000001</v>
      </c>
      <c r="Q695">
        <v>81.057949547222194</v>
      </c>
      <c r="R695">
        <v>68.363789999999995</v>
      </c>
      <c r="S695">
        <v>95.044039999999995</v>
      </c>
      <c r="T695" s="77" t="s">
        <v>46</v>
      </c>
      <c r="U695" s="76"/>
    </row>
    <row r="696" spans="2:21">
      <c r="B696" s="75">
        <v>43800</v>
      </c>
      <c r="C696" t="s">
        <v>24</v>
      </c>
      <c r="D696">
        <v>0</v>
      </c>
      <c r="E696">
        <v>0</v>
      </c>
      <c r="F696">
        <v>0</v>
      </c>
      <c r="G696">
        <v>0</v>
      </c>
      <c r="H696">
        <v>821393.00112999999</v>
      </c>
      <c r="I696">
        <v>1104.02285098118</v>
      </c>
      <c r="J696">
        <v>1020.03784</v>
      </c>
      <c r="K696">
        <v>1170</v>
      </c>
      <c r="L696">
        <v>4291.0197950000002</v>
      </c>
      <c r="M696">
        <v>5.7674997244623603</v>
      </c>
      <c r="N696">
        <v>0</v>
      </c>
      <c r="O696">
        <v>146.98795000000001</v>
      </c>
      <c r="P696">
        <v>135571.35647999999</v>
      </c>
      <c r="Q696">
        <v>182.21956516129001</v>
      </c>
      <c r="R696">
        <v>139.06262000000001</v>
      </c>
      <c r="S696">
        <v>225.13412</v>
      </c>
      <c r="T696" s="77" t="s">
        <v>46</v>
      </c>
      <c r="U696" s="76"/>
    </row>
    <row r="697" spans="2:21">
      <c r="B697" s="75">
        <v>43800</v>
      </c>
      <c r="C697" t="s">
        <v>23</v>
      </c>
      <c r="D697">
        <v>57436.170147999997</v>
      </c>
      <c r="E697">
        <v>77.199153424731094</v>
      </c>
      <c r="F697">
        <v>63.184555000000003</v>
      </c>
      <c r="G697">
        <v>90.234970000000004</v>
      </c>
      <c r="H697">
        <v>783373.29949</v>
      </c>
      <c r="I697">
        <v>1052.92110146505</v>
      </c>
      <c r="J697">
        <v>1000.04236</v>
      </c>
      <c r="K697">
        <v>1222.0700999999999</v>
      </c>
      <c r="L697">
        <v>0</v>
      </c>
      <c r="M697">
        <v>0</v>
      </c>
      <c r="N697">
        <v>0</v>
      </c>
      <c r="O697">
        <v>0</v>
      </c>
      <c r="P697">
        <v>64132.963187000001</v>
      </c>
      <c r="Q697">
        <v>86.200219337365496</v>
      </c>
      <c r="R697">
        <v>74.208083999999999</v>
      </c>
      <c r="S697">
        <v>98.732864000000006</v>
      </c>
      <c r="T697" s="77" t="s">
        <v>46</v>
      </c>
      <c r="U697" s="76"/>
    </row>
    <row r="698" spans="2:21">
      <c r="B698" s="75">
        <v>43831</v>
      </c>
      <c r="C698" t="s">
        <v>24</v>
      </c>
      <c r="D698">
        <v>0</v>
      </c>
      <c r="E698">
        <v>0</v>
      </c>
      <c r="F698">
        <v>0</v>
      </c>
      <c r="G698">
        <v>0</v>
      </c>
      <c r="H698">
        <v>824333.01292000001</v>
      </c>
      <c r="I698">
        <v>1107.9744797311801</v>
      </c>
      <c r="J698">
        <v>1020.0438</v>
      </c>
      <c r="K698">
        <v>1170</v>
      </c>
      <c r="L698">
        <v>1153.8901989999999</v>
      </c>
      <c r="M698">
        <v>1.55092768682795</v>
      </c>
      <c r="N698">
        <v>0</v>
      </c>
      <c r="O698">
        <v>127.939545</v>
      </c>
      <c r="P698">
        <v>136460.01970999999</v>
      </c>
      <c r="Q698">
        <v>183.41400498655901</v>
      </c>
      <c r="R698">
        <v>144.41127</v>
      </c>
      <c r="S698">
        <v>223.78967</v>
      </c>
      <c r="T698" s="77" t="s">
        <v>46</v>
      </c>
      <c r="U698" s="76"/>
    </row>
    <row r="699" spans="2:21">
      <c r="B699" s="75">
        <v>43831</v>
      </c>
      <c r="C699" t="s">
        <v>23</v>
      </c>
      <c r="D699">
        <v>58422.686910999997</v>
      </c>
      <c r="E699">
        <v>78.525116815860201</v>
      </c>
      <c r="F699">
        <v>60.239105000000002</v>
      </c>
      <c r="G699">
        <v>94.601134999999999</v>
      </c>
      <c r="H699">
        <v>794513.71206000005</v>
      </c>
      <c r="I699">
        <v>1067.89477427419</v>
      </c>
      <c r="J699">
        <v>1000.1184</v>
      </c>
      <c r="K699">
        <v>1225</v>
      </c>
      <c r="L699">
        <v>0</v>
      </c>
      <c r="M699">
        <v>0</v>
      </c>
      <c r="N699">
        <v>0</v>
      </c>
      <c r="O699">
        <v>0</v>
      </c>
      <c r="P699">
        <v>64602.642655000003</v>
      </c>
      <c r="Q699">
        <v>86.831508944892406</v>
      </c>
      <c r="R699">
        <v>72.176795999999996</v>
      </c>
      <c r="S699">
        <v>103.80998</v>
      </c>
      <c r="T699" s="77" t="s">
        <v>46</v>
      </c>
      <c r="U699" s="76"/>
    </row>
    <row r="700" spans="2:21">
      <c r="B700" s="75">
        <v>43862</v>
      </c>
      <c r="C700" t="s">
        <v>24</v>
      </c>
      <c r="D700">
        <v>0</v>
      </c>
      <c r="E700">
        <v>0</v>
      </c>
      <c r="F700">
        <v>0</v>
      </c>
      <c r="G700">
        <v>0</v>
      </c>
      <c r="H700">
        <v>772645.83259000001</v>
      </c>
      <c r="I700">
        <v>1110.1233226867801</v>
      </c>
      <c r="J700">
        <v>1020.27844</v>
      </c>
      <c r="K700">
        <v>1170</v>
      </c>
      <c r="L700">
        <v>831.30768999999998</v>
      </c>
      <c r="M700">
        <v>1.19440760057471</v>
      </c>
      <c r="N700">
        <v>0</v>
      </c>
      <c r="O700">
        <v>87.000810000000001</v>
      </c>
      <c r="P700">
        <v>125642.21911000001</v>
      </c>
      <c r="Q700">
        <v>180.52042975574699</v>
      </c>
      <c r="R700">
        <v>140.57300000000001</v>
      </c>
      <c r="S700">
        <v>227.24708999999999</v>
      </c>
      <c r="T700" s="77" t="s">
        <v>46</v>
      </c>
      <c r="U700" s="76"/>
    </row>
    <row r="701" spans="2:21">
      <c r="B701" s="75">
        <v>43862</v>
      </c>
      <c r="C701" t="s">
        <v>23</v>
      </c>
      <c r="D701">
        <v>52356.727291000003</v>
      </c>
      <c r="E701">
        <v>75.225182889367801</v>
      </c>
      <c r="F701">
        <v>61.312542000000001</v>
      </c>
      <c r="G701">
        <v>90.093999999999994</v>
      </c>
      <c r="H701">
        <v>738582.83108000003</v>
      </c>
      <c r="I701">
        <v>1061.1822285632099</v>
      </c>
      <c r="J701">
        <v>1000.3778</v>
      </c>
      <c r="K701">
        <v>1225</v>
      </c>
      <c r="L701">
        <v>0</v>
      </c>
      <c r="M701">
        <v>0</v>
      </c>
      <c r="N701">
        <v>0</v>
      </c>
      <c r="O701">
        <v>0</v>
      </c>
      <c r="P701">
        <v>59407.787291000001</v>
      </c>
      <c r="Q701">
        <v>85.356016222701101</v>
      </c>
      <c r="R701">
        <v>73.248474000000002</v>
      </c>
      <c r="S701">
        <v>99.899749999999997</v>
      </c>
      <c r="T701" s="77" t="s">
        <v>46</v>
      </c>
      <c r="U701" s="76"/>
    </row>
    <row r="702" spans="2:21">
      <c r="B702" s="75">
        <v>43891</v>
      </c>
      <c r="C702" t="s">
        <v>24</v>
      </c>
      <c r="D702">
        <v>0</v>
      </c>
      <c r="E702">
        <v>0</v>
      </c>
      <c r="F702">
        <v>0</v>
      </c>
      <c r="G702">
        <v>0</v>
      </c>
      <c r="H702">
        <v>827185.70716999995</v>
      </c>
      <c r="I702">
        <v>1111.80874619623</v>
      </c>
      <c r="J702">
        <v>1020.7555</v>
      </c>
      <c r="K702">
        <v>1170</v>
      </c>
      <c r="L702">
        <v>7570.7461430000003</v>
      </c>
      <c r="M702">
        <v>10.175734063171999</v>
      </c>
      <c r="N702">
        <v>0</v>
      </c>
      <c r="O702">
        <v>203.31594999999999</v>
      </c>
      <c r="P702">
        <v>125338.078536</v>
      </c>
      <c r="Q702">
        <v>168.46515932258001</v>
      </c>
      <c r="R702">
        <v>123.05498</v>
      </c>
      <c r="S702">
        <v>231.75855999999999</v>
      </c>
      <c r="T702" s="77" t="s">
        <v>46</v>
      </c>
      <c r="U702" s="76"/>
    </row>
    <row r="703" spans="2:21">
      <c r="B703" s="75">
        <v>43891</v>
      </c>
      <c r="C703" t="s">
        <v>23</v>
      </c>
      <c r="D703">
        <v>54340.153783000002</v>
      </c>
      <c r="E703">
        <v>73.037841106182697</v>
      </c>
      <c r="F703">
        <v>54.140526000000001</v>
      </c>
      <c r="G703">
        <v>87.455246000000002</v>
      </c>
      <c r="H703">
        <v>787489.63665</v>
      </c>
      <c r="I703">
        <v>1058.4538127016101</v>
      </c>
      <c r="J703">
        <v>1000.51337</v>
      </c>
      <c r="K703">
        <v>1225</v>
      </c>
      <c r="L703">
        <v>0</v>
      </c>
      <c r="M703">
        <v>0</v>
      </c>
      <c r="N703">
        <v>0</v>
      </c>
      <c r="O703">
        <v>0</v>
      </c>
      <c r="P703">
        <v>61663.432995000003</v>
      </c>
      <c r="Q703">
        <v>82.880958326612898</v>
      </c>
      <c r="R703">
        <v>66.167379999999994</v>
      </c>
      <c r="S703">
        <v>99.658429999999996</v>
      </c>
      <c r="T703" s="77" t="s">
        <v>46</v>
      </c>
      <c r="U703" s="76"/>
    </row>
    <row r="704" spans="2:21">
      <c r="B704" s="75">
        <v>43922</v>
      </c>
      <c r="C704" t="s">
        <v>24</v>
      </c>
      <c r="D704">
        <v>0</v>
      </c>
      <c r="E704">
        <v>0</v>
      </c>
      <c r="F704">
        <v>0</v>
      </c>
      <c r="G704">
        <v>0</v>
      </c>
      <c r="H704">
        <v>799539.69498999999</v>
      </c>
      <c r="I704">
        <v>1110.47179859722</v>
      </c>
      <c r="J704">
        <v>1020.386</v>
      </c>
      <c r="K704">
        <v>1170</v>
      </c>
      <c r="L704">
        <v>15893.7089416</v>
      </c>
      <c r="M704">
        <v>22.074595752222201</v>
      </c>
      <c r="N704">
        <v>0</v>
      </c>
      <c r="O704">
        <v>330.16579999999999</v>
      </c>
      <c r="P704">
        <v>121599.229721</v>
      </c>
      <c r="Q704">
        <v>168.88781905694401</v>
      </c>
      <c r="R704">
        <v>121.90479000000001</v>
      </c>
      <c r="S704">
        <v>223.64242999999999</v>
      </c>
      <c r="T704" s="77" t="s">
        <v>46</v>
      </c>
      <c r="U704" s="76"/>
    </row>
    <row r="705" spans="2:21">
      <c r="B705" s="75">
        <v>43922</v>
      </c>
      <c r="C705" t="s">
        <v>23</v>
      </c>
      <c r="D705">
        <v>44321.899075000001</v>
      </c>
      <c r="E705">
        <v>61.558193159722201</v>
      </c>
      <c r="F705">
        <v>38.708843000000002</v>
      </c>
      <c r="G705">
        <v>82.862440000000007</v>
      </c>
      <c r="H705">
        <v>757949.19787000003</v>
      </c>
      <c r="I705">
        <v>1052.70721926388</v>
      </c>
      <c r="J705">
        <v>1000.19354</v>
      </c>
      <c r="K705">
        <v>1225</v>
      </c>
      <c r="L705">
        <v>302.53009020000002</v>
      </c>
      <c r="M705">
        <v>0.42018068083333299</v>
      </c>
      <c r="N705">
        <v>0</v>
      </c>
      <c r="O705">
        <v>49.483420000000002</v>
      </c>
      <c r="P705">
        <v>51795.227335000003</v>
      </c>
      <c r="Q705">
        <v>71.937815743055495</v>
      </c>
      <c r="R705">
        <v>50.534573000000002</v>
      </c>
      <c r="S705">
        <v>95.068250000000006</v>
      </c>
      <c r="T705" s="77" t="s">
        <v>46</v>
      </c>
      <c r="U705" s="76"/>
    </row>
    <row r="706" spans="2:21">
      <c r="B706" s="75">
        <v>43952</v>
      </c>
      <c r="C706" t="s">
        <v>24</v>
      </c>
      <c r="D706">
        <v>0</v>
      </c>
      <c r="E706">
        <v>0</v>
      </c>
      <c r="F706">
        <v>0</v>
      </c>
      <c r="G706">
        <v>0</v>
      </c>
      <c r="H706">
        <v>828526.13850999996</v>
      </c>
      <c r="I706">
        <v>1113.6104012231101</v>
      </c>
      <c r="J706">
        <v>1020.692</v>
      </c>
      <c r="K706">
        <v>1170</v>
      </c>
      <c r="L706">
        <v>11975.860276699999</v>
      </c>
      <c r="M706">
        <v>16.096586393413901</v>
      </c>
      <c r="N706">
        <v>0</v>
      </c>
      <c r="O706">
        <v>278.29629999999997</v>
      </c>
      <c r="P706">
        <v>129149.490678</v>
      </c>
      <c r="Q706">
        <v>173.58802510483801</v>
      </c>
      <c r="R706">
        <v>119.98867</v>
      </c>
      <c r="S706">
        <v>220.27007</v>
      </c>
      <c r="T706" s="77" t="s">
        <v>46</v>
      </c>
      <c r="U706" s="76"/>
    </row>
    <row r="707" spans="2:21">
      <c r="B707" s="75">
        <v>43952</v>
      </c>
      <c r="C707" t="s">
        <v>23</v>
      </c>
      <c r="D707">
        <v>42476.936507999999</v>
      </c>
      <c r="E707">
        <v>57.092656596774098</v>
      </c>
      <c r="F707">
        <v>36.563113999999999</v>
      </c>
      <c r="G707">
        <v>74.940703999999997</v>
      </c>
      <c r="H707">
        <v>777405.25107999996</v>
      </c>
      <c r="I707">
        <v>1044.8995310215</v>
      </c>
      <c r="J707">
        <v>1000.0335</v>
      </c>
      <c r="K707">
        <v>1209.4763</v>
      </c>
      <c r="L707">
        <v>10.2227669</v>
      </c>
      <c r="M707">
        <v>1.3740278091397801E-2</v>
      </c>
      <c r="N707">
        <v>0</v>
      </c>
      <c r="O707">
        <v>6.7901726</v>
      </c>
      <c r="P707">
        <v>50753.442840000003</v>
      </c>
      <c r="Q707">
        <v>68.216993064516103</v>
      </c>
      <c r="R707">
        <v>50.685870000000001</v>
      </c>
      <c r="S707">
        <v>85.714264</v>
      </c>
      <c r="T707" s="77" t="s">
        <v>46</v>
      </c>
      <c r="U707" s="76"/>
    </row>
    <row r="708" spans="2:21">
      <c r="B708" s="75">
        <v>43983</v>
      </c>
      <c r="C708" t="s">
        <v>24</v>
      </c>
      <c r="D708">
        <v>0</v>
      </c>
      <c r="E708">
        <v>0</v>
      </c>
      <c r="F708">
        <v>0</v>
      </c>
      <c r="G708">
        <v>0</v>
      </c>
      <c r="H708">
        <v>803792.64948999998</v>
      </c>
      <c r="I708">
        <v>1116.3786798472199</v>
      </c>
      <c r="J708">
        <v>1020.34937</v>
      </c>
      <c r="K708">
        <v>1170</v>
      </c>
      <c r="L708">
        <v>27892.316787</v>
      </c>
      <c r="M708">
        <v>38.739328870833297</v>
      </c>
      <c r="N708">
        <v>0</v>
      </c>
      <c r="O708">
        <v>315.39474000000001</v>
      </c>
      <c r="P708">
        <v>131659.19168399999</v>
      </c>
      <c r="Q708">
        <v>182.85998845</v>
      </c>
      <c r="R708">
        <v>125.7966</v>
      </c>
      <c r="S708">
        <v>241.02977000000001</v>
      </c>
      <c r="T708" s="77" t="s">
        <v>46</v>
      </c>
      <c r="U708" s="76"/>
    </row>
    <row r="709" spans="2:21">
      <c r="B709" s="75">
        <v>43983</v>
      </c>
      <c r="C709" t="s">
        <v>23</v>
      </c>
      <c r="D709">
        <v>42980.595380999999</v>
      </c>
      <c r="E709">
        <v>59.695271362500002</v>
      </c>
      <c r="F709">
        <v>37.246429999999997</v>
      </c>
      <c r="G709">
        <v>78.211753999999999</v>
      </c>
      <c r="H709">
        <v>751631.52697000001</v>
      </c>
      <c r="I709">
        <v>1043.93267634722</v>
      </c>
      <c r="J709">
        <v>1000.0432</v>
      </c>
      <c r="K709">
        <v>1188.3306</v>
      </c>
      <c r="L709">
        <v>0</v>
      </c>
      <c r="M709">
        <v>0</v>
      </c>
      <c r="N709">
        <v>0</v>
      </c>
      <c r="O709">
        <v>0</v>
      </c>
      <c r="P709">
        <v>51026.974130000002</v>
      </c>
      <c r="Q709">
        <v>70.870797402777697</v>
      </c>
      <c r="R709">
        <v>52.421734000000001</v>
      </c>
      <c r="S709">
        <v>88.856970000000004</v>
      </c>
      <c r="T709" s="77" t="s">
        <v>46</v>
      </c>
      <c r="U709" s="76"/>
    </row>
    <row r="710" spans="2:21">
      <c r="B710" s="75">
        <v>44013</v>
      </c>
      <c r="C710" t="s">
        <v>24</v>
      </c>
      <c r="D710">
        <v>0</v>
      </c>
      <c r="E710">
        <v>0</v>
      </c>
      <c r="F710">
        <v>0</v>
      </c>
      <c r="G710">
        <v>0</v>
      </c>
      <c r="H710">
        <v>830077.42497000005</v>
      </c>
      <c r="I710">
        <v>1115.6954636693499</v>
      </c>
      <c r="J710">
        <v>1020.9409000000001</v>
      </c>
      <c r="K710">
        <v>1170</v>
      </c>
      <c r="L710">
        <v>2290.7488389</v>
      </c>
      <c r="M710">
        <v>3.0789634931451602</v>
      </c>
      <c r="N710">
        <v>0</v>
      </c>
      <c r="O710">
        <v>159.45236</v>
      </c>
      <c r="P710">
        <v>146831.58205999999</v>
      </c>
      <c r="Q710">
        <v>197.35427696236499</v>
      </c>
      <c r="R710">
        <v>134.48455999999999</v>
      </c>
      <c r="S710">
        <v>250.48760999999999</v>
      </c>
      <c r="T710" s="77" t="s">
        <v>46</v>
      </c>
      <c r="U710" s="76"/>
    </row>
    <row r="711" spans="2:21">
      <c r="B711" s="75">
        <v>44013</v>
      </c>
      <c r="C711" t="s">
        <v>23</v>
      </c>
      <c r="D711">
        <v>49367.384802</v>
      </c>
      <c r="E711">
        <v>66.354011830645106</v>
      </c>
      <c r="F711">
        <v>44.798285999999997</v>
      </c>
      <c r="G711">
        <v>83.252989999999997</v>
      </c>
      <c r="H711">
        <v>780561.38991000003</v>
      </c>
      <c r="I711">
        <v>1049.1416531048301</v>
      </c>
      <c r="J711">
        <v>1000.0746</v>
      </c>
      <c r="K711">
        <v>1188.7565999999999</v>
      </c>
      <c r="L711">
        <v>0</v>
      </c>
      <c r="M711">
        <v>0</v>
      </c>
      <c r="N711">
        <v>0</v>
      </c>
      <c r="O711">
        <v>0</v>
      </c>
      <c r="P711">
        <v>57704.320570999997</v>
      </c>
      <c r="Q711">
        <v>77.559570659946203</v>
      </c>
      <c r="R711">
        <v>59.332104000000001</v>
      </c>
      <c r="S711">
        <v>93.252989999999997</v>
      </c>
      <c r="T711" s="77" t="s">
        <v>46</v>
      </c>
      <c r="U711" s="76"/>
    </row>
    <row r="712" spans="2:21">
      <c r="B712" s="75">
        <v>44044</v>
      </c>
      <c r="C712" t="s">
        <v>24</v>
      </c>
      <c r="D712">
        <v>0</v>
      </c>
      <c r="E712">
        <v>0</v>
      </c>
      <c r="F712">
        <v>0</v>
      </c>
      <c r="G712">
        <v>0</v>
      </c>
      <c r="H712">
        <v>831115.80738999997</v>
      </c>
      <c r="I712">
        <v>1117.09113896505</v>
      </c>
      <c r="J712">
        <v>1020.0287</v>
      </c>
      <c r="K712">
        <v>1170</v>
      </c>
      <c r="L712">
        <v>267.17527100000001</v>
      </c>
      <c r="M712">
        <v>0.35910654704300998</v>
      </c>
      <c r="N712">
        <v>0</v>
      </c>
      <c r="O712">
        <v>73.741714000000002</v>
      </c>
      <c r="P712">
        <v>144598.24259000001</v>
      </c>
      <c r="Q712">
        <v>194.35247659946199</v>
      </c>
      <c r="R712">
        <v>138.61281</v>
      </c>
      <c r="S712">
        <v>252.13666000000001</v>
      </c>
      <c r="T712" s="77" t="s">
        <v>46</v>
      </c>
      <c r="U712" s="76"/>
    </row>
    <row r="713" spans="2:21">
      <c r="B713" s="75">
        <v>44044</v>
      </c>
      <c r="C713" t="s">
        <v>23</v>
      </c>
      <c r="D713">
        <v>52193.520818999998</v>
      </c>
      <c r="E713">
        <v>70.152581745967694</v>
      </c>
      <c r="F713">
        <v>55.330097000000002</v>
      </c>
      <c r="G713">
        <v>85.022760000000005</v>
      </c>
      <c r="H713">
        <v>785483.53896999999</v>
      </c>
      <c r="I713">
        <v>1055.75744485215</v>
      </c>
      <c r="J713">
        <v>1000.12665</v>
      </c>
      <c r="K713">
        <v>1172.4552000000001</v>
      </c>
      <c r="L713">
        <v>0</v>
      </c>
      <c r="M713">
        <v>0</v>
      </c>
      <c r="N713">
        <v>0</v>
      </c>
      <c r="O713">
        <v>0</v>
      </c>
      <c r="P713">
        <v>60322.009103999997</v>
      </c>
      <c r="Q713">
        <v>81.077969225806399</v>
      </c>
      <c r="R713">
        <v>68.086426000000003</v>
      </c>
      <c r="S713">
        <v>95.022760000000005</v>
      </c>
      <c r="T713" s="77" t="s">
        <v>46</v>
      </c>
      <c r="U713" s="76"/>
    </row>
    <row r="714" spans="2:21">
      <c r="B714" s="75">
        <v>44075</v>
      </c>
      <c r="C714" t="s">
        <v>24</v>
      </c>
      <c r="D714">
        <v>0</v>
      </c>
      <c r="E714">
        <v>0</v>
      </c>
      <c r="F714">
        <v>0</v>
      </c>
      <c r="G714">
        <v>0</v>
      </c>
      <c r="H714">
        <v>807383.12150999997</v>
      </c>
      <c r="I714">
        <v>1121.36544654166</v>
      </c>
      <c r="J714">
        <v>1020.4435999999999</v>
      </c>
      <c r="K714">
        <v>1170</v>
      </c>
      <c r="L714">
        <v>2641.48929</v>
      </c>
      <c r="M714">
        <v>3.668735125</v>
      </c>
      <c r="N714">
        <v>0</v>
      </c>
      <c r="O714">
        <v>158.14931999999999</v>
      </c>
      <c r="P714">
        <v>130006.89028399999</v>
      </c>
      <c r="Q714">
        <v>180.56512539444401</v>
      </c>
      <c r="R714">
        <v>120.774124</v>
      </c>
      <c r="S714">
        <v>235.92068</v>
      </c>
      <c r="T714" s="77" t="s">
        <v>46</v>
      </c>
      <c r="U714" s="76"/>
    </row>
    <row r="715" spans="2:21">
      <c r="B715" s="75">
        <v>44075</v>
      </c>
      <c r="C715" t="s">
        <v>23</v>
      </c>
      <c r="D715">
        <v>48818.991634999998</v>
      </c>
      <c r="E715">
        <v>67.804155048611094</v>
      </c>
      <c r="F715">
        <v>52.546863999999999</v>
      </c>
      <c r="G715">
        <v>82.999054000000001</v>
      </c>
      <c r="H715">
        <v>756630.56313000002</v>
      </c>
      <c r="I715">
        <v>1050.8757821249999</v>
      </c>
      <c r="J715">
        <v>1000.1321</v>
      </c>
      <c r="K715">
        <v>1225</v>
      </c>
      <c r="L715">
        <v>0</v>
      </c>
      <c r="M715">
        <v>0</v>
      </c>
      <c r="N715">
        <v>0</v>
      </c>
      <c r="O715">
        <v>0</v>
      </c>
      <c r="P715">
        <v>56726.354055999996</v>
      </c>
      <c r="Q715">
        <v>78.7866028555555</v>
      </c>
      <c r="R715">
        <v>66.013940000000005</v>
      </c>
      <c r="S715">
        <v>93.406480000000002</v>
      </c>
      <c r="T715" s="77" t="s">
        <v>46</v>
      </c>
      <c r="U715" s="76"/>
    </row>
    <row r="716" spans="2:21">
      <c r="B716" s="75">
        <v>44105</v>
      </c>
      <c r="C716" t="s">
        <v>24</v>
      </c>
      <c r="D716">
        <v>0</v>
      </c>
      <c r="E716">
        <v>0</v>
      </c>
      <c r="F716">
        <v>0</v>
      </c>
      <c r="G716">
        <v>0</v>
      </c>
      <c r="H716">
        <v>833837.89391999994</v>
      </c>
      <c r="I716">
        <v>1120.7498574193501</v>
      </c>
      <c r="J716">
        <v>1020.4297</v>
      </c>
      <c r="K716">
        <v>1170</v>
      </c>
      <c r="L716">
        <v>5751.6341866000002</v>
      </c>
      <c r="M716">
        <v>7.7306911110214998</v>
      </c>
      <c r="N716">
        <v>0</v>
      </c>
      <c r="O716">
        <v>220.85818</v>
      </c>
      <c r="P716">
        <v>127147.242404</v>
      </c>
      <c r="Q716">
        <v>170.896831188172</v>
      </c>
      <c r="R716">
        <v>118.33123000000001</v>
      </c>
      <c r="S716">
        <v>223.6558</v>
      </c>
      <c r="T716" s="77" t="s">
        <v>46</v>
      </c>
      <c r="U716" s="76"/>
    </row>
    <row r="717" spans="2:21">
      <c r="B717" s="75">
        <v>44105</v>
      </c>
      <c r="C717" t="s">
        <v>23</v>
      </c>
      <c r="D717">
        <v>49909.764855000001</v>
      </c>
      <c r="E717">
        <v>67.083017278225796</v>
      </c>
      <c r="F717">
        <v>53.527157000000003</v>
      </c>
      <c r="G717">
        <v>81.766689999999997</v>
      </c>
      <c r="H717">
        <v>781865.50153000001</v>
      </c>
      <c r="I717">
        <v>1050.8944913037601</v>
      </c>
      <c r="J717">
        <v>1000.4050999999999</v>
      </c>
      <c r="K717">
        <v>1222.3658</v>
      </c>
      <c r="L717">
        <v>0</v>
      </c>
      <c r="M717">
        <v>0</v>
      </c>
      <c r="N717">
        <v>0</v>
      </c>
      <c r="O717">
        <v>0</v>
      </c>
      <c r="P717">
        <v>58203.044108000002</v>
      </c>
      <c r="Q717">
        <v>78.229897994623599</v>
      </c>
      <c r="R717">
        <v>67.029020000000003</v>
      </c>
      <c r="S717">
        <v>91.79307</v>
      </c>
      <c r="T717" s="77" t="s">
        <v>46</v>
      </c>
      <c r="U717" s="76"/>
    </row>
    <row r="718" spans="2:21">
      <c r="B718" s="75">
        <v>44136</v>
      </c>
      <c r="C718" t="s">
        <v>24</v>
      </c>
      <c r="D718">
        <v>0</v>
      </c>
      <c r="E718">
        <v>0</v>
      </c>
      <c r="F718">
        <v>0</v>
      </c>
      <c r="G718">
        <v>0</v>
      </c>
      <c r="H718">
        <v>798939.31088</v>
      </c>
      <c r="I718">
        <v>1109.6379317777701</v>
      </c>
      <c r="J718">
        <v>1020.5602</v>
      </c>
      <c r="K718">
        <v>1170</v>
      </c>
      <c r="L718">
        <v>20925.577127799999</v>
      </c>
      <c r="M718">
        <v>29.063301566388802</v>
      </c>
      <c r="N718">
        <v>0</v>
      </c>
      <c r="O718">
        <v>319.37405000000001</v>
      </c>
      <c r="P718">
        <v>122230.24991</v>
      </c>
      <c r="Q718">
        <v>169.764235986111</v>
      </c>
      <c r="R718">
        <v>125.30436</v>
      </c>
      <c r="S718">
        <v>215.22069999999999</v>
      </c>
      <c r="T718" s="77" t="s">
        <v>46</v>
      </c>
      <c r="U718" s="76"/>
    </row>
    <row r="719" spans="2:21">
      <c r="B719" s="75">
        <v>44136</v>
      </c>
      <c r="C719" t="s">
        <v>23</v>
      </c>
      <c r="D719">
        <v>51986.508949000003</v>
      </c>
      <c r="E719">
        <v>72.203484651388806</v>
      </c>
      <c r="F719">
        <v>58.403174999999997</v>
      </c>
      <c r="G719">
        <v>85.80256</v>
      </c>
      <c r="H719">
        <v>759282.76766999997</v>
      </c>
      <c r="I719">
        <v>1054.55939954166</v>
      </c>
      <c r="J719">
        <v>1000.4376</v>
      </c>
      <c r="K719">
        <v>1225</v>
      </c>
      <c r="L719">
        <v>0</v>
      </c>
      <c r="M719">
        <v>0</v>
      </c>
      <c r="N719">
        <v>0</v>
      </c>
      <c r="O719">
        <v>0</v>
      </c>
      <c r="P719">
        <v>58386.869136000001</v>
      </c>
      <c r="Q719">
        <v>81.092873800000007</v>
      </c>
      <c r="R719">
        <v>69.158289999999994</v>
      </c>
      <c r="S719">
        <v>95.869690000000006</v>
      </c>
      <c r="T719" s="77" t="s">
        <v>46</v>
      </c>
      <c r="U719" s="76"/>
    </row>
    <row r="720" spans="2:21">
      <c r="B720" s="75">
        <v>44166</v>
      </c>
      <c r="C720" t="s">
        <v>24</v>
      </c>
      <c r="D720">
        <v>0</v>
      </c>
      <c r="E720">
        <v>0</v>
      </c>
      <c r="F720">
        <v>0</v>
      </c>
      <c r="G720">
        <v>0</v>
      </c>
      <c r="H720">
        <v>825488.48259999999</v>
      </c>
      <c r="I720">
        <v>1109.5275303763401</v>
      </c>
      <c r="J720">
        <v>1020.4951</v>
      </c>
      <c r="K720">
        <v>1170</v>
      </c>
      <c r="L720">
        <v>8244.8176179999991</v>
      </c>
      <c r="M720">
        <v>11.081744110215</v>
      </c>
      <c r="N720">
        <v>0</v>
      </c>
      <c r="O720">
        <v>281.2903</v>
      </c>
      <c r="P720">
        <v>134015.83932</v>
      </c>
      <c r="Q720">
        <v>180.12881629032199</v>
      </c>
      <c r="R720">
        <v>133.73287999999999</v>
      </c>
      <c r="S720">
        <v>218.7825</v>
      </c>
      <c r="T720" s="77" t="s">
        <v>46</v>
      </c>
      <c r="U720" s="76"/>
    </row>
    <row r="721" spans="2:21">
      <c r="B721" s="75">
        <v>44166</v>
      </c>
      <c r="C721" t="s">
        <v>23</v>
      </c>
      <c r="D721">
        <v>57514.653526000002</v>
      </c>
      <c r="E721">
        <v>77.304641836021503</v>
      </c>
      <c r="F721">
        <v>62.941895000000002</v>
      </c>
      <c r="G721">
        <v>90.306595000000002</v>
      </c>
      <c r="H721">
        <v>784902.04010999994</v>
      </c>
      <c r="I721">
        <v>1054.9758603629</v>
      </c>
      <c r="J721">
        <v>1000.1124</v>
      </c>
      <c r="K721">
        <v>1225</v>
      </c>
      <c r="L721">
        <v>0</v>
      </c>
      <c r="M721">
        <v>0</v>
      </c>
      <c r="N721">
        <v>0</v>
      </c>
      <c r="O721">
        <v>0</v>
      </c>
      <c r="P721">
        <v>64112.274433999999</v>
      </c>
      <c r="Q721">
        <v>86.172411873655903</v>
      </c>
      <c r="R721">
        <v>74.084789999999998</v>
      </c>
      <c r="S721">
        <v>99.271736000000004</v>
      </c>
      <c r="T721" s="77" t="s">
        <v>46</v>
      </c>
      <c r="U721" s="76"/>
    </row>
    <row r="722" spans="2:21">
      <c r="B722" s="75">
        <v>44197</v>
      </c>
      <c r="C722" t="s">
        <v>24</v>
      </c>
      <c r="D722">
        <v>0</v>
      </c>
      <c r="E722">
        <v>0</v>
      </c>
      <c r="F722">
        <v>0</v>
      </c>
      <c r="G722">
        <v>0</v>
      </c>
      <c r="H722">
        <v>823862.76479000004</v>
      </c>
      <c r="I722">
        <v>1107.3424257930101</v>
      </c>
      <c r="J722">
        <v>1020.3000500000001</v>
      </c>
      <c r="K722">
        <v>1170</v>
      </c>
      <c r="L722">
        <v>1675.1002739999999</v>
      </c>
      <c r="M722">
        <v>2.2514788629032201</v>
      </c>
      <c r="N722">
        <v>0</v>
      </c>
      <c r="O722">
        <v>123.17581</v>
      </c>
      <c r="P722">
        <v>135319.36704000001</v>
      </c>
      <c r="Q722">
        <v>181.88086967741901</v>
      </c>
      <c r="R722">
        <v>146.56713999999999</v>
      </c>
      <c r="S722">
        <v>222.05183</v>
      </c>
      <c r="T722" s="77" t="s">
        <v>46</v>
      </c>
      <c r="U722" s="76"/>
    </row>
    <row r="723" spans="2:21">
      <c r="B723" s="75">
        <v>44197</v>
      </c>
      <c r="C723" t="s">
        <v>23</v>
      </c>
      <c r="D723">
        <v>57710.387348999997</v>
      </c>
      <c r="E723">
        <v>77.567724931451593</v>
      </c>
      <c r="F723">
        <v>60.447265999999999</v>
      </c>
      <c r="G723">
        <v>92.972305000000006</v>
      </c>
      <c r="H723">
        <v>794183.02431999997</v>
      </c>
      <c r="I723">
        <v>1067.4503015053699</v>
      </c>
      <c r="J723">
        <v>1000.0999</v>
      </c>
      <c r="K723">
        <v>1225</v>
      </c>
      <c r="L723">
        <v>0</v>
      </c>
      <c r="M723">
        <v>0</v>
      </c>
      <c r="N723">
        <v>0</v>
      </c>
      <c r="O723">
        <v>0</v>
      </c>
      <c r="P723">
        <v>63198.955682</v>
      </c>
      <c r="Q723">
        <v>84.944832905913898</v>
      </c>
      <c r="R723">
        <v>70.934110000000004</v>
      </c>
      <c r="S723">
        <v>100.37049</v>
      </c>
      <c r="T723" s="77" t="s">
        <v>46</v>
      </c>
      <c r="U723" s="76"/>
    </row>
    <row r="724" spans="2:21">
      <c r="B724" s="75">
        <v>44228</v>
      </c>
      <c r="C724" t="s">
        <v>24</v>
      </c>
      <c r="D724">
        <v>0</v>
      </c>
      <c r="E724">
        <v>0</v>
      </c>
      <c r="F724">
        <v>0</v>
      </c>
      <c r="G724">
        <v>0</v>
      </c>
      <c r="H724">
        <v>745824.25705999997</v>
      </c>
      <c r="I724">
        <v>1109.8575253869001</v>
      </c>
      <c r="J724">
        <v>1020.09924</v>
      </c>
      <c r="K724">
        <v>1170</v>
      </c>
      <c r="L724">
        <v>813.94442500000002</v>
      </c>
      <c r="M724">
        <v>1.2112268229166601</v>
      </c>
      <c r="N724">
        <v>0</v>
      </c>
      <c r="O724">
        <v>90.793610000000001</v>
      </c>
      <c r="P724">
        <v>121071.07649000001</v>
      </c>
      <c r="Q724">
        <v>180.16529239583301</v>
      </c>
      <c r="R724">
        <v>142.1995</v>
      </c>
      <c r="S724">
        <v>225.43082999999999</v>
      </c>
      <c r="T724" s="77" t="s">
        <v>46</v>
      </c>
      <c r="U724" s="76"/>
    </row>
    <row r="725" spans="2:21">
      <c r="B725" s="75">
        <v>44228</v>
      </c>
      <c r="C725" t="s">
        <v>23</v>
      </c>
      <c r="D725">
        <v>49804.084244999998</v>
      </c>
      <c r="E725">
        <v>74.113220602678496</v>
      </c>
      <c r="F725">
        <v>61.019306</v>
      </c>
      <c r="G725">
        <v>87.714939999999999</v>
      </c>
      <c r="H725">
        <v>712508.33973999997</v>
      </c>
      <c r="I725">
        <v>1060.28026747023</v>
      </c>
      <c r="J725">
        <v>1000.2162</v>
      </c>
      <c r="K725">
        <v>1225</v>
      </c>
      <c r="L725">
        <v>0</v>
      </c>
      <c r="M725">
        <v>0</v>
      </c>
      <c r="N725">
        <v>0</v>
      </c>
      <c r="O725">
        <v>0</v>
      </c>
      <c r="P725">
        <v>56217.861360000003</v>
      </c>
      <c r="Q725">
        <v>83.657531785714198</v>
      </c>
      <c r="R725">
        <v>72.15746</v>
      </c>
      <c r="S725">
        <v>96.798659999999998</v>
      </c>
      <c r="T725" s="77" t="s">
        <v>46</v>
      </c>
      <c r="U725" s="76"/>
    </row>
    <row r="726" spans="2:21">
      <c r="B726" s="75">
        <v>44256</v>
      </c>
      <c r="C726" t="s">
        <v>24</v>
      </c>
      <c r="D726">
        <v>0</v>
      </c>
      <c r="E726">
        <v>0</v>
      </c>
      <c r="F726">
        <v>0</v>
      </c>
      <c r="G726">
        <v>0</v>
      </c>
      <c r="H726">
        <v>829182.02283999999</v>
      </c>
      <c r="I726">
        <v>1114.4919661827901</v>
      </c>
      <c r="J726">
        <v>1020.4641</v>
      </c>
      <c r="K726">
        <v>1170</v>
      </c>
      <c r="L726">
        <v>30164.033847800001</v>
      </c>
      <c r="M726">
        <v>40.543056247042998</v>
      </c>
      <c r="N726">
        <v>0</v>
      </c>
      <c r="O726">
        <v>312.48192999999998</v>
      </c>
      <c r="P726">
        <v>122157.261445</v>
      </c>
      <c r="Q726">
        <v>164.18986753360201</v>
      </c>
      <c r="R726">
        <v>118.563095</v>
      </c>
      <c r="S726">
        <v>224.24538000000001</v>
      </c>
      <c r="T726" s="77" t="s">
        <v>46</v>
      </c>
      <c r="U726" s="76"/>
    </row>
    <row r="727" spans="2:21">
      <c r="B727" s="75">
        <v>44256</v>
      </c>
      <c r="C727" t="s">
        <v>23</v>
      </c>
      <c r="D727">
        <v>48850.190401</v>
      </c>
      <c r="E727">
        <v>65.658858065860201</v>
      </c>
      <c r="F727">
        <v>39.620849999999997</v>
      </c>
      <c r="G727">
        <v>86.209739999999996</v>
      </c>
      <c r="H727">
        <v>787777.27040000004</v>
      </c>
      <c r="I727">
        <v>1058.8404172042999</v>
      </c>
      <c r="J727">
        <v>1000.7945</v>
      </c>
      <c r="K727">
        <v>1225</v>
      </c>
      <c r="L727">
        <v>667.75598179999997</v>
      </c>
      <c r="M727">
        <v>0.89752148091397799</v>
      </c>
      <c r="N727">
        <v>0</v>
      </c>
      <c r="O727">
        <v>70.173370000000006</v>
      </c>
      <c r="P727">
        <v>56085.543320999997</v>
      </c>
      <c r="Q727">
        <v>75.383794786290295</v>
      </c>
      <c r="R727">
        <v>51.432194000000003</v>
      </c>
      <c r="S727">
        <v>97.024249999999995</v>
      </c>
      <c r="T727" s="77" t="s">
        <v>46</v>
      </c>
      <c r="U727" s="76"/>
    </row>
    <row r="728" spans="2:21">
      <c r="B728" s="75">
        <v>44287</v>
      </c>
      <c r="C728" t="s">
        <v>24</v>
      </c>
      <c r="D728">
        <v>0</v>
      </c>
      <c r="E728">
        <v>0</v>
      </c>
      <c r="F728">
        <v>0</v>
      </c>
      <c r="G728">
        <v>0</v>
      </c>
      <c r="H728">
        <v>798866.15352000005</v>
      </c>
      <c r="I728">
        <v>1109.53632433333</v>
      </c>
      <c r="J728">
        <v>1020.3048</v>
      </c>
      <c r="K728">
        <v>1170</v>
      </c>
      <c r="L728">
        <v>40232.633542000003</v>
      </c>
      <c r="M728">
        <v>55.878657697222202</v>
      </c>
      <c r="N728">
        <v>0</v>
      </c>
      <c r="O728">
        <v>358.27910000000003</v>
      </c>
      <c r="P728">
        <v>118065.135178</v>
      </c>
      <c r="Q728">
        <v>163.97935441388799</v>
      </c>
      <c r="R728">
        <v>119.51956</v>
      </c>
      <c r="S728">
        <v>223.63829999999999</v>
      </c>
      <c r="T728" s="77" t="s">
        <v>46</v>
      </c>
      <c r="U728" s="76"/>
    </row>
    <row r="729" spans="2:21">
      <c r="B729" s="75">
        <v>44287</v>
      </c>
      <c r="C729" t="s">
        <v>23</v>
      </c>
      <c r="D729">
        <v>43533.49654</v>
      </c>
      <c r="E729">
        <v>60.463189638888799</v>
      </c>
      <c r="F729">
        <v>36.037674000000003</v>
      </c>
      <c r="G729">
        <v>80.447395</v>
      </c>
      <c r="H729">
        <v>756480.82570000004</v>
      </c>
      <c r="I729">
        <v>1050.6678134722199</v>
      </c>
      <c r="J729">
        <v>1000.37976</v>
      </c>
      <c r="K729">
        <v>1225</v>
      </c>
      <c r="L729">
        <v>92.287285370000006</v>
      </c>
      <c r="M729">
        <v>0.12817678523611101</v>
      </c>
      <c r="N729">
        <v>0</v>
      </c>
      <c r="O729">
        <v>38.448853</v>
      </c>
      <c r="P729">
        <v>50817.530395000002</v>
      </c>
      <c r="Q729">
        <v>70.579903326388802</v>
      </c>
      <c r="R729">
        <v>48.098433999999997</v>
      </c>
      <c r="S729">
        <v>91.944410000000005</v>
      </c>
      <c r="T729" s="77" t="s">
        <v>46</v>
      </c>
      <c r="U729" s="76"/>
    </row>
    <row r="730" spans="2:21">
      <c r="B730" s="75">
        <v>44317</v>
      </c>
      <c r="C730" t="s">
        <v>24</v>
      </c>
      <c r="D730">
        <v>0</v>
      </c>
      <c r="E730">
        <v>0</v>
      </c>
      <c r="F730">
        <v>0</v>
      </c>
      <c r="G730">
        <v>0</v>
      </c>
      <c r="H730">
        <v>824487.46597999998</v>
      </c>
      <c r="I730">
        <v>1108.1820779300999</v>
      </c>
      <c r="J730">
        <v>1020.10803</v>
      </c>
      <c r="K730">
        <v>1170</v>
      </c>
      <c r="L730">
        <v>11639.811414919999</v>
      </c>
      <c r="M730">
        <v>15.6449078157526</v>
      </c>
      <c r="N730">
        <v>0</v>
      </c>
      <c r="O730">
        <v>295.94806</v>
      </c>
      <c r="P730">
        <v>129157.847073</v>
      </c>
      <c r="Q730">
        <v>173.59925681854801</v>
      </c>
      <c r="R730">
        <v>120.74193</v>
      </c>
      <c r="S730">
        <v>223.58072000000001</v>
      </c>
      <c r="T730" s="77" t="s">
        <v>46</v>
      </c>
      <c r="U730" s="76"/>
    </row>
    <row r="731" spans="2:21">
      <c r="B731" s="75">
        <v>44317</v>
      </c>
      <c r="C731" t="s">
        <v>23</v>
      </c>
      <c r="D731">
        <v>41134.207569999999</v>
      </c>
      <c r="E731">
        <v>55.287913400537597</v>
      </c>
      <c r="F731">
        <v>35.195816000000001</v>
      </c>
      <c r="G731">
        <v>76.190796000000006</v>
      </c>
      <c r="H731">
        <v>778188.93880999996</v>
      </c>
      <c r="I731">
        <v>1045.95287474462</v>
      </c>
      <c r="J731">
        <v>1000.08875</v>
      </c>
      <c r="K731">
        <v>1225</v>
      </c>
      <c r="L731">
        <v>87.569447400000001</v>
      </c>
      <c r="M731">
        <v>0.11770087016128999</v>
      </c>
      <c r="N731">
        <v>0</v>
      </c>
      <c r="O731">
        <v>35.114967</v>
      </c>
      <c r="P731">
        <v>49379.479085999999</v>
      </c>
      <c r="Q731">
        <v>66.370267588709595</v>
      </c>
      <c r="R731">
        <v>49.181804999999997</v>
      </c>
      <c r="S731">
        <v>87.614136000000002</v>
      </c>
      <c r="T731" s="77" t="s">
        <v>46</v>
      </c>
      <c r="U731" s="76"/>
    </row>
    <row r="732" spans="2:21">
      <c r="B732" s="75">
        <v>44348</v>
      </c>
      <c r="C732" t="s">
        <v>24</v>
      </c>
      <c r="D732">
        <v>0</v>
      </c>
      <c r="E732">
        <v>0</v>
      </c>
      <c r="F732">
        <v>0</v>
      </c>
      <c r="G732">
        <v>0</v>
      </c>
      <c r="H732">
        <v>794231.10416999995</v>
      </c>
      <c r="I732">
        <v>1103.0987557916601</v>
      </c>
      <c r="J732">
        <v>1020.21155</v>
      </c>
      <c r="K732">
        <v>1170</v>
      </c>
      <c r="L732">
        <v>27915.778148000001</v>
      </c>
      <c r="M732">
        <v>38.771914094444398</v>
      </c>
      <c r="N732">
        <v>0</v>
      </c>
      <c r="O732">
        <v>311.21863000000002</v>
      </c>
      <c r="P732">
        <v>131821.01071500001</v>
      </c>
      <c r="Q732">
        <v>183.08473710416601</v>
      </c>
      <c r="R732">
        <v>126.196434</v>
      </c>
      <c r="S732">
        <v>243.09949</v>
      </c>
      <c r="T732" s="77" t="s">
        <v>46</v>
      </c>
      <c r="U732" s="76"/>
    </row>
    <row r="733" spans="2:21">
      <c r="B733" s="75">
        <v>44348</v>
      </c>
      <c r="C733" t="s">
        <v>23</v>
      </c>
      <c r="D733">
        <v>42542.126881999997</v>
      </c>
      <c r="E733">
        <v>59.086287336111099</v>
      </c>
      <c r="F733">
        <v>37.291007999999998</v>
      </c>
      <c r="G733">
        <v>77.676640000000006</v>
      </c>
      <c r="H733">
        <v>751724.91839999997</v>
      </c>
      <c r="I733">
        <v>1044.0623866666599</v>
      </c>
      <c r="J733">
        <v>1000.0394</v>
      </c>
      <c r="K733">
        <v>1184.9993999999999</v>
      </c>
      <c r="L733">
        <v>0</v>
      </c>
      <c r="M733">
        <v>0</v>
      </c>
      <c r="N733">
        <v>0</v>
      </c>
      <c r="O733">
        <v>0</v>
      </c>
      <c r="P733">
        <v>50602.196419</v>
      </c>
      <c r="Q733">
        <v>70.280828359722193</v>
      </c>
      <c r="R733">
        <v>51.015909999999998</v>
      </c>
      <c r="S733">
        <v>89.022580000000005</v>
      </c>
      <c r="T733" s="77" t="s">
        <v>46</v>
      </c>
      <c r="U733" s="76"/>
    </row>
    <row r="734" spans="2:21">
      <c r="B734" s="75">
        <v>44378</v>
      </c>
      <c r="C734" t="s">
        <v>24</v>
      </c>
      <c r="D734">
        <v>0</v>
      </c>
      <c r="E734">
        <v>0</v>
      </c>
      <c r="F734">
        <v>0</v>
      </c>
      <c r="G734">
        <v>0</v>
      </c>
      <c r="H734">
        <v>821685.59201000002</v>
      </c>
      <c r="I734">
        <v>1104.41611829301</v>
      </c>
      <c r="J734">
        <v>1020.0824</v>
      </c>
      <c r="K734">
        <v>1170</v>
      </c>
      <c r="L734">
        <v>2788.1118772</v>
      </c>
      <c r="M734">
        <v>3.7474622005376301</v>
      </c>
      <c r="N734">
        <v>0</v>
      </c>
      <c r="O734">
        <v>166.28274999999999</v>
      </c>
      <c r="P734">
        <v>147555.70495000001</v>
      </c>
      <c r="Q734">
        <v>198.32756041666599</v>
      </c>
      <c r="R734">
        <v>136.21678</v>
      </c>
      <c r="S734">
        <v>255.41213999999999</v>
      </c>
      <c r="T734" s="77" t="s">
        <v>46</v>
      </c>
      <c r="U734" s="76"/>
    </row>
    <row r="735" spans="2:21">
      <c r="B735" s="75">
        <v>44378</v>
      </c>
      <c r="C735" t="s">
        <v>23</v>
      </c>
      <c r="D735">
        <v>49008.817646000003</v>
      </c>
      <c r="E735">
        <v>65.872066728494602</v>
      </c>
      <c r="F735">
        <v>44.824706999999997</v>
      </c>
      <c r="G735">
        <v>82.573030000000003</v>
      </c>
      <c r="H735">
        <v>780514.62170999998</v>
      </c>
      <c r="I735">
        <v>1049.07879262096</v>
      </c>
      <c r="J735">
        <v>1000.3396</v>
      </c>
      <c r="K735">
        <v>1180.606</v>
      </c>
      <c r="L735">
        <v>0</v>
      </c>
      <c r="M735">
        <v>0</v>
      </c>
      <c r="N735">
        <v>0</v>
      </c>
      <c r="O735">
        <v>0</v>
      </c>
      <c r="P735">
        <v>57187.102120000003</v>
      </c>
      <c r="Q735">
        <v>76.864384569892394</v>
      </c>
      <c r="R735">
        <v>57.761920000000003</v>
      </c>
      <c r="S735">
        <v>93.309814000000003</v>
      </c>
      <c r="T735" s="77" t="s">
        <v>46</v>
      </c>
      <c r="U735" s="76"/>
    </row>
    <row r="736" spans="2:21">
      <c r="B736" s="75">
        <v>44409</v>
      </c>
      <c r="C736" t="s">
        <v>24</v>
      </c>
      <c r="D736">
        <v>0</v>
      </c>
      <c r="E736">
        <v>0</v>
      </c>
      <c r="F736">
        <v>0</v>
      </c>
      <c r="G736">
        <v>0</v>
      </c>
      <c r="H736">
        <v>825309.55764999997</v>
      </c>
      <c r="I736">
        <v>1109.28703985215</v>
      </c>
      <c r="J736">
        <v>1020.4995</v>
      </c>
      <c r="K736">
        <v>1170</v>
      </c>
      <c r="L736">
        <v>305.06533999999999</v>
      </c>
      <c r="M736">
        <v>0.41003405913978402</v>
      </c>
      <c r="N736">
        <v>0</v>
      </c>
      <c r="O736">
        <v>96.174773999999999</v>
      </c>
      <c r="P736">
        <v>145340.32902999999</v>
      </c>
      <c r="Q736">
        <v>195.34990461021499</v>
      </c>
      <c r="R736">
        <v>138.16055</v>
      </c>
      <c r="S736">
        <v>250.25812999999999</v>
      </c>
      <c r="T736" s="77" t="s">
        <v>46</v>
      </c>
      <c r="U736" s="76"/>
    </row>
    <row r="737" spans="2:21">
      <c r="B737" s="75">
        <v>44409</v>
      </c>
      <c r="C737" t="s">
        <v>23</v>
      </c>
      <c r="D737">
        <v>51500.936495000002</v>
      </c>
      <c r="E737">
        <v>69.221688837365505</v>
      </c>
      <c r="F737">
        <v>54.227670000000003</v>
      </c>
      <c r="G737">
        <v>85.293000000000006</v>
      </c>
      <c r="H737">
        <v>785742.77922000003</v>
      </c>
      <c r="I737">
        <v>1056.1058860483799</v>
      </c>
      <c r="J737">
        <v>1000.0567600000001</v>
      </c>
      <c r="K737">
        <v>1184.0873999999999</v>
      </c>
      <c r="L737">
        <v>0</v>
      </c>
      <c r="M737">
        <v>0</v>
      </c>
      <c r="N737">
        <v>0</v>
      </c>
      <c r="O737">
        <v>0</v>
      </c>
      <c r="P737">
        <v>59512.776676000001</v>
      </c>
      <c r="Q737">
        <v>79.990291231182695</v>
      </c>
      <c r="R737">
        <v>66.579980000000006</v>
      </c>
      <c r="S737">
        <v>95.334019999999995</v>
      </c>
      <c r="T737" s="77" t="s">
        <v>46</v>
      </c>
      <c r="U737" s="76"/>
    </row>
    <row r="738" spans="2:21">
      <c r="B738" s="75">
        <v>44440</v>
      </c>
      <c r="C738" t="s">
        <v>24</v>
      </c>
      <c r="D738">
        <v>0</v>
      </c>
      <c r="E738">
        <v>0</v>
      </c>
      <c r="F738">
        <v>0</v>
      </c>
      <c r="G738">
        <v>0</v>
      </c>
      <c r="H738">
        <v>801652.83698999998</v>
      </c>
      <c r="I738">
        <v>1113.40671804166</v>
      </c>
      <c r="J738">
        <v>1020.3501</v>
      </c>
      <c r="K738">
        <v>1170</v>
      </c>
      <c r="L738">
        <v>3098.7705907999998</v>
      </c>
      <c r="M738">
        <v>4.3038480427777701</v>
      </c>
      <c r="N738">
        <v>0</v>
      </c>
      <c r="O738">
        <v>158.80936</v>
      </c>
      <c r="P738">
        <v>128450.15784</v>
      </c>
      <c r="Q738">
        <v>178.402997</v>
      </c>
      <c r="R738">
        <v>120.174164</v>
      </c>
      <c r="S738">
        <v>235.25375</v>
      </c>
      <c r="T738" s="77" t="s">
        <v>46</v>
      </c>
      <c r="U738" s="76"/>
    </row>
    <row r="739" spans="2:21">
      <c r="B739" s="75">
        <v>44440</v>
      </c>
      <c r="C739" t="s">
        <v>23</v>
      </c>
      <c r="D739">
        <v>48176.051677000003</v>
      </c>
      <c r="E739">
        <v>66.911182884722194</v>
      </c>
      <c r="F739">
        <v>51.970149999999997</v>
      </c>
      <c r="G739">
        <v>80.674229999999994</v>
      </c>
      <c r="H739">
        <v>756484.88887000002</v>
      </c>
      <c r="I739">
        <v>1050.67345676388</v>
      </c>
      <c r="J739">
        <v>1000.1103000000001</v>
      </c>
      <c r="K739">
        <v>1225</v>
      </c>
      <c r="L739">
        <v>0</v>
      </c>
      <c r="M739">
        <v>0</v>
      </c>
      <c r="N739">
        <v>0</v>
      </c>
      <c r="O739">
        <v>0</v>
      </c>
      <c r="P739">
        <v>55893.560554999996</v>
      </c>
      <c r="Q739">
        <v>77.629945215277701</v>
      </c>
      <c r="R739">
        <v>64.081429999999997</v>
      </c>
      <c r="S739">
        <v>92.137566000000007</v>
      </c>
      <c r="T739" s="77" t="s">
        <v>46</v>
      </c>
      <c r="U739" s="76"/>
    </row>
    <row r="740" spans="2:21">
      <c r="B740" s="75">
        <v>44470</v>
      </c>
      <c r="C740" t="s">
        <v>24</v>
      </c>
      <c r="D740">
        <v>0</v>
      </c>
      <c r="E740">
        <v>0</v>
      </c>
      <c r="F740">
        <v>0</v>
      </c>
      <c r="G740">
        <v>0</v>
      </c>
      <c r="H740">
        <v>832816.30819999997</v>
      </c>
      <c r="I740">
        <v>1119.3767583333299</v>
      </c>
      <c r="J740">
        <v>1020.19946</v>
      </c>
      <c r="K740">
        <v>1170</v>
      </c>
      <c r="L740">
        <v>5968.0751086999999</v>
      </c>
      <c r="M740">
        <v>8.0216063288978408</v>
      </c>
      <c r="N740">
        <v>0</v>
      </c>
      <c r="O740">
        <v>236.22379000000001</v>
      </c>
      <c r="P740">
        <v>124129.23433399999</v>
      </c>
      <c r="Q740">
        <v>166.84036872849401</v>
      </c>
      <c r="R740">
        <v>117.74548</v>
      </c>
      <c r="S740">
        <v>224.35939999999999</v>
      </c>
      <c r="T740" s="77" t="s">
        <v>46</v>
      </c>
      <c r="U740" s="76"/>
    </row>
    <row r="741" spans="2:21">
      <c r="B741" s="75">
        <v>44470</v>
      </c>
      <c r="C741" t="s">
        <v>23</v>
      </c>
      <c r="D741">
        <v>49216.618532</v>
      </c>
      <c r="E741">
        <v>66.151368994623596</v>
      </c>
      <c r="F741">
        <v>53.999600000000001</v>
      </c>
      <c r="G741">
        <v>81.135090000000005</v>
      </c>
      <c r="H741">
        <v>781574.20505999995</v>
      </c>
      <c r="I741">
        <v>1050.5029637903201</v>
      </c>
      <c r="J741">
        <v>1000.4757</v>
      </c>
      <c r="K741">
        <v>1220.2786000000001</v>
      </c>
      <c r="L741">
        <v>0</v>
      </c>
      <c r="M741">
        <v>0</v>
      </c>
      <c r="N741">
        <v>0</v>
      </c>
      <c r="O741">
        <v>0</v>
      </c>
      <c r="P741">
        <v>57285.899702000002</v>
      </c>
      <c r="Q741">
        <v>76.997177018817197</v>
      </c>
      <c r="R741">
        <v>66.001480000000001</v>
      </c>
      <c r="S741">
        <v>91.135090000000005</v>
      </c>
      <c r="T741" s="77" t="s">
        <v>46</v>
      </c>
      <c r="U741" s="76"/>
    </row>
    <row r="742" spans="2:21">
      <c r="B742" s="75">
        <v>44501</v>
      </c>
      <c r="C742" t="s">
        <v>24</v>
      </c>
      <c r="D742">
        <v>0</v>
      </c>
      <c r="E742">
        <v>0</v>
      </c>
      <c r="F742">
        <v>0</v>
      </c>
      <c r="G742">
        <v>0</v>
      </c>
      <c r="H742">
        <v>797918.75271000003</v>
      </c>
      <c r="I742">
        <v>1108.2204898750001</v>
      </c>
      <c r="J742">
        <v>1020.0571</v>
      </c>
      <c r="K742">
        <v>1170</v>
      </c>
      <c r="L742">
        <v>51730.469389500002</v>
      </c>
      <c r="M742">
        <v>71.847874152083307</v>
      </c>
      <c r="N742">
        <v>0</v>
      </c>
      <c r="O742">
        <v>334.80651999999998</v>
      </c>
      <c r="P742">
        <v>115545.07564</v>
      </c>
      <c r="Q742">
        <v>160.47927172222199</v>
      </c>
      <c r="R742">
        <v>127.24048000000001</v>
      </c>
      <c r="S742">
        <v>192.83698999999999</v>
      </c>
      <c r="T742" s="77" t="s">
        <v>46</v>
      </c>
      <c r="U742" s="76"/>
    </row>
    <row r="743" spans="2:21">
      <c r="B743" s="75">
        <v>44501</v>
      </c>
      <c r="C743" t="s">
        <v>23</v>
      </c>
      <c r="D743">
        <v>50565.420291000002</v>
      </c>
      <c r="E743">
        <v>70.229750404166595</v>
      </c>
      <c r="F743">
        <v>51.166245000000004</v>
      </c>
      <c r="G743">
        <v>84.712943999999993</v>
      </c>
      <c r="H743">
        <v>760672.96374000004</v>
      </c>
      <c r="I743">
        <v>1056.49022741666</v>
      </c>
      <c r="J743">
        <v>1000.9309</v>
      </c>
      <c r="K743">
        <v>1225</v>
      </c>
      <c r="L743">
        <v>0</v>
      </c>
      <c r="M743">
        <v>0</v>
      </c>
      <c r="N743">
        <v>0</v>
      </c>
      <c r="O743">
        <v>0</v>
      </c>
      <c r="P743">
        <v>56259.059481999997</v>
      </c>
      <c r="Q743">
        <v>78.137582613888796</v>
      </c>
      <c r="R743">
        <v>61.166245000000004</v>
      </c>
      <c r="S743">
        <v>93.725043999999997</v>
      </c>
      <c r="T743" s="77" t="s">
        <v>46</v>
      </c>
      <c r="U743" s="76"/>
    </row>
    <row r="744" spans="2:21">
      <c r="B744" s="75">
        <v>44531</v>
      </c>
      <c r="C744" t="s">
        <v>24</v>
      </c>
      <c r="D744">
        <v>0</v>
      </c>
      <c r="E744">
        <v>0</v>
      </c>
      <c r="F744">
        <v>0</v>
      </c>
      <c r="G744">
        <v>0</v>
      </c>
      <c r="H744">
        <v>820991.93302999996</v>
      </c>
      <c r="I744">
        <v>1103.4837809543001</v>
      </c>
      <c r="J744">
        <v>1020.6377</v>
      </c>
      <c r="K744">
        <v>1170</v>
      </c>
      <c r="L744">
        <v>16344.371441900001</v>
      </c>
      <c r="M744">
        <v>21.968241185349399</v>
      </c>
      <c r="N744">
        <v>0</v>
      </c>
      <c r="O744">
        <v>280.7724</v>
      </c>
      <c r="P744">
        <v>128835.9154</v>
      </c>
      <c r="Q744">
        <v>173.16655295698899</v>
      </c>
      <c r="R744">
        <v>132.11365000000001</v>
      </c>
      <c r="S744">
        <v>200.89893000000001</v>
      </c>
      <c r="T744" s="77" t="s">
        <v>46</v>
      </c>
      <c r="U744" s="76"/>
    </row>
    <row r="745" spans="2:21">
      <c r="B745" s="75">
        <v>44531</v>
      </c>
      <c r="C745" t="s">
        <v>23</v>
      </c>
      <c r="D745">
        <v>55987.324975000003</v>
      </c>
      <c r="E745">
        <v>75.251780880376302</v>
      </c>
      <c r="F745">
        <v>56.571896000000002</v>
      </c>
      <c r="G745">
        <v>89.40137</v>
      </c>
      <c r="H745">
        <v>784093.02671999997</v>
      </c>
      <c r="I745">
        <v>1053.8884767741899</v>
      </c>
      <c r="J745">
        <v>1000.29065</v>
      </c>
      <c r="K745">
        <v>1225</v>
      </c>
      <c r="L745">
        <v>1.8546332999999999</v>
      </c>
      <c r="M745">
        <v>2.4927866935483801E-3</v>
      </c>
      <c r="N745">
        <v>0</v>
      </c>
      <c r="O745">
        <v>1.8546332999999999</v>
      </c>
      <c r="P745">
        <v>61954.697563000002</v>
      </c>
      <c r="Q745">
        <v>83.272442961021497</v>
      </c>
      <c r="R745">
        <v>66.571889999999996</v>
      </c>
      <c r="S745">
        <v>97.992220000000003</v>
      </c>
      <c r="T745" s="77" t="s">
        <v>46</v>
      </c>
      <c r="U745" s="76"/>
    </row>
    <row r="746" spans="2:21">
      <c r="B746" s="75">
        <v>44562</v>
      </c>
      <c r="C746" t="s">
        <v>24</v>
      </c>
      <c r="D746">
        <v>0</v>
      </c>
      <c r="E746">
        <v>0</v>
      </c>
      <c r="F746">
        <v>0</v>
      </c>
      <c r="G746">
        <v>0</v>
      </c>
      <c r="H746">
        <v>822170.63668999996</v>
      </c>
      <c r="I746">
        <v>1105.0680600671999</v>
      </c>
      <c r="J746">
        <v>1020.1518600000001</v>
      </c>
      <c r="K746">
        <v>1170</v>
      </c>
      <c r="L746">
        <v>30359.29219484</v>
      </c>
      <c r="M746">
        <v>40.805500261881697</v>
      </c>
      <c r="N746">
        <v>0</v>
      </c>
      <c r="O746">
        <v>264.66757000000001</v>
      </c>
      <c r="P746">
        <v>125897.70792</v>
      </c>
      <c r="Q746">
        <v>169.21734935483801</v>
      </c>
      <c r="R746">
        <v>139.52424999999999</v>
      </c>
      <c r="S746">
        <v>202.54288</v>
      </c>
      <c r="T746" s="77" t="s">
        <v>46</v>
      </c>
      <c r="U746" s="76"/>
    </row>
    <row r="747" spans="2:21">
      <c r="B747" s="75">
        <v>44562</v>
      </c>
      <c r="C747" t="s">
        <v>23</v>
      </c>
      <c r="D747">
        <v>64434.678526000003</v>
      </c>
      <c r="E747">
        <v>86.605750706989198</v>
      </c>
      <c r="F747">
        <v>70.124724999999998</v>
      </c>
      <c r="G747">
        <v>100.67586</v>
      </c>
      <c r="H747">
        <v>795029.87705999997</v>
      </c>
      <c r="I747">
        <v>1068.5885444354799</v>
      </c>
      <c r="J747">
        <v>1000.0491</v>
      </c>
      <c r="K747">
        <v>1225</v>
      </c>
      <c r="L747">
        <v>0</v>
      </c>
      <c r="M747">
        <v>0</v>
      </c>
      <c r="N747">
        <v>0</v>
      </c>
      <c r="O747">
        <v>0</v>
      </c>
      <c r="P747">
        <v>62717.558134999999</v>
      </c>
      <c r="Q747">
        <v>84.297793192204296</v>
      </c>
      <c r="R747">
        <v>70.273510000000002</v>
      </c>
      <c r="S747">
        <v>98.636150000000001</v>
      </c>
      <c r="T747" s="77" t="s">
        <v>46</v>
      </c>
      <c r="U747" s="76"/>
    </row>
    <row r="748" spans="2:21">
      <c r="B748" s="75">
        <v>44593</v>
      </c>
      <c r="C748" t="s">
        <v>24</v>
      </c>
      <c r="D748">
        <v>0</v>
      </c>
      <c r="E748">
        <v>0</v>
      </c>
      <c r="F748">
        <v>0</v>
      </c>
      <c r="G748">
        <v>0</v>
      </c>
      <c r="H748">
        <v>744719.79848999996</v>
      </c>
      <c r="I748">
        <v>1108.2139858482101</v>
      </c>
      <c r="J748">
        <v>1020.82263</v>
      </c>
      <c r="K748">
        <v>1170</v>
      </c>
      <c r="L748">
        <v>5391.791021</v>
      </c>
      <c r="M748">
        <v>8.0234985431547603</v>
      </c>
      <c r="N748">
        <v>0</v>
      </c>
      <c r="O748">
        <v>223.42917</v>
      </c>
      <c r="P748">
        <v>119021.46462</v>
      </c>
      <c r="Q748">
        <v>177.11527473214201</v>
      </c>
      <c r="R748">
        <v>138.18011000000001</v>
      </c>
      <c r="S748">
        <v>221.72278</v>
      </c>
      <c r="T748" s="77" t="s">
        <v>46</v>
      </c>
      <c r="U748" s="76"/>
    </row>
    <row r="749" spans="2:21">
      <c r="B749" s="75">
        <v>44593</v>
      </c>
      <c r="C749" t="s">
        <v>23</v>
      </c>
      <c r="D749">
        <v>54871.615772999998</v>
      </c>
      <c r="E749">
        <v>81.654190138392806</v>
      </c>
      <c r="F749">
        <v>64.795150000000007</v>
      </c>
      <c r="G749">
        <v>95.166920000000005</v>
      </c>
      <c r="H749">
        <v>712091.48745999997</v>
      </c>
      <c r="I749">
        <v>1059.6599515773801</v>
      </c>
      <c r="J749">
        <v>1000.2413299999999</v>
      </c>
      <c r="K749">
        <v>1225</v>
      </c>
      <c r="L749">
        <v>12.58035286</v>
      </c>
      <c r="M749">
        <v>1.87207631845238E-2</v>
      </c>
      <c r="N749">
        <v>0</v>
      </c>
      <c r="O749">
        <v>11.864132</v>
      </c>
      <c r="P749">
        <v>54742.611662000003</v>
      </c>
      <c r="Q749">
        <v>81.462219735119007</v>
      </c>
      <c r="R749">
        <v>66.182509999999994</v>
      </c>
      <c r="S749">
        <v>94.733345</v>
      </c>
      <c r="T749" s="77" t="s">
        <v>46</v>
      </c>
      <c r="U749" s="76"/>
    </row>
    <row r="750" spans="2:21">
      <c r="B750" s="75">
        <v>44621</v>
      </c>
      <c r="C750" t="s">
        <v>24</v>
      </c>
      <c r="D750">
        <v>0</v>
      </c>
      <c r="E750">
        <v>0</v>
      </c>
      <c r="F750">
        <v>0</v>
      </c>
      <c r="G750">
        <v>0</v>
      </c>
      <c r="H750">
        <v>829085.82247000001</v>
      </c>
      <c r="I750">
        <v>1114.36266461021</v>
      </c>
      <c r="J750">
        <v>1020.3987</v>
      </c>
      <c r="K750">
        <v>1170</v>
      </c>
      <c r="L750">
        <v>68211.541169699994</v>
      </c>
      <c r="M750">
        <v>91.682178991532197</v>
      </c>
      <c r="N750">
        <v>0</v>
      </c>
      <c r="O750">
        <v>349.75607000000002</v>
      </c>
      <c r="P750">
        <v>115439.25982399999</v>
      </c>
      <c r="Q750">
        <v>155.16029546236501</v>
      </c>
      <c r="R750">
        <v>116.34282</v>
      </c>
      <c r="S750">
        <v>199.66324</v>
      </c>
      <c r="T750" s="77" t="s">
        <v>46</v>
      </c>
      <c r="U750" s="76"/>
    </row>
    <row r="751" spans="2:21">
      <c r="B751" s="75">
        <v>44621</v>
      </c>
      <c r="C751" t="s">
        <v>23</v>
      </c>
      <c r="D751">
        <v>49420.587593999997</v>
      </c>
      <c r="E751">
        <v>66.425520959677399</v>
      </c>
      <c r="F751">
        <v>49.422939999999997</v>
      </c>
      <c r="G751">
        <v>79.970569999999995</v>
      </c>
      <c r="H751">
        <v>787027.90988000005</v>
      </c>
      <c r="I751">
        <v>1057.8332122043</v>
      </c>
      <c r="J751">
        <v>1000.1752</v>
      </c>
      <c r="K751">
        <v>1225</v>
      </c>
      <c r="L751">
        <v>4137.9119531799997</v>
      </c>
      <c r="M751">
        <v>5.5617096144892404</v>
      </c>
      <c r="N751">
        <v>0</v>
      </c>
      <c r="O751">
        <v>164.31540000000001</v>
      </c>
      <c r="P751">
        <v>49396.093625000001</v>
      </c>
      <c r="Q751">
        <v>66.392598958333295</v>
      </c>
      <c r="R751">
        <v>51.030853</v>
      </c>
      <c r="S751">
        <v>81.150729999999996</v>
      </c>
      <c r="T751" s="77" t="s">
        <v>46</v>
      </c>
      <c r="U751" s="76"/>
    </row>
    <row r="752" spans="2:21">
      <c r="B752" s="75">
        <v>44652</v>
      </c>
      <c r="C752" t="s">
        <v>24</v>
      </c>
      <c r="D752">
        <v>0</v>
      </c>
      <c r="E752">
        <v>0</v>
      </c>
      <c r="F752">
        <v>0</v>
      </c>
      <c r="G752">
        <v>0</v>
      </c>
      <c r="H752">
        <v>798031.91454000003</v>
      </c>
      <c r="I752">
        <v>1108.3776590833299</v>
      </c>
      <c r="J752">
        <v>1020.17053</v>
      </c>
      <c r="K752">
        <v>1170</v>
      </c>
      <c r="L752">
        <v>103032.15051084</v>
      </c>
      <c r="M752">
        <v>143.100209042833</v>
      </c>
      <c r="N752">
        <v>0</v>
      </c>
      <c r="O752">
        <v>371.51288</v>
      </c>
      <c r="P752">
        <v>111273.42826299999</v>
      </c>
      <c r="Q752">
        <v>154.54642814305501</v>
      </c>
      <c r="R752">
        <v>118.02524</v>
      </c>
      <c r="S752">
        <v>208.32302999999999</v>
      </c>
      <c r="T752" s="77" t="s">
        <v>46</v>
      </c>
      <c r="U752" s="76"/>
    </row>
    <row r="753" spans="2:21">
      <c r="B753" s="75">
        <v>44652</v>
      </c>
      <c r="C753" t="s">
        <v>23</v>
      </c>
      <c r="D753">
        <v>44856.098028</v>
      </c>
      <c r="E753">
        <v>62.30013615</v>
      </c>
      <c r="F753">
        <v>46.934196</v>
      </c>
      <c r="G753">
        <v>75.624880000000005</v>
      </c>
      <c r="H753">
        <v>755878.33825000003</v>
      </c>
      <c r="I753">
        <v>1049.83102534722</v>
      </c>
      <c r="J753">
        <v>1000.0187</v>
      </c>
      <c r="K753">
        <v>1225</v>
      </c>
      <c r="L753">
        <v>2800.8883034</v>
      </c>
      <c r="M753">
        <v>3.89012264361111</v>
      </c>
      <c r="N753">
        <v>0</v>
      </c>
      <c r="O753">
        <v>143.60245</v>
      </c>
      <c r="P753">
        <v>45081.043855999997</v>
      </c>
      <c r="Q753">
        <v>62.612560911111103</v>
      </c>
      <c r="R753">
        <v>48.399920000000002</v>
      </c>
      <c r="S753">
        <v>76.875810000000001</v>
      </c>
      <c r="T753" s="77" t="s">
        <v>46</v>
      </c>
      <c r="U753" s="76"/>
    </row>
    <row r="754" spans="2:21">
      <c r="B754" s="75">
        <v>44682</v>
      </c>
      <c r="C754" t="s">
        <v>24</v>
      </c>
      <c r="D754">
        <v>0</v>
      </c>
      <c r="E754">
        <v>0</v>
      </c>
      <c r="F754">
        <v>0</v>
      </c>
      <c r="G754">
        <v>0</v>
      </c>
      <c r="H754">
        <v>824118.70359000005</v>
      </c>
      <c r="I754">
        <v>1107.6864295564501</v>
      </c>
      <c r="J754">
        <v>1020.16113</v>
      </c>
      <c r="K754">
        <v>1170</v>
      </c>
      <c r="L754">
        <v>10977.687857299999</v>
      </c>
      <c r="M754">
        <v>14.7549567974462</v>
      </c>
      <c r="N754">
        <v>0</v>
      </c>
      <c r="O754">
        <v>271.17824999999999</v>
      </c>
      <c r="P754">
        <v>128909.38018599999</v>
      </c>
      <c r="Q754">
        <v>173.26529594892401</v>
      </c>
      <c r="R754">
        <v>120.57177</v>
      </c>
      <c r="S754">
        <v>224.75596999999999</v>
      </c>
      <c r="T754" s="77" t="s">
        <v>46</v>
      </c>
      <c r="U754" s="76"/>
    </row>
    <row r="755" spans="2:21">
      <c r="B755" s="75">
        <v>44682</v>
      </c>
      <c r="C755" t="s">
        <v>23</v>
      </c>
      <c r="D755">
        <v>45088.333850000003</v>
      </c>
      <c r="E755">
        <v>60.602599260752598</v>
      </c>
      <c r="F755">
        <v>45.047173000000001</v>
      </c>
      <c r="G755">
        <v>74.694919999999996</v>
      </c>
      <c r="H755">
        <v>776916.97745000001</v>
      </c>
      <c r="I755">
        <v>1044.24324926075</v>
      </c>
      <c r="J755">
        <v>1000.08203</v>
      </c>
      <c r="K755">
        <v>1225</v>
      </c>
      <c r="L755">
        <v>168.85119897999999</v>
      </c>
      <c r="M755">
        <v>0.22695053626344</v>
      </c>
      <c r="N755">
        <v>0</v>
      </c>
      <c r="O755">
        <v>46.236404</v>
      </c>
      <c r="P755">
        <v>45914.473063999998</v>
      </c>
      <c r="Q755">
        <v>61.713001430107497</v>
      </c>
      <c r="R755">
        <v>47.900565999999998</v>
      </c>
      <c r="S755">
        <v>75.799040000000005</v>
      </c>
      <c r="T755" s="77" t="s">
        <v>46</v>
      </c>
      <c r="U755" s="76"/>
    </row>
    <row r="756" spans="2:21">
      <c r="B756" s="75">
        <v>44713</v>
      </c>
      <c r="C756" t="s">
        <v>24</v>
      </c>
      <c r="D756">
        <v>0</v>
      </c>
      <c r="E756">
        <v>0</v>
      </c>
      <c r="F756">
        <v>0</v>
      </c>
      <c r="G756">
        <v>0</v>
      </c>
      <c r="H756">
        <v>794831.25144999998</v>
      </c>
      <c r="I756">
        <v>1103.9322936805499</v>
      </c>
      <c r="J756">
        <v>1020.20886</v>
      </c>
      <c r="K756">
        <v>1170</v>
      </c>
      <c r="L756">
        <v>25858.80577318</v>
      </c>
      <c r="M756">
        <v>35.9150080183055</v>
      </c>
      <c r="N756">
        <v>0</v>
      </c>
      <c r="O756">
        <v>310.78300000000002</v>
      </c>
      <c r="P756">
        <v>132179.61976999999</v>
      </c>
      <c r="Q756">
        <v>183.582805236111</v>
      </c>
      <c r="R756">
        <v>126.24424999999999</v>
      </c>
      <c r="S756">
        <v>241.56308000000001</v>
      </c>
      <c r="T756" s="77" t="s">
        <v>46</v>
      </c>
      <c r="U756" s="76"/>
    </row>
    <row r="757" spans="2:21">
      <c r="B757" s="75">
        <v>44713</v>
      </c>
      <c r="C757" t="s">
        <v>23</v>
      </c>
      <c r="D757">
        <v>49505.608966</v>
      </c>
      <c r="E757">
        <v>68.7577902305555</v>
      </c>
      <c r="F757">
        <v>46.000312999999998</v>
      </c>
      <c r="G757">
        <v>86.913340000000005</v>
      </c>
      <c r="H757">
        <v>750326.07241999998</v>
      </c>
      <c r="I757">
        <v>1042.1195450277701</v>
      </c>
      <c r="J757">
        <v>1000.17633</v>
      </c>
      <c r="K757">
        <v>1145.9781</v>
      </c>
      <c r="L757">
        <v>0</v>
      </c>
      <c r="M757">
        <v>0</v>
      </c>
      <c r="N757">
        <v>0</v>
      </c>
      <c r="O757">
        <v>0</v>
      </c>
      <c r="P757">
        <v>50484.771246999997</v>
      </c>
      <c r="Q757">
        <v>70.117737843055494</v>
      </c>
      <c r="R757">
        <v>49.585773000000003</v>
      </c>
      <c r="S757">
        <v>88.753426000000005</v>
      </c>
      <c r="T757" s="77" t="s">
        <v>46</v>
      </c>
      <c r="U757" s="76"/>
    </row>
    <row r="758" spans="2:21">
      <c r="B758" s="75">
        <v>44743</v>
      </c>
      <c r="C758" t="s">
        <v>24</v>
      </c>
      <c r="D758">
        <v>0</v>
      </c>
      <c r="E758">
        <v>0</v>
      </c>
      <c r="F758">
        <v>0</v>
      </c>
      <c r="G758">
        <v>0</v>
      </c>
      <c r="H758">
        <v>821591.62818</v>
      </c>
      <c r="I758">
        <v>1104.2898228225799</v>
      </c>
      <c r="J758">
        <v>1020.73645</v>
      </c>
      <c r="K758">
        <v>1170</v>
      </c>
      <c r="L758">
        <v>1191.3090064</v>
      </c>
      <c r="M758">
        <v>1.6012217827956901</v>
      </c>
      <c r="N758">
        <v>0</v>
      </c>
      <c r="O758">
        <v>58.342711999999999</v>
      </c>
      <c r="P758">
        <v>147783.24585000001</v>
      </c>
      <c r="Q758">
        <v>198.63339495967699</v>
      </c>
      <c r="R758">
        <v>140.66896</v>
      </c>
      <c r="S758">
        <v>257.26549999999997</v>
      </c>
      <c r="T758" s="77" t="s">
        <v>46</v>
      </c>
      <c r="U758" s="76"/>
    </row>
    <row r="759" spans="2:21">
      <c r="B759" s="75">
        <v>44743</v>
      </c>
      <c r="C759" t="s">
        <v>23</v>
      </c>
      <c r="D759">
        <v>56203.251381000002</v>
      </c>
      <c r="E759">
        <v>75.542004544354796</v>
      </c>
      <c r="F759">
        <v>54.485657000000003</v>
      </c>
      <c r="G759">
        <v>92.261734000000004</v>
      </c>
      <c r="H759">
        <v>779526.71525999997</v>
      </c>
      <c r="I759">
        <v>1047.7509613709601</v>
      </c>
      <c r="J759">
        <v>1000.37396</v>
      </c>
      <c r="K759">
        <v>1174.9194</v>
      </c>
      <c r="L759">
        <v>0</v>
      </c>
      <c r="M759">
        <v>0</v>
      </c>
      <c r="N759">
        <v>0</v>
      </c>
      <c r="O759">
        <v>0</v>
      </c>
      <c r="P759">
        <v>57011.307506999998</v>
      </c>
      <c r="Q759">
        <v>76.628101487903194</v>
      </c>
      <c r="R759">
        <v>57.495475999999996</v>
      </c>
      <c r="S759">
        <v>93.391013999999998</v>
      </c>
      <c r="T759" s="77" t="s">
        <v>46</v>
      </c>
      <c r="U759" s="76"/>
    </row>
    <row r="760" spans="2:21">
      <c r="B760" s="75">
        <v>44774</v>
      </c>
      <c r="C760" t="s">
        <v>24</v>
      </c>
      <c r="D760">
        <v>0</v>
      </c>
      <c r="E760">
        <v>0</v>
      </c>
      <c r="F760">
        <v>0</v>
      </c>
      <c r="G760">
        <v>0</v>
      </c>
      <c r="H760">
        <v>826060.63795999996</v>
      </c>
      <c r="I760">
        <v>1110.29655639784</v>
      </c>
      <c r="J760">
        <v>1020.01086</v>
      </c>
      <c r="K760">
        <v>1170</v>
      </c>
      <c r="L760">
        <v>251.56994839999999</v>
      </c>
      <c r="M760">
        <v>0.33813165107526799</v>
      </c>
      <c r="N760">
        <v>0</v>
      </c>
      <c r="O760">
        <v>105.51407</v>
      </c>
      <c r="P760">
        <v>145730.36588999999</v>
      </c>
      <c r="Q760">
        <v>195.874147701612</v>
      </c>
      <c r="R760">
        <v>139.48184000000001</v>
      </c>
      <c r="S760">
        <v>249.91750999999999</v>
      </c>
      <c r="T760" s="77" t="s">
        <v>46</v>
      </c>
      <c r="U760" s="76"/>
    </row>
    <row r="761" spans="2:21">
      <c r="B761" s="75">
        <v>44774</v>
      </c>
      <c r="C761" t="s">
        <v>23</v>
      </c>
      <c r="D761">
        <v>58236.982548</v>
      </c>
      <c r="E761">
        <v>78.275514177419296</v>
      </c>
      <c r="F761">
        <v>58.086951999999997</v>
      </c>
      <c r="G761">
        <v>92.627790000000005</v>
      </c>
      <c r="H761">
        <v>784559.14231000002</v>
      </c>
      <c r="I761">
        <v>1054.5149762231099</v>
      </c>
      <c r="J761">
        <v>1000.5399</v>
      </c>
      <c r="K761">
        <v>1207.8445999999999</v>
      </c>
      <c r="L761">
        <v>0</v>
      </c>
      <c r="M761">
        <v>0</v>
      </c>
      <c r="N761">
        <v>0</v>
      </c>
      <c r="O761">
        <v>0</v>
      </c>
      <c r="P761">
        <v>58871.663629000002</v>
      </c>
      <c r="Q761">
        <v>79.1285801465053</v>
      </c>
      <c r="R761">
        <v>60.323227000000003</v>
      </c>
      <c r="S761">
        <v>92.679730000000006</v>
      </c>
      <c r="T761" s="77" t="s">
        <v>46</v>
      </c>
      <c r="U761" s="76"/>
    </row>
    <row r="762" spans="2:21">
      <c r="B762" s="75">
        <v>44805</v>
      </c>
      <c r="C762" t="s">
        <v>24</v>
      </c>
      <c r="D762">
        <v>0</v>
      </c>
      <c r="E762">
        <v>0</v>
      </c>
      <c r="F762">
        <v>0</v>
      </c>
      <c r="G762">
        <v>0</v>
      </c>
      <c r="H762">
        <v>800602.78173000005</v>
      </c>
      <c r="I762">
        <v>1111.9483079583299</v>
      </c>
      <c r="J762">
        <v>1020.45557</v>
      </c>
      <c r="K762">
        <v>1170</v>
      </c>
      <c r="L762">
        <v>4566.2231048000003</v>
      </c>
      <c r="M762">
        <v>6.3419765344444397</v>
      </c>
      <c r="N762">
        <v>0</v>
      </c>
      <c r="O762">
        <v>163.98421999999999</v>
      </c>
      <c r="P762">
        <v>127177.69386</v>
      </c>
      <c r="Q762">
        <v>176.63568591666601</v>
      </c>
      <c r="R762">
        <v>126.60897</v>
      </c>
      <c r="S762">
        <v>235.01532</v>
      </c>
      <c r="T762" s="77" t="s">
        <v>46</v>
      </c>
      <c r="U762" s="76"/>
    </row>
    <row r="763" spans="2:21">
      <c r="B763" s="75">
        <v>44805</v>
      </c>
      <c r="C763" t="s">
        <v>23</v>
      </c>
      <c r="D763">
        <v>54946.066243000001</v>
      </c>
      <c r="E763">
        <v>76.313980893055501</v>
      </c>
      <c r="F763">
        <v>62.609659999999998</v>
      </c>
      <c r="G763">
        <v>89.360114999999993</v>
      </c>
      <c r="H763">
        <v>755790.90810999996</v>
      </c>
      <c r="I763">
        <v>1049.7095945972201</v>
      </c>
      <c r="J763">
        <v>1000.0016000000001</v>
      </c>
      <c r="K763">
        <v>1195.6994999999999</v>
      </c>
      <c r="L763">
        <v>0</v>
      </c>
      <c r="M763">
        <v>0</v>
      </c>
      <c r="N763">
        <v>0</v>
      </c>
      <c r="O763">
        <v>0</v>
      </c>
      <c r="P763">
        <v>55481.113223</v>
      </c>
      <c r="Q763">
        <v>77.057101698611106</v>
      </c>
      <c r="R763">
        <v>63.968269999999997</v>
      </c>
      <c r="S763">
        <v>91.285700000000006</v>
      </c>
      <c r="T763" s="77" t="s">
        <v>46</v>
      </c>
      <c r="U763" s="76"/>
    </row>
    <row r="764" spans="2:21">
      <c r="B764" s="75">
        <v>44835</v>
      </c>
      <c r="C764" t="s">
        <v>24</v>
      </c>
      <c r="D764">
        <v>0</v>
      </c>
      <c r="E764">
        <v>0</v>
      </c>
      <c r="F764">
        <v>0</v>
      </c>
      <c r="G764">
        <v>0</v>
      </c>
      <c r="H764">
        <v>832347.61838</v>
      </c>
      <c r="I764">
        <v>1118.7467988978401</v>
      </c>
      <c r="J764">
        <v>1020.20984</v>
      </c>
      <c r="K764">
        <v>1170</v>
      </c>
      <c r="L764">
        <v>10191.646745</v>
      </c>
      <c r="M764">
        <v>13.698449926075201</v>
      </c>
      <c r="N764">
        <v>0</v>
      </c>
      <c r="O764">
        <v>311.45530000000002</v>
      </c>
      <c r="P764">
        <v>123505.908981</v>
      </c>
      <c r="Q764">
        <v>166.002565834677</v>
      </c>
      <c r="R764">
        <v>117.88924400000001</v>
      </c>
      <c r="S764">
        <v>220.69801000000001</v>
      </c>
      <c r="T764" s="77" t="s">
        <v>46</v>
      </c>
      <c r="U764" s="76"/>
    </row>
    <row r="765" spans="2:21">
      <c r="B765" s="75">
        <v>44835</v>
      </c>
      <c r="C765" t="s">
        <v>23</v>
      </c>
      <c r="D765">
        <v>56202.587528999997</v>
      </c>
      <c r="E765">
        <v>75.541112270161193</v>
      </c>
      <c r="F765">
        <v>63.556744000000002</v>
      </c>
      <c r="G765">
        <v>89.723730000000003</v>
      </c>
      <c r="H765">
        <v>782087.40208999999</v>
      </c>
      <c r="I765">
        <v>1051.1927447446201</v>
      </c>
      <c r="J765">
        <v>1000.067</v>
      </c>
      <c r="K765">
        <v>1225</v>
      </c>
      <c r="L765">
        <v>0</v>
      </c>
      <c r="M765">
        <v>0</v>
      </c>
      <c r="N765">
        <v>0</v>
      </c>
      <c r="O765">
        <v>0</v>
      </c>
      <c r="P765">
        <v>56748.455643000001</v>
      </c>
      <c r="Q765">
        <v>76.2748059717741</v>
      </c>
      <c r="R765">
        <v>65.266684999999995</v>
      </c>
      <c r="S765">
        <v>88.745350000000002</v>
      </c>
      <c r="T765" s="77" t="s">
        <v>46</v>
      </c>
      <c r="U765" s="76"/>
    </row>
    <row r="766" spans="2:21">
      <c r="B766" s="75">
        <v>44866</v>
      </c>
      <c r="C766" t="s">
        <v>24</v>
      </c>
      <c r="D766">
        <v>0</v>
      </c>
      <c r="E766">
        <v>0</v>
      </c>
      <c r="F766">
        <v>0</v>
      </c>
      <c r="G766">
        <v>0</v>
      </c>
      <c r="H766">
        <v>798340.02826000005</v>
      </c>
      <c r="I766">
        <v>1108.8055948055501</v>
      </c>
      <c r="J766">
        <v>1020.1343000000001</v>
      </c>
      <c r="K766">
        <v>1170</v>
      </c>
      <c r="L766">
        <v>64024.759766429997</v>
      </c>
      <c r="M766">
        <v>88.923277453374993</v>
      </c>
      <c r="N766">
        <v>0</v>
      </c>
      <c r="O766">
        <v>327.71109999999999</v>
      </c>
      <c r="P766">
        <v>114848.250355</v>
      </c>
      <c r="Q766">
        <v>159.51145882638801</v>
      </c>
      <c r="R766">
        <v>125.25697</v>
      </c>
      <c r="S766">
        <v>192.70535000000001</v>
      </c>
      <c r="T766" s="77" t="s">
        <v>46</v>
      </c>
      <c r="U766" s="76"/>
    </row>
    <row r="767" spans="2:21">
      <c r="B767" s="75">
        <v>44866</v>
      </c>
      <c r="C767" t="s">
        <v>23</v>
      </c>
      <c r="D767">
        <v>57138.751652999999</v>
      </c>
      <c r="E767">
        <v>79.359377295833298</v>
      </c>
      <c r="F767">
        <v>61.048706000000003</v>
      </c>
      <c r="G767">
        <v>93.284559999999999</v>
      </c>
      <c r="H767">
        <v>760468.77047999995</v>
      </c>
      <c r="I767">
        <v>1056.2066256666601</v>
      </c>
      <c r="J767">
        <v>1000.5656</v>
      </c>
      <c r="K767">
        <v>1225</v>
      </c>
      <c r="L767">
        <v>0</v>
      </c>
      <c r="M767">
        <v>0</v>
      </c>
      <c r="N767">
        <v>0</v>
      </c>
      <c r="O767">
        <v>0</v>
      </c>
      <c r="P767">
        <v>55893.236958000001</v>
      </c>
      <c r="Q767">
        <v>77.629495774999995</v>
      </c>
      <c r="R767">
        <v>61.048706000000003</v>
      </c>
      <c r="S767">
        <v>92.383610000000004</v>
      </c>
      <c r="T767" s="77" t="s">
        <v>46</v>
      </c>
      <c r="U767" s="76"/>
    </row>
    <row r="768" spans="2:21">
      <c r="B768" s="75">
        <v>44896</v>
      </c>
      <c r="C768" t="s">
        <v>24</v>
      </c>
      <c r="D768">
        <v>0</v>
      </c>
      <c r="E768">
        <v>0</v>
      </c>
      <c r="F768">
        <v>0</v>
      </c>
      <c r="G768">
        <v>0</v>
      </c>
      <c r="H768">
        <v>821410.57160999998</v>
      </c>
      <c r="I768">
        <v>1104.04646721774</v>
      </c>
      <c r="J768">
        <v>1020.04517</v>
      </c>
      <c r="K768">
        <v>1170</v>
      </c>
      <c r="L768">
        <v>47464.205992299998</v>
      </c>
      <c r="M768">
        <v>63.795975796102098</v>
      </c>
      <c r="N768">
        <v>0</v>
      </c>
      <c r="O768">
        <v>284.80948000000001</v>
      </c>
      <c r="P768">
        <v>124971.30193</v>
      </c>
      <c r="Q768">
        <v>167.97218001344001</v>
      </c>
      <c r="R768">
        <v>134.92475999999999</v>
      </c>
      <c r="S768">
        <v>205.34710000000001</v>
      </c>
      <c r="T768" s="77" t="s">
        <v>46</v>
      </c>
      <c r="U768" s="76"/>
    </row>
    <row r="769" spans="2:21">
      <c r="B769" s="75">
        <v>44896</v>
      </c>
      <c r="C769" t="s">
        <v>23</v>
      </c>
      <c r="D769">
        <v>63513.200364999997</v>
      </c>
      <c r="E769">
        <v>85.367204791666595</v>
      </c>
      <c r="F769">
        <v>69.631900000000002</v>
      </c>
      <c r="G769">
        <v>96.933179999999993</v>
      </c>
      <c r="H769">
        <v>783872.95617999998</v>
      </c>
      <c r="I769">
        <v>1053.59268303763</v>
      </c>
      <c r="J769">
        <v>1000.00684</v>
      </c>
      <c r="K769">
        <v>1225</v>
      </c>
      <c r="L769">
        <v>0</v>
      </c>
      <c r="M769">
        <v>0</v>
      </c>
      <c r="N769">
        <v>0</v>
      </c>
      <c r="O769">
        <v>0</v>
      </c>
      <c r="P769">
        <v>62236.212492999999</v>
      </c>
      <c r="Q769">
        <v>83.650823243279504</v>
      </c>
      <c r="R769">
        <v>69.066900000000004</v>
      </c>
      <c r="S769">
        <v>95.677925000000002</v>
      </c>
      <c r="T769" s="77" t="s">
        <v>46</v>
      </c>
      <c r="U769" s="76"/>
    </row>
    <row r="770" spans="2:21">
      <c r="B770" s="75">
        <v>44927</v>
      </c>
      <c r="C770" t="s">
        <v>24</v>
      </c>
      <c r="D770">
        <v>0</v>
      </c>
      <c r="E770">
        <v>0</v>
      </c>
      <c r="F770">
        <v>0</v>
      </c>
      <c r="G770">
        <v>0</v>
      </c>
      <c r="H770">
        <v>822617.04741999996</v>
      </c>
      <c r="I770">
        <v>1105.6680744892401</v>
      </c>
      <c r="J770">
        <v>1020.1357400000001</v>
      </c>
      <c r="K770">
        <v>1170</v>
      </c>
      <c r="L770">
        <v>28703.582562399999</v>
      </c>
      <c r="M770">
        <v>38.5800840892473</v>
      </c>
      <c r="N770">
        <v>0</v>
      </c>
      <c r="O770">
        <v>257.69810000000001</v>
      </c>
      <c r="P770">
        <v>127074.23538</v>
      </c>
      <c r="Q770">
        <v>170.79870346774101</v>
      </c>
      <c r="R770">
        <v>138.79975999999999</v>
      </c>
      <c r="S770">
        <v>210.17657</v>
      </c>
      <c r="T770" s="77" t="s">
        <v>46</v>
      </c>
      <c r="U770" s="76"/>
    </row>
    <row r="771" spans="2:21">
      <c r="B771" s="75">
        <v>44927</v>
      </c>
      <c r="C771" t="s">
        <v>23</v>
      </c>
      <c r="D771">
        <v>64491.806208000002</v>
      </c>
      <c r="E771">
        <v>86.682535225806404</v>
      </c>
      <c r="F771">
        <v>69.889403999999999</v>
      </c>
      <c r="G771">
        <v>100.01582999999999</v>
      </c>
      <c r="H771">
        <v>795402.30620999995</v>
      </c>
      <c r="I771">
        <v>1069.0891212500001</v>
      </c>
      <c r="J771">
        <v>1000.7018399999999</v>
      </c>
      <c r="K771">
        <v>1225</v>
      </c>
      <c r="L771">
        <v>0</v>
      </c>
      <c r="M771">
        <v>0</v>
      </c>
      <c r="N771">
        <v>0</v>
      </c>
      <c r="O771">
        <v>0</v>
      </c>
      <c r="P771">
        <v>62803.746346</v>
      </c>
      <c r="Q771">
        <v>84.413637561827898</v>
      </c>
      <c r="R771">
        <v>69.889403999999999</v>
      </c>
      <c r="S771">
        <v>99.597350000000006</v>
      </c>
      <c r="T771" s="77" t="s">
        <v>46</v>
      </c>
      <c r="U771" s="76"/>
    </row>
    <row r="772" spans="2:21">
      <c r="B772" s="75">
        <v>44958</v>
      </c>
      <c r="C772" t="s">
        <v>24</v>
      </c>
      <c r="D772">
        <v>0</v>
      </c>
      <c r="E772">
        <v>0</v>
      </c>
      <c r="F772">
        <v>0</v>
      </c>
      <c r="G772">
        <v>0</v>
      </c>
      <c r="H772">
        <v>744348.91998000001</v>
      </c>
      <c r="I772">
        <v>1107.6620833035699</v>
      </c>
      <c r="J772">
        <v>1020.49207</v>
      </c>
      <c r="K772">
        <v>1170</v>
      </c>
      <c r="L772">
        <v>15792.930231599999</v>
      </c>
      <c r="M772">
        <v>23.5013842732142</v>
      </c>
      <c r="N772">
        <v>0</v>
      </c>
      <c r="O772">
        <v>223.63443000000001</v>
      </c>
      <c r="P772">
        <v>115824.86642000001</v>
      </c>
      <c r="Q772">
        <v>172.35843217261899</v>
      </c>
      <c r="R772">
        <v>135.57454999999999</v>
      </c>
      <c r="S772">
        <v>213.45435000000001</v>
      </c>
      <c r="T772" s="77" t="s">
        <v>46</v>
      </c>
      <c r="U772" s="76"/>
    </row>
    <row r="773" spans="2:21">
      <c r="B773" s="75">
        <v>44958</v>
      </c>
      <c r="C773" t="s">
        <v>23</v>
      </c>
      <c r="D773">
        <v>55293.122339000001</v>
      </c>
      <c r="E773">
        <v>82.281432052083304</v>
      </c>
      <c r="F773">
        <v>64.504599999999996</v>
      </c>
      <c r="G773">
        <v>95.914180000000002</v>
      </c>
      <c r="H773">
        <v>711866.03619999997</v>
      </c>
      <c r="I773">
        <v>1059.3244586309499</v>
      </c>
      <c r="J773">
        <v>1000.4121</v>
      </c>
      <c r="K773">
        <v>1225</v>
      </c>
      <c r="L773">
        <v>0</v>
      </c>
      <c r="M773">
        <v>0</v>
      </c>
      <c r="N773">
        <v>0</v>
      </c>
      <c r="O773">
        <v>0</v>
      </c>
      <c r="P773">
        <v>55173.398974999996</v>
      </c>
      <c r="Q773">
        <v>82.103272284226094</v>
      </c>
      <c r="R773">
        <v>65.786540000000002</v>
      </c>
      <c r="S773">
        <v>95.603480000000005</v>
      </c>
      <c r="T773" s="77" t="s">
        <v>46</v>
      </c>
      <c r="U773" s="76"/>
    </row>
    <row r="774" spans="2:21">
      <c r="B774" s="75">
        <v>44986</v>
      </c>
      <c r="C774" t="s">
        <v>24</v>
      </c>
      <c r="D774">
        <v>0</v>
      </c>
      <c r="E774">
        <v>0</v>
      </c>
      <c r="F774">
        <v>0</v>
      </c>
      <c r="G774">
        <v>0</v>
      </c>
      <c r="H774">
        <v>829555.58655000001</v>
      </c>
      <c r="I774">
        <v>1114.9940679435399</v>
      </c>
      <c r="J774">
        <v>1020.0862</v>
      </c>
      <c r="K774">
        <v>1170</v>
      </c>
      <c r="L774">
        <v>49870.166651</v>
      </c>
      <c r="M774">
        <v>67.029793885752596</v>
      </c>
      <c r="N774">
        <v>0</v>
      </c>
      <c r="O774">
        <v>311.68779999999998</v>
      </c>
      <c r="P774">
        <v>119776.219621</v>
      </c>
      <c r="Q774">
        <v>160.989542501344</v>
      </c>
      <c r="R774">
        <v>120.39193</v>
      </c>
      <c r="S774">
        <v>211.64426</v>
      </c>
      <c r="T774" s="77" t="s">
        <v>46</v>
      </c>
      <c r="U774" s="76"/>
    </row>
    <row r="775" spans="2:21">
      <c r="B775" s="75">
        <v>44986</v>
      </c>
      <c r="C775" t="s">
        <v>23</v>
      </c>
      <c r="D775">
        <v>50444.874836000003</v>
      </c>
      <c r="E775">
        <v>67.802251123655907</v>
      </c>
      <c r="F775">
        <v>51.068503999999997</v>
      </c>
      <c r="G775">
        <v>92.098669999999998</v>
      </c>
      <c r="H775">
        <v>786493.92478999996</v>
      </c>
      <c r="I775">
        <v>1057.1154903091301</v>
      </c>
      <c r="J775">
        <v>1000.0940000000001</v>
      </c>
      <c r="K775">
        <v>1225</v>
      </c>
      <c r="L775">
        <v>2263.4700306190002</v>
      </c>
      <c r="M775">
        <v>3.0422984282513399</v>
      </c>
      <c r="N775">
        <v>0</v>
      </c>
      <c r="O775">
        <v>127.44477999999999</v>
      </c>
      <c r="P775">
        <v>50439.195777000001</v>
      </c>
      <c r="Q775">
        <v>67.794617979838705</v>
      </c>
      <c r="R775">
        <v>52.422718000000003</v>
      </c>
      <c r="S775">
        <v>94.458039999999997</v>
      </c>
      <c r="T775" s="77" t="s">
        <v>46</v>
      </c>
      <c r="U775" s="76"/>
    </row>
    <row r="776" spans="2:21">
      <c r="B776" s="75">
        <v>45017</v>
      </c>
      <c r="C776" t="s">
        <v>24</v>
      </c>
      <c r="D776">
        <v>0</v>
      </c>
      <c r="E776">
        <v>0</v>
      </c>
      <c r="F776">
        <v>0</v>
      </c>
      <c r="G776">
        <v>0</v>
      </c>
      <c r="H776">
        <v>797481.44547000004</v>
      </c>
      <c r="I776">
        <v>1107.6131187083299</v>
      </c>
      <c r="J776">
        <v>1020.0227</v>
      </c>
      <c r="K776">
        <v>1170</v>
      </c>
      <c r="L776">
        <v>49457.844605500002</v>
      </c>
      <c r="M776">
        <v>68.691450840972195</v>
      </c>
      <c r="N776">
        <v>0</v>
      </c>
      <c r="O776">
        <v>364.95934999999997</v>
      </c>
      <c r="P776">
        <v>119457.954318</v>
      </c>
      <c r="Q776">
        <v>165.91382544166601</v>
      </c>
      <c r="R776">
        <v>120.31618</v>
      </c>
      <c r="S776">
        <v>224.68404000000001</v>
      </c>
      <c r="T776" s="77" t="s">
        <v>46</v>
      </c>
      <c r="U776" s="76"/>
    </row>
    <row r="777" spans="2:21">
      <c r="B777" s="75">
        <v>45017</v>
      </c>
      <c r="C777" t="s">
        <v>23</v>
      </c>
      <c r="D777">
        <v>50618.084862999996</v>
      </c>
      <c r="E777">
        <v>70.302895643055507</v>
      </c>
      <c r="F777">
        <v>47.389533999999998</v>
      </c>
      <c r="G777">
        <v>89.286720000000003</v>
      </c>
      <c r="H777">
        <v>755742.45013000001</v>
      </c>
      <c r="I777">
        <v>1049.6422918472199</v>
      </c>
      <c r="J777">
        <v>1000.02936</v>
      </c>
      <c r="K777">
        <v>1225</v>
      </c>
      <c r="L777">
        <v>103.6813851</v>
      </c>
      <c r="M777">
        <v>0.14400192375000001</v>
      </c>
      <c r="N777">
        <v>0</v>
      </c>
      <c r="O777">
        <v>30.063759000000001</v>
      </c>
      <c r="P777">
        <v>50790.921625000003</v>
      </c>
      <c r="Q777">
        <v>70.5429467013888</v>
      </c>
      <c r="R777">
        <v>48.934756999999998</v>
      </c>
      <c r="S777">
        <v>91.392970000000005</v>
      </c>
      <c r="T777" s="77" t="s">
        <v>46</v>
      </c>
      <c r="U777" s="76"/>
    </row>
    <row r="778" spans="2:21">
      <c r="B778" s="75">
        <v>45047</v>
      </c>
      <c r="C778" t="s">
        <v>24</v>
      </c>
      <c r="D778">
        <v>0</v>
      </c>
      <c r="E778">
        <v>0</v>
      </c>
      <c r="F778">
        <v>0</v>
      </c>
      <c r="G778">
        <v>0</v>
      </c>
      <c r="H778">
        <v>824395.59950999997</v>
      </c>
      <c r="I778">
        <v>1108.0586014919299</v>
      </c>
      <c r="J778">
        <v>1020.0947</v>
      </c>
      <c r="K778">
        <v>1170</v>
      </c>
      <c r="L778">
        <v>11243.91957084</v>
      </c>
      <c r="M778">
        <v>15.112795122096699</v>
      </c>
      <c r="N778">
        <v>0</v>
      </c>
      <c r="O778">
        <v>271.68124</v>
      </c>
      <c r="P778">
        <v>129395.94753400001</v>
      </c>
      <c r="Q778">
        <v>173.919284319892</v>
      </c>
      <c r="R778">
        <v>122.16231999999999</v>
      </c>
      <c r="S778">
        <v>225.94252</v>
      </c>
      <c r="T778" s="77" t="s">
        <v>46</v>
      </c>
      <c r="U778" s="76"/>
    </row>
    <row r="779" spans="2:21">
      <c r="B779" s="75">
        <v>45047</v>
      </c>
      <c r="C779" t="s">
        <v>23</v>
      </c>
      <c r="D779">
        <v>45584.335337999997</v>
      </c>
      <c r="E779">
        <v>61.2692679274193</v>
      </c>
      <c r="F779">
        <v>44.395203000000002</v>
      </c>
      <c r="G779">
        <v>77.071494999999999</v>
      </c>
      <c r="H779">
        <v>777771.24921000004</v>
      </c>
      <c r="I779">
        <v>1045.3914639919301</v>
      </c>
      <c r="J779">
        <v>1000.27655</v>
      </c>
      <c r="K779">
        <v>1225</v>
      </c>
      <c r="L779">
        <v>150.5784725</v>
      </c>
      <c r="M779">
        <v>0.20239042002688101</v>
      </c>
      <c r="N779">
        <v>0</v>
      </c>
      <c r="O779">
        <v>47.653660000000002</v>
      </c>
      <c r="P779">
        <v>46433.661233999999</v>
      </c>
      <c r="Q779">
        <v>62.410834991935403</v>
      </c>
      <c r="R779">
        <v>48.436604000000003</v>
      </c>
      <c r="S779">
        <v>78.555999999999997</v>
      </c>
      <c r="T779" s="77" t="s">
        <v>46</v>
      </c>
      <c r="U779" s="76"/>
    </row>
    <row r="780" spans="2:21">
      <c r="B780" s="75">
        <v>45078</v>
      </c>
      <c r="C780" t="s">
        <v>24</v>
      </c>
      <c r="D780">
        <v>0</v>
      </c>
      <c r="E780">
        <v>0</v>
      </c>
      <c r="F780">
        <v>0</v>
      </c>
      <c r="G780">
        <v>0</v>
      </c>
      <c r="H780">
        <v>794670.58342000004</v>
      </c>
      <c r="I780">
        <v>1103.7091436388801</v>
      </c>
      <c r="J780">
        <v>1020.0104</v>
      </c>
      <c r="K780">
        <v>1170</v>
      </c>
      <c r="L780">
        <v>26114.18803397</v>
      </c>
      <c r="M780">
        <v>36.269705602736103</v>
      </c>
      <c r="N780">
        <v>0</v>
      </c>
      <c r="O780">
        <v>313.79482999999999</v>
      </c>
      <c r="P780">
        <v>132527.459256</v>
      </c>
      <c r="Q780">
        <v>184.06591563333299</v>
      </c>
      <c r="R780">
        <v>124.525406</v>
      </c>
      <c r="S780">
        <v>240.65598</v>
      </c>
      <c r="T780" s="77" t="s">
        <v>46</v>
      </c>
      <c r="U780" s="76"/>
    </row>
    <row r="781" spans="2:21">
      <c r="B781" s="75">
        <v>45078</v>
      </c>
      <c r="C781" t="s">
        <v>23</v>
      </c>
      <c r="D781">
        <v>49033.988852000002</v>
      </c>
      <c r="E781">
        <v>68.102762294444403</v>
      </c>
      <c r="F781">
        <v>46.244377</v>
      </c>
      <c r="G781">
        <v>89.968474999999998</v>
      </c>
      <c r="H781">
        <v>750239.21651000006</v>
      </c>
      <c r="I781">
        <v>1041.9989118194401</v>
      </c>
      <c r="J781">
        <v>1000.1664</v>
      </c>
      <c r="K781">
        <v>1146.0392999999999</v>
      </c>
      <c r="L781">
        <v>0</v>
      </c>
      <c r="M781">
        <v>0</v>
      </c>
      <c r="N781">
        <v>0</v>
      </c>
      <c r="O781">
        <v>0</v>
      </c>
      <c r="P781">
        <v>49989.609184000001</v>
      </c>
      <c r="Q781">
        <v>69.430012755555495</v>
      </c>
      <c r="R781">
        <v>49.954574999999998</v>
      </c>
      <c r="S781">
        <v>92.090355000000002</v>
      </c>
      <c r="T781" s="77" t="s">
        <v>46</v>
      </c>
      <c r="U781" s="76"/>
    </row>
    <row r="782" spans="2:21">
      <c r="B782" s="75">
        <v>45108</v>
      </c>
      <c r="C782" t="s">
        <v>24</v>
      </c>
      <c r="D782">
        <v>0</v>
      </c>
      <c r="E782">
        <v>0</v>
      </c>
      <c r="F782">
        <v>0</v>
      </c>
      <c r="G782">
        <v>0</v>
      </c>
      <c r="H782">
        <v>821075.04137999995</v>
      </c>
      <c r="I782">
        <v>1103.5954857258</v>
      </c>
      <c r="J782">
        <v>1020.15674</v>
      </c>
      <c r="K782">
        <v>1170</v>
      </c>
      <c r="L782">
        <v>1043.6508944</v>
      </c>
      <c r="M782">
        <v>1.4027565784946201</v>
      </c>
      <c r="N782">
        <v>0</v>
      </c>
      <c r="O782">
        <v>65.849850000000004</v>
      </c>
      <c r="P782">
        <v>148171.15591999999</v>
      </c>
      <c r="Q782">
        <v>199.15477946236501</v>
      </c>
      <c r="R782">
        <v>140.38713000000001</v>
      </c>
      <c r="S782">
        <v>254.23390000000001</v>
      </c>
      <c r="T782" s="77" t="s">
        <v>46</v>
      </c>
      <c r="U782" s="76"/>
    </row>
    <row r="783" spans="2:21">
      <c r="B783" s="75">
        <v>45108</v>
      </c>
      <c r="C783" t="s">
        <v>23</v>
      </c>
      <c r="D783">
        <v>56199.652599000001</v>
      </c>
      <c r="E783">
        <v>75.537167471774097</v>
      </c>
      <c r="F783">
        <v>53.792006999999998</v>
      </c>
      <c r="G783">
        <v>92.787809999999993</v>
      </c>
      <c r="H783">
        <v>780327.23311999999</v>
      </c>
      <c r="I783">
        <v>1048.82692623655</v>
      </c>
      <c r="J783">
        <v>1000.0124499999999</v>
      </c>
      <c r="K783">
        <v>1183.5023000000001</v>
      </c>
      <c r="L783">
        <v>0</v>
      </c>
      <c r="M783">
        <v>0</v>
      </c>
      <c r="N783">
        <v>0</v>
      </c>
      <c r="O783">
        <v>0</v>
      </c>
      <c r="P783">
        <v>57030.175791000001</v>
      </c>
      <c r="Q783">
        <v>76.6534620846774</v>
      </c>
      <c r="R783">
        <v>56.039380000000001</v>
      </c>
      <c r="S783">
        <v>93.209959999999995</v>
      </c>
      <c r="T783" s="77" t="s">
        <v>46</v>
      </c>
      <c r="U783" s="76"/>
    </row>
    <row r="784" spans="2:21">
      <c r="B784" s="75">
        <v>45139</v>
      </c>
      <c r="C784" t="s">
        <v>24</v>
      </c>
      <c r="D784">
        <v>0</v>
      </c>
      <c r="E784">
        <v>0</v>
      </c>
      <c r="F784">
        <v>0</v>
      </c>
      <c r="G784">
        <v>0</v>
      </c>
      <c r="H784">
        <v>825638.26853</v>
      </c>
      <c r="I784">
        <v>1109.72885555107</v>
      </c>
      <c r="J784">
        <v>1020.38684</v>
      </c>
      <c r="K784">
        <v>1170</v>
      </c>
      <c r="L784">
        <v>41.624481000000003</v>
      </c>
      <c r="M784">
        <v>5.5946883064516097E-2</v>
      </c>
      <c r="N784">
        <v>0</v>
      </c>
      <c r="O784">
        <v>21.236343000000002</v>
      </c>
      <c r="P784">
        <v>146094.6832</v>
      </c>
      <c r="Q784">
        <v>196.363821505376</v>
      </c>
      <c r="R784">
        <v>140.97873999999999</v>
      </c>
      <c r="S784">
        <v>249.48438999999999</v>
      </c>
      <c r="T784" s="77" t="s">
        <v>46</v>
      </c>
      <c r="U784" s="76"/>
    </row>
    <row r="785" spans="2:21">
      <c r="B785" s="75">
        <v>45139</v>
      </c>
      <c r="C785" t="s">
        <v>23</v>
      </c>
      <c r="D785">
        <v>58532.234754999998</v>
      </c>
      <c r="E785">
        <v>78.672358541666597</v>
      </c>
      <c r="F785">
        <v>64.825209999999998</v>
      </c>
      <c r="G785">
        <v>92.216639999999998</v>
      </c>
      <c r="H785">
        <v>783854.30429</v>
      </c>
      <c r="I785">
        <v>1053.56761329301</v>
      </c>
      <c r="J785">
        <v>1000.4877</v>
      </c>
      <c r="K785">
        <v>1220.6677</v>
      </c>
      <c r="L785">
        <v>0</v>
      </c>
      <c r="M785">
        <v>0</v>
      </c>
      <c r="N785">
        <v>0</v>
      </c>
      <c r="O785">
        <v>0</v>
      </c>
      <c r="P785">
        <v>59147.226101</v>
      </c>
      <c r="Q785">
        <v>79.498959813171993</v>
      </c>
      <c r="R785">
        <v>66.338750000000005</v>
      </c>
      <c r="S785">
        <v>93.002880000000005</v>
      </c>
      <c r="T785" s="77" t="s">
        <v>46</v>
      </c>
      <c r="U785" s="76"/>
    </row>
    <row r="786" spans="2:21">
      <c r="B786" s="75">
        <v>45170</v>
      </c>
      <c r="C786" t="s">
        <v>24</v>
      </c>
      <c r="D786">
        <v>0</v>
      </c>
      <c r="E786">
        <v>0</v>
      </c>
      <c r="F786">
        <v>0</v>
      </c>
      <c r="G786">
        <v>0</v>
      </c>
      <c r="H786">
        <v>801397.90986000001</v>
      </c>
      <c r="I786">
        <v>1113.05265258333</v>
      </c>
      <c r="J786">
        <v>1020.479</v>
      </c>
      <c r="K786">
        <v>1170</v>
      </c>
      <c r="L786">
        <v>12728.122169210001</v>
      </c>
      <c r="M786">
        <v>17.677947457236101</v>
      </c>
      <c r="N786">
        <v>0</v>
      </c>
      <c r="O786">
        <v>266.76938000000001</v>
      </c>
      <c r="P786">
        <v>126876.86244</v>
      </c>
      <c r="Q786">
        <v>176.21786449999999</v>
      </c>
      <c r="R786">
        <v>128.05017000000001</v>
      </c>
      <c r="S786">
        <v>235.29977</v>
      </c>
      <c r="T786" s="77" t="s">
        <v>46</v>
      </c>
      <c r="U786" s="76"/>
    </row>
    <row r="787" spans="2:21">
      <c r="B787" s="75">
        <v>45170</v>
      </c>
      <c r="C787" t="s">
        <v>23</v>
      </c>
      <c r="D787">
        <v>54963.388608000001</v>
      </c>
      <c r="E787">
        <v>76.338039733333304</v>
      </c>
      <c r="F787">
        <v>62.609172999999998</v>
      </c>
      <c r="G787">
        <v>88.831215</v>
      </c>
      <c r="H787">
        <v>755347.02940999996</v>
      </c>
      <c r="I787">
        <v>1049.09309640277</v>
      </c>
      <c r="J787">
        <v>1000.00964</v>
      </c>
      <c r="K787">
        <v>1192.8805</v>
      </c>
      <c r="L787">
        <v>0</v>
      </c>
      <c r="M787">
        <v>0</v>
      </c>
      <c r="N787">
        <v>0</v>
      </c>
      <c r="O787">
        <v>0</v>
      </c>
      <c r="P787">
        <v>55533.925943000002</v>
      </c>
      <c r="Q787">
        <v>77.130452698611094</v>
      </c>
      <c r="R787">
        <v>64.014160000000004</v>
      </c>
      <c r="S787">
        <v>90.783844000000002</v>
      </c>
      <c r="T787" s="77" t="s">
        <v>46</v>
      </c>
      <c r="U787" s="76"/>
    </row>
    <row r="788" spans="2:21">
      <c r="B788" s="75">
        <v>45200</v>
      </c>
      <c r="C788" t="s">
        <v>24</v>
      </c>
      <c r="D788">
        <v>0</v>
      </c>
      <c r="E788">
        <v>0</v>
      </c>
      <c r="F788">
        <v>0</v>
      </c>
      <c r="G788">
        <v>0</v>
      </c>
      <c r="H788">
        <v>832096.44265999994</v>
      </c>
      <c r="I788">
        <v>1118.4091971236501</v>
      </c>
      <c r="J788">
        <v>1020.1159699999999</v>
      </c>
      <c r="K788">
        <v>1170</v>
      </c>
      <c r="L788">
        <v>16499.4173199</v>
      </c>
      <c r="M788">
        <v>22.176636182661198</v>
      </c>
      <c r="N788">
        <v>0</v>
      </c>
      <c r="O788">
        <v>252.30324999999999</v>
      </c>
      <c r="P788">
        <v>119688.372836</v>
      </c>
      <c r="Q788">
        <v>160.871468865591</v>
      </c>
      <c r="R788">
        <v>118.29909499999999</v>
      </c>
      <c r="S788">
        <v>207.39008000000001</v>
      </c>
      <c r="T788" s="77" t="s">
        <v>46</v>
      </c>
      <c r="U788" s="76"/>
    </row>
    <row r="789" spans="2:21">
      <c r="B789" s="75">
        <v>45200</v>
      </c>
      <c r="C789" t="s">
        <v>23</v>
      </c>
      <c r="D789">
        <v>56283.352810999997</v>
      </c>
      <c r="E789">
        <v>75.649667756720405</v>
      </c>
      <c r="F789">
        <v>63.431660000000001</v>
      </c>
      <c r="G789">
        <v>89.042113999999998</v>
      </c>
      <c r="H789">
        <v>782715.59389000002</v>
      </c>
      <c r="I789">
        <v>1052.0370885618199</v>
      </c>
      <c r="J789">
        <v>1000.16833</v>
      </c>
      <c r="K789">
        <v>1225</v>
      </c>
      <c r="L789">
        <v>0</v>
      </c>
      <c r="M789">
        <v>0</v>
      </c>
      <c r="N789">
        <v>0</v>
      </c>
      <c r="O789">
        <v>0</v>
      </c>
      <c r="P789">
        <v>56784.673056</v>
      </c>
      <c r="Q789">
        <v>76.323485290322495</v>
      </c>
      <c r="R789">
        <v>65.220749999999995</v>
      </c>
      <c r="S789">
        <v>88.769120000000001</v>
      </c>
      <c r="T789" s="77" t="s">
        <v>46</v>
      </c>
      <c r="U789" s="76"/>
    </row>
    <row r="790" spans="2:21">
      <c r="B790" s="75">
        <v>45231</v>
      </c>
      <c r="C790" t="s">
        <v>24</v>
      </c>
      <c r="D790">
        <v>0</v>
      </c>
      <c r="E790">
        <v>0</v>
      </c>
      <c r="F790">
        <v>0</v>
      </c>
      <c r="G790">
        <v>0</v>
      </c>
      <c r="H790">
        <v>798780.17929999996</v>
      </c>
      <c r="I790">
        <v>1109.4169156944399</v>
      </c>
      <c r="J790">
        <v>1020.5875</v>
      </c>
      <c r="K790">
        <v>1170</v>
      </c>
      <c r="L790">
        <v>55304.82559696</v>
      </c>
      <c r="M790">
        <v>76.812257773555501</v>
      </c>
      <c r="N790">
        <v>0</v>
      </c>
      <c r="O790">
        <v>336.58994000000001</v>
      </c>
      <c r="P790">
        <v>116212.918744</v>
      </c>
      <c r="Q790">
        <v>161.406831588888</v>
      </c>
      <c r="R790">
        <v>123.45581</v>
      </c>
      <c r="S790">
        <v>202.01265000000001</v>
      </c>
      <c r="T790" s="77" t="s">
        <v>46</v>
      </c>
      <c r="U790" s="76"/>
    </row>
    <row r="791" spans="2:21">
      <c r="B791" s="75">
        <v>45231</v>
      </c>
      <c r="C791" t="s">
        <v>23</v>
      </c>
      <c r="D791">
        <v>58138.156283999997</v>
      </c>
      <c r="E791">
        <v>80.747439283333307</v>
      </c>
      <c r="F791">
        <v>67.404589999999999</v>
      </c>
      <c r="G791">
        <v>93.379270000000005</v>
      </c>
      <c r="H791">
        <v>761220.00502000004</v>
      </c>
      <c r="I791">
        <v>1057.25000697222</v>
      </c>
      <c r="J791">
        <v>1000.43677</v>
      </c>
      <c r="K791">
        <v>1225</v>
      </c>
      <c r="L791">
        <v>0</v>
      </c>
      <c r="M791">
        <v>0</v>
      </c>
      <c r="N791">
        <v>0</v>
      </c>
      <c r="O791">
        <v>0</v>
      </c>
      <c r="P791">
        <v>56914.487892999998</v>
      </c>
      <c r="Q791">
        <v>79.047899851388806</v>
      </c>
      <c r="R791">
        <v>67.404589999999999</v>
      </c>
      <c r="S791">
        <v>92.449439999999996</v>
      </c>
      <c r="T791" s="77" t="s">
        <v>46</v>
      </c>
      <c r="U791" s="76"/>
    </row>
    <row r="792" spans="2:21">
      <c r="B792" s="75">
        <v>45261</v>
      </c>
      <c r="C792" t="s">
        <v>24</v>
      </c>
      <c r="D792">
        <v>0</v>
      </c>
      <c r="E792">
        <v>0</v>
      </c>
      <c r="F792">
        <v>0</v>
      </c>
      <c r="G792">
        <v>0</v>
      </c>
      <c r="H792">
        <v>820662.89052000002</v>
      </c>
      <c r="I792">
        <v>1103.0415195161199</v>
      </c>
      <c r="J792">
        <v>1020.3584</v>
      </c>
      <c r="K792">
        <v>1170</v>
      </c>
      <c r="L792">
        <v>37228.353457899997</v>
      </c>
      <c r="M792">
        <v>50.038109486424702</v>
      </c>
      <c r="N792">
        <v>0</v>
      </c>
      <c r="O792">
        <v>281.30892999999998</v>
      </c>
      <c r="P792">
        <v>127204.22272999999</v>
      </c>
      <c r="Q792">
        <v>170.973417647849</v>
      </c>
      <c r="R792">
        <v>137.03756999999999</v>
      </c>
      <c r="S792">
        <v>204.99359999999999</v>
      </c>
      <c r="T792" s="77" t="s">
        <v>46</v>
      </c>
      <c r="U792" s="76"/>
    </row>
    <row r="793" spans="2:21">
      <c r="B793" s="75">
        <v>45261</v>
      </c>
      <c r="C793" t="s">
        <v>23</v>
      </c>
      <c r="D793">
        <v>62642.326373000004</v>
      </c>
      <c r="E793">
        <v>84.1966752325268</v>
      </c>
      <c r="F793">
        <v>66.637609999999995</v>
      </c>
      <c r="G793">
        <v>96.944823999999997</v>
      </c>
      <c r="H793">
        <v>783557.44240000006</v>
      </c>
      <c r="I793">
        <v>1053.1686053763401</v>
      </c>
      <c r="J793">
        <v>1000.1625</v>
      </c>
      <c r="K793">
        <v>1224.0505000000001</v>
      </c>
      <c r="L793">
        <v>124.073646</v>
      </c>
      <c r="M793">
        <v>0.166765653225806</v>
      </c>
      <c r="N793">
        <v>0</v>
      </c>
      <c r="O793">
        <v>55.419333999999999</v>
      </c>
      <c r="P793">
        <v>61438.721844</v>
      </c>
      <c r="Q793">
        <v>82.578927209677403</v>
      </c>
      <c r="R793">
        <v>66.637609999999995</v>
      </c>
      <c r="S793">
        <v>95.594639999999998</v>
      </c>
      <c r="T793" s="77" t="s">
        <v>46</v>
      </c>
      <c r="U793" s="76"/>
    </row>
    <row r="794" spans="2:21">
      <c r="B794" s="75">
        <v>45292</v>
      </c>
      <c r="C794" t="s">
        <v>24</v>
      </c>
      <c r="D794">
        <v>0</v>
      </c>
      <c r="E794">
        <v>0</v>
      </c>
      <c r="F794">
        <v>0</v>
      </c>
      <c r="G794">
        <v>0</v>
      </c>
      <c r="H794">
        <v>822500.47381</v>
      </c>
      <c r="I794">
        <v>1105.5113895295599</v>
      </c>
      <c r="J794">
        <v>1020.24023</v>
      </c>
      <c r="K794">
        <v>1170</v>
      </c>
      <c r="L794">
        <v>33705.777012240003</v>
      </c>
      <c r="M794">
        <v>45.303463726129003</v>
      </c>
      <c r="N794">
        <v>0</v>
      </c>
      <c r="O794">
        <v>271.76004</v>
      </c>
      <c r="P794">
        <v>127927.01366</v>
      </c>
      <c r="Q794">
        <v>171.94491083333301</v>
      </c>
      <c r="R794">
        <v>137.78281999999999</v>
      </c>
      <c r="S794">
        <v>212.25076000000001</v>
      </c>
      <c r="T794" s="77" t="s">
        <v>46</v>
      </c>
      <c r="U794" s="76"/>
    </row>
    <row r="795" spans="2:21">
      <c r="B795" s="75">
        <v>45292</v>
      </c>
      <c r="C795" t="s">
        <v>23</v>
      </c>
      <c r="D795">
        <v>63517.723938000003</v>
      </c>
      <c r="E795">
        <v>85.373284862903205</v>
      </c>
      <c r="F795">
        <v>64.126540000000006</v>
      </c>
      <c r="G795">
        <v>100.879715</v>
      </c>
      <c r="H795">
        <v>795609.38242000004</v>
      </c>
      <c r="I795">
        <v>1069.36744948924</v>
      </c>
      <c r="J795">
        <v>1000.1324499999999</v>
      </c>
      <c r="K795">
        <v>1225</v>
      </c>
      <c r="L795">
        <v>171.28632379999999</v>
      </c>
      <c r="M795">
        <v>0.23022355349462301</v>
      </c>
      <c r="N795">
        <v>0</v>
      </c>
      <c r="O795">
        <v>28.661746999999998</v>
      </c>
      <c r="P795">
        <v>61905.306106999997</v>
      </c>
      <c r="Q795">
        <v>83.206056595430098</v>
      </c>
      <c r="R795">
        <v>64.883369999999999</v>
      </c>
      <c r="S795">
        <v>99.489760000000004</v>
      </c>
      <c r="T795" s="77" t="s">
        <v>46</v>
      </c>
      <c r="U795" s="76"/>
    </row>
    <row r="796" spans="2:21">
      <c r="B796" s="75">
        <v>45323</v>
      </c>
      <c r="C796" t="s">
        <v>24</v>
      </c>
      <c r="D796">
        <v>0</v>
      </c>
      <c r="E796">
        <v>0</v>
      </c>
      <c r="F796">
        <v>0</v>
      </c>
      <c r="G796">
        <v>0</v>
      </c>
      <c r="H796">
        <v>772929.04543000006</v>
      </c>
      <c r="I796">
        <v>1110.5302376867801</v>
      </c>
      <c r="J796">
        <v>1021.1439</v>
      </c>
      <c r="K796">
        <v>1170</v>
      </c>
      <c r="L796">
        <v>20317.762674810001</v>
      </c>
      <c r="M796">
        <v>29.192187751163701</v>
      </c>
      <c r="N796">
        <v>0</v>
      </c>
      <c r="O796">
        <v>230.77676</v>
      </c>
      <c r="P796">
        <v>120924.61679</v>
      </c>
      <c r="Q796">
        <v>173.74226550287301</v>
      </c>
      <c r="R796">
        <v>138.15891999999999</v>
      </c>
      <c r="S796">
        <v>211.56885</v>
      </c>
      <c r="T796" s="77" t="s">
        <v>46</v>
      </c>
      <c r="U796" s="76"/>
    </row>
    <row r="797" spans="2:21">
      <c r="B797" s="75">
        <v>45323</v>
      </c>
      <c r="C797" t="s">
        <v>23</v>
      </c>
      <c r="D797">
        <v>57430.306183000001</v>
      </c>
      <c r="E797">
        <v>82.514807734195401</v>
      </c>
      <c r="F797">
        <v>64.622720000000001</v>
      </c>
      <c r="G797">
        <v>94.909800000000004</v>
      </c>
      <c r="H797">
        <v>737207.51124999998</v>
      </c>
      <c r="I797">
        <v>1059.2061943247099</v>
      </c>
      <c r="J797">
        <v>1000.34924</v>
      </c>
      <c r="K797">
        <v>1225</v>
      </c>
      <c r="L797">
        <v>0</v>
      </c>
      <c r="M797">
        <v>0</v>
      </c>
      <c r="N797">
        <v>0</v>
      </c>
      <c r="O797">
        <v>0</v>
      </c>
      <c r="P797">
        <v>57227.773746999999</v>
      </c>
      <c r="Q797">
        <v>82.223812854884997</v>
      </c>
      <c r="R797">
        <v>65.706230000000005</v>
      </c>
      <c r="S797">
        <v>95.326560000000001</v>
      </c>
      <c r="T797" s="77" t="s">
        <v>46</v>
      </c>
      <c r="U797" s="76"/>
    </row>
    <row r="798" spans="2:21">
      <c r="B798" s="75">
        <v>45352</v>
      </c>
      <c r="C798" t="s">
        <v>24</v>
      </c>
      <c r="D798">
        <v>0</v>
      </c>
      <c r="E798">
        <v>0</v>
      </c>
      <c r="F798">
        <v>0</v>
      </c>
      <c r="G798">
        <v>0</v>
      </c>
      <c r="H798">
        <v>829112.84225999995</v>
      </c>
      <c r="I798">
        <v>1114.39898153225</v>
      </c>
      <c r="J798">
        <v>1020.7529</v>
      </c>
      <c r="K798">
        <v>1170</v>
      </c>
      <c r="L798">
        <v>79922.670315459996</v>
      </c>
      <c r="M798">
        <v>107.42294397239201</v>
      </c>
      <c r="N798">
        <v>0</v>
      </c>
      <c r="O798">
        <v>335.73183999999998</v>
      </c>
      <c r="P798">
        <v>117498.87747799999</v>
      </c>
      <c r="Q798">
        <v>157.92859876075201</v>
      </c>
      <c r="R798">
        <v>122.69125</v>
      </c>
      <c r="S798">
        <v>203.71441999999999</v>
      </c>
      <c r="T798" s="77" t="s">
        <v>46</v>
      </c>
      <c r="U798" s="76"/>
    </row>
    <row r="799" spans="2:21">
      <c r="B799" s="75">
        <v>45352</v>
      </c>
      <c r="C799" t="s">
        <v>23</v>
      </c>
      <c r="D799">
        <v>50897.587875999998</v>
      </c>
      <c r="E799">
        <v>68.410736392473098</v>
      </c>
      <c r="F799">
        <v>50.665329999999997</v>
      </c>
      <c r="G799">
        <v>86.708629999999999</v>
      </c>
      <c r="H799">
        <v>783745.10941999999</v>
      </c>
      <c r="I799">
        <v>1053.4208459946201</v>
      </c>
      <c r="J799">
        <v>1000.022</v>
      </c>
      <c r="K799">
        <v>1225</v>
      </c>
      <c r="L799">
        <v>2091.6445917999999</v>
      </c>
      <c r="M799">
        <v>2.8113502577956901</v>
      </c>
      <c r="N799">
        <v>0</v>
      </c>
      <c r="O799">
        <v>140.18691999999999</v>
      </c>
      <c r="P799">
        <v>50879.139179999998</v>
      </c>
      <c r="Q799">
        <v>68.385939758064495</v>
      </c>
      <c r="R799">
        <v>52.758521999999999</v>
      </c>
      <c r="S799">
        <v>87.31147</v>
      </c>
      <c r="T799" s="77" t="s">
        <v>46</v>
      </c>
      <c r="U799" s="76"/>
    </row>
    <row r="800" spans="2:21">
      <c r="B800" s="75">
        <v>45383</v>
      </c>
      <c r="C800" t="s">
        <v>24</v>
      </c>
      <c r="D800">
        <v>0</v>
      </c>
      <c r="E800">
        <v>0</v>
      </c>
      <c r="F800">
        <v>0</v>
      </c>
      <c r="G800">
        <v>0</v>
      </c>
      <c r="H800">
        <v>798585.11872999999</v>
      </c>
      <c r="I800">
        <v>1109.14599823611</v>
      </c>
      <c r="J800">
        <v>1020.06165</v>
      </c>
      <c r="K800">
        <v>1170</v>
      </c>
      <c r="L800">
        <v>77182.374324400007</v>
      </c>
      <c r="M800">
        <v>107.19774211722201</v>
      </c>
      <c r="N800">
        <v>0</v>
      </c>
      <c r="O800">
        <v>380.59363000000002</v>
      </c>
      <c r="P800">
        <v>115108.72623299999</v>
      </c>
      <c r="Q800">
        <v>159.87323087916599</v>
      </c>
      <c r="R800">
        <v>120.30568</v>
      </c>
      <c r="S800">
        <v>203.86225999999999</v>
      </c>
      <c r="T800" s="77" t="s">
        <v>46</v>
      </c>
      <c r="U800" s="76"/>
    </row>
    <row r="801" spans="2:21">
      <c r="B801" s="75">
        <v>45383</v>
      </c>
      <c r="C801" t="s">
        <v>23</v>
      </c>
      <c r="D801">
        <v>47310.268826</v>
      </c>
      <c r="E801">
        <v>65.708706702777704</v>
      </c>
      <c r="F801">
        <v>46.450175999999999</v>
      </c>
      <c r="G801">
        <v>81.249504000000002</v>
      </c>
      <c r="H801">
        <v>755622.62321999995</v>
      </c>
      <c r="I801">
        <v>1049.47586558333</v>
      </c>
      <c r="J801">
        <v>1000.0121</v>
      </c>
      <c r="K801">
        <v>1225</v>
      </c>
      <c r="L801">
        <v>148.30908299999999</v>
      </c>
      <c r="M801">
        <v>0.20598483749999999</v>
      </c>
      <c r="N801">
        <v>0</v>
      </c>
      <c r="O801">
        <v>27.940006</v>
      </c>
      <c r="P801">
        <v>47686.516679</v>
      </c>
      <c r="Q801">
        <v>66.231273165277699</v>
      </c>
      <c r="R801">
        <v>48.01408</v>
      </c>
      <c r="S801">
        <v>83.339389999999995</v>
      </c>
      <c r="T801" s="77" t="s">
        <v>46</v>
      </c>
      <c r="U801" s="76"/>
    </row>
    <row r="802" spans="2:21">
      <c r="B802" s="75">
        <v>45413</v>
      </c>
      <c r="C802" t="s">
        <v>24</v>
      </c>
      <c r="D802">
        <v>0</v>
      </c>
      <c r="E802">
        <v>0</v>
      </c>
      <c r="F802">
        <v>0</v>
      </c>
      <c r="G802">
        <v>0</v>
      </c>
      <c r="H802">
        <v>824933.31139000005</v>
      </c>
      <c r="I802">
        <v>1108.78133251344</v>
      </c>
      <c r="J802">
        <v>1020.6572</v>
      </c>
      <c r="K802">
        <v>1170</v>
      </c>
      <c r="L802">
        <v>14560.125899999999</v>
      </c>
      <c r="M802">
        <v>19.5700616935483</v>
      </c>
      <c r="N802">
        <v>0</v>
      </c>
      <c r="O802">
        <v>311.2747</v>
      </c>
      <c r="P802">
        <v>129139.99569900001</v>
      </c>
      <c r="Q802">
        <v>173.57526303629001</v>
      </c>
      <c r="R802">
        <v>122.08113</v>
      </c>
      <c r="S802">
        <v>228.62870000000001</v>
      </c>
      <c r="T802" s="77" t="s">
        <v>46</v>
      </c>
      <c r="U802" s="76"/>
    </row>
    <row r="803" spans="2:21">
      <c r="B803" s="75">
        <v>45413</v>
      </c>
      <c r="C803" t="s">
        <v>23</v>
      </c>
      <c r="D803">
        <v>45367.538059999999</v>
      </c>
      <c r="E803">
        <v>60.977873736559097</v>
      </c>
      <c r="F803">
        <v>45.190060000000003</v>
      </c>
      <c r="G803">
        <v>72.487340000000003</v>
      </c>
      <c r="H803">
        <v>776188.97858</v>
      </c>
      <c r="I803">
        <v>1043.2647561559099</v>
      </c>
      <c r="J803">
        <v>1000.0821</v>
      </c>
      <c r="K803">
        <v>1210.3956000000001</v>
      </c>
      <c r="L803">
        <v>288.41307416000001</v>
      </c>
      <c r="M803">
        <v>0.38765198139784901</v>
      </c>
      <c r="N803">
        <v>0</v>
      </c>
      <c r="O803">
        <v>69.523719999999997</v>
      </c>
      <c r="P803">
        <v>46162.423146000001</v>
      </c>
      <c r="Q803">
        <v>62.046267669354798</v>
      </c>
      <c r="R803">
        <v>49.190550000000002</v>
      </c>
      <c r="S803">
        <v>73.652810000000002</v>
      </c>
      <c r="T803" s="77" t="s">
        <v>46</v>
      </c>
      <c r="U803" s="76"/>
    </row>
    <row r="804" spans="2:21">
      <c r="B804" s="75">
        <v>45444</v>
      </c>
      <c r="C804" t="s">
        <v>24</v>
      </c>
      <c r="D804">
        <v>0</v>
      </c>
      <c r="E804">
        <v>0</v>
      </c>
      <c r="F804">
        <v>0</v>
      </c>
      <c r="G804">
        <v>0</v>
      </c>
      <c r="H804">
        <v>795827.09091000003</v>
      </c>
      <c r="I804">
        <v>1105.31540404166</v>
      </c>
      <c r="J804">
        <v>1020.0466300000001</v>
      </c>
      <c r="K804">
        <v>1170</v>
      </c>
      <c r="L804">
        <v>34399.189728539997</v>
      </c>
      <c r="M804">
        <v>47.776652400750002</v>
      </c>
      <c r="N804">
        <v>0</v>
      </c>
      <c r="O804">
        <v>328.71251999999998</v>
      </c>
      <c r="P804">
        <v>131991.05908400001</v>
      </c>
      <c r="Q804">
        <v>183.320915394444</v>
      </c>
      <c r="R804">
        <v>127.320854</v>
      </c>
      <c r="S804">
        <v>241.72857999999999</v>
      </c>
      <c r="T804" s="77" t="s">
        <v>46</v>
      </c>
      <c r="U804" s="76"/>
    </row>
    <row r="805" spans="2:21">
      <c r="B805" s="75">
        <v>45444</v>
      </c>
      <c r="C805" t="s">
        <v>23</v>
      </c>
      <c r="D805">
        <v>48635.353278000002</v>
      </c>
      <c r="E805">
        <v>67.549101774999997</v>
      </c>
      <c r="F805">
        <v>48.024456000000001</v>
      </c>
      <c r="G805">
        <v>90.224463999999998</v>
      </c>
      <c r="H805">
        <v>748986.05663999997</v>
      </c>
      <c r="I805">
        <v>1040.2584119999999</v>
      </c>
      <c r="J805">
        <v>1000.04736</v>
      </c>
      <c r="K805">
        <v>1156.7637999999999</v>
      </c>
      <c r="L805">
        <v>0</v>
      </c>
      <c r="M805">
        <v>0</v>
      </c>
      <c r="N805">
        <v>0</v>
      </c>
      <c r="O805">
        <v>0</v>
      </c>
      <c r="P805">
        <v>49647.142017999999</v>
      </c>
      <c r="Q805">
        <v>68.954363913888798</v>
      </c>
      <c r="R805">
        <v>50.727290000000004</v>
      </c>
      <c r="S805">
        <v>91.925250000000005</v>
      </c>
      <c r="T805" s="77" t="s">
        <v>46</v>
      </c>
      <c r="U805" s="76"/>
    </row>
    <row r="806" spans="2:21">
      <c r="B806" s="75">
        <v>45474</v>
      </c>
      <c r="C806" t="s">
        <v>24</v>
      </c>
      <c r="D806">
        <v>0</v>
      </c>
      <c r="E806">
        <v>0</v>
      </c>
      <c r="F806">
        <v>0</v>
      </c>
      <c r="G806">
        <v>0</v>
      </c>
      <c r="H806">
        <v>822286.11442999996</v>
      </c>
      <c r="I806">
        <v>1105.2232720833299</v>
      </c>
      <c r="J806">
        <v>1020.2084</v>
      </c>
      <c r="K806">
        <v>1170</v>
      </c>
      <c r="L806">
        <v>1140.6780894999999</v>
      </c>
      <c r="M806">
        <v>1.5331694751344001</v>
      </c>
      <c r="N806">
        <v>0</v>
      </c>
      <c r="O806">
        <v>76.322140000000005</v>
      </c>
      <c r="P806">
        <v>148557.95522999999</v>
      </c>
      <c r="Q806">
        <v>199.674671008064</v>
      </c>
      <c r="R806">
        <v>140.82065</v>
      </c>
      <c r="S806">
        <v>251.91300000000001</v>
      </c>
      <c r="T806" s="77" t="s">
        <v>46</v>
      </c>
      <c r="U806" s="76"/>
    </row>
    <row r="807" spans="2:21">
      <c r="B807" s="75">
        <v>45474</v>
      </c>
      <c r="C807" t="s">
        <v>23</v>
      </c>
      <c r="D807">
        <v>56264.532419000003</v>
      </c>
      <c r="E807">
        <v>75.624371530913905</v>
      </c>
      <c r="F807">
        <v>53.377636000000003</v>
      </c>
      <c r="G807">
        <v>93.251686000000007</v>
      </c>
      <c r="H807">
        <v>780502.49604999996</v>
      </c>
      <c r="I807">
        <v>1049.0624946908599</v>
      </c>
      <c r="J807">
        <v>1000.242</v>
      </c>
      <c r="K807">
        <v>1191.9323999999999</v>
      </c>
      <c r="L807">
        <v>0</v>
      </c>
      <c r="M807">
        <v>0</v>
      </c>
      <c r="N807">
        <v>0</v>
      </c>
      <c r="O807">
        <v>0</v>
      </c>
      <c r="P807">
        <v>57050.399404000003</v>
      </c>
      <c r="Q807">
        <v>76.680644360214998</v>
      </c>
      <c r="R807">
        <v>55.985393999999999</v>
      </c>
      <c r="S807">
        <v>93.832729999999998</v>
      </c>
      <c r="T807" s="77" t="s">
        <v>46</v>
      </c>
      <c r="U807" s="76"/>
    </row>
    <row r="808" spans="2:21">
      <c r="B808" s="75">
        <v>45505</v>
      </c>
      <c r="C808" t="s">
        <v>24</v>
      </c>
      <c r="D808">
        <v>0</v>
      </c>
      <c r="E808">
        <v>0</v>
      </c>
      <c r="F808">
        <v>0</v>
      </c>
      <c r="G808">
        <v>0</v>
      </c>
      <c r="H808">
        <v>824013.83414000005</v>
      </c>
      <c r="I808">
        <v>1107.5454759946199</v>
      </c>
      <c r="J808">
        <v>1020.02246</v>
      </c>
      <c r="K808">
        <v>1170</v>
      </c>
      <c r="L808">
        <v>105.84112399999999</v>
      </c>
      <c r="M808">
        <v>0.142259575268817</v>
      </c>
      <c r="N808">
        <v>0</v>
      </c>
      <c r="O808">
        <v>35.137099999999997</v>
      </c>
      <c r="P808">
        <v>146966.36721999999</v>
      </c>
      <c r="Q808">
        <v>197.53543981182699</v>
      </c>
      <c r="R808">
        <v>143.82220000000001</v>
      </c>
      <c r="S808">
        <v>248.06783999999999</v>
      </c>
      <c r="T808" s="77" t="s">
        <v>46</v>
      </c>
      <c r="U808" s="76"/>
    </row>
    <row r="809" spans="2:21">
      <c r="B809" s="75">
        <v>45505</v>
      </c>
      <c r="C809" t="s">
        <v>23</v>
      </c>
      <c r="D809">
        <v>58559.217144000002</v>
      </c>
      <c r="E809">
        <v>78.708625193548301</v>
      </c>
      <c r="F809">
        <v>65.113699999999994</v>
      </c>
      <c r="G809">
        <v>92.164760000000001</v>
      </c>
      <c r="H809">
        <v>780766.63856999995</v>
      </c>
      <c r="I809">
        <v>1049.4175249596699</v>
      </c>
      <c r="J809">
        <v>1000.00354</v>
      </c>
      <c r="K809">
        <v>1182.4004</v>
      </c>
      <c r="L809">
        <v>0</v>
      </c>
      <c r="M809">
        <v>0</v>
      </c>
      <c r="N809">
        <v>0</v>
      </c>
      <c r="O809">
        <v>0</v>
      </c>
      <c r="P809">
        <v>59195.951719999997</v>
      </c>
      <c r="Q809">
        <v>79.564451236559094</v>
      </c>
      <c r="R809">
        <v>67.188860000000005</v>
      </c>
      <c r="S809">
        <v>92.93159</v>
      </c>
      <c r="T809" s="77" t="s">
        <v>46</v>
      </c>
      <c r="U809" s="76"/>
    </row>
    <row r="810" spans="2:21">
      <c r="B810" s="75">
        <v>45536</v>
      </c>
      <c r="C810" t="s">
        <v>24</v>
      </c>
      <c r="D810">
        <v>0</v>
      </c>
      <c r="E810">
        <v>0</v>
      </c>
      <c r="F810">
        <v>0</v>
      </c>
      <c r="G810">
        <v>0</v>
      </c>
      <c r="H810">
        <v>801327.14469999995</v>
      </c>
      <c r="I810">
        <v>1112.9543676388801</v>
      </c>
      <c r="J810">
        <v>1020.55237</v>
      </c>
      <c r="K810">
        <v>1170</v>
      </c>
      <c r="L810">
        <v>4193.5537297000001</v>
      </c>
      <c r="M810">
        <v>5.8243801801388804</v>
      </c>
      <c r="N810">
        <v>0</v>
      </c>
      <c r="O810">
        <v>189.92075</v>
      </c>
      <c r="P810">
        <v>129103.15244999999</v>
      </c>
      <c r="Q810">
        <v>179.309933958333</v>
      </c>
      <c r="R810">
        <v>129.79515000000001</v>
      </c>
      <c r="S810">
        <v>230.54749000000001</v>
      </c>
      <c r="T810" s="77" t="s">
        <v>46</v>
      </c>
      <c r="U810" s="76"/>
    </row>
    <row r="811" spans="2:21">
      <c r="B811" s="75">
        <v>45536</v>
      </c>
      <c r="C811" t="s">
        <v>23</v>
      </c>
      <c r="D811">
        <v>54949.602500000001</v>
      </c>
      <c r="E811">
        <v>76.318892361111097</v>
      </c>
      <c r="F811">
        <v>62.216990000000003</v>
      </c>
      <c r="G811">
        <v>87.954729999999998</v>
      </c>
      <c r="H811">
        <v>754901.98675000004</v>
      </c>
      <c r="I811">
        <v>1048.47498159722</v>
      </c>
      <c r="J811">
        <v>1000.38477</v>
      </c>
      <c r="K811">
        <v>1193.4462000000001</v>
      </c>
      <c r="L811">
        <v>0</v>
      </c>
      <c r="M811">
        <v>0</v>
      </c>
      <c r="N811">
        <v>0</v>
      </c>
      <c r="O811">
        <v>0</v>
      </c>
      <c r="P811">
        <v>55402.050934999999</v>
      </c>
      <c r="Q811">
        <v>76.947292965277697</v>
      </c>
      <c r="R811">
        <v>63.566650000000003</v>
      </c>
      <c r="S811">
        <v>88.371350000000007</v>
      </c>
      <c r="T811" s="77" t="s">
        <v>46</v>
      </c>
      <c r="U811" s="76"/>
    </row>
    <row r="812" spans="2:21">
      <c r="B812" s="75">
        <v>45566</v>
      </c>
      <c r="C812" t="s">
        <v>24</v>
      </c>
      <c r="D812">
        <v>0</v>
      </c>
      <c r="E812">
        <v>0</v>
      </c>
      <c r="F812">
        <v>0</v>
      </c>
      <c r="G812">
        <v>0</v>
      </c>
      <c r="H812">
        <v>833608.04558999999</v>
      </c>
      <c r="I812">
        <v>1120.4409214919301</v>
      </c>
      <c r="J812">
        <v>1020.2125</v>
      </c>
      <c r="K812">
        <v>1170</v>
      </c>
      <c r="L812">
        <v>9280.8690786000006</v>
      </c>
      <c r="M812">
        <v>12.474286395967701</v>
      </c>
      <c r="N812">
        <v>0</v>
      </c>
      <c r="O812">
        <v>247.80795000000001</v>
      </c>
      <c r="P812">
        <v>125188.183552</v>
      </c>
      <c r="Q812">
        <v>168.263687569892</v>
      </c>
      <c r="R812">
        <v>118.39839000000001</v>
      </c>
      <c r="S812">
        <v>222.4143</v>
      </c>
      <c r="T812" s="77" t="s">
        <v>46</v>
      </c>
      <c r="U812" s="76"/>
    </row>
    <row r="813" spans="2:21">
      <c r="B813" s="75">
        <v>45566</v>
      </c>
      <c r="C813" t="s">
        <v>23</v>
      </c>
      <c r="D813">
        <v>56208.267381999998</v>
      </c>
      <c r="E813">
        <v>75.548746481182704</v>
      </c>
      <c r="F813">
        <v>64.860439999999997</v>
      </c>
      <c r="G813">
        <v>87.067710000000005</v>
      </c>
      <c r="H813">
        <v>775562.64303000004</v>
      </c>
      <c r="I813">
        <v>1042.4229072983801</v>
      </c>
      <c r="J813">
        <v>1000.18414</v>
      </c>
      <c r="K813">
        <v>1199.7956999999999</v>
      </c>
      <c r="L813">
        <v>0</v>
      </c>
      <c r="M813">
        <v>0</v>
      </c>
      <c r="N813">
        <v>0</v>
      </c>
      <c r="O813">
        <v>0</v>
      </c>
      <c r="P813">
        <v>56879.367159000001</v>
      </c>
      <c r="Q813">
        <v>76.450762310483796</v>
      </c>
      <c r="R813">
        <v>66.924959999999999</v>
      </c>
      <c r="S813">
        <v>88.07647</v>
      </c>
      <c r="T813" s="77" t="s">
        <v>46</v>
      </c>
      <c r="U813" s="76"/>
    </row>
    <row r="814" spans="2:21">
      <c r="B814" s="75">
        <v>45597</v>
      </c>
      <c r="C814" t="s">
        <v>24</v>
      </c>
      <c r="D814">
        <v>0</v>
      </c>
      <c r="E814">
        <v>0</v>
      </c>
      <c r="F814">
        <v>0</v>
      </c>
      <c r="G814">
        <v>0</v>
      </c>
      <c r="H814">
        <v>796212.70071</v>
      </c>
      <c r="I814">
        <v>1105.8509732083301</v>
      </c>
      <c r="J814">
        <v>1020.1022</v>
      </c>
      <c r="K814">
        <v>1170</v>
      </c>
      <c r="L814">
        <v>60485.043777500003</v>
      </c>
      <c r="M814">
        <v>84.007005246527697</v>
      </c>
      <c r="N814">
        <v>0</v>
      </c>
      <c r="O814">
        <v>331.37625000000003</v>
      </c>
      <c r="P814">
        <v>117332.976865</v>
      </c>
      <c r="Q814">
        <v>162.962467868055</v>
      </c>
      <c r="R814">
        <v>126.79259</v>
      </c>
      <c r="S814">
        <v>204.03555</v>
      </c>
      <c r="T814" s="77" t="s">
        <v>46</v>
      </c>
      <c r="U814" s="76"/>
    </row>
    <row r="815" spans="2:21">
      <c r="B815" s="75">
        <v>45597</v>
      </c>
      <c r="C815" t="s">
        <v>23</v>
      </c>
      <c r="D815">
        <v>57722.264394999998</v>
      </c>
      <c r="E815">
        <v>80.1698116597222</v>
      </c>
      <c r="F815">
        <v>67.504745</v>
      </c>
      <c r="G815">
        <v>91.938156000000006</v>
      </c>
      <c r="H815">
        <v>759648.61331000004</v>
      </c>
      <c r="I815">
        <v>1055.06751848611</v>
      </c>
      <c r="J815">
        <v>1000.4713</v>
      </c>
      <c r="K815">
        <v>1225</v>
      </c>
      <c r="L815">
        <v>0</v>
      </c>
      <c r="M815">
        <v>0</v>
      </c>
      <c r="N815">
        <v>0</v>
      </c>
      <c r="O815">
        <v>0</v>
      </c>
      <c r="P815">
        <v>56649.155923999999</v>
      </c>
      <c r="Q815">
        <v>78.679383227777706</v>
      </c>
      <c r="R815">
        <v>67.504745</v>
      </c>
      <c r="S815">
        <v>90.360519999999994</v>
      </c>
      <c r="T815" s="77" t="s">
        <v>46</v>
      </c>
      <c r="U815" s="76"/>
    </row>
    <row r="816" spans="2:21">
      <c r="B816" s="75">
        <v>45627</v>
      </c>
      <c r="C816" t="s">
        <v>24</v>
      </c>
      <c r="D816">
        <v>0</v>
      </c>
      <c r="E816">
        <v>0</v>
      </c>
      <c r="F816">
        <v>0</v>
      </c>
      <c r="G816">
        <v>0</v>
      </c>
      <c r="H816">
        <v>820950.83160000003</v>
      </c>
      <c r="I816">
        <v>1103.42853709677</v>
      </c>
      <c r="J816">
        <v>1020.8866</v>
      </c>
      <c r="K816">
        <v>1170</v>
      </c>
      <c r="L816">
        <v>16038.973209600001</v>
      </c>
      <c r="M816">
        <v>21.557759690322499</v>
      </c>
      <c r="N816">
        <v>0</v>
      </c>
      <c r="O816">
        <v>297.06423999999998</v>
      </c>
      <c r="P816">
        <v>133384.99466</v>
      </c>
      <c r="Q816">
        <v>179.28090680107499</v>
      </c>
      <c r="R816">
        <v>138.06443999999999</v>
      </c>
      <c r="S816">
        <v>211.22819999999999</v>
      </c>
      <c r="T816" s="77" t="s">
        <v>46</v>
      </c>
      <c r="U816" s="76"/>
    </row>
    <row r="817" spans="2:21">
      <c r="B817" s="75">
        <v>45627</v>
      </c>
      <c r="C817" t="s">
        <v>23</v>
      </c>
      <c r="D817">
        <v>62562.563154000003</v>
      </c>
      <c r="E817">
        <v>84.089466604838705</v>
      </c>
      <c r="F817">
        <v>66.372826000000003</v>
      </c>
      <c r="G817">
        <v>95.713909999999998</v>
      </c>
      <c r="H817">
        <v>784114.41304999997</v>
      </c>
      <c r="I817">
        <v>1053.9172218413901</v>
      </c>
      <c r="J817">
        <v>1000.0960700000001</v>
      </c>
      <c r="K817">
        <v>1225</v>
      </c>
      <c r="L817">
        <v>151.35491207999999</v>
      </c>
      <c r="M817">
        <v>0.203434021612903</v>
      </c>
      <c r="N817">
        <v>0</v>
      </c>
      <c r="O817">
        <v>57.778624999999998</v>
      </c>
      <c r="P817">
        <v>61362.353814000002</v>
      </c>
      <c r="Q817">
        <v>82.476282008064501</v>
      </c>
      <c r="R817">
        <v>66.730630000000005</v>
      </c>
      <c r="S817">
        <v>95.077704999999995</v>
      </c>
      <c r="T817" s="77" t="s">
        <v>46</v>
      </c>
      <c r="U817" s="76"/>
    </row>
    <row r="818" spans="2:21">
      <c r="B818" s="75">
        <v>45658</v>
      </c>
      <c r="C818" t="s">
        <v>24</v>
      </c>
      <c r="D818">
        <v>0</v>
      </c>
      <c r="E818">
        <v>0</v>
      </c>
      <c r="F818">
        <v>0</v>
      </c>
      <c r="G818">
        <v>0</v>
      </c>
      <c r="H818">
        <v>821840.78191999998</v>
      </c>
      <c r="I818">
        <v>1104.6247068817199</v>
      </c>
      <c r="J818">
        <v>1020.27844</v>
      </c>
      <c r="K818">
        <v>1170</v>
      </c>
      <c r="L818">
        <v>5577.9076160000004</v>
      </c>
      <c r="M818">
        <v>7.4971876559139696</v>
      </c>
      <c r="N818">
        <v>0</v>
      </c>
      <c r="O818">
        <v>201.26566</v>
      </c>
      <c r="P818">
        <v>137731.86361999999</v>
      </c>
      <c r="Q818">
        <v>185.123472607526</v>
      </c>
      <c r="R818">
        <v>145.62651</v>
      </c>
      <c r="S818">
        <v>214.63276999999999</v>
      </c>
      <c r="T818" s="77" t="s">
        <v>46</v>
      </c>
      <c r="U818" s="76" t="s">
        <v>44</v>
      </c>
    </row>
    <row r="819" spans="2:21">
      <c r="B819" s="75">
        <v>45658</v>
      </c>
      <c r="C819" t="s">
        <v>23</v>
      </c>
      <c r="D819">
        <v>63496.452559999998</v>
      </c>
      <c r="E819">
        <v>85.344694301075194</v>
      </c>
      <c r="F819">
        <v>63.496822000000002</v>
      </c>
      <c r="G819">
        <v>100.64551</v>
      </c>
      <c r="H819">
        <v>794079.01413000003</v>
      </c>
      <c r="I819">
        <v>1067.3105028629</v>
      </c>
      <c r="J819">
        <v>1000.10144</v>
      </c>
      <c r="K819">
        <v>1225</v>
      </c>
      <c r="L819">
        <v>127.26703689999999</v>
      </c>
      <c r="M819">
        <v>0.17105784529569801</v>
      </c>
      <c r="N819">
        <v>0</v>
      </c>
      <c r="O819">
        <v>34.601795000000003</v>
      </c>
      <c r="P819">
        <v>61954.490725000003</v>
      </c>
      <c r="Q819">
        <v>83.272164952956899</v>
      </c>
      <c r="R819">
        <v>64.325559999999996</v>
      </c>
      <c r="S819">
        <v>98.88167</v>
      </c>
      <c r="T819" s="77" t="s">
        <v>46</v>
      </c>
      <c r="U819" s="76"/>
    </row>
    <row r="820" spans="2:21">
      <c r="B820" s="75">
        <v>45689</v>
      </c>
      <c r="C820" t="s">
        <v>24</v>
      </c>
      <c r="D820">
        <v>0</v>
      </c>
      <c r="E820">
        <v>0</v>
      </c>
      <c r="F820">
        <v>0</v>
      </c>
      <c r="G820">
        <v>0</v>
      </c>
      <c r="H820">
        <v>747053.49282000004</v>
      </c>
      <c r="I820">
        <v>1111.68674526785</v>
      </c>
      <c r="J820">
        <v>1020.71875</v>
      </c>
      <c r="K820">
        <v>1170</v>
      </c>
      <c r="L820">
        <v>1876.269241</v>
      </c>
      <c r="M820">
        <v>2.7920673229166599</v>
      </c>
      <c r="N820">
        <v>0</v>
      </c>
      <c r="O820">
        <v>124.778046</v>
      </c>
      <c r="P820">
        <v>123848.28329000001</v>
      </c>
      <c r="Q820">
        <v>184.29804061011899</v>
      </c>
      <c r="R820">
        <v>147.83547999999999</v>
      </c>
      <c r="S820">
        <v>231.67783</v>
      </c>
      <c r="T820" s="77" t="s">
        <v>46</v>
      </c>
      <c r="U820" s="76"/>
    </row>
    <row r="821" spans="2:21">
      <c r="B821" s="75">
        <v>45689</v>
      </c>
      <c r="C821" t="s">
        <v>23</v>
      </c>
      <c r="D821">
        <v>55219.439097000002</v>
      </c>
      <c r="E821">
        <v>82.171784370535704</v>
      </c>
      <c r="F821">
        <v>64.753944000000004</v>
      </c>
      <c r="G821">
        <v>96.321100000000001</v>
      </c>
      <c r="H821">
        <v>712422.45218999998</v>
      </c>
      <c r="I821">
        <v>1060.1524586160699</v>
      </c>
      <c r="J821">
        <v>1000.0304599999999</v>
      </c>
      <c r="K821">
        <v>1225</v>
      </c>
      <c r="L821">
        <v>7.7155570000000004</v>
      </c>
      <c r="M821">
        <v>1.14814836309523E-2</v>
      </c>
      <c r="N821">
        <v>0</v>
      </c>
      <c r="O821">
        <v>7.7155570000000004</v>
      </c>
      <c r="P821">
        <v>55143.001541999998</v>
      </c>
      <c r="Q821">
        <v>82.058038008928506</v>
      </c>
      <c r="R821">
        <v>66.010270000000006</v>
      </c>
      <c r="S821">
        <v>95.630369999999999</v>
      </c>
      <c r="T821" s="77" t="s">
        <v>46</v>
      </c>
      <c r="U821" s="76"/>
    </row>
    <row r="822" spans="2:21">
      <c r="B822" s="75">
        <v>45717</v>
      </c>
      <c r="C822" t="s">
        <v>24</v>
      </c>
      <c r="D822">
        <v>0</v>
      </c>
      <c r="E822">
        <v>0</v>
      </c>
      <c r="F822">
        <v>0</v>
      </c>
      <c r="G822">
        <v>0</v>
      </c>
      <c r="H822">
        <v>830488.09099000006</v>
      </c>
      <c r="I822">
        <v>1116.2474341263401</v>
      </c>
      <c r="J822">
        <v>1020.9446</v>
      </c>
      <c r="K822">
        <v>1170</v>
      </c>
      <c r="L822">
        <v>101460.76752425999</v>
      </c>
      <c r="M822">
        <v>136.37199936056399</v>
      </c>
      <c r="N822">
        <v>0</v>
      </c>
      <c r="O822">
        <v>387.48633000000001</v>
      </c>
      <c r="P822">
        <v>118549.82459</v>
      </c>
      <c r="Q822">
        <v>159.34116208333299</v>
      </c>
      <c r="R822">
        <v>124.64645</v>
      </c>
      <c r="S822">
        <v>210.66550000000001</v>
      </c>
      <c r="T822" s="77" t="s">
        <v>46</v>
      </c>
      <c r="U822" s="76"/>
    </row>
    <row r="823" spans="2:21">
      <c r="B823" s="75">
        <v>45717</v>
      </c>
      <c r="C823" t="s">
        <v>23</v>
      </c>
      <c r="D823">
        <v>49877.26784</v>
      </c>
      <c r="E823">
        <v>67.039338494623607</v>
      </c>
      <c r="F823">
        <v>49.953949999999999</v>
      </c>
      <c r="G823">
        <v>79.700609999999998</v>
      </c>
      <c r="H823">
        <v>785742.66732999997</v>
      </c>
      <c r="I823">
        <v>1056.1057356586</v>
      </c>
      <c r="J823">
        <v>1000.1281</v>
      </c>
      <c r="K823">
        <v>1225</v>
      </c>
      <c r="L823">
        <v>3623.29699269</v>
      </c>
      <c r="M823">
        <v>4.8700228396370902</v>
      </c>
      <c r="N823">
        <v>0</v>
      </c>
      <c r="O823">
        <v>165.82352</v>
      </c>
      <c r="P823">
        <v>49856.014217000004</v>
      </c>
      <c r="Q823">
        <v>67.010771797043006</v>
      </c>
      <c r="R823">
        <v>51.176532999999999</v>
      </c>
      <c r="S823">
        <v>81.623289999999997</v>
      </c>
      <c r="T823" s="77" t="s">
        <v>46</v>
      </c>
      <c r="U823" s="76"/>
    </row>
    <row r="824" spans="2:21">
      <c r="B824" s="75">
        <v>45748</v>
      </c>
      <c r="C824" t="s">
        <v>24</v>
      </c>
      <c r="D824">
        <v>0</v>
      </c>
      <c r="E824">
        <v>0</v>
      </c>
      <c r="F824">
        <v>0</v>
      </c>
      <c r="G824">
        <v>0</v>
      </c>
      <c r="H824">
        <v>799607.08151000005</v>
      </c>
      <c r="I824">
        <v>1110.5653909861101</v>
      </c>
      <c r="J824">
        <v>1020.3889</v>
      </c>
      <c r="K824">
        <v>1170</v>
      </c>
      <c r="L824">
        <v>111969.04021325</v>
      </c>
      <c r="M824">
        <v>155.51255585173601</v>
      </c>
      <c r="N824">
        <v>0</v>
      </c>
      <c r="O824">
        <v>411.37401999999997</v>
      </c>
      <c r="P824">
        <v>113706.917179</v>
      </c>
      <c r="Q824">
        <v>157.92627385972199</v>
      </c>
      <c r="R824">
        <v>121.20656</v>
      </c>
      <c r="S824">
        <v>206.25586000000001</v>
      </c>
      <c r="T824" s="77" t="s">
        <v>46</v>
      </c>
      <c r="U824" s="76"/>
    </row>
    <row r="825" spans="2:21">
      <c r="B825" s="75">
        <v>45748</v>
      </c>
      <c r="C825" t="s">
        <v>23</v>
      </c>
      <c r="D825">
        <v>46588.878193999997</v>
      </c>
      <c r="E825">
        <v>64.706775269444407</v>
      </c>
      <c r="F825">
        <v>46.652410000000003</v>
      </c>
      <c r="G825">
        <v>81.314599999999999</v>
      </c>
      <c r="H825">
        <v>756082.48115000001</v>
      </c>
      <c r="I825">
        <v>1050.11455715277</v>
      </c>
      <c r="J825">
        <v>1000.01965</v>
      </c>
      <c r="K825">
        <v>1225</v>
      </c>
      <c r="L825">
        <v>261.26976930000001</v>
      </c>
      <c r="M825">
        <v>0.36287467958333303</v>
      </c>
      <c r="N825">
        <v>0</v>
      </c>
      <c r="O825">
        <v>48.266210000000001</v>
      </c>
      <c r="P825">
        <v>46904.451570999998</v>
      </c>
      <c r="Q825">
        <v>65.145071626388798</v>
      </c>
      <c r="R825">
        <v>47.841003000000001</v>
      </c>
      <c r="S825">
        <v>83.553309999999996</v>
      </c>
      <c r="T825" s="77" t="s">
        <v>46</v>
      </c>
      <c r="U825" s="76"/>
    </row>
    <row r="826" spans="2:21">
      <c r="B826" s="75">
        <v>45778</v>
      </c>
      <c r="C826" t="s">
        <v>24</v>
      </c>
      <c r="D826">
        <v>0</v>
      </c>
      <c r="E826">
        <v>0</v>
      </c>
      <c r="F826">
        <v>0</v>
      </c>
      <c r="G826">
        <v>0</v>
      </c>
      <c r="H826">
        <v>825592.86080999998</v>
      </c>
      <c r="I826">
        <v>1109.6678236693499</v>
      </c>
      <c r="J826">
        <v>1020.1304</v>
      </c>
      <c r="K826">
        <v>1170</v>
      </c>
      <c r="L826">
        <v>17344.674308199999</v>
      </c>
      <c r="M826">
        <v>23.312734285215001</v>
      </c>
      <c r="N826">
        <v>0</v>
      </c>
      <c r="O826">
        <v>334.98138</v>
      </c>
      <c r="P826">
        <v>130697.46778000001</v>
      </c>
      <c r="Q826">
        <v>175.668639489247</v>
      </c>
      <c r="R826">
        <v>124.24173</v>
      </c>
      <c r="S826">
        <v>225.16166999999999</v>
      </c>
      <c r="T826" s="77" t="s">
        <v>46</v>
      </c>
      <c r="U826" s="76"/>
    </row>
    <row r="827" spans="2:21">
      <c r="B827" s="75">
        <v>45778</v>
      </c>
      <c r="C827" t="s">
        <v>23</v>
      </c>
      <c r="D827">
        <v>45288.807143999999</v>
      </c>
      <c r="E827">
        <v>60.872052612903197</v>
      </c>
      <c r="F827">
        <v>45.402664000000001</v>
      </c>
      <c r="G827">
        <v>72.740030000000004</v>
      </c>
      <c r="H827">
        <v>775860.09569999995</v>
      </c>
      <c r="I827">
        <v>1042.8227092741899</v>
      </c>
      <c r="J827">
        <v>1000.0323</v>
      </c>
      <c r="K827">
        <v>1205.5454</v>
      </c>
      <c r="L827">
        <v>192.11575513</v>
      </c>
      <c r="M827">
        <v>0.25822010098118198</v>
      </c>
      <c r="N827">
        <v>0</v>
      </c>
      <c r="O827">
        <v>67.477689999999996</v>
      </c>
      <c r="P827">
        <v>46084.581965999998</v>
      </c>
      <c r="Q827">
        <v>61.941642427419303</v>
      </c>
      <c r="R827">
        <v>49.143999999999998</v>
      </c>
      <c r="S827">
        <v>73.693306000000007</v>
      </c>
      <c r="T827" s="77" t="s">
        <v>46</v>
      </c>
      <c r="U827" s="76"/>
    </row>
    <row r="828" spans="2:21">
      <c r="B828" s="75">
        <v>45809</v>
      </c>
      <c r="C828" t="s">
        <v>24</v>
      </c>
      <c r="D828">
        <v>0</v>
      </c>
      <c r="E828">
        <v>0</v>
      </c>
      <c r="F828">
        <v>0</v>
      </c>
      <c r="G828">
        <v>0</v>
      </c>
      <c r="H828">
        <v>796045.63567999995</v>
      </c>
      <c r="I828">
        <v>1105.6189384444399</v>
      </c>
      <c r="J828">
        <v>1020.9885</v>
      </c>
      <c r="K828">
        <v>1170</v>
      </c>
      <c r="L828">
        <v>37856.788419999997</v>
      </c>
      <c r="M828">
        <v>52.578872805555498</v>
      </c>
      <c r="N828">
        <v>0</v>
      </c>
      <c r="O828">
        <v>364.23266999999998</v>
      </c>
      <c r="P828">
        <v>132998.33373000001</v>
      </c>
      <c r="Q828">
        <v>184.71990795833301</v>
      </c>
      <c r="R828">
        <v>128.19481999999999</v>
      </c>
      <c r="S828">
        <v>242.87748999999999</v>
      </c>
      <c r="T828" s="77" t="s">
        <v>46</v>
      </c>
      <c r="U828" s="76"/>
    </row>
    <row r="829" spans="2:21">
      <c r="B829" s="75">
        <v>45809</v>
      </c>
      <c r="C829" t="s">
        <v>23</v>
      </c>
      <c r="D829">
        <v>48176.510718999998</v>
      </c>
      <c r="E829">
        <v>66.911820443055504</v>
      </c>
      <c r="F829">
        <v>47.235252000000003</v>
      </c>
      <c r="G829">
        <v>85.612909999999999</v>
      </c>
      <c r="H829">
        <v>748838.67637999996</v>
      </c>
      <c r="I829">
        <v>1040.05371719444</v>
      </c>
      <c r="J829">
        <v>1000.20276</v>
      </c>
      <c r="K829">
        <v>1143.3871999999999</v>
      </c>
      <c r="L829">
        <v>0</v>
      </c>
      <c r="M829">
        <v>0</v>
      </c>
      <c r="N829">
        <v>0</v>
      </c>
      <c r="O829">
        <v>0</v>
      </c>
      <c r="P829">
        <v>49611.640209999998</v>
      </c>
      <c r="Q829">
        <v>68.905055847222201</v>
      </c>
      <c r="R829">
        <v>50.677494000000003</v>
      </c>
      <c r="S829">
        <v>88.11936</v>
      </c>
      <c r="T829" s="77" t="s">
        <v>46</v>
      </c>
      <c r="U829" s="76"/>
    </row>
    <row r="830" spans="2:21">
      <c r="B830" s="75">
        <v>45839</v>
      </c>
      <c r="C830" t="s">
        <v>24</v>
      </c>
      <c r="D830">
        <v>0</v>
      </c>
      <c r="E830">
        <v>0</v>
      </c>
      <c r="F830">
        <v>0</v>
      </c>
      <c r="G830">
        <v>0</v>
      </c>
      <c r="H830">
        <v>820857.36167999997</v>
      </c>
      <c r="I830">
        <v>1103.3029054838701</v>
      </c>
      <c r="J830">
        <v>1021.2119</v>
      </c>
      <c r="K830">
        <v>1170</v>
      </c>
      <c r="L830">
        <v>2469.8179580000001</v>
      </c>
      <c r="M830">
        <v>3.3196477930107502</v>
      </c>
      <c r="N830">
        <v>0</v>
      </c>
      <c r="O830">
        <v>98.11627</v>
      </c>
      <c r="P830">
        <v>148936.2439</v>
      </c>
      <c r="Q830">
        <v>200.183123521505</v>
      </c>
      <c r="R830">
        <v>142.85177999999999</v>
      </c>
      <c r="S830">
        <v>255.84244000000001</v>
      </c>
      <c r="T830" s="77" t="s">
        <v>46</v>
      </c>
      <c r="U830" s="76"/>
    </row>
    <row r="831" spans="2:21">
      <c r="B831" s="75">
        <v>45839</v>
      </c>
      <c r="C831" t="s">
        <v>23</v>
      </c>
      <c r="D831">
        <v>55786.290763999998</v>
      </c>
      <c r="E831">
        <v>74.981573607526798</v>
      </c>
      <c r="F831">
        <v>54.308329999999998</v>
      </c>
      <c r="G831">
        <v>90.509513999999996</v>
      </c>
      <c r="H831">
        <v>777589.64893000002</v>
      </c>
      <c r="I831">
        <v>1045.1473775940799</v>
      </c>
      <c r="J831">
        <v>1000.48096</v>
      </c>
      <c r="K831">
        <v>1170.9036000000001</v>
      </c>
      <c r="L831">
        <v>0</v>
      </c>
      <c r="M831">
        <v>0</v>
      </c>
      <c r="N831">
        <v>0</v>
      </c>
      <c r="O831">
        <v>0</v>
      </c>
      <c r="P831">
        <v>57053.012278000002</v>
      </c>
      <c r="Q831">
        <v>76.684156287634394</v>
      </c>
      <c r="R831">
        <v>57.347003999999998</v>
      </c>
      <c r="S831">
        <v>93.111564999999999</v>
      </c>
      <c r="T831" s="77" t="s">
        <v>46</v>
      </c>
      <c r="U831" s="76"/>
    </row>
    <row r="832" spans="2:21">
      <c r="B832" s="75">
        <v>45870</v>
      </c>
      <c r="C832" t="s">
        <v>24</v>
      </c>
      <c r="D832">
        <v>0</v>
      </c>
      <c r="E832">
        <v>0</v>
      </c>
      <c r="F832">
        <v>0</v>
      </c>
      <c r="G832">
        <v>0</v>
      </c>
      <c r="H832">
        <v>824364.53694999998</v>
      </c>
      <c r="I832">
        <v>1108.01685073924</v>
      </c>
      <c r="J832">
        <v>1020.04224</v>
      </c>
      <c r="K832">
        <v>1170</v>
      </c>
      <c r="L832">
        <v>643.45011467999996</v>
      </c>
      <c r="M832">
        <v>0.86485230467741903</v>
      </c>
      <c r="N832">
        <v>0</v>
      </c>
      <c r="O832">
        <v>134.83975000000001</v>
      </c>
      <c r="P832">
        <v>147163.29934</v>
      </c>
      <c r="Q832">
        <v>197.80013352150499</v>
      </c>
      <c r="R832">
        <v>141.23150000000001</v>
      </c>
      <c r="S832">
        <v>254.24614</v>
      </c>
      <c r="T832" s="77" t="s">
        <v>46</v>
      </c>
      <c r="U832" s="76"/>
    </row>
    <row r="833" spans="2:21">
      <c r="B833" s="75">
        <v>45870</v>
      </c>
      <c r="C833" t="s">
        <v>23</v>
      </c>
      <c r="D833">
        <v>58088.537950999998</v>
      </c>
      <c r="E833">
        <v>78.075991869623607</v>
      </c>
      <c r="F833">
        <v>64.746530000000007</v>
      </c>
      <c r="G833">
        <v>89.465450000000004</v>
      </c>
      <c r="H833">
        <v>782586.87092000002</v>
      </c>
      <c r="I833">
        <v>1051.8640738172001</v>
      </c>
      <c r="J833">
        <v>1000.1079</v>
      </c>
      <c r="K833">
        <v>1186.4933000000001</v>
      </c>
      <c r="L833">
        <v>0</v>
      </c>
      <c r="M833">
        <v>0</v>
      </c>
      <c r="N833">
        <v>0</v>
      </c>
      <c r="O833">
        <v>0</v>
      </c>
      <c r="P833">
        <v>59203.037183</v>
      </c>
      <c r="Q833">
        <v>79.573974708333296</v>
      </c>
      <c r="R833">
        <v>66.264786000000001</v>
      </c>
      <c r="S833">
        <v>92.399559999999994</v>
      </c>
      <c r="T833" s="77" t="s">
        <v>46</v>
      </c>
      <c r="U833" s="76"/>
    </row>
    <row r="834" spans="2:21">
      <c r="B834" s="75">
        <v>45901</v>
      </c>
      <c r="C834" t="s">
        <v>24</v>
      </c>
      <c r="D834">
        <v>0</v>
      </c>
      <c r="E834">
        <v>0</v>
      </c>
      <c r="F834">
        <v>0</v>
      </c>
      <c r="G834">
        <v>0</v>
      </c>
      <c r="H834">
        <v>802886.29527999996</v>
      </c>
      <c r="I834">
        <v>1115.1198545555501</v>
      </c>
      <c r="J834">
        <v>1020.1521</v>
      </c>
      <c r="K834">
        <v>1170</v>
      </c>
      <c r="L834">
        <v>4379.0976713999999</v>
      </c>
      <c r="M834">
        <v>6.0820800991666601</v>
      </c>
      <c r="N834">
        <v>0</v>
      </c>
      <c r="O834">
        <v>206.67458999999999</v>
      </c>
      <c r="P834">
        <v>131032.11044</v>
      </c>
      <c r="Q834">
        <v>181.989042277777</v>
      </c>
      <c r="R834">
        <v>129.09881999999999</v>
      </c>
      <c r="S834">
        <v>241.37246999999999</v>
      </c>
      <c r="T834" s="77" t="s">
        <v>46</v>
      </c>
      <c r="U834" s="76"/>
    </row>
    <row r="835" spans="2:21">
      <c r="B835" s="75">
        <v>45901</v>
      </c>
      <c r="C835" t="s">
        <v>23</v>
      </c>
      <c r="D835">
        <v>54972.052404000002</v>
      </c>
      <c r="E835">
        <v>76.350072783333303</v>
      </c>
      <c r="F835">
        <v>61.990603999999998</v>
      </c>
      <c r="G835">
        <v>88.802620000000005</v>
      </c>
      <c r="H835">
        <v>755139.15112000005</v>
      </c>
      <c r="I835">
        <v>1048.8043765555501</v>
      </c>
      <c r="J835">
        <v>1000.2344000000001</v>
      </c>
      <c r="K835">
        <v>1196.5696</v>
      </c>
      <c r="L835">
        <v>0</v>
      </c>
      <c r="M835">
        <v>0</v>
      </c>
      <c r="N835">
        <v>0</v>
      </c>
      <c r="O835">
        <v>0</v>
      </c>
      <c r="P835">
        <v>55476.304156999999</v>
      </c>
      <c r="Q835">
        <v>77.0504224402777</v>
      </c>
      <c r="R835">
        <v>63.946339999999999</v>
      </c>
      <c r="S835">
        <v>89.352189999999993</v>
      </c>
      <c r="T835" s="77" t="s">
        <v>46</v>
      </c>
      <c r="U835" s="76"/>
    </row>
    <row r="836" spans="2:21">
      <c r="B836" s="75">
        <v>45931</v>
      </c>
      <c r="C836" t="s">
        <v>24</v>
      </c>
      <c r="D836">
        <v>0</v>
      </c>
      <c r="E836">
        <v>0</v>
      </c>
      <c r="F836">
        <v>0</v>
      </c>
      <c r="G836">
        <v>0</v>
      </c>
      <c r="H836">
        <v>833542.83245999995</v>
      </c>
      <c r="I836">
        <v>1120.3532694354799</v>
      </c>
      <c r="J836">
        <v>1020.0293</v>
      </c>
      <c r="K836">
        <v>1170</v>
      </c>
      <c r="L836">
        <v>11475.3444667</v>
      </c>
      <c r="M836">
        <v>15.4238500896505</v>
      </c>
      <c r="N836">
        <v>0</v>
      </c>
      <c r="O836">
        <v>275.3854</v>
      </c>
      <c r="P836">
        <v>126867.622286</v>
      </c>
      <c r="Q836">
        <v>170.52099769623601</v>
      </c>
      <c r="R836">
        <v>121.23576</v>
      </c>
      <c r="S836">
        <v>230.02376000000001</v>
      </c>
      <c r="T836" s="77" t="s">
        <v>46</v>
      </c>
      <c r="U836" s="76"/>
    </row>
    <row r="837" spans="2:21">
      <c r="B837" s="75">
        <v>45931</v>
      </c>
      <c r="C837" t="s">
        <v>23</v>
      </c>
      <c r="D837">
        <v>56224.155255999998</v>
      </c>
      <c r="E837">
        <v>75.570101150537596</v>
      </c>
      <c r="F837">
        <v>62.875027000000003</v>
      </c>
      <c r="G837">
        <v>88.333060000000003</v>
      </c>
      <c r="H837">
        <v>781960.56723000004</v>
      </c>
      <c r="I837">
        <v>1051.0222677822501</v>
      </c>
      <c r="J837">
        <v>1000.2446</v>
      </c>
      <c r="K837">
        <v>1225</v>
      </c>
      <c r="L837">
        <v>0</v>
      </c>
      <c r="M837">
        <v>0</v>
      </c>
      <c r="N837">
        <v>0</v>
      </c>
      <c r="O837">
        <v>0</v>
      </c>
      <c r="P837">
        <v>56872.357034000001</v>
      </c>
      <c r="Q837">
        <v>76.441340099462295</v>
      </c>
      <c r="R837">
        <v>64.793379999999999</v>
      </c>
      <c r="S837">
        <v>88.705830000000006</v>
      </c>
      <c r="T837" s="77" t="s">
        <v>46</v>
      </c>
      <c r="U837" s="76"/>
    </row>
    <row r="838" spans="2:21">
      <c r="B838" s="75">
        <v>45962</v>
      </c>
      <c r="C838" t="s">
        <v>24</v>
      </c>
      <c r="D838">
        <v>0</v>
      </c>
      <c r="E838">
        <v>0</v>
      </c>
      <c r="F838">
        <v>0</v>
      </c>
      <c r="G838">
        <v>0</v>
      </c>
      <c r="H838">
        <v>797212.62431999994</v>
      </c>
      <c r="I838">
        <v>1107.2397559999999</v>
      </c>
      <c r="J838">
        <v>1020.02124</v>
      </c>
      <c r="K838">
        <v>1170</v>
      </c>
      <c r="L838">
        <v>69113.487183039993</v>
      </c>
      <c r="M838">
        <v>95.990954420888798</v>
      </c>
      <c r="N838">
        <v>0</v>
      </c>
      <c r="O838">
        <v>357.49515000000002</v>
      </c>
      <c r="P838">
        <v>119669.29617</v>
      </c>
      <c r="Q838">
        <v>166.207355791666</v>
      </c>
      <c r="R838">
        <v>129.25156999999999</v>
      </c>
      <c r="S838">
        <v>204.55362</v>
      </c>
      <c r="T838" s="77" t="s">
        <v>46</v>
      </c>
      <c r="U838" s="76"/>
    </row>
    <row r="839" spans="2:21">
      <c r="B839" s="75">
        <v>45962</v>
      </c>
      <c r="C839" t="s">
        <v>23</v>
      </c>
      <c r="D839">
        <v>57814.908366000003</v>
      </c>
      <c r="E839">
        <v>80.298483841666595</v>
      </c>
      <c r="F839">
        <v>68.207239999999999</v>
      </c>
      <c r="G839">
        <v>92.082520000000002</v>
      </c>
      <c r="H839">
        <v>757660.24546999997</v>
      </c>
      <c r="I839">
        <v>1052.30589648611</v>
      </c>
      <c r="J839">
        <v>1000.0998499999999</v>
      </c>
      <c r="K839">
        <v>1225</v>
      </c>
      <c r="L839">
        <v>0</v>
      </c>
      <c r="M839">
        <v>0</v>
      </c>
      <c r="N839">
        <v>0</v>
      </c>
      <c r="O839">
        <v>0</v>
      </c>
      <c r="P839">
        <v>56716.261145999997</v>
      </c>
      <c r="Q839">
        <v>78.772584925000004</v>
      </c>
      <c r="R839">
        <v>68.244579999999999</v>
      </c>
      <c r="S839">
        <v>91.384039999999999</v>
      </c>
      <c r="T839" s="77" t="s">
        <v>46</v>
      </c>
      <c r="U839" s="76"/>
    </row>
    <row r="840" spans="2:21">
      <c r="B840" s="75">
        <v>45992</v>
      </c>
      <c r="C840" t="s">
        <v>24</v>
      </c>
      <c r="D840">
        <v>0</v>
      </c>
      <c r="E840">
        <v>0</v>
      </c>
      <c r="F840">
        <v>0</v>
      </c>
      <c r="G840">
        <v>0</v>
      </c>
      <c r="H840">
        <v>820878.21574999997</v>
      </c>
      <c r="I840">
        <v>1103.3309351478399</v>
      </c>
      <c r="J840">
        <v>1020.0488</v>
      </c>
      <c r="K840">
        <v>1170</v>
      </c>
      <c r="L840">
        <v>14059.078369999999</v>
      </c>
      <c r="M840">
        <v>18.896610712365501</v>
      </c>
      <c r="N840">
        <v>0</v>
      </c>
      <c r="O840">
        <v>320.83273000000003</v>
      </c>
      <c r="P840">
        <v>136747.12909999999</v>
      </c>
      <c r="Q840">
        <v>183.79990470430101</v>
      </c>
      <c r="R840">
        <v>146.50747999999999</v>
      </c>
      <c r="S840">
        <v>221.12234000000001</v>
      </c>
      <c r="T840" s="77" t="s">
        <v>46</v>
      </c>
      <c r="U840" s="76"/>
    </row>
    <row r="841" spans="2:21">
      <c r="B841" s="75">
        <v>45992</v>
      </c>
      <c r="C841" t="s">
        <v>23</v>
      </c>
      <c r="D841">
        <v>63649.050344000003</v>
      </c>
      <c r="E841">
        <v>85.549798849462306</v>
      </c>
      <c r="F841">
        <v>73.719549999999998</v>
      </c>
      <c r="G841">
        <v>96.130489999999995</v>
      </c>
      <c r="H841">
        <v>785257.49832000001</v>
      </c>
      <c r="I841">
        <v>1055.4536267741901</v>
      </c>
      <c r="J841">
        <v>1000.2682</v>
      </c>
      <c r="K841">
        <v>1225</v>
      </c>
      <c r="L841">
        <v>0</v>
      </c>
      <c r="M841">
        <v>0</v>
      </c>
      <c r="N841">
        <v>0</v>
      </c>
      <c r="O841">
        <v>0</v>
      </c>
      <c r="P841">
        <v>62531.975106999998</v>
      </c>
      <c r="Q841">
        <v>84.048353638440801</v>
      </c>
      <c r="R841">
        <v>73.719549999999998</v>
      </c>
      <c r="S841">
        <v>95.785965000000004</v>
      </c>
      <c r="T841" s="77" t="s">
        <v>46</v>
      </c>
      <c r="U841" s="76"/>
    </row>
    <row r="842" spans="2:21">
      <c r="B842" s="75">
        <v>46023</v>
      </c>
      <c r="C842" t="s">
        <v>24</v>
      </c>
      <c r="D842">
        <v>0</v>
      </c>
      <c r="E842">
        <v>0</v>
      </c>
      <c r="F842">
        <v>0</v>
      </c>
      <c r="G842">
        <v>0</v>
      </c>
      <c r="H842">
        <v>821606.4007</v>
      </c>
      <c r="I842">
        <v>1104.30967836021</v>
      </c>
      <c r="J842">
        <v>1020.193</v>
      </c>
      <c r="K842">
        <v>1170</v>
      </c>
      <c r="L842">
        <v>5240.1918409999998</v>
      </c>
      <c r="M842">
        <v>7.0432686034946199</v>
      </c>
      <c r="N842">
        <v>0</v>
      </c>
      <c r="O842">
        <v>160.44199</v>
      </c>
      <c r="P842">
        <v>138391.29001999999</v>
      </c>
      <c r="Q842">
        <v>186.00979841397799</v>
      </c>
      <c r="R842">
        <v>150.81836999999999</v>
      </c>
      <c r="S842">
        <v>219.07839999999999</v>
      </c>
      <c r="T842" s="77" t="s">
        <v>46</v>
      </c>
      <c r="U842" s="76"/>
    </row>
    <row r="843" spans="2:21">
      <c r="B843" s="75">
        <v>46023</v>
      </c>
      <c r="C843" t="s">
        <v>23</v>
      </c>
      <c r="D843">
        <v>58859.390866000002</v>
      </c>
      <c r="E843">
        <v>79.112084497311798</v>
      </c>
      <c r="F843">
        <v>42.661053000000003</v>
      </c>
      <c r="G843">
        <v>101.82787999999999</v>
      </c>
      <c r="H843">
        <v>793823.25361999997</v>
      </c>
      <c r="I843">
        <v>1066.96673873655</v>
      </c>
      <c r="J843">
        <v>1000.25024</v>
      </c>
      <c r="K843">
        <v>1225</v>
      </c>
      <c r="L843">
        <v>0</v>
      </c>
      <c r="M843">
        <v>0</v>
      </c>
      <c r="N843">
        <v>0</v>
      </c>
      <c r="O843">
        <v>0</v>
      </c>
      <c r="P843">
        <v>62907.503644999997</v>
      </c>
      <c r="Q843">
        <v>84.553096297042998</v>
      </c>
      <c r="R843">
        <v>70.716200000000001</v>
      </c>
      <c r="S843">
        <v>99.362409999999997</v>
      </c>
      <c r="T843" s="77" t="s">
        <v>46</v>
      </c>
      <c r="U843" s="76"/>
    </row>
    <row r="844" spans="2:21">
      <c r="B844" s="75">
        <v>46054</v>
      </c>
      <c r="C844" t="s">
        <v>24</v>
      </c>
      <c r="D844">
        <v>0</v>
      </c>
      <c r="E844">
        <v>0</v>
      </c>
      <c r="F844">
        <v>0</v>
      </c>
      <c r="G844">
        <v>0</v>
      </c>
      <c r="H844">
        <v>746413.50291000004</v>
      </c>
      <c r="I844">
        <v>1110.7343793303501</v>
      </c>
      <c r="J844">
        <v>1020.1819</v>
      </c>
      <c r="K844">
        <v>1170</v>
      </c>
      <c r="L844">
        <v>1614.410574</v>
      </c>
      <c r="M844">
        <v>2.4023966875</v>
      </c>
      <c r="N844">
        <v>0</v>
      </c>
      <c r="O844">
        <v>122.92178</v>
      </c>
      <c r="P844">
        <v>124524.78705</v>
      </c>
      <c r="Q844">
        <v>185.30474263392799</v>
      </c>
      <c r="R844">
        <v>149.71728999999999</v>
      </c>
      <c r="S844">
        <v>234.28245999999999</v>
      </c>
      <c r="T844" s="77" t="s">
        <v>46</v>
      </c>
      <c r="U844" s="76"/>
    </row>
    <row r="845" spans="2:21">
      <c r="B845" s="75">
        <v>46054</v>
      </c>
      <c r="C845" t="s">
        <v>23</v>
      </c>
      <c r="D845">
        <v>50970.695207999997</v>
      </c>
      <c r="E845">
        <v>75.849248821428503</v>
      </c>
      <c r="F845">
        <v>37.521296999999997</v>
      </c>
      <c r="G845">
        <v>97.051599999999993</v>
      </c>
      <c r="H845">
        <v>712029.77376999997</v>
      </c>
      <c r="I845">
        <v>1059.5681157291599</v>
      </c>
      <c r="J845">
        <v>1000.718</v>
      </c>
      <c r="K845">
        <v>1225</v>
      </c>
      <c r="L845">
        <v>0</v>
      </c>
      <c r="M845">
        <v>0</v>
      </c>
      <c r="N845">
        <v>0</v>
      </c>
      <c r="O845">
        <v>0</v>
      </c>
      <c r="P845">
        <v>56039.897283999999</v>
      </c>
      <c r="Q845">
        <v>83.392704291666604</v>
      </c>
      <c r="R845">
        <v>72.249534999999995</v>
      </c>
      <c r="S845">
        <v>96.402889999999999</v>
      </c>
      <c r="T845" s="77" t="s">
        <v>46</v>
      </c>
      <c r="U845" s="76"/>
    </row>
    <row r="846" spans="2:21">
      <c r="B846" s="75">
        <v>46082</v>
      </c>
      <c r="C846" t="s">
        <v>24</v>
      </c>
      <c r="D846">
        <v>0</v>
      </c>
      <c r="E846">
        <v>0</v>
      </c>
      <c r="F846">
        <v>0</v>
      </c>
      <c r="G846">
        <v>0</v>
      </c>
      <c r="H846">
        <v>830358.23977999995</v>
      </c>
      <c r="I846">
        <v>1116.0729029301001</v>
      </c>
      <c r="J846">
        <v>1020.0204</v>
      </c>
      <c r="K846">
        <v>1170</v>
      </c>
      <c r="L846">
        <v>28164.5589655</v>
      </c>
      <c r="M846">
        <v>37.855590007392401</v>
      </c>
      <c r="N846">
        <v>0</v>
      </c>
      <c r="O846">
        <v>345.88702000000001</v>
      </c>
      <c r="P846">
        <v>127563.62153600001</v>
      </c>
      <c r="Q846">
        <v>171.45648055913901</v>
      </c>
      <c r="R846">
        <v>125.00422</v>
      </c>
      <c r="S846">
        <v>234.79590999999999</v>
      </c>
      <c r="T846" s="77" t="s">
        <v>46</v>
      </c>
      <c r="U846" s="76"/>
    </row>
    <row r="847" spans="2:21">
      <c r="B847" s="75">
        <v>46082</v>
      </c>
      <c r="C847" t="s">
        <v>23</v>
      </c>
      <c r="D847">
        <v>53164.831309000001</v>
      </c>
      <c r="E847">
        <v>71.458106598118206</v>
      </c>
      <c r="F847">
        <v>49.855347000000002</v>
      </c>
      <c r="G847">
        <v>92.310683999999995</v>
      </c>
      <c r="H847">
        <v>786584.63474000001</v>
      </c>
      <c r="I847">
        <v>1057.2374122849401</v>
      </c>
      <c r="J847">
        <v>1000.33984</v>
      </c>
      <c r="K847">
        <v>1225</v>
      </c>
      <c r="L847">
        <v>1295.3959895</v>
      </c>
      <c r="M847">
        <v>1.74112364180107</v>
      </c>
      <c r="N847">
        <v>0</v>
      </c>
      <c r="O847">
        <v>165.99252000000001</v>
      </c>
      <c r="P847">
        <v>53157.734397</v>
      </c>
      <c r="Q847">
        <v>71.448567737903204</v>
      </c>
      <c r="R847">
        <v>51.239581999999999</v>
      </c>
      <c r="S847">
        <v>93.955399999999997</v>
      </c>
      <c r="T847" s="77" t="s">
        <v>46</v>
      </c>
      <c r="U847" s="76"/>
    </row>
    <row r="848" spans="2:21">
      <c r="B848" s="75">
        <v>46113</v>
      </c>
      <c r="C848" t="s">
        <v>24</v>
      </c>
      <c r="D848">
        <v>0</v>
      </c>
      <c r="E848">
        <v>0</v>
      </c>
      <c r="F848">
        <v>0</v>
      </c>
      <c r="G848">
        <v>0</v>
      </c>
      <c r="H848">
        <v>799520.88668999996</v>
      </c>
      <c r="I848">
        <v>1110.44567595833</v>
      </c>
      <c r="J848">
        <v>1020.00354</v>
      </c>
      <c r="K848">
        <v>1170</v>
      </c>
      <c r="L848">
        <v>45902.039849579996</v>
      </c>
      <c r="M848">
        <v>63.752833124416597</v>
      </c>
      <c r="N848">
        <v>0</v>
      </c>
      <c r="O848">
        <v>398.20587</v>
      </c>
      <c r="P848">
        <v>120128.80979</v>
      </c>
      <c r="Q848">
        <v>166.84556915277699</v>
      </c>
      <c r="R848">
        <v>120.25906999999999</v>
      </c>
      <c r="S848">
        <v>210.06649999999999</v>
      </c>
      <c r="T848" s="77" t="s">
        <v>46</v>
      </c>
      <c r="U848" s="76"/>
    </row>
    <row r="849" spans="2:21">
      <c r="B849" s="75">
        <v>46113</v>
      </c>
      <c r="C849" t="s">
        <v>23</v>
      </c>
      <c r="D849">
        <v>49595.541348999999</v>
      </c>
      <c r="E849">
        <v>68.882696318055494</v>
      </c>
      <c r="F849">
        <v>47.956977999999999</v>
      </c>
      <c r="G849">
        <v>88.434030000000007</v>
      </c>
      <c r="H849">
        <v>755800.18952999997</v>
      </c>
      <c r="I849">
        <v>1049.7224854583301</v>
      </c>
      <c r="J849">
        <v>1000.0193</v>
      </c>
      <c r="K849">
        <v>1225</v>
      </c>
      <c r="L849">
        <v>106.411556</v>
      </c>
      <c r="M849">
        <v>0.147793827777777</v>
      </c>
      <c r="N849">
        <v>0</v>
      </c>
      <c r="O849">
        <v>42.003279999999997</v>
      </c>
      <c r="P849">
        <v>49902.459815000002</v>
      </c>
      <c r="Q849">
        <v>69.308971965277706</v>
      </c>
      <c r="R849">
        <v>49.29945</v>
      </c>
      <c r="S849">
        <v>90.172319999999999</v>
      </c>
      <c r="T849" s="77" t="s">
        <v>46</v>
      </c>
      <c r="U849" s="76"/>
    </row>
    <row r="850" spans="2:21">
      <c r="B850" s="75">
        <v>46143</v>
      </c>
      <c r="C850" t="s">
        <v>24</v>
      </c>
      <c r="D850">
        <v>0</v>
      </c>
      <c r="E850">
        <v>0</v>
      </c>
      <c r="F850">
        <v>0</v>
      </c>
      <c r="G850">
        <v>0</v>
      </c>
      <c r="H850">
        <v>825652.59701999999</v>
      </c>
      <c r="I850">
        <v>1109.7481142741899</v>
      </c>
      <c r="J850">
        <v>1020.00183</v>
      </c>
      <c r="K850">
        <v>1170</v>
      </c>
      <c r="L850">
        <v>17382.8366437</v>
      </c>
      <c r="M850">
        <v>23.364027746908601</v>
      </c>
      <c r="N850">
        <v>0</v>
      </c>
      <c r="O850">
        <v>317.03629999999998</v>
      </c>
      <c r="P850">
        <v>129888.47211</v>
      </c>
      <c r="Q850">
        <v>174.58127971774101</v>
      </c>
      <c r="R850">
        <v>123.2912</v>
      </c>
      <c r="S850">
        <v>226.42757</v>
      </c>
      <c r="T850" s="77" t="s">
        <v>46</v>
      </c>
      <c r="U850" s="76"/>
    </row>
    <row r="851" spans="2:21">
      <c r="B851" s="75">
        <v>46143</v>
      </c>
      <c r="C851" t="s">
        <v>23</v>
      </c>
      <c r="D851">
        <v>45387.760496000003</v>
      </c>
      <c r="E851">
        <v>61.005054430107499</v>
      </c>
      <c r="F851">
        <v>46.247055000000003</v>
      </c>
      <c r="G851">
        <v>73.842606000000004</v>
      </c>
      <c r="H851">
        <v>775089.65694999998</v>
      </c>
      <c r="I851">
        <v>1041.7871733198899</v>
      </c>
      <c r="J851">
        <v>1000.0414</v>
      </c>
      <c r="K851">
        <v>1204.596</v>
      </c>
      <c r="L851">
        <v>50.787093400000003</v>
      </c>
      <c r="M851">
        <v>6.8262222311827894E-2</v>
      </c>
      <c r="N851">
        <v>0</v>
      </c>
      <c r="O851">
        <v>20.948734000000002</v>
      </c>
      <c r="P851">
        <v>46197.030691</v>
      </c>
      <c r="Q851">
        <v>62.092783186827901</v>
      </c>
      <c r="R851">
        <v>49.859515999999999</v>
      </c>
      <c r="S851">
        <v>74.907449999999997</v>
      </c>
      <c r="T851" s="77" t="s">
        <v>46</v>
      </c>
      <c r="U851" s="76"/>
    </row>
    <row r="852" spans="2:21">
      <c r="B852" s="75">
        <v>46174</v>
      </c>
      <c r="C852" t="s">
        <v>24</v>
      </c>
      <c r="D852">
        <v>0</v>
      </c>
      <c r="E852">
        <v>0</v>
      </c>
      <c r="F852">
        <v>0</v>
      </c>
      <c r="G852">
        <v>0</v>
      </c>
      <c r="H852">
        <v>796198.09767000005</v>
      </c>
      <c r="I852">
        <v>1105.8306912083301</v>
      </c>
      <c r="J852">
        <v>1020.1459</v>
      </c>
      <c r="K852">
        <v>1170</v>
      </c>
      <c r="L852">
        <v>37249.961423300003</v>
      </c>
      <c r="M852">
        <v>51.736057532361102</v>
      </c>
      <c r="N852">
        <v>0</v>
      </c>
      <c r="O852">
        <v>369.04381999999998</v>
      </c>
      <c r="P852">
        <v>133516.30368000001</v>
      </c>
      <c r="Q852">
        <v>185.43931066666599</v>
      </c>
      <c r="R852">
        <v>129.24876</v>
      </c>
      <c r="S852">
        <v>243.68134000000001</v>
      </c>
      <c r="T852" s="77" t="s">
        <v>46</v>
      </c>
      <c r="U852" s="76"/>
    </row>
    <row r="853" spans="2:21">
      <c r="B853" s="75">
        <v>46174</v>
      </c>
      <c r="C853" t="s">
        <v>23</v>
      </c>
      <c r="D853">
        <v>42429.2188455</v>
      </c>
      <c r="E853">
        <v>58.929470618750003</v>
      </c>
      <c r="F853">
        <v>15.8028145</v>
      </c>
      <c r="G853">
        <v>85.536420000000007</v>
      </c>
      <c r="H853">
        <v>749321.87023999996</v>
      </c>
      <c r="I853">
        <v>1040.7248197777701</v>
      </c>
      <c r="J853">
        <v>1000.10565</v>
      </c>
      <c r="K853">
        <v>1143.5630000000001</v>
      </c>
      <c r="L853">
        <v>0</v>
      </c>
      <c r="M853">
        <v>0</v>
      </c>
      <c r="N853">
        <v>0</v>
      </c>
      <c r="O853">
        <v>0</v>
      </c>
      <c r="P853">
        <v>50120.949431000001</v>
      </c>
      <c r="Q853">
        <v>69.612429765277696</v>
      </c>
      <c r="R853">
        <v>49.97193</v>
      </c>
      <c r="S853">
        <v>87.918610000000001</v>
      </c>
      <c r="T853" s="77" t="s">
        <v>46</v>
      </c>
      <c r="U853" s="76"/>
    </row>
    <row r="854" spans="2:21">
      <c r="B854" s="75">
        <v>46204</v>
      </c>
      <c r="C854" t="s">
        <v>24</v>
      </c>
      <c r="D854">
        <v>0</v>
      </c>
      <c r="E854">
        <v>0</v>
      </c>
      <c r="F854">
        <v>0</v>
      </c>
      <c r="G854">
        <v>0</v>
      </c>
      <c r="H854">
        <v>821117.80356000003</v>
      </c>
      <c r="I854">
        <v>1103.6529617741901</v>
      </c>
      <c r="J854">
        <v>1020.05054</v>
      </c>
      <c r="K854">
        <v>1170</v>
      </c>
      <c r="L854">
        <v>2634.0157393999998</v>
      </c>
      <c r="M854">
        <v>3.5403437357526801</v>
      </c>
      <c r="N854">
        <v>0</v>
      </c>
      <c r="O854">
        <v>97.436340000000001</v>
      </c>
      <c r="P854">
        <v>149362.40633</v>
      </c>
      <c r="Q854">
        <v>200.755922486559</v>
      </c>
      <c r="R854">
        <v>143.43567999999999</v>
      </c>
      <c r="S854">
        <v>259.27395999999999</v>
      </c>
      <c r="T854" s="77" t="s">
        <v>46</v>
      </c>
      <c r="U854" s="76"/>
    </row>
    <row r="855" spans="2:21">
      <c r="B855" s="75">
        <v>46204</v>
      </c>
      <c r="C855" t="s">
        <v>23</v>
      </c>
      <c r="D855">
        <v>49320.912100000001</v>
      </c>
      <c r="E855">
        <v>66.291548521505305</v>
      </c>
      <c r="F855">
        <v>27.371067</v>
      </c>
      <c r="G855">
        <v>89.95196</v>
      </c>
      <c r="H855">
        <v>778105.17741999996</v>
      </c>
      <c r="I855">
        <v>1045.84029223118</v>
      </c>
      <c r="J855">
        <v>1000.0946</v>
      </c>
      <c r="K855">
        <v>1175.4413999999999</v>
      </c>
      <c r="L855">
        <v>0</v>
      </c>
      <c r="M855">
        <v>0</v>
      </c>
      <c r="N855">
        <v>0</v>
      </c>
      <c r="O855">
        <v>0</v>
      </c>
      <c r="P855">
        <v>57164.317057</v>
      </c>
      <c r="Q855">
        <v>76.833759485214998</v>
      </c>
      <c r="R855">
        <v>56.856518000000001</v>
      </c>
      <c r="S855">
        <v>91.900959999999998</v>
      </c>
      <c r="T855" s="77" t="s">
        <v>46</v>
      </c>
      <c r="U855" s="76"/>
    </row>
    <row r="856" spans="2:21">
      <c r="B856" s="75">
        <v>46235</v>
      </c>
      <c r="C856" t="s">
        <v>24</v>
      </c>
      <c r="D856">
        <v>0</v>
      </c>
      <c r="E856">
        <v>0</v>
      </c>
      <c r="F856">
        <v>0</v>
      </c>
      <c r="G856">
        <v>0</v>
      </c>
      <c r="H856">
        <v>825151.75055</v>
      </c>
      <c r="I856">
        <v>1109.0749335349401</v>
      </c>
      <c r="J856">
        <v>1020.7324</v>
      </c>
      <c r="K856">
        <v>1170</v>
      </c>
      <c r="L856">
        <v>2394.9705477000002</v>
      </c>
      <c r="M856">
        <v>3.21904643508064</v>
      </c>
      <c r="N856">
        <v>0</v>
      </c>
      <c r="O856">
        <v>180.28867</v>
      </c>
      <c r="P856">
        <v>147399.42812999999</v>
      </c>
      <c r="Q856">
        <v>198.117510927419</v>
      </c>
      <c r="R856">
        <v>136.17087000000001</v>
      </c>
      <c r="S856">
        <v>253.91263000000001</v>
      </c>
      <c r="T856" s="77" t="s">
        <v>46</v>
      </c>
      <c r="U856" s="76"/>
    </row>
    <row r="857" spans="2:21">
      <c r="B857" s="75">
        <v>46235</v>
      </c>
      <c r="C857" t="s">
        <v>23</v>
      </c>
      <c r="D857">
        <v>52136.744710999999</v>
      </c>
      <c r="E857">
        <v>70.0762697728494</v>
      </c>
      <c r="F857">
        <v>33.817520000000002</v>
      </c>
      <c r="G857">
        <v>89.725364999999996</v>
      </c>
      <c r="H857">
        <v>783247.88708000001</v>
      </c>
      <c r="I857">
        <v>1052.75253639784</v>
      </c>
      <c r="J857">
        <v>1000.2499</v>
      </c>
      <c r="K857">
        <v>1184.8761999999999</v>
      </c>
      <c r="L857">
        <v>0</v>
      </c>
      <c r="M857">
        <v>0</v>
      </c>
      <c r="N857">
        <v>0</v>
      </c>
      <c r="O857">
        <v>0</v>
      </c>
      <c r="P857">
        <v>59236.161838</v>
      </c>
      <c r="Q857">
        <v>79.618497094085996</v>
      </c>
      <c r="R857">
        <v>66.728133999999997</v>
      </c>
      <c r="S857">
        <v>94.001739999999998</v>
      </c>
      <c r="T857" s="77" t="s">
        <v>46</v>
      </c>
      <c r="U857" s="76"/>
    </row>
    <row r="858" spans="2:21">
      <c r="B858" s="75">
        <v>46266</v>
      </c>
      <c r="C858" t="s">
        <v>24</v>
      </c>
      <c r="D858">
        <v>0</v>
      </c>
      <c r="E858">
        <v>0</v>
      </c>
      <c r="F858">
        <v>0</v>
      </c>
      <c r="G858">
        <v>0</v>
      </c>
      <c r="H858">
        <v>802613.87471999996</v>
      </c>
      <c r="I858">
        <v>1114.74149266666</v>
      </c>
      <c r="J858">
        <v>1020.0425</v>
      </c>
      <c r="K858">
        <v>1170</v>
      </c>
      <c r="L858">
        <v>7067.5849705000001</v>
      </c>
      <c r="M858">
        <v>9.8160902368055503</v>
      </c>
      <c r="N858">
        <v>0</v>
      </c>
      <c r="O858">
        <v>196.58347000000001</v>
      </c>
      <c r="P858">
        <v>129895.20307</v>
      </c>
      <c r="Q858">
        <v>180.410004263888</v>
      </c>
      <c r="R858">
        <v>125.62298</v>
      </c>
      <c r="S858">
        <v>238.70959999999999</v>
      </c>
      <c r="T858" s="77" t="s">
        <v>46</v>
      </c>
      <c r="U858" s="76"/>
    </row>
    <row r="859" spans="2:21">
      <c r="B859" s="75">
        <v>46266</v>
      </c>
      <c r="C859" t="s">
        <v>23</v>
      </c>
      <c r="D859">
        <v>55022.686694999997</v>
      </c>
      <c r="E859">
        <v>76.420398187499998</v>
      </c>
      <c r="F859">
        <v>62.663975000000001</v>
      </c>
      <c r="G859">
        <v>88.514754999999994</v>
      </c>
      <c r="H859">
        <v>754677.13995999994</v>
      </c>
      <c r="I859">
        <v>1048.16269438888</v>
      </c>
      <c r="J859">
        <v>1000.1759</v>
      </c>
      <c r="K859">
        <v>1195.7842000000001</v>
      </c>
      <c r="L859">
        <v>0</v>
      </c>
      <c r="M859">
        <v>0</v>
      </c>
      <c r="N859">
        <v>0</v>
      </c>
      <c r="O859">
        <v>0</v>
      </c>
      <c r="P859">
        <v>55539.072937999998</v>
      </c>
      <c r="Q859">
        <v>77.137601302777696</v>
      </c>
      <c r="R859">
        <v>64.313866000000004</v>
      </c>
      <c r="S859">
        <v>90.050094999999999</v>
      </c>
      <c r="T859" s="77" t="s">
        <v>46</v>
      </c>
      <c r="U859" s="76"/>
    </row>
    <row r="860" spans="2:21">
      <c r="B860" s="75">
        <v>46296</v>
      </c>
      <c r="C860" t="s">
        <v>24</v>
      </c>
      <c r="D860">
        <v>0</v>
      </c>
      <c r="E860">
        <v>0</v>
      </c>
      <c r="F860">
        <v>0</v>
      </c>
      <c r="G860">
        <v>0</v>
      </c>
      <c r="H860">
        <v>832962.97037999996</v>
      </c>
      <c r="I860">
        <v>1119.5738849193499</v>
      </c>
      <c r="J860">
        <v>1020.21326</v>
      </c>
      <c r="K860">
        <v>1170</v>
      </c>
      <c r="L860">
        <v>13218.05597112</v>
      </c>
      <c r="M860">
        <v>17.766204262258</v>
      </c>
      <c r="N860">
        <v>0</v>
      </c>
      <c r="O860">
        <v>276.30344000000002</v>
      </c>
      <c r="P860">
        <v>126866.514582</v>
      </c>
      <c r="Q860">
        <v>170.51950884677399</v>
      </c>
      <c r="R860">
        <v>124.128235</v>
      </c>
      <c r="S860">
        <v>226.17868000000001</v>
      </c>
      <c r="T860" s="77" t="s">
        <v>46</v>
      </c>
      <c r="U860" s="76"/>
    </row>
    <row r="861" spans="2:21">
      <c r="B861" s="75">
        <v>46296</v>
      </c>
      <c r="C861" t="s">
        <v>23</v>
      </c>
      <c r="D861">
        <v>56262.656219999997</v>
      </c>
      <c r="E861">
        <v>75.621849758064499</v>
      </c>
      <c r="F861">
        <v>63.227542999999997</v>
      </c>
      <c r="G861">
        <v>88.473884999999996</v>
      </c>
      <c r="H861">
        <v>781362.57421999995</v>
      </c>
      <c r="I861">
        <v>1050.21851373655</v>
      </c>
      <c r="J861">
        <v>1000.02246</v>
      </c>
      <c r="K861">
        <v>1216.0903000000001</v>
      </c>
      <c r="L861">
        <v>0</v>
      </c>
      <c r="M861">
        <v>0</v>
      </c>
      <c r="N861">
        <v>0</v>
      </c>
      <c r="O861">
        <v>0</v>
      </c>
      <c r="P861">
        <v>56892.046001000002</v>
      </c>
      <c r="Q861">
        <v>76.467803764784904</v>
      </c>
      <c r="R861">
        <v>64.993769999999998</v>
      </c>
      <c r="S861">
        <v>88.473884999999996</v>
      </c>
      <c r="T861" s="77" t="s">
        <v>46</v>
      </c>
      <c r="U861" s="76"/>
    </row>
    <row r="862" spans="2:21">
      <c r="B862" s="75">
        <v>46327</v>
      </c>
      <c r="C862" t="s">
        <v>24</v>
      </c>
      <c r="D862">
        <v>0</v>
      </c>
      <c r="E862">
        <v>0</v>
      </c>
      <c r="F862">
        <v>0</v>
      </c>
      <c r="G862">
        <v>0</v>
      </c>
      <c r="H862">
        <v>797349.00811000005</v>
      </c>
      <c r="I862">
        <v>1107.4291779305499</v>
      </c>
      <c r="J862">
        <v>1020.19446</v>
      </c>
      <c r="K862">
        <v>1170</v>
      </c>
      <c r="L862">
        <v>72004.555066899993</v>
      </c>
      <c r="M862">
        <v>100.006326481805</v>
      </c>
      <c r="N862">
        <v>0</v>
      </c>
      <c r="O862">
        <v>358.5394</v>
      </c>
      <c r="P862">
        <v>119938.21088</v>
      </c>
      <c r="Q862">
        <v>166.580848444444</v>
      </c>
      <c r="R862">
        <v>131.26958999999999</v>
      </c>
      <c r="S862">
        <v>201.60332</v>
      </c>
      <c r="T862" s="77" t="s">
        <v>46</v>
      </c>
      <c r="U862" s="76"/>
    </row>
    <row r="863" spans="2:21">
      <c r="B863" s="75">
        <v>46327</v>
      </c>
      <c r="C863" t="s">
        <v>23</v>
      </c>
      <c r="D863">
        <v>57937.723397000002</v>
      </c>
      <c r="E863">
        <v>80.469060273611106</v>
      </c>
      <c r="F863">
        <v>68.265000000000001</v>
      </c>
      <c r="G863">
        <v>91.725914000000003</v>
      </c>
      <c r="H863">
        <v>758583.60453999997</v>
      </c>
      <c r="I863">
        <v>1053.5883396388799</v>
      </c>
      <c r="J863">
        <v>1000.44727</v>
      </c>
      <c r="K863">
        <v>1225</v>
      </c>
      <c r="L863">
        <v>0</v>
      </c>
      <c r="M863">
        <v>0</v>
      </c>
      <c r="N863">
        <v>0</v>
      </c>
      <c r="O863">
        <v>0</v>
      </c>
      <c r="P863">
        <v>56766.297021999999</v>
      </c>
      <c r="Q863">
        <v>78.842079197222205</v>
      </c>
      <c r="R863">
        <v>68.265000000000001</v>
      </c>
      <c r="S863">
        <v>91.216139999999996</v>
      </c>
      <c r="T863" s="77" t="s">
        <v>46</v>
      </c>
      <c r="U863" s="76"/>
    </row>
    <row r="864" spans="2:21">
      <c r="B864" s="75">
        <v>46357</v>
      </c>
      <c r="C864" t="s">
        <v>24</v>
      </c>
      <c r="D864">
        <v>0</v>
      </c>
      <c r="E864">
        <v>0</v>
      </c>
      <c r="F864">
        <v>0</v>
      </c>
      <c r="G864">
        <v>0</v>
      </c>
      <c r="H864">
        <v>821617.76072000002</v>
      </c>
      <c r="I864">
        <v>1104.3249472043001</v>
      </c>
      <c r="J864">
        <v>1020.0564000000001</v>
      </c>
      <c r="K864">
        <v>1170</v>
      </c>
      <c r="L864">
        <v>14534.475146000001</v>
      </c>
      <c r="M864">
        <v>19.5355848736559</v>
      </c>
      <c r="N864">
        <v>0</v>
      </c>
      <c r="O864">
        <v>320.9468</v>
      </c>
      <c r="P864">
        <v>136960.52606999999</v>
      </c>
      <c r="Q864">
        <v>184.08672858870901</v>
      </c>
      <c r="R864">
        <v>145.14590000000001</v>
      </c>
      <c r="S864">
        <v>219.66296</v>
      </c>
      <c r="T864" s="77" t="s">
        <v>46</v>
      </c>
      <c r="U864" s="76"/>
    </row>
    <row r="865" spans="2:21">
      <c r="B865" s="75">
        <v>46357</v>
      </c>
      <c r="C865" t="s">
        <v>23</v>
      </c>
      <c r="D865">
        <v>57833.748231999998</v>
      </c>
      <c r="E865">
        <v>77.733532569892404</v>
      </c>
      <c r="F865">
        <v>40.614967</v>
      </c>
      <c r="G865">
        <v>96.187820000000002</v>
      </c>
      <c r="H865">
        <v>784896.34701999999</v>
      </c>
      <c r="I865">
        <v>1054.9682083602099</v>
      </c>
      <c r="J865">
        <v>1000.00995</v>
      </c>
      <c r="K865">
        <v>1225</v>
      </c>
      <c r="L865">
        <v>0</v>
      </c>
      <c r="M865">
        <v>0</v>
      </c>
      <c r="N865">
        <v>0</v>
      </c>
      <c r="O865">
        <v>0</v>
      </c>
      <c r="P865">
        <v>62559.527786999999</v>
      </c>
      <c r="Q865">
        <v>84.085386810483797</v>
      </c>
      <c r="R865">
        <v>73.038079999999994</v>
      </c>
      <c r="S865">
        <v>94.658320000000003</v>
      </c>
      <c r="T865" s="77" t="s">
        <v>46</v>
      </c>
      <c r="U865" s="76"/>
    </row>
    <row r="866" spans="2:21">
      <c r="B866" s="75">
        <v>46388</v>
      </c>
      <c r="C866" t="s">
        <v>24</v>
      </c>
      <c r="D866">
        <v>0</v>
      </c>
      <c r="E866">
        <v>0</v>
      </c>
      <c r="F866">
        <v>0</v>
      </c>
      <c r="G866">
        <v>0</v>
      </c>
      <c r="H866">
        <v>821587.68108999997</v>
      </c>
      <c r="I866">
        <v>1104.2845175940799</v>
      </c>
      <c r="J866">
        <v>1020.0276</v>
      </c>
      <c r="K866">
        <v>1170</v>
      </c>
      <c r="L866">
        <v>24070.404348</v>
      </c>
      <c r="M866">
        <v>32.352694016129</v>
      </c>
      <c r="N866">
        <v>0</v>
      </c>
      <c r="O866">
        <v>286.40951999999999</v>
      </c>
      <c r="P866">
        <v>134911.26389</v>
      </c>
      <c r="Q866">
        <v>181.33234393817199</v>
      </c>
      <c r="R866">
        <v>143.91602</v>
      </c>
      <c r="S866">
        <v>214.90406999999999</v>
      </c>
      <c r="T866" s="77" t="s">
        <v>46</v>
      </c>
      <c r="U866" s="76"/>
    </row>
    <row r="867" spans="2:21">
      <c r="B867" s="75">
        <v>46388</v>
      </c>
      <c r="C867" t="s">
        <v>23</v>
      </c>
      <c r="D867">
        <v>59180.696743</v>
      </c>
      <c r="E867">
        <v>79.543947235215001</v>
      </c>
      <c r="F867">
        <v>41.777380000000001</v>
      </c>
      <c r="G867">
        <v>101.06353</v>
      </c>
      <c r="H867">
        <v>793631.71970000002</v>
      </c>
      <c r="I867">
        <v>1066.7093006720399</v>
      </c>
      <c r="J867">
        <v>1000.3541</v>
      </c>
      <c r="K867">
        <v>1225</v>
      </c>
      <c r="L867">
        <v>0</v>
      </c>
      <c r="M867">
        <v>0</v>
      </c>
      <c r="N867">
        <v>0</v>
      </c>
      <c r="O867">
        <v>0</v>
      </c>
      <c r="P867">
        <v>62930.699120999998</v>
      </c>
      <c r="Q867">
        <v>84.584273012096702</v>
      </c>
      <c r="R867">
        <v>71.092545000000001</v>
      </c>
      <c r="S867">
        <v>98.865780000000001</v>
      </c>
      <c r="T867" s="77" t="s">
        <v>46</v>
      </c>
      <c r="U867" s="76"/>
    </row>
    <row r="868" spans="2:21">
      <c r="B868" s="75">
        <v>46419</v>
      </c>
      <c r="C868" t="s">
        <v>24</v>
      </c>
      <c r="D868">
        <v>0</v>
      </c>
      <c r="E868">
        <v>0</v>
      </c>
      <c r="F868">
        <v>0</v>
      </c>
      <c r="G868">
        <v>0</v>
      </c>
      <c r="H868">
        <v>746946.61491</v>
      </c>
      <c r="I868">
        <v>1111.52770075892</v>
      </c>
      <c r="J868">
        <v>1020.0697</v>
      </c>
      <c r="K868">
        <v>1170</v>
      </c>
      <c r="L868">
        <v>2168.4516990000002</v>
      </c>
      <c r="M868">
        <v>3.2268626473214201</v>
      </c>
      <c r="N868">
        <v>0</v>
      </c>
      <c r="O868">
        <v>125.558075</v>
      </c>
      <c r="P868">
        <v>124704.40697</v>
      </c>
      <c r="Q868">
        <v>185.572034181547</v>
      </c>
      <c r="R868">
        <v>148.78792999999999</v>
      </c>
      <c r="S868">
        <v>228.72595000000001</v>
      </c>
      <c r="T868" s="77" t="s">
        <v>46</v>
      </c>
      <c r="U868" s="76"/>
    </row>
    <row r="869" spans="2:21">
      <c r="B869" s="75">
        <v>46419</v>
      </c>
      <c r="C869" t="s">
        <v>23</v>
      </c>
      <c r="D869">
        <v>50988.821236000003</v>
      </c>
      <c r="E869">
        <v>75.876222077380902</v>
      </c>
      <c r="F869">
        <v>38.587516999999998</v>
      </c>
      <c r="G869">
        <v>96.456726000000003</v>
      </c>
      <c r="H869">
        <v>711770.65824999998</v>
      </c>
      <c r="I869">
        <v>1059.18252715773</v>
      </c>
      <c r="J869">
        <v>1000.14343</v>
      </c>
      <c r="K869">
        <v>1225</v>
      </c>
      <c r="L869">
        <v>0</v>
      </c>
      <c r="M869">
        <v>0</v>
      </c>
      <c r="N869">
        <v>0</v>
      </c>
      <c r="O869">
        <v>0</v>
      </c>
      <c r="P869">
        <v>56079.697660999998</v>
      </c>
      <c r="Q869">
        <v>83.451931043154701</v>
      </c>
      <c r="R869">
        <v>72.312129999999996</v>
      </c>
      <c r="S869">
        <v>95.8245</v>
      </c>
      <c r="T869" s="77" t="s">
        <v>46</v>
      </c>
      <c r="U869" s="76"/>
    </row>
    <row r="870" spans="2:21">
      <c r="B870" s="75">
        <v>46447</v>
      </c>
      <c r="C870" t="s">
        <v>24</v>
      </c>
      <c r="D870">
        <v>0</v>
      </c>
      <c r="E870">
        <v>0</v>
      </c>
      <c r="F870">
        <v>0</v>
      </c>
      <c r="G870">
        <v>0</v>
      </c>
      <c r="H870">
        <v>830821.32010000001</v>
      </c>
      <c r="I870">
        <v>1116.69532271505</v>
      </c>
      <c r="J870">
        <v>1020.3519</v>
      </c>
      <c r="K870">
        <v>1170</v>
      </c>
      <c r="L870">
        <v>17656.958420700001</v>
      </c>
      <c r="M870">
        <v>23.732470995564501</v>
      </c>
      <c r="N870">
        <v>0</v>
      </c>
      <c r="O870">
        <v>238.06253000000001</v>
      </c>
      <c r="P870">
        <v>128561.73471</v>
      </c>
      <c r="Q870">
        <v>172.798030524193</v>
      </c>
      <c r="R870">
        <v>129.71700999999999</v>
      </c>
      <c r="S870">
        <v>219.34504999999999</v>
      </c>
      <c r="T870" s="77" t="s">
        <v>46</v>
      </c>
      <c r="U870" s="76"/>
    </row>
    <row r="871" spans="2:21">
      <c r="B871" s="75">
        <v>46447</v>
      </c>
      <c r="C871" t="s">
        <v>23</v>
      </c>
      <c r="D871">
        <v>53540.672759000001</v>
      </c>
      <c r="E871">
        <v>71.963269837365502</v>
      </c>
      <c r="F871">
        <v>49.83925</v>
      </c>
      <c r="G871">
        <v>92.694884999999999</v>
      </c>
      <c r="H871">
        <v>786627.65719000006</v>
      </c>
      <c r="I871">
        <v>1057.2952381585999</v>
      </c>
      <c r="J871">
        <v>1000.0587</v>
      </c>
      <c r="K871">
        <v>1225</v>
      </c>
      <c r="L871">
        <v>1433.1445925</v>
      </c>
      <c r="M871">
        <v>1.9262696135752599</v>
      </c>
      <c r="N871">
        <v>0</v>
      </c>
      <c r="O871">
        <v>164.89410000000001</v>
      </c>
      <c r="P871">
        <v>53557.484007999999</v>
      </c>
      <c r="Q871">
        <v>71.985865602150497</v>
      </c>
      <c r="R871">
        <v>51.345306000000001</v>
      </c>
      <c r="S871">
        <v>93.732590000000002</v>
      </c>
      <c r="T871" s="77" t="s">
        <v>46</v>
      </c>
      <c r="U871" s="76"/>
    </row>
    <row r="872" spans="2:21">
      <c r="B872" s="75">
        <v>46478</v>
      </c>
      <c r="C872" t="s">
        <v>24</v>
      </c>
      <c r="D872">
        <v>0</v>
      </c>
      <c r="E872">
        <v>0</v>
      </c>
      <c r="F872">
        <v>0</v>
      </c>
      <c r="G872">
        <v>0</v>
      </c>
      <c r="H872">
        <v>799461.86057999998</v>
      </c>
      <c r="I872">
        <v>1110.3636952500001</v>
      </c>
      <c r="J872">
        <v>1020.188</v>
      </c>
      <c r="K872">
        <v>1170</v>
      </c>
      <c r="L872">
        <v>40368.246672300003</v>
      </c>
      <c r="M872">
        <v>56.0670092670833</v>
      </c>
      <c r="N872">
        <v>0</v>
      </c>
      <c r="O872">
        <v>396.35930000000002</v>
      </c>
      <c r="P872">
        <v>122010.37599499999</v>
      </c>
      <c r="Q872">
        <v>169.45885554861101</v>
      </c>
      <c r="R872">
        <v>124.28883</v>
      </c>
      <c r="S872">
        <v>222.41157999999999</v>
      </c>
      <c r="T872" s="77" t="s">
        <v>46</v>
      </c>
      <c r="U872" s="76"/>
    </row>
    <row r="873" spans="2:21">
      <c r="B873" s="75">
        <v>46478</v>
      </c>
      <c r="C873" t="s">
        <v>23</v>
      </c>
      <c r="D873">
        <v>48782.545936000002</v>
      </c>
      <c r="E873">
        <v>67.753536022222207</v>
      </c>
      <c r="F873">
        <v>46.801070000000003</v>
      </c>
      <c r="G873">
        <v>89.931899999999999</v>
      </c>
      <c r="H873">
        <v>755803.16798000003</v>
      </c>
      <c r="I873">
        <v>1049.7266221944401</v>
      </c>
      <c r="J873">
        <v>1000.0719</v>
      </c>
      <c r="K873">
        <v>1225</v>
      </c>
      <c r="L873">
        <v>389.85185749999999</v>
      </c>
      <c r="M873">
        <v>0.541460913194444</v>
      </c>
      <c r="N873">
        <v>0</v>
      </c>
      <c r="O873">
        <v>70.750730000000004</v>
      </c>
      <c r="P873">
        <v>49044.210896999997</v>
      </c>
      <c r="Q873">
        <v>68.116959579166604</v>
      </c>
      <c r="R873">
        <v>48.526899999999998</v>
      </c>
      <c r="S873">
        <v>92.234620000000007</v>
      </c>
      <c r="T873" s="77" t="s">
        <v>46</v>
      </c>
      <c r="U873" s="76"/>
    </row>
    <row r="874" spans="2:21">
      <c r="B874" s="75">
        <v>46508</v>
      </c>
      <c r="C874" t="s">
        <v>24</v>
      </c>
      <c r="D874">
        <v>0</v>
      </c>
      <c r="E874">
        <v>0</v>
      </c>
      <c r="F874">
        <v>0</v>
      </c>
      <c r="G874">
        <v>0</v>
      </c>
      <c r="H874">
        <v>826320.04902999999</v>
      </c>
      <c r="I874">
        <v>1110.6452271908599</v>
      </c>
      <c r="J874">
        <v>1020.14026</v>
      </c>
      <c r="K874">
        <v>1170</v>
      </c>
      <c r="L874">
        <v>16197.878297499999</v>
      </c>
      <c r="M874">
        <v>21.771341797714999</v>
      </c>
      <c r="N874">
        <v>0</v>
      </c>
      <c r="O874">
        <v>318.26285000000001</v>
      </c>
      <c r="P874">
        <v>130872.547259</v>
      </c>
      <c r="Q874">
        <v>175.903961369623</v>
      </c>
      <c r="R874">
        <v>124.39766</v>
      </c>
      <c r="S874">
        <v>226.57300000000001</v>
      </c>
      <c r="T874" s="77" t="s">
        <v>46</v>
      </c>
      <c r="U874" s="76"/>
    </row>
    <row r="875" spans="2:21">
      <c r="B875" s="75">
        <v>46508</v>
      </c>
      <c r="C875" t="s">
        <v>23</v>
      </c>
      <c r="D875">
        <v>45512.144616999998</v>
      </c>
      <c r="E875">
        <v>61.172237388440799</v>
      </c>
      <c r="F875">
        <v>46.033790000000003</v>
      </c>
      <c r="G875">
        <v>75.114279999999994</v>
      </c>
      <c r="H875">
        <v>775323.86299000005</v>
      </c>
      <c r="I875">
        <v>1042.1019663843999</v>
      </c>
      <c r="J875">
        <v>1000.06647</v>
      </c>
      <c r="K875">
        <v>1215.8782000000001</v>
      </c>
      <c r="L875">
        <v>75.776251999999999</v>
      </c>
      <c r="M875">
        <v>0.101849801075268</v>
      </c>
      <c r="N875">
        <v>0</v>
      </c>
      <c r="O875">
        <v>32.453476000000002</v>
      </c>
      <c r="P875">
        <v>46335.324252999999</v>
      </c>
      <c r="Q875">
        <v>62.278661630376298</v>
      </c>
      <c r="R875">
        <v>49.657093000000003</v>
      </c>
      <c r="S875">
        <v>76.097999999999999</v>
      </c>
      <c r="T875" s="77" t="s">
        <v>46</v>
      </c>
      <c r="U875" s="76"/>
    </row>
    <row r="876" spans="2:21">
      <c r="B876" s="75">
        <v>46539</v>
      </c>
      <c r="C876" t="s">
        <v>24</v>
      </c>
      <c r="D876">
        <v>0</v>
      </c>
      <c r="E876">
        <v>0</v>
      </c>
      <c r="F876">
        <v>0</v>
      </c>
      <c r="G876">
        <v>0</v>
      </c>
      <c r="H876">
        <v>795847.14012999996</v>
      </c>
      <c r="I876">
        <v>1105.3432501805501</v>
      </c>
      <c r="J876">
        <v>1020.1195</v>
      </c>
      <c r="K876">
        <v>1170</v>
      </c>
      <c r="L876">
        <v>32980.813433000003</v>
      </c>
      <c r="M876">
        <v>45.806685323611099</v>
      </c>
      <c r="N876">
        <v>0</v>
      </c>
      <c r="O876">
        <v>347.69220000000001</v>
      </c>
      <c r="P876">
        <v>134490.23718</v>
      </c>
      <c r="Q876">
        <v>186.791996083333</v>
      </c>
      <c r="R876">
        <v>129.76689999999999</v>
      </c>
      <c r="S876">
        <v>247.44875999999999</v>
      </c>
      <c r="T876" s="77" t="s">
        <v>46</v>
      </c>
      <c r="U876" s="76"/>
    </row>
    <row r="877" spans="2:21">
      <c r="B877" s="75">
        <v>46539</v>
      </c>
      <c r="C877" t="s">
        <v>23</v>
      </c>
      <c r="D877">
        <v>42835.470048000003</v>
      </c>
      <c r="E877">
        <v>59.493708400000003</v>
      </c>
      <c r="F877">
        <v>15.516292999999999</v>
      </c>
      <c r="G877">
        <v>85.968665999999999</v>
      </c>
      <c r="H877">
        <v>749225.47817000002</v>
      </c>
      <c r="I877">
        <v>1040.5909419027701</v>
      </c>
      <c r="J877">
        <v>1000.0023</v>
      </c>
      <c r="K877">
        <v>1148.0544</v>
      </c>
      <c r="L877">
        <v>0</v>
      </c>
      <c r="M877">
        <v>0</v>
      </c>
      <c r="N877">
        <v>0</v>
      </c>
      <c r="O877">
        <v>0</v>
      </c>
      <c r="P877">
        <v>50528.957061000001</v>
      </c>
      <c r="Q877">
        <v>70.179107029166602</v>
      </c>
      <c r="R877">
        <v>51.077710000000003</v>
      </c>
      <c r="S877">
        <v>88.496830000000003</v>
      </c>
      <c r="T877" s="77" t="s">
        <v>46</v>
      </c>
      <c r="U877" s="76"/>
    </row>
    <row r="878" spans="2:21">
      <c r="B878" s="75">
        <v>46569</v>
      </c>
      <c r="C878" t="s">
        <v>24</v>
      </c>
      <c r="D878">
        <v>0</v>
      </c>
      <c r="E878">
        <v>0</v>
      </c>
      <c r="F878">
        <v>0</v>
      </c>
      <c r="G878">
        <v>0</v>
      </c>
      <c r="H878">
        <v>820862.88786999998</v>
      </c>
      <c r="I878">
        <v>1103.3103331586001</v>
      </c>
      <c r="J878">
        <v>1020.5488</v>
      </c>
      <c r="K878">
        <v>1170</v>
      </c>
      <c r="L878">
        <v>2814.6245127000002</v>
      </c>
      <c r="M878">
        <v>3.7830974633064498</v>
      </c>
      <c r="N878">
        <v>0</v>
      </c>
      <c r="O878">
        <v>97.120360000000005</v>
      </c>
      <c r="P878">
        <v>150024.63722</v>
      </c>
      <c r="Q878">
        <v>201.64601776881699</v>
      </c>
      <c r="R878">
        <v>145.47235000000001</v>
      </c>
      <c r="S878">
        <v>257.58749999999998</v>
      </c>
      <c r="T878" s="77" t="s">
        <v>46</v>
      </c>
      <c r="U878" s="76"/>
    </row>
    <row r="879" spans="2:21">
      <c r="B879" s="75">
        <v>46569</v>
      </c>
      <c r="C879" t="s">
        <v>23</v>
      </c>
      <c r="D879">
        <v>49657.993508</v>
      </c>
      <c r="E879">
        <v>66.744614930107502</v>
      </c>
      <c r="F879">
        <v>33.701186999999997</v>
      </c>
      <c r="G879">
        <v>90.570305000000005</v>
      </c>
      <c r="H879">
        <v>778137.71680000005</v>
      </c>
      <c r="I879">
        <v>1045.8840279569799</v>
      </c>
      <c r="J879">
        <v>1000.0248</v>
      </c>
      <c r="K879">
        <v>1171.1249</v>
      </c>
      <c r="L879">
        <v>0</v>
      </c>
      <c r="M879">
        <v>0</v>
      </c>
      <c r="N879">
        <v>0</v>
      </c>
      <c r="O879">
        <v>0</v>
      </c>
      <c r="P879">
        <v>57197.882178</v>
      </c>
      <c r="Q879">
        <v>76.878873895161206</v>
      </c>
      <c r="R879">
        <v>57.530529999999999</v>
      </c>
      <c r="S879">
        <v>93.044300000000007</v>
      </c>
      <c r="T879" s="77" t="s">
        <v>46</v>
      </c>
      <c r="U879" s="76"/>
    </row>
    <row r="880" spans="2:21">
      <c r="B880" s="75">
        <v>46600</v>
      </c>
      <c r="C880" t="s">
        <v>24</v>
      </c>
      <c r="D880">
        <v>0</v>
      </c>
      <c r="E880">
        <v>0</v>
      </c>
      <c r="F880">
        <v>0</v>
      </c>
      <c r="G880">
        <v>0</v>
      </c>
      <c r="H880">
        <v>824936.88997000002</v>
      </c>
      <c r="I880">
        <v>1108.78614243279</v>
      </c>
      <c r="J880">
        <v>1020.13025</v>
      </c>
      <c r="K880">
        <v>1170</v>
      </c>
      <c r="L880">
        <v>783.78205649999995</v>
      </c>
      <c r="M880">
        <v>1.05347050604838</v>
      </c>
      <c r="N880">
        <v>0</v>
      </c>
      <c r="O880">
        <v>131.88162</v>
      </c>
      <c r="P880">
        <v>148362.05794</v>
      </c>
      <c r="Q880">
        <v>199.41136819892401</v>
      </c>
      <c r="R880">
        <v>142.03656000000001</v>
      </c>
      <c r="S880">
        <v>254.61563000000001</v>
      </c>
      <c r="T880" s="77" t="s">
        <v>46</v>
      </c>
      <c r="U880" s="76"/>
    </row>
    <row r="881" spans="2:21">
      <c r="B881" s="75">
        <v>46600</v>
      </c>
      <c r="C881" t="s">
        <v>23</v>
      </c>
      <c r="D881">
        <v>51886.565267999998</v>
      </c>
      <c r="E881">
        <v>69.7400070806451</v>
      </c>
      <c r="F881">
        <v>33.73236</v>
      </c>
      <c r="G881">
        <v>89.933080000000004</v>
      </c>
      <c r="H881">
        <v>783434.86557000002</v>
      </c>
      <c r="I881">
        <v>1053.0038515725801</v>
      </c>
      <c r="J881">
        <v>1000.3267</v>
      </c>
      <c r="K881">
        <v>1197.0835</v>
      </c>
      <c r="L881">
        <v>0</v>
      </c>
      <c r="M881">
        <v>0</v>
      </c>
      <c r="N881">
        <v>0</v>
      </c>
      <c r="O881">
        <v>0</v>
      </c>
      <c r="P881">
        <v>59280.740506000002</v>
      </c>
      <c r="Q881">
        <v>79.678414658602094</v>
      </c>
      <c r="R881">
        <v>66.514780000000002</v>
      </c>
      <c r="S881">
        <v>94.851079999999996</v>
      </c>
      <c r="T881" s="77" t="s">
        <v>46</v>
      </c>
      <c r="U881" s="76"/>
    </row>
    <row r="882" spans="2:21">
      <c r="B882" s="75">
        <v>46631</v>
      </c>
      <c r="C882" t="s">
        <v>24</v>
      </c>
      <c r="D882">
        <v>0</v>
      </c>
      <c r="E882">
        <v>0</v>
      </c>
      <c r="F882">
        <v>0</v>
      </c>
      <c r="G882">
        <v>0</v>
      </c>
      <c r="H882">
        <v>802590.97663000005</v>
      </c>
      <c r="I882">
        <v>1114.7096897638801</v>
      </c>
      <c r="J882">
        <v>1020.5654</v>
      </c>
      <c r="K882">
        <v>1170</v>
      </c>
      <c r="L882">
        <v>7098.2388418</v>
      </c>
      <c r="M882">
        <v>9.8586650580555499</v>
      </c>
      <c r="N882">
        <v>0</v>
      </c>
      <c r="O882">
        <v>197.49435</v>
      </c>
      <c r="P882">
        <v>130098.896334</v>
      </c>
      <c r="Q882">
        <v>180.69291157500001</v>
      </c>
      <c r="R882">
        <v>125.22572</v>
      </c>
      <c r="S882">
        <v>238.99493000000001</v>
      </c>
      <c r="T882" s="77" t="s">
        <v>46</v>
      </c>
      <c r="U882" s="76"/>
    </row>
    <row r="883" spans="2:21">
      <c r="B883" s="75">
        <v>46631</v>
      </c>
      <c r="C883" t="s">
        <v>23</v>
      </c>
      <c r="D883">
        <v>55070.238127999997</v>
      </c>
      <c r="E883">
        <v>76.4864418444444</v>
      </c>
      <c r="F883">
        <v>62.331608000000003</v>
      </c>
      <c r="G883">
        <v>88.660269999999997</v>
      </c>
      <c r="H883">
        <v>754248.39161000005</v>
      </c>
      <c r="I883">
        <v>1047.56721056944</v>
      </c>
      <c r="J883">
        <v>1000.4007</v>
      </c>
      <c r="K883">
        <v>1193.3236999999999</v>
      </c>
      <c r="L883">
        <v>0</v>
      </c>
      <c r="M883">
        <v>0</v>
      </c>
      <c r="N883">
        <v>0</v>
      </c>
      <c r="O883">
        <v>0</v>
      </c>
      <c r="P883">
        <v>55596.903230000004</v>
      </c>
      <c r="Q883">
        <v>77.217921152777706</v>
      </c>
      <c r="R883">
        <v>64.166330000000002</v>
      </c>
      <c r="S883">
        <v>90.182199999999995</v>
      </c>
      <c r="T883" s="77" t="s">
        <v>46</v>
      </c>
      <c r="U883" s="76"/>
    </row>
    <row r="884" spans="2:21">
      <c r="B884" s="75">
        <v>46661</v>
      </c>
      <c r="C884" t="s">
        <v>24</v>
      </c>
      <c r="D884">
        <v>0</v>
      </c>
      <c r="E884">
        <v>0</v>
      </c>
      <c r="F884">
        <v>0</v>
      </c>
      <c r="G884">
        <v>0</v>
      </c>
      <c r="H884">
        <v>834272.96961000003</v>
      </c>
      <c r="I884">
        <v>1121.3346365725799</v>
      </c>
      <c r="J884">
        <v>1020.01013</v>
      </c>
      <c r="K884">
        <v>1170</v>
      </c>
      <c r="L884">
        <v>12983.9662443</v>
      </c>
      <c r="M884">
        <v>17.451567532661201</v>
      </c>
      <c r="N884">
        <v>0</v>
      </c>
      <c r="O884">
        <v>284.80734000000001</v>
      </c>
      <c r="P884">
        <v>126852.071469</v>
      </c>
      <c r="Q884">
        <v>170.500096060483</v>
      </c>
      <c r="R884">
        <v>122.27061999999999</v>
      </c>
      <c r="S884">
        <v>222.75121999999999</v>
      </c>
      <c r="T884" s="77" t="s">
        <v>46</v>
      </c>
      <c r="U884" s="76"/>
    </row>
    <row r="885" spans="2:21">
      <c r="B885" s="75">
        <v>46661</v>
      </c>
      <c r="C885" t="s">
        <v>23</v>
      </c>
      <c r="D885">
        <v>56295.638073000002</v>
      </c>
      <c r="E885">
        <v>75.666180205645105</v>
      </c>
      <c r="F885">
        <v>63.973385</v>
      </c>
      <c r="G885">
        <v>88.389754999999994</v>
      </c>
      <c r="H885">
        <v>780879.59849999996</v>
      </c>
      <c r="I885">
        <v>1049.56935282258</v>
      </c>
      <c r="J885">
        <v>1000.0115</v>
      </c>
      <c r="K885">
        <v>1221.0746999999999</v>
      </c>
      <c r="L885">
        <v>0</v>
      </c>
      <c r="M885">
        <v>0</v>
      </c>
      <c r="N885">
        <v>0</v>
      </c>
      <c r="O885">
        <v>0</v>
      </c>
      <c r="P885">
        <v>56921.249691999998</v>
      </c>
      <c r="Q885">
        <v>76.507056037634399</v>
      </c>
      <c r="R885">
        <v>65.677769999999995</v>
      </c>
      <c r="S885">
        <v>88.389754999999994</v>
      </c>
      <c r="T885" s="77" t="s">
        <v>46</v>
      </c>
      <c r="U885" s="76"/>
    </row>
    <row r="886" spans="2:21">
      <c r="B886" s="75">
        <v>46692</v>
      </c>
      <c r="C886" t="s">
        <v>24</v>
      </c>
      <c r="D886">
        <v>0</v>
      </c>
      <c r="E886">
        <v>0</v>
      </c>
      <c r="F886">
        <v>0</v>
      </c>
      <c r="G886">
        <v>0</v>
      </c>
      <c r="H886">
        <v>797905.8861</v>
      </c>
      <c r="I886">
        <v>1108.20261958333</v>
      </c>
      <c r="J886">
        <v>1020.2129</v>
      </c>
      <c r="K886">
        <v>1170</v>
      </c>
      <c r="L886">
        <v>46293.310714699997</v>
      </c>
      <c r="M886">
        <v>64.296264881527705</v>
      </c>
      <c r="N886">
        <v>0</v>
      </c>
      <c r="O886">
        <v>359.14089999999999</v>
      </c>
      <c r="P886">
        <v>124019.27929999999</v>
      </c>
      <c r="Q886">
        <v>172.24899902777699</v>
      </c>
      <c r="R886">
        <v>132.53555</v>
      </c>
      <c r="S886">
        <v>209.72926000000001</v>
      </c>
      <c r="T886" s="77" t="s">
        <v>46</v>
      </c>
      <c r="U886" s="76"/>
    </row>
    <row r="887" spans="2:21">
      <c r="B887" s="75">
        <v>46692</v>
      </c>
      <c r="C887" t="s">
        <v>23</v>
      </c>
      <c r="D887">
        <v>58060.100843</v>
      </c>
      <c r="E887">
        <v>80.639028948611099</v>
      </c>
      <c r="F887">
        <v>67.861540000000005</v>
      </c>
      <c r="G887">
        <v>91.988845999999995</v>
      </c>
      <c r="H887">
        <v>759900.93594999996</v>
      </c>
      <c r="I887">
        <v>1055.4179665972199</v>
      </c>
      <c r="J887">
        <v>1000.13464</v>
      </c>
      <c r="K887">
        <v>1225</v>
      </c>
      <c r="L887">
        <v>0</v>
      </c>
      <c r="M887">
        <v>0</v>
      </c>
      <c r="N887">
        <v>0</v>
      </c>
      <c r="O887">
        <v>0</v>
      </c>
      <c r="P887">
        <v>56781.850000999999</v>
      </c>
      <c r="Q887">
        <v>78.863680556944402</v>
      </c>
      <c r="R887">
        <v>67.861540000000005</v>
      </c>
      <c r="S887">
        <v>91.122100000000003</v>
      </c>
      <c r="T887" s="77" t="s">
        <v>46</v>
      </c>
      <c r="U887" s="76"/>
    </row>
    <row r="888" spans="2:21">
      <c r="B888" s="75">
        <v>46722</v>
      </c>
      <c r="C888" t="s">
        <v>24</v>
      </c>
      <c r="D888">
        <v>0</v>
      </c>
      <c r="E888">
        <v>0</v>
      </c>
      <c r="F888">
        <v>0</v>
      </c>
      <c r="G888">
        <v>0</v>
      </c>
      <c r="H888">
        <v>820904.13716000004</v>
      </c>
      <c r="I888">
        <v>1103.3657757526801</v>
      </c>
      <c r="J888">
        <v>1020.1133</v>
      </c>
      <c r="K888">
        <v>1170</v>
      </c>
      <c r="L888">
        <v>11499.7018243</v>
      </c>
      <c r="M888">
        <v>15.456588473521499</v>
      </c>
      <c r="N888">
        <v>0</v>
      </c>
      <c r="O888">
        <v>185.26755</v>
      </c>
      <c r="P888">
        <v>137808.39923000001</v>
      </c>
      <c r="Q888">
        <v>185.22634305107499</v>
      </c>
      <c r="R888">
        <v>145.96347</v>
      </c>
      <c r="S888">
        <v>217.84612000000001</v>
      </c>
      <c r="T888" s="77" t="s">
        <v>46</v>
      </c>
      <c r="U888" s="76"/>
    </row>
    <row r="889" spans="2:21">
      <c r="B889" s="75">
        <v>46722</v>
      </c>
      <c r="C889" t="s">
        <v>23</v>
      </c>
      <c r="D889">
        <v>57876.764189000001</v>
      </c>
      <c r="E889">
        <v>77.791349716397804</v>
      </c>
      <c r="F889">
        <v>40.30545</v>
      </c>
      <c r="G889">
        <v>96.126369999999994</v>
      </c>
      <c r="H889">
        <v>784427.20389</v>
      </c>
      <c r="I889">
        <v>1054.33763963709</v>
      </c>
      <c r="J889">
        <v>1000.192</v>
      </c>
      <c r="K889">
        <v>1225</v>
      </c>
      <c r="L889">
        <v>0</v>
      </c>
      <c r="M889">
        <v>0</v>
      </c>
      <c r="N889">
        <v>0</v>
      </c>
      <c r="O889">
        <v>0</v>
      </c>
      <c r="P889">
        <v>62602.435351</v>
      </c>
      <c r="Q889">
        <v>84.143058267473094</v>
      </c>
      <c r="R889">
        <v>73.56541</v>
      </c>
      <c r="S889">
        <v>95.207419999999999</v>
      </c>
      <c r="T889" s="77" t="s">
        <v>46</v>
      </c>
      <c r="U889" s="76"/>
    </row>
    <row r="890" spans="2:21">
      <c r="B890" s="75">
        <v>46753</v>
      </c>
      <c r="C890" t="s">
        <v>24</v>
      </c>
      <c r="D890">
        <v>0</v>
      </c>
      <c r="E890">
        <v>0</v>
      </c>
      <c r="F890">
        <v>0</v>
      </c>
      <c r="G890">
        <v>0</v>
      </c>
      <c r="H890">
        <v>822427.50511999999</v>
      </c>
      <c r="I890">
        <v>1105.4133133333301</v>
      </c>
      <c r="J890">
        <v>1020.5785</v>
      </c>
      <c r="K890">
        <v>1170</v>
      </c>
      <c r="L890">
        <v>1156.8874014</v>
      </c>
      <c r="M890">
        <v>1.55495618467741</v>
      </c>
      <c r="N890">
        <v>0</v>
      </c>
      <c r="O890">
        <v>154.51883000000001</v>
      </c>
      <c r="P890">
        <v>134068.16516999999</v>
      </c>
      <c r="Q890">
        <v>180.19914673387001</v>
      </c>
      <c r="R890">
        <v>143.61512999999999</v>
      </c>
      <c r="S890">
        <v>206.35677999999999</v>
      </c>
      <c r="T890" s="77" t="s">
        <v>46</v>
      </c>
      <c r="U890" s="76"/>
    </row>
    <row r="891" spans="2:21">
      <c r="B891" s="75">
        <v>46753</v>
      </c>
      <c r="C891" t="s">
        <v>23</v>
      </c>
      <c r="D891">
        <v>59199.422168999998</v>
      </c>
      <c r="E891">
        <v>79.569115818548298</v>
      </c>
      <c r="F891">
        <v>44.371864000000002</v>
      </c>
      <c r="G891">
        <v>100.73205</v>
      </c>
      <c r="H891">
        <v>794450.40231999999</v>
      </c>
      <c r="I891">
        <v>1067.8096805376299</v>
      </c>
      <c r="J891">
        <v>1000.1387999999999</v>
      </c>
      <c r="K891">
        <v>1225</v>
      </c>
      <c r="L891">
        <v>0</v>
      </c>
      <c r="M891">
        <v>0</v>
      </c>
      <c r="N891">
        <v>0</v>
      </c>
      <c r="O891">
        <v>0</v>
      </c>
      <c r="P891">
        <v>62968.179703000002</v>
      </c>
      <c r="Q891">
        <v>84.634650138440804</v>
      </c>
      <c r="R891">
        <v>70.74194</v>
      </c>
      <c r="S891">
        <v>98.67859</v>
      </c>
      <c r="T891" s="77" t="s">
        <v>46</v>
      </c>
      <c r="U891" s="76"/>
    </row>
    <row r="892" spans="2:21">
      <c r="B892" s="75">
        <v>46784</v>
      </c>
      <c r="C892" t="s">
        <v>24</v>
      </c>
      <c r="D892">
        <v>0</v>
      </c>
      <c r="E892">
        <v>0</v>
      </c>
      <c r="F892">
        <v>0</v>
      </c>
      <c r="G892">
        <v>0</v>
      </c>
      <c r="H892">
        <v>774620.62412000005</v>
      </c>
      <c r="I892">
        <v>1112.96066683908</v>
      </c>
      <c r="J892">
        <v>1020.39355</v>
      </c>
      <c r="K892">
        <v>1170</v>
      </c>
      <c r="L892">
        <v>0</v>
      </c>
      <c r="M892">
        <v>0</v>
      </c>
      <c r="N892">
        <v>0</v>
      </c>
      <c r="O892">
        <v>0</v>
      </c>
      <c r="P892">
        <v>125293.56258</v>
      </c>
      <c r="Q892">
        <v>180.01948646551699</v>
      </c>
      <c r="R892">
        <v>153.22640000000001</v>
      </c>
      <c r="S892">
        <v>213.36144999999999</v>
      </c>
      <c r="T892" s="77" t="s">
        <v>46</v>
      </c>
      <c r="U892" s="76"/>
    </row>
    <row r="893" spans="2:21">
      <c r="B893" s="75">
        <v>46784</v>
      </c>
      <c r="C893" t="s">
        <v>23</v>
      </c>
      <c r="D893">
        <v>51542.594753999998</v>
      </c>
      <c r="E893">
        <v>74.055452232758597</v>
      </c>
      <c r="F893">
        <v>38.289993000000003</v>
      </c>
      <c r="G893">
        <v>95.258610000000004</v>
      </c>
      <c r="H893">
        <v>737518.38896000001</v>
      </c>
      <c r="I893">
        <v>1059.65285770114</v>
      </c>
      <c r="J893">
        <v>1000.7097</v>
      </c>
      <c r="K893">
        <v>1225</v>
      </c>
      <c r="L893">
        <v>215.9145575</v>
      </c>
      <c r="M893">
        <v>0.31022206537356301</v>
      </c>
      <c r="N893">
        <v>0</v>
      </c>
      <c r="O893">
        <v>47.294303999999997</v>
      </c>
      <c r="P893">
        <v>56914.543773999998</v>
      </c>
      <c r="Q893">
        <v>81.773769790229807</v>
      </c>
      <c r="R893">
        <v>59.783034999999998</v>
      </c>
      <c r="S893">
        <v>95.230735999999993</v>
      </c>
      <c r="T893" s="77" t="s">
        <v>46</v>
      </c>
      <c r="U893" s="76"/>
    </row>
    <row r="894" spans="2:21">
      <c r="B894" s="75">
        <v>46813</v>
      </c>
      <c r="C894" t="s">
        <v>24</v>
      </c>
      <c r="D894">
        <v>0</v>
      </c>
      <c r="E894">
        <v>0</v>
      </c>
      <c r="F894">
        <v>0</v>
      </c>
      <c r="G894">
        <v>0</v>
      </c>
      <c r="H894">
        <v>831048.72719999996</v>
      </c>
      <c r="I894">
        <v>1117.00097741935</v>
      </c>
      <c r="J894">
        <v>1020.85974</v>
      </c>
      <c r="K894">
        <v>1170</v>
      </c>
      <c r="L894">
        <v>15957.164638599999</v>
      </c>
      <c r="M894">
        <v>21.447801933602101</v>
      </c>
      <c r="N894">
        <v>0</v>
      </c>
      <c r="O894">
        <v>221.61287999999999</v>
      </c>
      <c r="P894">
        <v>125614.93986</v>
      </c>
      <c r="Q894">
        <v>168.83728475806399</v>
      </c>
      <c r="R894">
        <v>130.52957000000001</v>
      </c>
      <c r="S894">
        <v>213.38559000000001</v>
      </c>
      <c r="T894" s="77" t="s">
        <v>46</v>
      </c>
      <c r="U894" s="76"/>
    </row>
    <row r="895" spans="2:21">
      <c r="B895" s="75">
        <v>46813</v>
      </c>
      <c r="C895" t="s">
        <v>23</v>
      </c>
      <c r="D895">
        <v>49695.568502000002</v>
      </c>
      <c r="E895">
        <v>66.795118954301003</v>
      </c>
      <c r="F895">
        <v>50.078209999999999</v>
      </c>
      <c r="G895">
        <v>91.930070000000001</v>
      </c>
      <c r="H895">
        <v>785557.80013999995</v>
      </c>
      <c r="I895">
        <v>1055.8572582526799</v>
      </c>
      <c r="J895">
        <v>1000.0473</v>
      </c>
      <c r="K895">
        <v>1225</v>
      </c>
      <c r="L895">
        <v>3524.2581009999999</v>
      </c>
      <c r="M895">
        <v>4.7369060497311803</v>
      </c>
      <c r="N895">
        <v>0</v>
      </c>
      <c r="O895">
        <v>165.72726</v>
      </c>
      <c r="P895">
        <v>49711.634908</v>
      </c>
      <c r="Q895">
        <v>66.816713586021507</v>
      </c>
      <c r="R895">
        <v>51.808506000000001</v>
      </c>
      <c r="S895">
        <v>94.295699999999997</v>
      </c>
      <c r="T895" s="77" t="s">
        <v>46</v>
      </c>
      <c r="U895" s="76"/>
    </row>
    <row r="896" spans="2:21">
      <c r="B896" s="75">
        <v>46844</v>
      </c>
      <c r="C896" t="s">
        <v>24</v>
      </c>
      <c r="D896">
        <v>0</v>
      </c>
      <c r="E896">
        <v>0</v>
      </c>
      <c r="F896">
        <v>0</v>
      </c>
      <c r="G896">
        <v>0</v>
      </c>
      <c r="H896">
        <v>798942.97442999994</v>
      </c>
      <c r="I896">
        <v>1109.6430200416601</v>
      </c>
      <c r="J896">
        <v>1020.3423</v>
      </c>
      <c r="K896">
        <v>1170</v>
      </c>
      <c r="L896">
        <v>30133.3853021</v>
      </c>
      <c r="M896">
        <v>41.851924030694398</v>
      </c>
      <c r="N896">
        <v>0</v>
      </c>
      <c r="O896">
        <v>247.80850000000001</v>
      </c>
      <c r="P896">
        <v>117244.97500000001</v>
      </c>
      <c r="Q896">
        <v>162.84024305555499</v>
      </c>
      <c r="R896">
        <v>125.33225</v>
      </c>
      <c r="S896">
        <v>208.31846999999999</v>
      </c>
      <c r="T896" s="77" t="s">
        <v>46</v>
      </c>
      <c r="U896" s="76"/>
    </row>
    <row r="897" spans="2:21">
      <c r="B897" s="75">
        <v>46844</v>
      </c>
      <c r="C897" t="s">
        <v>23</v>
      </c>
      <c r="D897">
        <v>47402.391308999999</v>
      </c>
      <c r="E897">
        <v>65.836654595833295</v>
      </c>
      <c r="F897">
        <v>47.931601999999998</v>
      </c>
      <c r="G897">
        <v>82.407875000000004</v>
      </c>
      <c r="H897">
        <v>754660.59823999996</v>
      </c>
      <c r="I897">
        <v>1048.1397197777701</v>
      </c>
      <c r="J897">
        <v>1000.3616</v>
      </c>
      <c r="K897">
        <v>1225</v>
      </c>
      <c r="L897">
        <v>634.10587150000003</v>
      </c>
      <c r="M897">
        <v>0.88070259930555495</v>
      </c>
      <c r="N897">
        <v>0</v>
      </c>
      <c r="O897">
        <v>67.894970000000001</v>
      </c>
      <c r="P897">
        <v>47612.455728000001</v>
      </c>
      <c r="Q897">
        <v>66.128410733333297</v>
      </c>
      <c r="R897">
        <v>49.626883999999997</v>
      </c>
      <c r="S897">
        <v>83.665535000000006</v>
      </c>
      <c r="T897" s="77" t="s">
        <v>46</v>
      </c>
      <c r="U897" s="76"/>
    </row>
    <row r="898" spans="2:21">
      <c r="B898" s="75">
        <v>46874</v>
      </c>
      <c r="C898" t="s">
        <v>24</v>
      </c>
      <c r="D898">
        <v>0</v>
      </c>
      <c r="E898">
        <v>0</v>
      </c>
      <c r="F898">
        <v>0</v>
      </c>
      <c r="G898">
        <v>0</v>
      </c>
      <c r="H898">
        <v>826389.99714999995</v>
      </c>
      <c r="I898">
        <v>1110.73924348118</v>
      </c>
      <c r="J898">
        <v>1020.65405</v>
      </c>
      <c r="K898">
        <v>1170</v>
      </c>
      <c r="L898">
        <v>869.68474170000002</v>
      </c>
      <c r="M898">
        <v>1.16893110443548</v>
      </c>
      <c r="N898">
        <v>0</v>
      </c>
      <c r="O898">
        <v>88.423050000000003</v>
      </c>
      <c r="P898">
        <v>127309.40397</v>
      </c>
      <c r="Q898">
        <v>171.11479028225801</v>
      </c>
      <c r="R898">
        <v>129.33029999999999</v>
      </c>
      <c r="S898">
        <v>217.24807999999999</v>
      </c>
      <c r="T898" s="77" t="s">
        <v>46</v>
      </c>
      <c r="U898" s="76"/>
    </row>
    <row r="899" spans="2:21">
      <c r="B899" s="75">
        <v>46874</v>
      </c>
      <c r="C899" t="s">
        <v>23</v>
      </c>
      <c r="D899">
        <v>45787.111159</v>
      </c>
      <c r="E899">
        <v>61.5418160739247</v>
      </c>
      <c r="F899">
        <v>45.166106999999997</v>
      </c>
      <c r="G899">
        <v>77.143799999999999</v>
      </c>
      <c r="H899">
        <v>776814.83768</v>
      </c>
      <c r="I899">
        <v>1044.1059646236499</v>
      </c>
      <c r="J899">
        <v>1000.1568600000001</v>
      </c>
      <c r="K899">
        <v>1223.4258</v>
      </c>
      <c r="L899">
        <v>87.706501200000005</v>
      </c>
      <c r="M899">
        <v>0.117885082258064</v>
      </c>
      <c r="N899">
        <v>0</v>
      </c>
      <c r="O899">
        <v>46.084285999999999</v>
      </c>
      <c r="P899">
        <v>46619.776139000001</v>
      </c>
      <c r="Q899">
        <v>62.660989434139701</v>
      </c>
      <c r="R899">
        <v>49.106617</v>
      </c>
      <c r="S899">
        <v>78.719970000000004</v>
      </c>
      <c r="T899" s="77" t="s">
        <v>46</v>
      </c>
      <c r="U899" s="76"/>
    </row>
    <row r="900" spans="2:21">
      <c r="B900" s="75">
        <v>46905</v>
      </c>
      <c r="C900" t="s">
        <v>24</v>
      </c>
      <c r="D900">
        <v>0</v>
      </c>
      <c r="E900">
        <v>0</v>
      </c>
      <c r="F900">
        <v>0</v>
      </c>
      <c r="G900">
        <v>0</v>
      </c>
      <c r="H900">
        <v>795639.93821000005</v>
      </c>
      <c r="I900">
        <v>1105.0554697361099</v>
      </c>
      <c r="J900">
        <v>1020.1863</v>
      </c>
      <c r="K900">
        <v>1170</v>
      </c>
      <c r="L900">
        <v>8257.2590022000004</v>
      </c>
      <c r="M900">
        <v>11.4684152808333</v>
      </c>
      <c r="N900">
        <v>0</v>
      </c>
      <c r="O900">
        <v>307.6071</v>
      </c>
      <c r="P900">
        <v>130895.937204</v>
      </c>
      <c r="Q900">
        <v>181.79991278333301</v>
      </c>
      <c r="R900">
        <v>126.073944</v>
      </c>
      <c r="S900">
        <v>235.97252</v>
      </c>
      <c r="T900" s="77" t="s">
        <v>46</v>
      </c>
      <c r="U900" s="76"/>
    </row>
    <row r="901" spans="2:21">
      <c r="B901" s="75">
        <v>46905</v>
      </c>
      <c r="C901" t="s">
        <v>23</v>
      </c>
      <c r="D901">
        <v>43643.287544999999</v>
      </c>
      <c r="E901">
        <v>60.615677145833303</v>
      </c>
      <c r="F901">
        <v>22.185226</v>
      </c>
      <c r="G901">
        <v>89.423500000000004</v>
      </c>
      <c r="H901">
        <v>749163.70677000005</v>
      </c>
      <c r="I901">
        <v>1040.5051482916599</v>
      </c>
      <c r="J901">
        <v>1000.24304</v>
      </c>
      <c r="K901">
        <v>1145.3074999999999</v>
      </c>
      <c r="L901">
        <v>0</v>
      </c>
      <c r="M901">
        <v>0</v>
      </c>
      <c r="N901">
        <v>0</v>
      </c>
      <c r="O901">
        <v>0</v>
      </c>
      <c r="P901">
        <v>51346.822667</v>
      </c>
      <c r="Q901">
        <v>71.315031481944402</v>
      </c>
      <c r="R901">
        <v>50.699103999999998</v>
      </c>
      <c r="S901">
        <v>92.71893</v>
      </c>
      <c r="T901" s="77" t="s">
        <v>46</v>
      </c>
      <c r="U901" s="76"/>
    </row>
    <row r="902" spans="2:21">
      <c r="B902" s="75">
        <v>46935</v>
      </c>
      <c r="C902" t="s">
        <v>24</v>
      </c>
      <c r="D902">
        <v>0</v>
      </c>
      <c r="E902">
        <v>0</v>
      </c>
      <c r="F902">
        <v>0</v>
      </c>
      <c r="G902">
        <v>0</v>
      </c>
      <c r="H902">
        <v>821024.55437000003</v>
      </c>
      <c r="I902">
        <v>1103.52762684139</v>
      </c>
      <c r="J902">
        <v>1020.1616</v>
      </c>
      <c r="K902">
        <v>1170</v>
      </c>
      <c r="L902">
        <v>0</v>
      </c>
      <c r="M902">
        <v>0</v>
      </c>
      <c r="N902">
        <v>0</v>
      </c>
      <c r="O902">
        <v>0</v>
      </c>
      <c r="P902">
        <v>146230.63222</v>
      </c>
      <c r="Q902">
        <v>196.54654868279499</v>
      </c>
      <c r="R902">
        <v>147.61662000000001</v>
      </c>
      <c r="S902">
        <v>247.54313999999999</v>
      </c>
      <c r="T902" s="77" t="s">
        <v>46</v>
      </c>
      <c r="U902" s="76"/>
    </row>
    <row r="903" spans="2:21">
      <c r="B903" s="75">
        <v>46935</v>
      </c>
      <c r="C903" t="s">
        <v>23</v>
      </c>
      <c r="D903">
        <v>50001.790663</v>
      </c>
      <c r="E903">
        <v>67.2067078803763</v>
      </c>
      <c r="F903">
        <v>34.256309999999999</v>
      </c>
      <c r="G903">
        <v>89.863560000000007</v>
      </c>
      <c r="H903">
        <v>785953.78277000005</v>
      </c>
      <c r="I903">
        <v>1056.38949297043</v>
      </c>
      <c r="J903">
        <v>1000.0855</v>
      </c>
      <c r="K903">
        <v>1225</v>
      </c>
      <c r="L903">
        <v>0</v>
      </c>
      <c r="M903">
        <v>0</v>
      </c>
      <c r="N903">
        <v>0</v>
      </c>
      <c r="O903">
        <v>0</v>
      </c>
      <c r="P903">
        <v>57302.753248000001</v>
      </c>
      <c r="Q903">
        <v>77.019829634408595</v>
      </c>
      <c r="R903">
        <v>55.720818000000001</v>
      </c>
      <c r="S903">
        <v>93.609084999999993</v>
      </c>
      <c r="T903" s="77" t="s">
        <v>46</v>
      </c>
      <c r="U903" s="76"/>
    </row>
    <row r="904" spans="2:21">
      <c r="B904" s="75">
        <v>46966</v>
      </c>
      <c r="C904" t="s">
        <v>24</v>
      </c>
      <c r="D904">
        <v>0</v>
      </c>
      <c r="E904">
        <v>0</v>
      </c>
      <c r="F904">
        <v>0</v>
      </c>
      <c r="G904">
        <v>0</v>
      </c>
      <c r="H904">
        <v>824782.19609999994</v>
      </c>
      <c r="I904">
        <v>1108.57822056451</v>
      </c>
      <c r="J904">
        <v>1020.30566</v>
      </c>
      <c r="K904">
        <v>1170</v>
      </c>
      <c r="L904">
        <v>0</v>
      </c>
      <c r="M904">
        <v>0</v>
      </c>
      <c r="N904">
        <v>0</v>
      </c>
      <c r="O904">
        <v>0</v>
      </c>
      <c r="P904">
        <v>144271.24606999999</v>
      </c>
      <c r="Q904">
        <v>193.91296514784901</v>
      </c>
      <c r="R904">
        <v>148.98278999999999</v>
      </c>
      <c r="S904">
        <v>244.57534999999999</v>
      </c>
      <c r="T904" s="77" t="s">
        <v>46</v>
      </c>
      <c r="U904" s="76"/>
    </row>
    <row r="905" spans="2:21">
      <c r="B905" s="75">
        <v>46966</v>
      </c>
      <c r="C905" t="s">
        <v>23</v>
      </c>
      <c r="D905">
        <v>51547.762864999997</v>
      </c>
      <c r="E905">
        <v>69.284627506720398</v>
      </c>
      <c r="F905">
        <v>33.954369999999997</v>
      </c>
      <c r="G905">
        <v>89.214250000000007</v>
      </c>
      <c r="H905">
        <v>789378.95805000002</v>
      </c>
      <c r="I905">
        <v>1060.99322318548</v>
      </c>
      <c r="J905">
        <v>1000.0404</v>
      </c>
      <c r="K905">
        <v>1225</v>
      </c>
      <c r="L905">
        <v>0</v>
      </c>
      <c r="M905">
        <v>0</v>
      </c>
      <c r="N905">
        <v>0</v>
      </c>
      <c r="O905">
        <v>0</v>
      </c>
      <c r="P905">
        <v>59292.783722</v>
      </c>
      <c r="Q905">
        <v>79.694601776881697</v>
      </c>
      <c r="R905">
        <v>66.68038</v>
      </c>
      <c r="S905">
        <v>93.139049999999997</v>
      </c>
      <c r="T905" s="77" t="s">
        <v>46</v>
      </c>
      <c r="U905" s="76"/>
    </row>
    <row r="906" spans="2:21">
      <c r="B906" s="75">
        <v>46997</v>
      </c>
      <c r="C906" t="s">
        <v>24</v>
      </c>
      <c r="D906">
        <v>0</v>
      </c>
      <c r="E906">
        <v>0</v>
      </c>
      <c r="F906">
        <v>0</v>
      </c>
      <c r="G906">
        <v>0</v>
      </c>
      <c r="H906">
        <v>801639.56761000003</v>
      </c>
      <c r="I906">
        <v>1113.3882883472199</v>
      </c>
      <c r="J906">
        <v>1020.35095</v>
      </c>
      <c r="K906">
        <v>1170</v>
      </c>
      <c r="L906">
        <v>1139.2573649999999</v>
      </c>
      <c r="M906">
        <v>1.5823018958333299</v>
      </c>
      <c r="N906">
        <v>0</v>
      </c>
      <c r="O906">
        <v>132.17232000000001</v>
      </c>
      <c r="P906">
        <v>126139.76509</v>
      </c>
      <c r="Q906">
        <v>175.19411818055499</v>
      </c>
      <c r="R906">
        <v>135.53318999999999</v>
      </c>
      <c r="S906">
        <v>219.38197</v>
      </c>
      <c r="T906" s="77" t="s">
        <v>46</v>
      </c>
      <c r="U906" s="76"/>
    </row>
    <row r="907" spans="2:21">
      <c r="B907" s="75">
        <v>46997</v>
      </c>
      <c r="C907" t="s">
        <v>23</v>
      </c>
      <c r="D907">
        <v>55022.167517000002</v>
      </c>
      <c r="E907">
        <v>76.419677106944405</v>
      </c>
      <c r="F907">
        <v>62.931865999999999</v>
      </c>
      <c r="G907">
        <v>88.762289999999993</v>
      </c>
      <c r="H907">
        <v>759201.34285000002</v>
      </c>
      <c r="I907">
        <v>1054.4463095138799</v>
      </c>
      <c r="J907">
        <v>1000.12134</v>
      </c>
      <c r="K907">
        <v>1225</v>
      </c>
      <c r="L907">
        <v>0</v>
      </c>
      <c r="M907">
        <v>0</v>
      </c>
      <c r="N907">
        <v>0</v>
      </c>
      <c r="O907">
        <v>0</v>
      </c>
      <c r="P907">
        <v>55595.625416000003</v>
      </c>
      <c r="Q907">
        <v>77.216146411111097</v>
      </c>
      <c r="R907">
        <v>64.33811</v>
      </c>
      <c r="S907">
        <v>90.692795000000004</v>
      </c>
      <c r="T907" s="77" t="s">
        <v>46</v>
      </c>
      <c r="U907" s="76"/>
    </row>
    <row r="908" spans="2:21">
      <c r="B908" s="75">
        <v>47027</v>
      </c>
      <c r="C908" t="s">
        <v>24</v>
      </c>
      <c r="D908">
        <v>0</v>
      </c>
      <c r="E908">
        <v>0</v>
      </c>
      <c r="F908">
        <v>0</v>
      </c>
      <c r="G908">
        <v>0</v>
      </c>
      <c r="H908">
        <v>834239.13286999997</v>
      </c>
      <c r="I908">
        <v>1121.2891570833301</v>
      </c>
      <c r="J908">
        <v>1020.7465999999999</v>
      </c>
      <c r="K908">
        <v>1170</v>
      </c>
      <c r="L908">
        <v>2673.54650696</v>
      </c>
      <c r="M908">
        <v>3.5934764878494598</v>
      </c>
      <c r="N908">
        <v>0</v>
      </c>
      <c r="O908">
        <v>122.16994</v>
      </c>
      <c r="P908">
        <v>123381.29446</v>
      </c>
      <c r="Q908">
        <v>165.83507319892399</v>
      </c>
      <c r="R908">
        <v>127.65401</v>
      </c>
      <c r="S908">
        <v>214.37299999999999</v>
      </c>
      <c r="T908" s="77" t="s">
        <v>46</v>
      </c>
      <c r="U908" s="76"/>
    </row>
    <row r="909" spans="2:21">
      <c r="B909" s="75">
        <v>47027</v>
      </c>
      <c r="C909" t="s">
        <v>23</v>
      </c>
      <c r="D909">
        <v>56368.088818999997</v>
      </c>
      <c r="E909">
        <v>75.763560240591303</v>
      </c>
      <c r="F909">
        <v>63.631619999999998</v>
      </c>
      <c r="G909">
        <v>88.870804000000007</v>
      </c>
      <c r="H909">
        <v>782039.97947000002</v>
      </c>
      <c r="I909">
        <v>1051.1290046639699</v>
      </c>
      <c r="J909">
        <v>1000.1772999999999</v>
      </c>
      <c r="K909">
        <v>1225</v>
      </c>
      <c r="L909">
        <v>0</v>
      </c>
      <c r="M909">
        <v>0</v>
      </c>
      <c r="N909">
        <v>0</v>
      </c>
      <c r="O909">
        <v>0</v>
      </c>
      <c r="P909">
        <v>56882.736595000002</v>
      </c>
      <c r="Q909">
        <v>76.455291122311806</v>
      </c>
      <c r="R909">
        <v>65.383260000000007</v>
      </c>
      <c r="S909">
        <v>88.363463999999993</v>
      </c>
      <c r="T909" s="77" t="s">
        <v>46</v>
      </c>
      <c r="U909" s="76"/>
    </row>
    <row r="910" spans="2:21">
      <c r="B910" s="75">
        <v>47058</v>
      </c>
      <c r="C910" t="s">
        <v>24</v>
      </c>
      <c r="D910">
        <v>0</v>
      </c>
      <c r="E910">
        <v>0</v>
      </c>
      <c r="F910">
        <v>0</v>
      </c>
      <c r="G910">
        <v>0</v>
      </c>
      <c r="H910">
        <v>799105.07187999994</v>
      </c>
      <c r="I910">
        <v>1109.86815538888</v>
      </c>
      <c r="J910">
        <v>1020.6317</v>
      </c>
      <c r="K910">
        <v>1170</v>
      </c>
      <c r="L910">
        <v>0</v>
      </c>
      <c r="M910">
        <v>0</v>
      </c>
      <c r="N910">
        <v>0</v>
      </c>
      <c r="O910">
        <v>0</v>
      </c>
      <c r="P910">
        <v>125379.80054</v>
      </c>
      <c r="Q910">
        <v>174.138611861111</v>
      </c>
      <c r="R910">
        <v>144.23740000000001</v>
      </c>
      <c r="S910">
        <v>206.15494000000001</v>
      </c>
      <c r="T910" s="77" t="s">
        <v>46</v>
      </c>
      <c r="U910" s="76"/>
    </row>
    <row r="911" spans="2:21">
      <c r="B911" s="75">
        <v>47058</v>
      </c>
      <c r="C911" t="s">
        <v>23</v>
      </c>
      <c r="D911">
        <v>58188.883293999999</v>
      </c>
      <c r="E911">
        <v>80.817893463888794</v>
      </c>
      <c r="F911">
        <v>67.507675000000006</v>
      </c>
      <c r="G911">
        <v>93.132095000000007</v>
      </c>
      <c r="H911">
        <v>760631.49824999995</v>
      </c>
      <c r="I911">
        <v>1056.4326364583301</v>
      </c>
      <c r="J911">
        <v>1000.03467</v>
      </c>
      <c r="K911">
        <v>1225</v>
      </c>
      <c r="L911">
        <v>0</v>
      </c>
      <c r="M911">
        <v>0</v>
      </c>
      <c r="N911">
        <v>0</v>
      </c>
      <c r="O911">
        <v>0</v>
      </c>
      <c r="P911">
        <v>56988.321883999997</v>
      </c>
      <c r="Q911">
        <v>79.150447061111095</v>
      </c>
      <c r="R911">
        <v>67.584464999999994</v>
      </c>
      <c r="S911">
        <v>92.227050000000006</v>
      </c>
      <c r="T911" s="77" t="s">
        <v>46</v>
      </c>
      <c r="U911" s="76"/>
    </row>
    <row r="912" spans="2:21">
      <c r="B912" s="75">
        <v>47088</v>
      </c>
      <c r="C912" t="s">
        <v>24</v>
      </c>
      <c r="D912">
        <v>0</v>
      </c>
      <c r="E912">
        <v>0</v>
      </c>
      <c r="F912">
        <v>0</v>
      </c>
      <c r="G912">
        <v>0</v>
      </c>
      <c r="H912">
        <v>821387.67234000005</v>
      </c>
      <c r="I912">
        <v>1104.0156886290299</v>
      </c>
      <c r="J912">
        <v>1020.0729</v>
      </c>
      <c r="K912">
        <v>1170</v>
      </c>
      <c r="L912">
        <v>0</v>
      </c>
      <c r="M912">
        <v>0</v>
      </c>
      <c r="N912">
        <v>0</v>
      </c>
      <c r="O912">
        <v>0</v>
      </c>
      <c r="P912">
        <v>134762.03435999999</v>
      </c>
      <c r="Q912">
        <v>181.13176661290299</v>
      </c>
      <c r="R912">
        <v>157.09443999999999</v>
      </c>
      <c r="S912">
        <v>206.09719999999999</v>
      </c>
      <c r="T912" s="77" t="s">
        <v>46</v>
      </c>
      <c r="U912" s="76"/>
    </row>
    <row r="913" spans="2:21">
      <c r="B913" s="75">
        <v>47088</v>
      </c>
      <c r="C913" t="s">
        <v>23</v>
      </c>
      <c r="D913">
        <v>58282.718763999997</v>
      </c>
      <c r="E913">
        <v>78.336987586021493</v>
      </c>
      <c r="F913">
        <v>42.117893000000002</v>
      </c>
      <c r="G913">
        <v>96.279480000000007</v>
      </c>
      <c r="H913">
        <v>783757.74032999994</v>
      </c>
      <c r="I913">
        <v>1053.43782302419</v>
      </c>
      <c r="J913">
        <v>1000.1802</v>
      </c>
      <c r="K913">
        <v>1225</v>
      </c>
      <c r="L913">
        <v>0</v>
      </c>
      <c r="M913">
        <v>0</v>
      </c>
      <c r="N913">
        <v>0</v>
      </c>
      <c r="O913">
        <v>0</v>
      </c>
      <c r="P913">
        <v>62565.338888999999</v>
      </c>
      <c r="Q913">
        <v>84.0931974314516</v>
      </c>
      <c r="R913">
        <v>73.61412</v>
      </c>
      <c r="S913">
        <v>95.588939999999994</v>
      </c>
      <c r="T913" s="77" t="s">
        <v>46</v>
      </c>
      <c r="U913" s="76"/>
    </row>
    <row r="914" spans="2:21">
      <c r="B914" s="75">
        <v>47119</v>
      </c>
      <c r="C914" t="s">
        <v>24</v>
      </c>
      <c r="D914">
        <v>0</v>
      </c>
      <c r="E914">
        <v>0</v>
      </c>
      <c r="F914">
        <v>0</v>
      </c>
      <c r="G914">
        <v>0</v>
      </c>
      <c r="H914">
        <v>822904.01049000002</v>
      </c>
      <c r="I914">
        <v>1106.05377754032</v>
      </c>
      <c r="J914">
        <v>1020.0585</v>
      </c>
      <c r="K914">
        <v>1170</v>
      </c>
      <c r="L914">
        <v>0</v>
      </c>
      <c r="M914">
        <v>0</v>
      </c>
      <c r="N914">
        <v>0</v>
      </c>
      <c r="O914">
        <v>0</v>
      </c>
      <c r="P914">
        <v>134974.08875</v>
      </c>
      <c r="Q914">
        <v>181.41678595430099</v>
      </c>
      <c r="R914">
        <v>147.56834000000001</v>
      </c>
      <c r="S914">
        <v>207.24113</v>
      </c>
      <c r="T914" s="77" t="s">
        <v>46</v>
      </c>
      <c r="U914" s="76"/>
    </row>
    <row r="915" spans="2:21">
      <c r="B915" s="75">
        <v>47119</v>
      </c>
      <c r="C915" t="s">
        <v>23</v>
      </c>
      <c r="D915">
        <v>58734.676728999999</v>
      </c>
      <c r="E915">
        <v>78.944457969086002</v>
      </c>
      <c r="F915">
        <v>42.476779999999998</v>
      </c>
      <c r="G915">
        <v>101.39352</v>
      </c>
      <c r="H915">
        <v>795939.85173999995</v>
      </c>
      <c r="I915">
        <v>1069.8116286827899</v>
      </c>
      <c r="J915">
        <v>1000.0057399999999</v>
      </c>
      <c r="K915">
        <v>1225</v>
      </c>
      <c r="L915">
        <v>0</v>
      </c>
      <c r="M915">
        <v>0</v>
      </c>
      <c r="N915">
        <v>0</v>
      </c>
      <c r="O915">
        <v>0</v>
      </c>
      <c r="P915">
        <v>63081.07518</v>
      </c>
      <c r="Q915">
        <v>84.786391370967706</v>
      </c>
      <c r="R915">
        <v>71.593400000000003</v>
      </c>
      <c r="S915">
        <v>99.969054999999997</v>
      </c>
      <c r="T915" s="77" t="s">
        <v>46</v>
      </c>
      <c r="U915" s="76"/>
    </row>
    <row r="916" spans="2:21">
      <c r="B916" s="75">
        <v>47150</v>
      </c>
      <c r="C916" t="s">
        <v>24</v>
      </c>
      <c r="D916">
        <v>0</v>
      </c>
      <c r="E916">
        <v>0</v>
      </c>
      <c r="F916">
        <v>0</v>
      </c>
      <c r="G916">
        <v>0</v>
      </c>
      <c r="H916">
        <v>746861.09620000003</v>
      </c>
      <c r="I916">
        <v>1111.4004407738</v>
      </c>
      <c r="J916">
        <v>1020.2178</v>
      </c>
      <c r="K916">
        <v>1170</v>
      </c>
      <c r="L916">
        <v>0</v>
      </c>
      <c r="M916">
        <v>0</v>
      </c>
      <c r="N916">
        <v>0</v>
      </c>
      <c r="O916">
        <v>0</v>
      </c>
      <c r="P916">
        <v>121811.25131000001</v>
      </c>
      <c r="Q916">
        <v>181.26674302083299</v>
      </c>
      <c r="R916">
        <v>156.12894</v>
      </c>
      <c r="S916">
        <v>212.90143</v>
      </c>
      <c r="T916" s="77" t="s">
        <v>46</v>
      </c>
      <c r="U916" s="76"/>
    </row>
    <row r="917" spans="2:21">
      <c r="B917" s="75">
        <v>47150</v>
      </c>
      <c r="C917" t="s">
        <v>23</v>
      </c>
      <c r="D917">
        <v>50069.487032999998</v>
      </c>
      <c r="E917">
        <v>74.508165227678504</v>
      </c>
      <c r="F917">
        <v>39.585503000000003</v>
      </c>
      <c r="G917">
        <v>95.295940000000002</v>
      </c>
      <c r="H917">
        <v>710990.49798999995</v>
      </c>
      <c r="I917">
        <v>1058.02157438988</v>
      </c>
      <c r="J917">
        <v>1000.0971</v>
      </c>
      <c r="K917">
        <v>1225</v>
      </c>
      <c r="L917">
        <v>296.7527149</v>
      </c>
      <c r="M917">
        <v>0.44159630193452298</v>
      </c>
      <c r="N917">
        <v>0</v>
      </c>
      <c r="O917">
        <v>85.458629999999999</v>
      </c>
      <c r="P917">
        <v>55113.516687000003</v>
      </c>
      <c r="Q917">
        <v>82.014161736607093</v>
      </c>
      <c r="R917">
        <v>59.810192000000001</v>
      </c>
      <c r="S917">
        <v>95.714290000000005</v>
      </c>
      <c r="T917" s="77" t="s">
        <v>46</v>
      </c>
      <c r="U917" s="76"/>
    </row>
    <row r="918" spans="2:21">
      <c r="B918" s="75">
        <v>47178</v>
      </c>
      <c r="C918" t="s">
        <v>24</v>
      </c>
      <c r="D918">
        <v>0</v>
      </c>
      <c r="E918">
        <v>0</v>
      </c>
      <c r="F918">
        <v>0</v>
      </c>
      <c r="G918">
        <v>0</v>
      </c>
      <c r="H918">
        <v>830506.75485999999</v>
      </c>
      <c r="I918">
        <v>1116.2725199731101</v>
      </c>
      <c r="J918">
        <v>1020.391</v>
      </c>
      <c r="K918">
        <v>1170</v>
      </c>
      <c r="L918">
        <v>14434.914035100001</v>
      </c>
      <c r="M918">
        <v>19.401766176209598</v>
      </c>
      <c r="N918">
        <v>0</v>
      </c>
      <c r="O918">
        <v>205.83945</v>
      </c>
      <c r="P918">
        <v>127236.31602</v>
      </c>
      <c r="Q918">
        <v>171.01655379032201</v>
      </c>
      <c r="R918">
        <v>135.28532000000001</v>
      </c>
      <c r="S918">
        <v>211.05932999999999</v>
      </c>
      <c r="T918" s="77" t="s">
        <v>46</v>
      </c>
      <c r="U918" s="76"/>
    </row>
    <row r="919" spans="2:21">
      <c r="B919" s="75">
        <v>47178</v>
      </c>
      <c r="C919" t="s">
        <v>23</v>
      </c>
      <c r="D919">
        <v>50634.328526999998</v>
      </c>
      <c r="E919">
        <v>68.056893181451599</v>
      </c>
      <c r="F919">
        <v>52.130946999999999</v>
      </c>
      <c r="G919">
        <v>94.28058</v>
      </c>
      <c r="H919">
        <v>784662.85456999997</v>
      </c>
      <c r="I919">
        <v>1054.6543744220401</v>
      </c>
      <c r="J919">
        <v>1000.22064</v>
      </c>
      <c r="K919">
        <v>1225</v>
      </c>
      <c r="L919">
        <v>3248.4301953999998</v>
      </c>
      <c r="M919">
        <v>4.3661696174731102</v>
      </c>
      <c r="N919">
        <v>0</v>
      </c>
      <c r="O919">
        <v>147.53531000000001</v>
      </c>
      <c r="P919">
        <v>50563.223401000003</v>
      </c>
      <c r="Q919">
        <v>67.961321775537598</v>
      </c>
      <c r="R919">
        <v>53.670870000000001</v>
      </c>
      <c r="S919">
        <v>94.625625999999997</v>
      </c>
      <c r="T919" s="77" t="s">
        <v>46</v>
      </c>
      <c r="U919" s="76"/>
    </row>
    <row r="920" spans="2:21">
      <c r="B920" s="75">
        <v>47209</v>
      </c>
      <c r="C920" t="s">
        <v>24</v>
      </c>
      <c r="D920">
        <v>0</v>
      </c>
      <c r="E920">
        <v>0</v>
      </c>
      <c r="F920">
        <v>0</v>
      </c>
      <c r="G920">
        <v>0</v>
      </c>
      <c r="H920">
        <v>799016.16110000003</v>
      </c>
      <c r="I920">
        <v>1109.74466819444</v>
      </c>
      <c r="J920">
        <v>1020.79944</v>
      </c>
      <c r="K920">
        <v>1170</v>
      </c>
      <c r="L920">
        <v>24693.208028599998</v>
      </c>
      <c r="M920">
        <v>34.296122261944397</v>
      </c>
      <c r="N920">
        <v>0</v>
      </c>
      <c r="O920">
        <v>295.64895999999999</v>
      </c>
      <c r="P920">
        <v>119310.82818</v>
      </c>
      <c r="Q920">
        <v>165.709483583333</v>
      </c>
      <c r="R920">
        <v>129.30438000000001</v>
      </c>
      <c r="S920">
        <v>213.16467</v>
      </c>
      <c r="T920" s="77" t="s">
        <v>46</v>
      </c>
      <c r="U920" s="76"/>
    </row>
    <row r="921" spans="2:21">
      <c r="B921" s="75">
        <v>47209</v>
      </c>
      <c r="C921" t="s">
        <v>23</v>
      </c>
      <c r="D921">
        <v>47565.252311999997</v>
      </c>
      <c r="E921">
        <v>66.062850433333296</v>
      </c>
      <c r="F921">
        <v>47.757354999999997</v>
      </c>
      <c r="G921">
        <v>82.434030000000007</v>
      </c>
      <c r="H921">
        <v>755013.04009999998</v>
      </c>
      <c r="I921">
        <v>1048.6292223611099</v>
      </c>
      <c r="J921">
        <v>1000.0793</v>
      </c>
      <c r="K921">
        <v>1225</v>
      </c>
      <c r="L921">
        <v>189.15508688</v>
      </c>
      <c r="M921">
        <v>0.26271539844444403</v>
      </c>
      <c r="N921">
        <v>0</v>
      </c>
      <c r="O921">
        <v>38.836018000000003</v>
      </c>
      <c r="P921">
        <v>47908.358400999998</v>
      </c>
      <c r="Q921">
        <v>66.539386668055499</v>
      </c>
      <c r="R921">
        <v>49.436565000000002</v>
      </c>
      <c r="S921">
        <v>84.721869999999996</v>
      </c>
      <c r="T921" s="77" t="s">
        <v>46</v>
      </c>
      <c r="U921" s="76"/>
    </row>
    <row r="922" spans="2:21">
      <c r="B922" s="75">
        <v>47239</v>
      </c>
      <c r="C922" t="s">
        <v>24</v>
      </c>
      <c r="D922">
        <v>0</v>
      </c>
      <c r="E922">
        <v>0</v>
      </c>
      <c r="F922">
        <v>0</v>
      </c>
      <c r="G922">
        <v>0</v>
      </c>
      <c r="H922">
        <v>825833.90789999999</v>
      </c>
      <c r="I922">
        <v>1109.9918116935401</v>
      </c>
      <c r="J922">
        <v>1020.19556</v>
      </c>
      <c r="K922">
        <v>1170</v>
      </c>
      <c r="L922">
        <v>803.95268750000002</v>
      </c>
      <c r="M922">
        <v>1.0805815692204299</v>
      </c>
      <c r="N922">
        <v>0</v>
      </c>
      <c r="O922">
        <v>70.731949999999998</v>
      </c>
      <c r="P922">
        <v>127426.85387000001</v>
      </c>
      <c r="Q922">
        <v>171.272653051075</v>
      </c>
      <c r="R922">
        <v>129.82959</v>
      </c>
      <c r="S922">
        <v>218.16269</v>
      </c>
      <c r="T922" s="77" t="s">
        <v>46</v>
      </c>
      <c r="U922" s="76"/>
    </row>
    <row r="923" spans="2:21">
      <c r="B923" s="75">
        <v>47239</v>
      </c>
      <c r="C923" t="s">
        <v>23</v>
      </c>
      <c r="D923">
        <v>46262.002045000001</v>
      </c>
      <c r="E923">
        <v>62.180110275537601</v>
      </c>
      <c r="F923">
        <v>46.52346</v>
      </c>
      <c r="G923">
        <v>77.769139999999993</v>
      </c>
      <c r="H923">
        <v>776460.57810000004</v>
      </c>
      <c r="I923">
        <v>1043.6298092741899</v>
      </c>
      <c r="J923">
        <v>1000.4259</v>
      </c>
      <c r="K923">
        <v>1222.3942</v>
      </c>
      <c r="L923">
        <v>332.72774815999998</v>
      </c>
      <c r="M923">
        <v>0.44721471526881701</v>
      </c>
      <c r="N923">
        <v>0</v>
      </c>
      <c r="O923">
        <v>59.151649999999997</v>
      </c>
      <c r="P923">
        <v>47081.850756</v>
      </c>
      <c r="Q923">
        <v>63.2820574677419</v>
      </c>
      <c r="R923">
        <v>49.970398000000003</v>
      </c>
      <c r="S923">
        <v>78.840609999999998</v>
      </c>
      <c r="T923" s="77" t="s">
        <v>46</v>
      </c>
      <c r="U923" s="76"/>
    </row>
    <row r="924" spans="2:21">
      <c r="B924" s="75">
        <v>47270</v>
      </c>
      <c r="C924" t="s">
        <v>24</v>
      </c>
      <c r="D924">
        <v>0</v>
      </c>
      <c r="E924">
        <v>0</v>
      </c>
      <c r="F924">
        <v>0</v>
      </c>
      <c r="G924">
        <v>0</v>
      </c>
      <c r="H924">
        <v>796776.06074999995</v>
      </c>
      <c r="I924">
        <v>1106.6334177083299</v>
      </c>
      <c r="J924">
        <v>1020.24756</v>
      </c>
      <c r="K924">
        <v>1170</v>
      </c>
      <c r="L924">
        <v>14589.2288271</v>
      </c>
      <c r="M924">
        <v>20.2628178154166</v>
      </c>
      <c r="N924">
        <v>0</v>
      </c>
      <c r="O924">
        <v>260.67790000000002</v>
      </c>
      <c r="P924">
        <v>129060.27886999999</v>
      </c>
      <c r="Q924">
        <v>179.250387319444</v>
      </c>
      <c r="R924">
        <v>128.98915</v>
      </c>
      <c r="S924">
        <v>239.45012</v>
      </c>
      <c r="T924" s="77" t="s">
        <v>46</v>
      </c>
      <c r="U924" s="76"/>
    </row>
    <row r="925" spans="2:21">
      <c r="B925" s="75">
        <v>47270</v>
      </c>
      <c r="C925" t="s">
        <v>23</v>
      </c>
      <c r="D925">
        <v>43141.319495000003</v>
      </c>
      <c r="E925">
        <v>59.918499298611103</v>
      </c>
      <c r="F925">
        <v>22.775497000000001</v>
      </c>
      <c r="G925">
        <v>89.461479999999995</v>
      </c>
      <c r="H925">
        <v>749136.96230999997</v>
      </c>
      <c r="I925">
        <v>1040.4680032083299</v>
      </c>
      <c r="J925">
        <v>1000.1646</v>
      </c>
      <c r="K925">
        <v>1150.2190000000001</v>
      </c>
      <c r="L925">
        <v>0</v>
      </c>
      <c r="M925">
        <v>0</v>
      </c>
      <c r="N925">
        <v>0</v>
      </c>
      <c r="O925">
        <v>0</v>
      </c>
      <c r="P925">
        <v>50552.435425000003</v>
      </c>
      <c r="Q925">
        <v>70.211715868055506</v>
      </c>
      <c r="R925">
        <v>51.368625999999999</v>
      </c>
      <c r="S925">
        <v>92.705659999999995</v>
      </c>
      <c r="T925" s="77" t="s">
        <v>46</v>
      </c>
      <c r="U925" s="76"/>
    </row>
    <row r="926" spans="2:21">
      <c r="B926" s="75">
        <v>47300</v>
      </c>
      <c r="C926" t="s">
        <v>24</v>
      </c>
      <c r="D926">
        <v>0</v>
      </c>
      <c r="E926">
        <v>0</v>
      </c>
      <c r="F926">
        <v>0</v>
      </c>
      <c r="G926">
        <v>0</v>
      </c>
      <c r="H926">
        <v>821291.01324</v>
      </c>
      <c r="I926">
        <v>1103.8857704838699</v>
      </c>
      <c r="J926">
        <v>1020.5112</v>
      </c>
      <c r="K926">
        <v>1170</v>
      </c>
      <c r="L926">
        <v>0</v>
      </c>
      <c r="M926">
        <v>0</v>
      </c>
      <c r="N926">
        <v>0</v>
      </c>
      <c r="O926">
        <v>0</v>
      </c>
      <c r="P926">
        <v>146794.75562000001</v>
      </c>
      <c r="Q926">
        <v>197.30477905913901</v>
      </c>
      <c r="R926">
        <v>148.07320000000001</v>
      </c>
      <c r="S926">
        <v>250.15620000000001</v>
      </c>
      <c r="T926" s="77" t="s">
        <v>46</v>
      </c>
      <c r="U926" s="76"/>
    </row>
    <row r="927" spans="2:21">
      <c r="B927" s="75">
        <v>47300</v>
      </c>
      <c r="C927" t="s">
        <v>23</v>
      </c>
      <c r="D927">
        <v>49749.179175999998</v>
      </c>
      <c r="E927">
        <v>66.867176311827905</v>
      </c>
      <c r="F927">
        <v>34.531370000000003</v>
      </c>
      <c r="G927">
        <v>90.849654999999998</v>
      </c>
      <c r="H927">
        <v>790644.90176000004</v>
      </c>
      <c r="I927">
        <v>1062.6947604300999</v>
      </c>
      <c r="J927">
        <v>1000.1046</v>
      </c>
      <c r="K927">
        <v>1225</v>
      </c>
      <c r="L927">
        <v>0</v>
      </c>
      <c r="M927">
        <v>0</v>
      </c>
      <c r="N927">
        <v>0</v>
      </c>
      <c r="O927">
        <v>0</v>
      </c>
      <c r="P927">
        <v>57336.321763</v>
      </c>
      <c r="Q927">
        <v>77.064948606182696</v>
      </c>
      <c r="R927">
        <v>55.500267000000001</v>
      </c>
      <c r="S927">
        <v>93.841170000000005</v>
      </c>
      <c r="T927" s="77" t="s">
        <v>46</v>
      </c>
      <c r="U927" s="76"/>
    </row>
    <row r="928" spans="2:21">
      <c r="B928" s="75">
        <v>47331</v>
      </c>
      <c r="C928" t="s">
        <v>24</v>
      </c>
      <c r="D928">
        <v>0</v>
      </c>
      <c r="E928">
        <v>0</v>
      </c>
      <c r="F928">
        <v>0</v>
      </c>
      <c r="G928">
        <v>0</v>
      </c>
      <c r="H928">
        <v>824810.65509000001</v>
      </c>
      <c r="I928">
        <v>1108.61647189516</v>
      </c>
      <c r="J928">
        <v>1020.6477</v>
      </c>
      <c r="K928">
        <v>1170</v>
      </c>
      <c r="L928">
        <v>0</v>
      </c>
      <c r="M928">
        <v>0</v>
      </c>
      <c r="N928">
        <v>0</v>
      </c>
      <c r="O928">
        <v>0</v>
      </c>
      <c r="P928">
        <v>144779.53455000001</v>
      </c>
      <c r="Q928">
        <v>194.59614858870901</v>
      </c>
      <c r="R928">
        <v>149.5515</v>
      </c>
      <c r="S928">
        <v>240.19513000000001</v>
      </c>
      <c r="T928" s="77" t="s">
        <v>46</v>
      </c>
      <c r="U928" s="76"/>
    </row>
    <row r="929" spans="2:21">
      <c r="B929" s="75">
        <v>47331</v>
      </c>
      <c r="C929" t="s">
        <v>23</v>
      </c>
      <c r="D929">
        <v>51616.884815999998</v>
      </c>
      <c r="E929">
        <v>69.377533354838704</v>
      </c>
      <c r="F929">
        <v>33.744109999999999</v>
      </c>
      <c r="G929">
        <v>89.223884999999996</v>
      </c>
      <c r="H929">
        <v>793642.54539999994</v>
      </c>
      <c r="I929">
        <v>1066.72385134408</v>
      </c>
      <c r="J929">
        <v>1000.071</v>
      </c>
      <c r="K929">
        <v>1225</v>
      </c>
      <c r="L929">
        <v>0</v>
      </c>
      <c r="M929">
        <v>0</v>
      </c>
      <c r="N929">
        <v>0</v>
      </c>
      <c r="O929">
        <v>0</v>
      </c>
      <c r="P929">
        <v>59358.715166000002</v>
      </c>
      <c r="Q929">
        <v>79.783219309139696</v>
      </c>
      <c r="R929">
        <v>66.945279999999997</v>
      </c>
      <c r="S929">
        <v>93.336753999999999</v>
      </c>
      <c r="T929" s="77" t="s">
        <v>46</v>
      </c>
      <c r="U929" s="76"/>
    </row>
    <row r="930" spans="2:21">
      <c r="B930" s="75">
        <v>47362</v>
      </c>
      <c r="C930" t="s">
        <v>24</v>
      </c>
      <c r="D930">
        <v>0</v>
      </c>
      <c r="E930">
        <v>0</v>
      </c>
      <c r="F930">
        <v>0</v>
      </c>
      <c r="G930">
        <v>0</v>
      </c>
      <c r="H930">
        <v>801704.99063000001</v>
      </c>
      <c r="I930">
        <v>1113.47915365277</v>
      </c>
      <c r="J930">
        <v>1020.0386</v>
      </c>
      <c r="K930">
        <v>1170</v>
      </c>
      <c r="L930">
        <v>9.5371930000000003</v>
      </c>
      <c r="M930">
        <v>1.3246101388888799E-2</v>
      </c>
      <c r="N930">
        <v>0</v>
      </c>
      <c r="O930">
        <v>9.5371930000000003</v>
      </c>
      <c r="P930">
        <v>127582.27933</v>
      </c>
      <c r="Q930">
        <v>177.19761018055499</v>
      </c>
      <c r="R930">
        <v>138.04850999999999</v>
      </c>
      <c r="S930">
        <v>232.57947999999999</v>
      </c>
      <c r="T930" s="77" t="s">
        <v>46</v>
      </c>
      <c r="U930" s="76"/>
    </row>
    <row r="931" spans="2:21">
      <c r="B931" s="75">
        <v>47362</v>
      </c>
      <c r="C931" t="s">
        <v>23</v>
      </c>
      <c r="D931">
        <v>55000.511326</v>
      </c>
      <c r="E931">
        <v>76.389599063888795</v>
      </c>
      <c r="F931">
        <v>63.519176000000002</v>
      </c>
      <c r="G931">
        <v>87.790854999999993</v>
      </c>
      <c r="H931">
        <v>763205.17753999995</v>
      </c>
      <c r="I931">
        <v>1060.00719102777</v>
      </c>
      <c r="J931">
        <v>1000.4105</v>
      </c>
      <c r="K931">
        <v>1225</v>
      </c>
      <c r="L931">
        <v>0</v>
      </c>
      <c r="M931">
        <v>0</v>
      </c>
      <c r="N931">
        <v>0</v>
      </c>
      <c r="O931">
        <v>0</v>
      </c>
      <c r="P931">
        <v>55493.917235000001</v>
      </c>
      <c r="Q931">
        <v>77.074885048611094</v>
      </c>
      <c r="R931">
        <v>64.849914999999996</v>
      </c>
      <c r="S931">
        <v>88.086830000000006</v>
      </c>
      <c r="T931" s="77" t="s">
        <v>46</v>
      </c>
      <c r="U931" s="76"/>
    </row>
    <row r="932" spans="2:21">
      <c r="B932" s="75">
        <v>47392</v>
      </c>
      <c r="C932" t="s">
        <v>24</v>
      </c>
      <c r="D932">
        <v>0</v>
      </c>
      <c r="E932">
        <v>0</v>
      </c>
      <c r="F932">
        <v>0</v>
      </c>
      <c r="G932">
        <v>0</v>
      </c>
      <c r="H932">
        <v>834418.82849999995</v>
      </c>
      <c r="I932">
        <v>1121.5306834677399</v>
      </c>
      <c r="J932">
        <v>1020.28076</v>
      </c>
      <c r="K932">
        <v>1170</v>
      </c>
      <c r="L932">
        <v>1939.5739840000001</v>
      </c>
      <c r="M932">
        <v>2.6069542795698899</v>
      </c>
      <c r="N932">
        <v>0</v>
      </c>
      <c r="O932">
        <v>107.95497</v>
      </c>
      <c r="P932">
        <v>123552.25909000001</v>
      </c>
      <c r="Q932">
        <v>166.06486436827899</v>
      </c>
      <c r="R932">
        <v>128.41002</v>
      </c>
      <c r="S932">
        <v>213.41679999999999</v>
      </c>
      <c r="T932" s="77" t="s">
        <v>46</v>
      </c>
      <c r="U932" s="76"/>
    </row>
    <row r="933" spans="2:21">
      <c r="B933" s="75">
        <v>47392</v>
      </c>
      <c r="C933" t="s">
        <v>23</v>
      </c>
      <c r="D933">
        <v>55635.872038000001</v>
      </c>
      <c r="E933">
        <v>74.779397900537603</v>
      </c>
      <c r="F933">
        <v>57.617489999999997</v>
      </c>
      <c r="G933">
        <v>88.519890000000004</v>
      </c>
      <c r="H933">
        <v>778250.45070000004</v>
      </c>
      <c r="I933">
        <v>1046.0355520161199</v>
      </c>
      <c r="J933">
        <v>1000.1915</v>
      </c>
      <c r="K933">
        <v>1217.4992999999999</v>
      </c>
      <c r="L933">
        <v>0</v>
      </c>
      <c r="M933">
        <v>0</v>
      </c>
      <c r="N933">
        <v>0</v>
      </c>
      <c r="O933">
        <v>0</v>
      </c>
      <c r="P933">
        <v>56327.890288000002</v>
      </c>
      <c r="Q933">
        <v>75.709529956989201</v>
      </c>
      <c r="R933">
        <v>59.947346000000003</v>
      </c>
      <c r="S933">
        <v>88.737785000000002</v>
      </c>
      <c r="T933" s="77" t="s">
        <v>46</v>
      </c>
      <c r="U933" s="76"/>
    </row>
    <row r="934" spans="2:21">
      <c r="B934" s="75">
        <v>47423</v>
      </c>
      <c r="C934" t="s">
        <v>24</v>
      </c>
      <c r="D934">
        <v>0</v>
      </c>
      <c r="E934">
        <v>0</v>
      </c>
      <c r="F934">
        <v>0</v>
      </c>
      <c r="G934">
        <v>0</v>
      </c>
      <c r="H934">
        <v>798348.43044999999</v>
      </c>
      <c r="I934">
        <v>1108.81726451388</v>
      </c>
      <c r="J934">
        <v>1021.1367</v>
      </c>
      <c r="K934">
        <v>1170</v>
      </c>
      <c r="L934">
        <v>451.0177506</v>
      </c>
      <c r="M934">
        <v>0.62641354250000003</v>
      </c>
      <c r="N934">
        <v>0</v>
      </c>
      <c r="O934">
        <v>100.527725</v>
      </c>
      <c r="P934">
        <v>124713.49109</v>
      </c>
      <c r="Q934">
        <v>173.213182069444</v>
      </c>
      <c r="R934">
        <v>140.05709999999999</v>
      </c>
      <c r="S934">
        <v>207.07487</v>
      </c>
      <c r="T934" s="77" t="s">
        <v>46</v>
      </c>
      <c r="U934" s="76"/>
    </row>
    <row r="935" spans="2:21">
      <c r="B935" s="75">
        <v>47423</v>
      </c>
      <c r="C935" t="s">
        <v>23</v>
      </c>
      <c r="D935">
        <v>57842.602264000001</v>
      </c>
      <c r="E935">
        <v>80.336947588888805</v>
      </c>
      <c r="F935">
        <v>67.581720000000004</v>
      </c>
      <c r="G935">
        <v>92.501909999999995</v>
      </c>
      <c r="H935">
        <v>760359.59540999995</v>
      </c>
      <c r="I935">
        <v>1056.054993625</v>
      </c>
      <c r="J935">
        <v>1000.0712</v>
      </c>
      <c r="K935">
        <v>1225</v>
      </c>
      <c r="L935">
        <v>0</v>
      </c>
      <c r="M935">
        <v>0</v>
      </c>
      <c r="N935">
        <v>0</v>
      </c>
      <c r="O935">
        <v>0</v>
      </c>
      <c r="P935">
        <v>56845.765182000003</v>
      </c>
      <c r="Q935">
        <v>78.952451641666599</v>
      </c>
      <c r="R935">
        <v>67.581720000000004</v>
      </c>
      <c r="S935">
        <v>91.443100000000001</v>
      </c>
      <c r="T935" s="77" t="s">
        <v>46</v>
      </c>
      <c r="U935" s="76"/>
    </row>
    <row r="936" spans="2:21">
      <c r="B936" s="75">
        <v>47453</v>
      </c>
      <c r="C936" t="s">
        <v>24</v>
      </c>
      <c r="D936">
        <v>0</v>
      </c>
      <c r="E936">
        <v>0</v>
      </c>
      <c r="F936">
        <v>0</v>
      </c>
      <c r="G936">
        <v>0</v>
      </c>
      <c r="H936">
        <v>820766.20051</v>
      </c>
      <c r="I936">
        <v>1103.1803770295601</v>
      </c>
      <c r="J936">
        <v>1020.84485</v>
      </c>
      <c r="K936">
        <v>1170</v>
      </c>
      <c r="L936">
        <v>0</v>
      </c>
      <c r="M936">
        <v>0</v>
      </c>
      <c r="N936">
        <v>0</v>
      </c>
      <c r="O936">
        <v>0</v>
      </c>
      <c r="P936">
        <v>134624.15938</v>
      </c>
      <c r="Q936">
        <v>180.94645077956901</v>
      </c>
      <c r="R936">
        <v>155.62903</v>
      </c>
      <c r="S936">
        <v>205.65934999999999</v>
      </c>
      <c r="T936" s="77" t="s">
        <v>46</v>
      </c>
      <c r="U936" s="76"/>
    </row>
    <row r="937" spans="2:21">
      <c r="B937" s="75">
        <v>47453</v>
      </c>
      <c r="C937" t="s">
        <v>23</v>
      </c>
      <c r="D937">
        <v>58359.517528999997</v>
      </c>
      <c r="E937">
        <v>78.440211732526805</v>
      </c>
      <c r="F937">
        <v>42.461773000000001</v>
      </c>
      <c r="G937">
        <v>95.322730000000007</v>
      </c>
      <c r="H937">
        <v>783667.29541999998</v>
      </c>
      <c r="I937">
        <v>1053.3162572849401</v>
      </c>
      <c r="J937">
        <v>1000.2155</v>
      </c>
      <c r="K937">
        <v>1225</v>
      </c>
      <c r="L937">
        <v>0</v>
      </c>
      <c r="M937">
        <v>0</v>
      </c>
      <c r="N937">
        <v>0</v>
      </c>
      <c r="O937">
        <v>0</v>
      </c>
      <c r="P937">
        <v>62646.601132000003</v>
      </c>
      <c r="Q937">
        <v>84.202420876343993</v>
      </c>
      <c r="R937">
        <v>73.709850000000003</v>
      </c>
      <c r="S937">
        <v>94.100430000000003</v>
      </c>
      <c r="T937" s="77" t="s">
        <v>46</v>
      </c>
      <c r="U937" s="76"/>
    </row>
    <row r="938" spans="2:21">
      <c r="B938" s="75">
        <v>47484</v>
      </c>
      <c r="C938" t="s">
        <v>24</v>
      </c>
      <c r="D938">
        <v>0</v>
      </c>
      <c r="E938">
        <v>0</v>
      </c>
      <c r="F938">
        <v>0</v>
      </c>
      <c r="G938">
        <v>0</v>
      </c>
      <c r="H938">
        <v>821491.55614</v>
      </c>
      <c r="I938">
        <v>1104.1553173924699</v>
      </c>
      <c r="J938">
        <v>1020.1039</v>
      </c>
      <c r="K938">
        <v>1170</v>
      </c>
      <c r="L938">
        <v>0</v>
      </c>
      <c r="M938">
        <v>0</v>
      </c>
      <c r="N938">
        <v>0</v>
      </c>
      <c r="O938">
        <v>0</v>
      </c>
      <c r="P938">
        <v>133467.42073000001</v>
      </c>
      <c r="Q938">
        <v>179.39169452956901</v>
      </c>
      <c r="R938">
        <v>145.71908999999999</v>
      </c>
      <c r="S938">
        <v>203.77771000000001</v>
      </c>
      <c r="T938" s="77" t="s">
        <v>46</v>
      </c>
      <c r="U938" s="76"/>
    </row>
    <row r="939" spans="2:21">
      <c r="B939" s="75">
        <v>47484</v>
      </c>
      <c r="C939" t="s">
        <v>23</v>
      </c>
      <c r="D939">
        <v>58803.183010000001</v>
      </c>
      <c r="E939">
        <v>79.036536303763398</v>
      </c>
      <c r="F939">
        <v>42.987459999999999</v>
      </c>
      <c r="G939">
        <v>101.88185</v>
      </c>
      <c r="H939">
        <v>796310.49688999995</v>
      </c>
      <c r="I939">
        <v>1070.30980764784</v>
      </c>
      <c r="J939">
        <v>1000.0134</v>
      </c>
      <c r="K939">
        <v>1225</v>
      </c>
      <c r="L939">
        <v>0</v>
      </c>
      <c r="M939">
        <v>0</v>
      </c>
      <c r="N939">
        <v>0</v>
      </c>
      <c r="O939">
        <v>0</v>
      </c>
      <c r="P939">
        <v>63109.004269999998</v>
      </c>
      <c r="Q939">
        <v>84.823930470430099</v>
      </c>
      <c r="R939">
        <v>71.395480000000006</v>
      </c>
      <c r="S939">
        <v>100.35706</v>
      </c>
      <c r="T939" s="77" t="s">
        <v>46</v>
      </c>
      <c r="U939" s="76"/>
    </row>
    <row r="940" spans="2:21">
      <c r="B940" s="75">
        <v>47515</v>
      </c>
      <c r="C940" t="s">
        <v>24</v>
      </c>
      <c r="D940">
        <v>0</v>
      </c>
      <c r="E940">
        <v>0</v>
      </c>
      <c r="F940">
        <v>0</v>
      </c>
      <c r="G940">
        <v>0</v>
      </c>
      <c r="H940">
        <v>746291.38095000002</v>
      </c>
      <c r="I940">
        <v>1110.5526502232101</v>
      </c>
      <c r="J940">
        <v>1020.0137999999999</v>
      </c>
      <c r="K940">
        <v>1170</v>
      </c>
      <c r="L940">
        <v>0</v>
      </c>
      <c r="M940">
        <v>0</v>
      </c>
      <c r="N940">
        <v>0</v>
      </c>
      <c r="O940">
        <v>0</v>
      </c>
      <c r="P940">
        <v>120539.03703000001</v>
      </c>
      <c r="Q940">
        <v>179.37356700892801</v>
      </c>
      <c r="R940">
        <v>154.55654999999999</v>
      </c>
      <c r="S940">
        <v>209.09289999999999</v>
      </c>
      <c r="T940" s="77" t="s">
        <v>46</v>
      </c>
      <c r="U940" s="76"/>
    </row>
    <row r="941" spans="2:21">
      <c r="B941" s="75">
        <v>47515</v>
      </c>
      <c r="C941" t="s">
        <v>23</v>
      </c>
      <c r="D941">
        <v>50097.390712</v>
      </c>
      <c r="E941">
        <v>74.549688559523801</v>
      </c>
      <c r="F941">
        <v>38.709361999999999</v>
      </c>
      <c r="G941">
        <v>96.188964999999996</v>
      </c>
      <c r="H941">
        <v>710425.79585999995</v>
      </c>
      <c r="I941">
        <v>1057.1812438392799</v>
      </c>
      <c r="J941">
        <v>1000.1101</v>
      </c>
      <c r="K941">
        <v>1225</v>
      </c>
      <c r="L941">
        <v>291.42932538000002</v>
      </c>
      <c r="M941">
        <v>0.43367459133928499</v>
      </c>
      <c r="N941">
        <v>0</v>
      </c>
      <c r="O941">
        <v>111.90071</v>
      </c>
      <c r="P941">
        <v>55167.881528999998</v>
      </c>
      <c r="Q941">
        <v>82.0950617991071</v>
      </c>
      <c r="R941">
        <v>60.937626000000002</v>
      </c>
      <c r="S941">
        <v>95.392669999999995</v>
      </c>
      <c r="T941" s="77" t="s">
        <v>46</v>
      </c>
      <c r="U941" s="76"/>
    </row>
    <row r="942" spans="2:21">
      <c r="B942" s="75">
        <v>47543</v>
      </c>
      <c r="C942" t="s">
        <v>24</v>
      </c>
      <c r="D942">
        <v>0</v>
      </c>
      <c r="E942">
        <v>0</v>
      </c>
      <c r="F942">
        <v>0</v>
      </c>
      <c r="G942">
        <v>0</v>
      </c>
      <c r="H942">
        <v>829893.68134000001</v>
      </c>
      <c r="I942">
        <v>1115.4484964247299</v>
      </c>
      <c r="J942">
        <v>1020.3561</v>
      </c>
      <c r="K942">
        <v>1170</v>
      </c>
      <c r="L942">
        <v>5890.9897591199997</v>
      </c>
      <c r="M942">
        <v>7.9179969880645098</v>
      </c>
      <c r="N942">
        <v>0</v>
      </c>
      <c r="O942">
        <v>148.34598</v>
      </c>
      <c r="P942">
        <v>125318.17883999999</v>
      </c>
      <c r="Q942">
        <v>168.43841241935399</v>
      </c>
      <c r="R942">
        <v>134.75996000000001</v>
      </c>
      <c r="S942">
        <v>210.46968000000001</v>
      </c>
      <c r="T942" s="77" t="s">
        <v>46</v>
      </c>
      <c r="U942" s="76"/>
    </row>
    <row r="943" spans="2:21">
      <c r="B943" s="75">
        <v>47543</v>
      </c>
      <c r="C943" t="s">
        <v>23</v>
      </c>
      <c r="D943">
        <v>50467.415931000003</v>
      </c>
      <c r="E943">
        <v>67.832548294354794</v>
      </c>
      <c r="F943">
        <v>50.988349999999997</v>
      </c>
      <c r="G943">
        <v>93.803809999999999</v>
      </c>
      <c r="H943">
        <v>783303.80417000002</v>
      </c>
      <c r="I943">
        <v>1052.8276937768801</v>
      </c>
      <c r="J943">
        <v>1000.1031</v>
      </c>
      <c r="K943">
        <v>1225</v>
      </c>
      <c r="L943">
        <v>3008.4764409600002</v>
      </c>
      <c r="M943">
        <v>4.0436511303225799</v>
      </c>
      <c r="N943">
        <v>0</v>
      </c>
      <c r="O943">
        <v>143.02875</v>
      </c>
      <c r="P943">
        <v>50456.069575000001</v>
      </c>
      <c r="Q943">
        <v>67.817297815860201</v>
      </c>
      <c r="R943">
        <v>53.071182</v>
      </c>
      <c r="S943">
        <v>94.379450000000006</v>
      </c>
      <c r="T943" s="77" t="s">
        <v>46</v>
      </c>
      <c r="U943" s="76"/>
    </row>
    <row r="944" spans="2:21">
      <c r="B944" s="75">
        <v>47574</v>
      </c>
      <c r="C944" t="s">
        <v>24</v>
      </c>
      <c r="D944">
        <v>0</v>
      </c>
      <c r="E944">
        <v>0</v>
      </c>
      <c r="F944">
        <v>0</v>
      </c>
      <c r="G944">
        <v>0</v>
      </c>
      <c r="H944">
        <v>799021.56779</v>
      </c>
      <c r="I944">
        <v>1109.75217748611</v>
      </c>
      <c r="J944">
        <v>1021.0099</v>
      </c>
      <c r="K944">
        <v>1170</v>
      </c>
      <c r="L944">
        <v>15652.691999999999</v>
      </c>
      <c r="M944">
        <v>21.739850000000001</v>
      </c>
      <c r="N944">
        <v>0</v>
      </c>
      <c r="O944">
        <v>235.0857</v>
      </c>
      <c r="P944">
        <v>118063.85633</v>
      </c>
      <c r="Q944">
        <v>163.97757823611099</v>
      </c>
      <c r="R944">
        <v>127.7514</v>
      </c>
      <c r="S944">
        <v>200.74399</v>
      </c>
      <c r="T944" s="77" t="s">
        <v>46</v>
      </c>
      <c r="U944" s="76"/>
    </row>
    <row r="945" spans="2:21">
      <c r="B945" s="75">
        <v>47574</v>
      </c>
      <c r="C945" t="s">
        <v>23</v>
      </c>
      <c r="D945">
        <v>47026.108442999997</v>
      </c>
      <c r="E945">
        <v>65.314039504166601</v>
      </c>
      <c r="F945">
        <v>47.160400000000003</v>
      </c>
      <c r="G945">
        <v>81.800070000000005</v>
      </c>
      <c r="H945">
        <v>755927.17980000004</v>
      </c>
      <c r="I945">
        <v>1049.89886083333</v>
      </c>
      <c r="J945">
        <v>1000.1709</v>
      </c>
      <c r="K945">
        <v>1225</v>
      </c>
      <c r="L945">
        <v>224.0921434</v>
      </c>
      <c r="M945">
        <v>0.311239088055555</v>
      </c>
      <c r="N945">
        <v>0</v>
      </c>
      <c r="O945">
        <v>37.011992999999997</v>
      </c>
      <c r="P945">
        <v>47398.158944000003</v>
      </c>
      <c r="Q945">
        <v>65.830776311111094</v>
      </c>
      <c r="R945">
        <v>48.689010000000003</v>
      </c>
      <c r="S945">
        <v>83.919715999999994</v>
      </c>
      <c r="T945" s="77" t="s">
        <v>46</v>
      </c>
      <c r="U945" s="76"/>
    </row>
    <row r="946" spans="2:21">
      <c r="B946" s="75">
        <v>47604</v>
      </c>
      <c r="C946" t="s">
        <v>24</v>
      </c>
      <c r="D946">
        <v>0</v>
      </c>
      <c r="E946">
        <v>0</v>
      </c>
      <c r="F946">
        <v>0</v>
      </c>
      <c r="G946">
        <v>0</v>
      </c>
      <c r="H946">
        <v>825578.23924999998</v>
      </c>
      <c r="I946">
        <v>1109.6481710349401</v>
      </c>
      <c r="J946">
        <v>1020.1800500000001</v>
      </c>
      <c r="K946">
        <v>1170</v>
      </c>
      <c r="L946">
        <v>618.43276265999998</v>
      </c>
      <c r="M946">
        <v>0.83122683153225796</v>
      </c>
      <c r="N946">
        <v>0</v>
      </c>
      <c r="O946">
        <v>103.83986</v>
      </c>
      <c r="P946">
        <v>126026.531925</v>
      </c>
      <c r="Q946">
        <v>169.390499899193</v>
      </c>
      <c r="R946">
        <v>127.454285</v>
      </c>
      <c r="S946">
        <v>221.37938</v>
      </c>
      <c r="T946" s="77" t="s">
        <v>46</v>
      </c>
      <c r="U946" s="76"/>
    </row>
    <row r="947" spans="2:21">
      <c r="B947" s="75">
        <v>47604</v>
      </c>
      <c r="C947" t="s">
        <v>23</v>
      </c>
      <c r="D947">
        <v>46134.766969999997</v>
      </c>
      <c r="E947">
        <v>62.009095389784903</v>
      </c>
      <c r="F947">
        <v>45.916297999999998</v>
      </c>
      <c r="G947">
        <v>74.240020000000001</v>
      </c>
      <c r="H947">
        <v>776091.65469999996</v>
      </c>
      <c r="I947">
        <v>1043.1339444892401</v>
      </c>
      <c r="J947">
        <v>1000.2292</v>
      </c>
      <c r="K947">
        <v>1209.3257000000001</v>
      </c>
      <c r="L947">
        <v>304.09968750000002</v>
      </c>
      <c r="M947">
        <v>0.40873613911290302</v>
      </c>
      <c r="N947">
        <v>0</v>
      </c>
      <c r="O947">
        <v>69.775480000000002</v>
      </c>
      <c r="P947">
        <v>46955.270200999999</v>
      </c>
      <c r="Q947">
        <v>63.111922313172002</v>
      </c>
      <c r="R947">
        <v>49.849243000000001</v>
      </c>
      <c r="S947">
        <v>75.631290000000007</v>
      </c>
      <c r="T947" s="77" t="s">
        <v>46</v>
      </c>
      <c r="U947" s="76"/>
    </row>
    <row r="948" spans="2:21">
      <c r="B948" s="75">
        <v>47635</v>
      </c>
      <c r="C948" t="s">
        <v>24</v>
      </c>
      <c r="D948">
        <v>0</v>
      </c>
      <c r="E948">
        <v>0</v>
      </c>
      <c r="F948">
        <v>0</v>
      </c>
      <c r="G948">
        <v>0</v>
      </c>
      <c r="H948">
        <v>795748.56891999999</v>
      </c>
      <c r="I948">
        <v>1105.20634572222</v>
      </c>
      <c r="J948">
        <v>1020.213</v>
      </c>
      <c r="K948">
        <v>1170</v>
      </c>
      <c r="L948">
        <v>15544.592122870001</v>
      </c>
      <c r="M948">
        <v>21.589711281763801</v>
      </c>
      <c r="N948">
        <v>0</v>
      </c>
      <c r="O948">
        <v>306.64260000000002</v>
      </c>
      <c r="P948">
        <v>127504.095703</v>
      </c>
      <c r="Q948">
        <v>177.089021809722</v>
      </c>
      <c r="R948">
        <v>124.23856000000001</v>
      </c>
      <c r="S948">
        <v>234.90015</v>
      </c>
      <c r="T948" s="77" t="s">
        <v>46</v>
      </c>
      <c r="U948" s="76"/>
    </row>
    <row r="949" spans="2:21">
      <c r="B949" s="75">
        <v>47635</v>
      </c>
      <c r="C949" t="s">
        <v>23</v>
      </c>
      <c r="D949">
        <v>43683.288566000003</v>
      </c>
      <c r="E949">
        <v>60.671234119444399</v>
      </c>
      <c r="F949">
        <v>23.731857000000002</v>
      </c>
      <c r="G949">
        <v>89.410849999999996</v>
      </c>
      <c r="H949">
        <v>749035.95155999996</v>
      </c>
      <c r="I949">
        <v>1040.3277105</v>
      </c>
      <c r="J949">
        <v>1000.16284</v>
      </c>
      <c r="K949">
        <v>1156.1323</v>
      </c>
      <c r="L949">
        <v>0</v>
      </c>
      <c r="M949">
        <v>0</v>
      </c>
      <c r="N949">
        <v>0</v>
      </c>
      <c r="O949">
        <v>0</v>
      </c>
      <c r="P949">
        <v>50800.287737999999</v>
      </c>
      <c r="Q949">
        <v>70.555955191666598</v>
      </c>
      <c r="R949">
        <v>51.394759999999998</v>
      </c>
      <c r="S949">
        <v>92.744995000000003</v>
      </c>
      <c r="T949" s="77" t="s">
        <v>46</v>
      </c>
      <c r="U949" s="76"/>
    </row>
    <row r="950" spans="2:21">
      <c r="B950" s="75">
        <v>47665</v>
      </c>
      <c r="C950" t="s">
        <v>24</v>
      </c>
      <c r="D950">
        <v>0</v>
      </c>
      <c r="E950">
        <v>0</v>
      </c>
      <c r="F950">
        <v>0</v>
      </c>
      <c r="G950">
        <v>0</v>
      </c>
      <c r="H950">
        <v>821289.26347999997</v>
      </c>
      <c r="I950">
        <v>1103.88341865591</v>
      </c>
      <c r="J950">
        <v>1020.11694</v>
      </c>
      <c r="K950">
        <v>1170</v>
      </c>
      <c r="L950">
        <v>0</v>
      </c>
      <c r="M950">
        <v>0</v>
      </c>
      <c r="N950">
        <v>0</v>
      </c>
      <c r="O950">
        <v>0</v>
      </c>
      <c r="P950">
        <v>143169.8279</v>
      </c>
      <c r="Q950">
        <v>192.43256438172</v>
      </c>
      <c r="R950">
        <v>147.54839000000001</v>
      </c>
      <c r="S950">
        <v>241.76282</v>
      </c>
      <c r="T950" s="77" t="s">
        <v>46</v>
      </c>
      <c r="U950" s="76"/>
    </row>
    <row r="951" spans="2:21">
      <c r="B951" s="75">
        <v>47665</v>
      </c>
      <c r="C951" t="s">
        <v>23</v>
      </c>
      <c r="D951">
        <v>49434.292477000003</v>
      </c>
      <c r="E951">
        <v>66.443941501344</v>
      </c>
      <c r="F951">
        <v>34.828944999999997</v>
      </c>
      <c r="G951">
        <v>91.15119</v>
      </c>
      <c r="H951">
        <v>793778.32535000006</v>
      </c>
      <c r="I951">
        <v>1066.9063512768801</v>
      </c>
      <c r="J951">
        <v>1000.2504</v>
      </c>
      <c r="K951">
        <v>1225</v>
      </c>
      <c r="L951">
        <v>0</v>
      </c>
      <c r="M951">
        <v>0</v>
      </c>
      <c r="N951">
        <v>0</v>
      </c>
      <c r="O951">
        <v>0</v>
      </c>
      <c r="P951">
        <v>57314.701416000004</v>
      </c>
      <c r="Q951">
        <v>77.035888999999997</v>
      </c>
      <c r="R951">
        <v>56.404395999999998</v>
      </c>
      <c r="S951">
        <v>94.356750000000005</v>
      </c>
      <c r="T951" s="77" t="s">
        <v>46</v>
      </c>
      <c r="U951" s="76"/>
    </row>
    <row r="952" spans="2:21">
      <c r="B952" s="75">
        <v>47696</v>
      </c>
      <c r="C952" t="s">
        <v>24</v>
      </c>
      <c r="D952">
        <v>0</v>
      </c>
      <c r="E952">
        <v>0</v>
      </c>
      <c r="F952">
        <v>0</v>
      </c>
      <c r="G952">
        <v>0</v>
      </c>
      <c r="H952">
        <v>822462.39075999998</v>
      </c>
      <c r="I952">
        <v>1105.4602026344</v>
      </c>
      <c r="J952">
        <v>1020.3645</v>
      </c>
      <c r="K952">
        <v>1170</v>
      </c>
      <c r="L952">
        <v>0</v>
      </c>
      <c r="M952">
        <v>0</v>
      </c>
      <c r="N952">
        <v>0</v>
      </c>
      <c r="O952">
        <v>0</v>
      </c>
      <c r="P952">
        <v>140908.85539000001</v>
      </c>
      <c r="Q952">
        <v>189.393622836021</v>
      </c>
      <c r="R952">
        <v>149.85489000000001</v>
      </c>
      <c r="S952">
        <v>237.89169999999999</v>
      </c>
      <c r="T952" s="77" t="s">
        <v>46</v>
      </c>
      <c r="U952" s="76"/>
    </row>
    <row r="953" spans="2:21">
      <c r="B953" s="75">
        <v>47696</v>
      </c>
      <c r="C953" t="s">
        <v>23</v>
      </c>
      <c r="D953">
        <v>51539.196401000001</v>
      </c>
      <c r="E953">
        <v>69.273113442204306</v>
      </c>
      <c r="F953">
        <v>34.133540000000004</v>
      </c>
      <c r="G953">
        <v>89.637889999999999</v>
      </c>
      <c r="H953">
        <v>795239.39413000003</v>
      </c>
      <c r="I953">
        <v>1068.8701534005299</v>
      </c>
      <c r="J953">
        <v>1000.17303</v>
      </c>
      <c r="K953">
        <v>1225</v>
      </c>
      <c r="L953">
        <v>0</v>
      </c>
      <c r="M953">
        <v>0</v>
      </c>
      <c r="N953">
        <v>0</v>
      </c>
      <c r="O953">
        <v>0</v>
      </c>
      <c r="P953">
        <v>58953.850556999998</v>
      </c>
      <c r="Q953">
        <v>79.239046447580606</v>
      </c>
      <c r="R953">
        <v>55.626899999999999</v>
      </c>
      <c r="S953">
        <v>93.415115</v>
      </c>
      <c r="T953" s="77" t="s">
        <v>46</v>
      </c>
      <c r="U953" s="76"/>
    </row>
    <row r="954" spans="2:21">
      <c r="B954" s="75">
        <v>47727</v>
      </c>
      <c r="C954" t="s">
        <v>24</v>
      </c>
      <c r="D954">
        <v>0</v>
      </c>
      <c r="E954">
        <v>0</v>
      </c>
      <c r="F954">
        <v>0</v>
      </c>
      <c r="G954">
        <v>0</v>
      </c>
      <c r="H954">
        <v>800156.30547000002</v>
      </c>
      <c r="I954">
        <v>1111.32820204166</v>
      </c>
      <c r="J954">
        <v>1020.22986</v>
      </c>
      <c r="K954">
        <v>1170</v>
      </c>
      <c r="L954">
        <v>63.376289999999997</v>
      </c>
      <c r="M954">
        <v>8.8022624999999993E-2</v>
      </c>
      <c r="N954">
        <v>0</v>
      </c>
      <c r="O954">
        <v>34.528709999999997</v>
      </c>
      <c r="P954">
        <v>126387.52503</v>
      </c>
      <c r="Q954">
        <v>175.53822920833301</v>
      </c>
      <c r="R954">
        <v>134.52196000000001</v>
      </c>
      <c r="S954">
        <v>222.13328999999999</v>
      </c>
      <c r="T954" s="77" t="s">
        <v>46</v>
      </c>
      <c r="U954" s="76"/>
    </row>
    <row r="955" spans="2:21">
      <c r="B955" s="75">
        <v>47727</v>
      </c>
      <c r="C955" t="s">
        <v>23</v>
      </c>
      <c r="D955">
        <v>54211.721412999999</v>
      </c>
      <c r="E955">
        <v>75.294057518055496</v>
      </c>
      <c r="F955">
        <v>49.600211999999999</v>
      </c>
      <c r="G955">
        <v>88.200999999999993</v>
      </c>
      <c r="H955">
        <v>765295.35181000002</v>
      </c>
      <c r="I955">
        <v>1062.91021084722</v>
      </c>
      <c r="J955">
        <v>1000.047</v>
      </c>
      <c r="K955">
        <v>1225</v>
      </c>
      <c r="L955">
        <v>0</v>
      </c>
      <c r="M955">
        <v>0</v>
      </c>
      <c r="N955">
        <v>0</v>
      </c>
      <c r="O955">
        <v>0</v>
      </c>
      <c r="P955">
        <v>54735.278684999997</v>
      </c>
      <c r="Q955">
        <v>76.021220395833296</v>
      </c>
      <c r="R955">
        <v>51.710619999999999</v>
      </c>
      <c r="S955">
        <v>88.640349999999998</v>
      </c>
      <c r="T955" s="77" t="s">
        <v>46</v>
      </c>
      <c r="U955" s="76"/>
    </row>
    <row r="956" spans="2:21">
      <c r="B956" s="75">
        <v>47757</v>
      </c>
      <c r="C956" t="s">
        <v>24</v>
      </c>
      <c r="D956">
        <v>0</v>
      </c>
      <c r="E956">
        <v>0</v>
      </c>
      <c r="F956">
        <v>0</v>
      </c>
      <c r="G956">
        <v>0</v>
      </c>
      <c r="H956">
        <v>832518.90489000001</v>
      </c>
      <c r="I956">
        <v>1118.9770227016099</v>
      </c>
      <c r="J956">
        <v>1020.01135</v>
      </c>
      <c r="K956">
        <v>1170</v>
      </c>
      <c r="L956">
        <v>252.72197</v>
      </c>
      <c r="M956">
        <v>0.33968006720430099</v>
      </c>
      <c r="N956">
        <v>0</v>
      </c>
      <c r="O956">
        <v>63.299636999999997</v>
      </c>
      <c r="P956">
        <v>121838.05607399999</v>
      </c>
      <c r="Q956">
        <v>163.760828056451</v>
      </c>
      <c r="R956">
        <v>125.124664</v>
      </c>
      <c r="S956">
        <v>209.37775999999999</v>
      </c>
      <c r="T956" s="77" t="s">
        <v>46</v>
      </c>
      <c r="U956" s="76"/>
    </row>
    <row r="957" spans="2:21">
      <c r="B957" s="75">
        <v>47757</v>
      </c>
      <c r="C957" t="s">
        <v>23</v>
      </c>
      <c r="D957">
        <v>56022.928555999999</v>
      </c>
      <c r="E957">
        <v>75.299635155913904</v>
      </c>
      <c r="F957">
        <v>61.731037000000001</v>
      </c>
      <c r="G957">
        <v>87.418940000000006</v>
      </c>
      <c r="H957">
        <v>775650.67509000003</v>
      </c>
      <c r="I957">
        <v>1042.5412299596701</v>
      </c>
      <c r="J957">
        <v>1000.09424</v>
      </c>
      <c r="K957">
        <v>1200.0845999999999</v>
      </c>
      <c r="L957">
        <v>0</v>
      </c>
      <c r="M957">
        <v>0</v>
      </c>
      <c r="N957">
        <v>0</v>
      </c>
      <c r="O957">
        <v>0</v>
      </c>
      <c r="P957">
        <v>56702.301335999997</v>
      </c>
      <c r="Q957">
        <v>76.212770612903199</v>
      </c>
      <c r="R957">
        <v>64.001570000000001</v>
      </c>
      <c r="S957">
        <v>88.498750000000001</v>
      </c>
      <c r="T957" s="77" t="s">
        <v>46</v>
      </c>
      <c r="U957" s="76"/>
    </row>
    <row r="958" spans="2:21">
      <c r="B958" s="75">
        <v>47788</v>
      </c>
      <c r="C958" t="s">
        <v>24</v>
      </c>
      <c r="D958">
        <v>0</v>
      </c>
      <c r="E958">
        <v>0</v>
      </c>
      <c r="F958">
        <v>0</v>
      </c>
      <c r="G958">
        <v>0</v>
      </c>
      <c r="H958">
        <v>795006.79423999996</v>
      </c>
      <c r="I958">
        <v>1104.17610311111</v>
      </c>
      <c r="J958">
        <v>1020.0353</v>
      </c>
      <c r="K958">
        <v>1170</v>
      </c>
      <c r="L958">
        <v>0</v>
      </c>
      <c r="M958">
        <v>0</v>
      </c>
      <c r="N958">
        <v>0</v>
      </c>
      <c r="O958">
        <v>0</v>
      </c>
      <c r="P958">
        <v>122854.22369</v>
      </c>
      <c r="Q958">
        <v>170.63086623611099</v>
      </c>
      <c r="R958">
        <v>144.34637000000001</v>
      </c>
      <c r="S958">
        <v>200.85808</v>
      </c>
      <c r="T958" s="77" t="s">
        <v>46</v>
      </c>
      <c r="U958" s="76"/>
    </row>
    <row r="959" spans="2:21">
      <c r="B959" s="75">
        <v>47788</v>
      </c>
      <c r="C959" t="s">
        <v>23</v>
      </c>
      <c r="D959">
        <v>57873.400235000001</v>
      </c>
      <c r="E959">
        <v>80.379722548611099</v>
      </c>
      <c r="F959">
        <v>67.709779999999995</v>
      </c>
      <c r="G959">
        <v>92.151259999999994</v>
      </c>
      <c r="H959">
        <v>759639.20912999997</v>
      </c>
      <c r="I959">
        <v>1055.054457125</v>
      </c>
      <c r="J959">
        <v>1000.0948</v>
      </c>
      <c r="K959">
        <v>1225</v>
      </c>
      <c r="L959">
        <v>0</v>
      </c>
      <c r="M959">
        <v>0</v>
      </c>
      <c r="N959">
        <v>0</v>
      </c>
      <c r="O959">
        <v>0</v>
      </c>
      <c r="P959">
        <v>56799.400795000001</v>
      </c>
      <c r="Q959">
        <v>78.888056659722196</v>
      </c>
      <c r="R959">
        <v>67.709779999999995</v>
      </c>
      <c r="S959">
        <v>90.611059999999995</v>
      </c>
      <c r="T959" s="77" t="s">
        <v>46</v>
      </c>
      <c r="U959" s="76"/>
    </row>
    <row r="960" spans="2:21">
      <c r="B960" s="75">
        <v>47818</v>
      </c>
      <c r="C960" t="s">
        <v>24</v>
      </c>
      <c r="D960">
        <v>0</v>
      </c>
      <c r="E960">
        <v>0</v>
      </c>
      <c r="F960">
        <v>0</v>
      </c>
      <c r="G960">
        <v>0</v>
      </c>
      <c r="H960">
        <v>820532.27731000003</v>
      </c>
      <c r="I960">
        <v>1102.86596412634</v>
      </c>
      <c r="J960">
        <v>1020.09705</v>
      </c>
      <c r="K960">
        <v>1170</v>
      </c>
      <c r="L960">
        <v>0</v>
      </c>
      <c r="M960">
        <v>0</v>
      </c>
      <c r="N960">
        <v>0</v>
      </c>
      <c r="O960">
        <v>0</v>
      </c>
      <c r="P960">
        <v>132549.37272000001</v>
      </c>
      <c r="Q960">
        <v>178.15775903225801</v>
      </c>
      <c r="R960">
        <v>153.98343</v>
      </c>
      <c r="S960">
        <v>204.28726</v>
      </c>
      <c r="T960" s="77" t="s">
        <v>46</v>
      </c>
      <c r="U960" s="76"/>
    </row>
    <row r="961" spans="2:21">
      <c r="B961" s="75">
        <v>47818</v>
      </c>
      <c r="C961" t="s">
        <v>23</v>
      </c>
      <c r="D961">
        <v>58157.740228000002</v>
      </c>
      <c r="E961">
        <v>78.1690056827956</v>
      </c>
      <c r="F961">
        <v>42.360737</v>
      </c>
      <c r="G961">
        <v>95.997110000000006</v>
      </c>
      <c r="H961">
        <v>784102.19635999994</v>
      </c>
      <c r="I961">
        <v>1053.9008015591301</v>
      </c>
      <c r="J961">
        <v>1000.03406</v>
      </c>
      <c r="K961">
        <v>1225</v>
      </c>
      <c r="L961">
        <v>0</v>
      </c>
      <c r="M961">
        <v>0</v>
      </c>
      <c r="N961">
        <v>0</v>
      </c>
      <c r="O961">
        <v>0</v>
      </c>
      <c r="P961">
        <v>62685.071688999997</v>
      </c>
      <c r="Q961">
        <v>84.254128614247307</v>
      </c>
      <c r="R961">
        <v>73.330640000000002</v>
      </c>
      <c r="S961">
        <v>95.480834999999999</v>
      </c>
      <c r="T961" s="77" t="s">
        <v>46</v>
      </c>
      <c r="U961" s="76"/>
    </row>
    <row r="962" spans="2:21">
      <c r="B962" s="75">
        <v>47849</v>
      </c>
      <c r="C962" t="s">
        <v>24</v>
      </c>
      <c r="D962">
        <v>0</v>
      </c>
      <c r="E962">
        <v>0</v>
      </c>
      <c r="F962">
        <v>0</v>
      </c>
      <c r="G962">
        <v>0</v>
      </c>
      <c r="H962">
        <v>820988.31868000003</v>
      </c>
      <c r="I962">
        <v>1103.4789229569801</v>
      </c>
      <c r="J962">
        <v>1020.4018600000001</v>
      </c>
      <c r="K962">
        <v>1170</v>
      </c>
      <c r="L962">
        <v>0</v>
      </c>
      <c r="M962">
        <v>0</v>
      </c>
      <c r="N962">
        <v>0</v>
      </c>
      <c r="O962">
        <v>0</v>
      </c>
      <c r="P962">
        <v>132195.62487999999</v>
      </c>
      <c r="Q962">
        <v>177.68229150537601</v>
      </c>
      <c r="R962">
        <v>147.48758000000001</v>
      </c>
      <c r="S962">
        <v>203.09764000000001</v>
      </c>
      <c r="T962" s="77" t="s">
        <v>46</v>
      </c>
      <c r="U962" s="76"/>
    </row>
    <row r="963" spans="2:21">
      <c r="B963" s="75">
        <v>47849</v>
      </c>
      <c r="C963" t="s">
        <v>23</v>
      </c>
      <c r="D963">
        <v>63412.928922999999</v>
      </c>
      <c r="E963">
        <v>85.232431348118197</v>
      </c>
      <c r="F963">
        <v>48.797020000000003</v>
      </c>
      <c r="G963">
        <v>107.52434</v>
      </c>
      <c r="H963">
        <v>794235.88404000003</v>
      </c>
      <c r="I963">
        <v>1067.5213495161199</v>
      </c>
      <c r="J963">
        <v>1000.1992</v>
      </c>
      <c r="K963">
        <v>1225</v>
      </c>
      <c r="L963">
        <v>0</v>
      </c>
      <c r="M963">
        <v>0</v>
      </c>
      <c r="N963">
        <v>0</v>
      </c>
      <c r="O963">
        <v>0</v>
      </c>
      <c r="P963">
        <v>67731.641875000001</v>
      </c>
      <c r="Q963">
        <v>91.037153057795607</v>
      </c>
      <c r="R963">
        <v>76.690820000000002</v>
      </c>
      <c r="S963">
        <v>105.69616000000001</v>
      </c>
      <c r="T963" s="77" t="s">
        <v>46</v>
      </c>
      <c r="U963" s="76"/>
    </row>
    <row r="964" spans="2:21">
      <c r="B964" s="75">
        <v>47880</v>
      </c>
      <c r="C964" t="s">
        <v>24</v>
      </c>
      <c r="D964">
        <v>0</v>
      </c>
      <c r="E964">
        <v>0</v>
      </c>
      <c r="F964">
        <v>0</v>
      </c>
      <c r="G964">
        <v>0</v>
      </c>
      <c r="H964">
        <v>746405.98101999995</v>
      </c>
      <c r="I964">
        <v>1110.72318604166</v>
      </c>
      <c r="J964">
        <v>1020.6515000000001</v>
      </c>
      <c r="K964">
        <v>1170</v>
      </c>
      <c r="L964">
        <v>0</v>
      </c>
      <c r="M964">
        <v>0</v>
      </c>
      <c r="N964">
        <v>0</v>
      </c>
      <c r="O964">
        <v>0</v>
      </c>
      <c r="P964">
        <v>119452.22942</v>
      </c>
      <c r="Q964">
        <v>177.75629377976099</v>
      </c>
      <c r="R964">
        <v>153.1885</v>
      </c>
      <c r="S964">
        <v>207.79732999999999</v>
      </c>
      <c r="T964" s="77" t="s">
        <v>46</v>
      </c>
      <c r="U964" s="76"/>
    </row>
    <row r="965" spans="2:21">
      <c r="B965" s="75">
        <v>47880</v>
      </c>
      <c r="C965" t="s">
        <v>23</v>
      </c>
      <c r="D965">
        <v>54692.946330999999</v>
      </c>
      <c r="E965">
        <v>81.388312992559506</v>
      </c>
      <c r="F965">
        <v>44.762929999999997</v>
      </c>
      <c r="G965">
        <v>103.08015399999999</v>
      </c>
      <c r="H965">
        <v>712601.46392999997</v>
      </c>
      <c r="I965">
        <v>1060.4188451339201</v>
      </c>
      <c r="J965">
        <v>1000.3013999999999</v>
      </c>
      <c r="K965">
        <v>1225</v>
      </c>
      <c r="L965">
        <v>0</v>
      </c>
      <c r="M965">
        <v>0</v>
      </c>
      <c r="N965">
        <v>0</v>
      </c>
      <c r="O965">
        <v>0</v>
      </c>
      <c r="P965">
        <v>59706.343386</v>
      </c>
      <c r="Q965">
        <v>88.8487252767857</v>
      </c>
      <c r="R965">
        <v>71.690439999999995</v>
      </c>
      <c r="S965">
        <v>102.40454</v>
      </c>
      <c r="T965" s="77" t="s">
        <v>46</v>
      </c>
      <c r="U965" s="76"/>
    </row>
    <row r="966" spans="2:21">
      <c r="B966" s="75">
        <v>47908</v>
      </c>
      <c r="C966" t="s">
        <v>24</v>
      </c>
      <c r="D966">
        <v>0</v>
      </c>
      <c r="E966">
        <v>0</v>
      </c>
      <c r="F966">
        <v>0</v>
      </c>
      <c r="G966">
        <v>0</v>
      </c>
      <c r="H966">
        <v>829019.01465999999</v>
      </c>
      <c r="I966">
        <v>1114.27286916666</v>
      </c>
      <c r="J966">
        <v>1020.41296</v>
      </c>
      <c r="K966">
        <v>1170</v>
      </c>
      <c r="L966">
        <v>7897.1683199199997</v>
      </c>
      <c r="M966">
        <v>10.6144735482795</v>
      </c>
      <c r="N966">
        <v>0</v>
      </c>
      <c r="O966">
        <v>175.55295000000001</v>
      </c>
      <c r="P966">
        <v>123784.29947</v>
      </c>
      <c r="Q966">
        <v>166.376746599462</v>
      </c>
      <c r="R966">
        <v>132.98305999999999</v>
      </c>
      <c r="S966">
        <v>211.12307999999999</v>
      </c>
      <c r="T966" s="77" t="s">
        <v>46</v>
      </c>
      <c r="U966" s="76"/>
    </row>
    <row r="967" spans="2:21">
      <c r="B967" s="75">
        <v>47908</v>
      </c>
      <c r="C967" t="s">
        <v>23</v>
      </c>
      <c r="D967">
        <v>52474.547888000001</v>
      </c>
      <c r="E967">
        <v>70.5303063010752</v>
      </c>
      <c r="F967">
        <v>50.248103999999998</v>
      </c>
      <c r="G967">
        <v>86.265465000000006</v>
      </c>
      <c r="H967">
        <v>785262.10800000001</v>
      </c>
      <c r="I967">
        <v>1055.4598225806401</v>
      </c>
      <c r="J967">
        <v>1000.2674</v>
      </c>
      <c r="K967">
        <v>1225</v>
      </c>
      <c r="L967">
        <v>676.36603749999995</v>
      </c>
      <c r="M967">
        <v>0.90909413642473103</v>
      </c>
      <c r="N967">
        <v>0</v>
      </c>
      <c r="O967">
        <v>106.2594</v>
      </c>
      <c r="P967">
        <v>52468.692523999998</v>
      </c>
      <c r="Q967">
        <v>70.522436188171994</v>
      </c>
      <c r="R967">
        <v>51.435287000000002</v>
      </c>
      <c r="S967">
        <v>88.166595000000001</v>
      </c>
      <c r="T967" s="77" t="s">
        <v>46</v>
      </c>
      <c r="U967" s="76"/>
    </row>
    <row r="968" spans="2:21">
      <c r="B968" s="75">
        <v>47939</v>
      </c>
      <c r="C968" t="s">
        <v>24</v>
      </c>
      <c r="D968">
        <v>0</v>
      </c>
      <c r="E968">
        <v>0</v>
      </c>
      <c r="F968">
        <v>0</v>
      </c>
      <c r="G968">
        <v>0</v>
      </c>
      <c r="H968">
        <v>796691.51055999997</v>
      </c>
      <c r="I968">
        <v>1106.51598688888</v>
      </c>
      <c r="J968">
        <v>1020.1804</v>
      </c>
      <c r="K968">
        <v>1170</v>
      </c>
      <c r="L968">
        <v>25176.0543034</v>
      </c>
      <c r="M968">
        <v>34.966742088055497</v>
      </c>
      <c r="N968">
        <v>0</v>
      </c>
      <c r="O968">
        <v>308.40224999999998</v>
      </c>
      <c r="P968">
        <v>116441.671747</v>
      </c>
      <c r="Q968">
        <v>161.72454409305499</v>
      </c>
      <c r="R968">
        <v>122.78728</v>
      </c>
      <c r="S968">
        <v>198.77058</v>
      </c>
      <c r="T968" s="77" t="s">
        <v>46</v>
      </c>
      <c r="U968" s="76"/>
    </row>
    <row r="969" spans="2:21">
      <c r="B969" s="75">
        <v>47939</v>
      </c>
      <c r="C969" t="s">
        <v>23</v>
      </c>
      <c r="D969">
        <v>47829.882724000003</v>
      </c>
      <c r="E969">
        <v>66.430392672222197</v>
      </c>
      <c r="F969">
        <v>47.240203999999999</v>
      </c>
      <c r="G969">
        <v>87.465090000000004</v>
      </c>
      <c r="H969">
        <v>756089.11117000005</v>
      </c>
      <c r="I969">
        <v>1050.12376551388</v>
      </c>
      <c r="J969">
        <v>1000.17664</v>
      </c>
      <c r="K969">
        <v>1225</v>
      </c>
      <c r="L969">
        <v>0</v>
      </c>
      <c r="M969">
        <v>0</v>
      </c>
      <c r="N969">
        <v>0</v>
      </c>
      <c r="O969">
        <v>0</v>
      </c>
      <c r="P969">
        <v>48148.115906999999</v>
      </c>
      <c r="Q969">
        <v>66.872383204166596</v>
      </c>
      <c r="R969">
        <v>48.406883000000001</v>
      </c>
      <c r="S969">
        <v>88.799194</v>
      </c>
      <c r="T969" s="77" t="s">
        <v>46</v>
      </c>
      <c r="U969" s="76"/>
    </row>
    <row r="970" spans="2:21">
      <c r="B970" s="75">
        <v>47969</v>
      </c>
      <c r="C970" t="s">
        <v>24</v>
      </c>
      <c r="D970">
        <v>0</v>
      </c>
      <c r="E970">
        <v>0</v>
      </c>
      <c r="F970">
        <v>0</v>
      </c>
      <c r="G970">
        <v>0</v>
      </c>
      <c r="H970">
        <v>824311.13659999997</v>
      </c>
      <c r="I970">
        <v>1107.94507607526</v>
      </c>
      <c r="J970">
        <v>1020.28455</v>
      </c>
      <c r="K970">
        <v>1170</v>
      </c>
      <c r="L970">
        <v>345.74507690000002</v>
      </c>
      <c r="M970">
        <v>0.46471112486559102</v>
      </c>
      <c r="N970">
        <v>0</v>
      </c>
      <c r="O970">
        <v>34.717728000000001</v>
      </c>
      <c r="P970">
        <v>125712.58192</v>
      </c>
      <c r="Q970">
        <v>168.96852408602101</v>
      </c>
      <c r="R970">
        <v>129.73679000000001</v>
      </c>
      <c r="S970">
        <v>212.35449</v>
      </c>
      <c r="T970" s="77" t="s">
        <v>46</v>
      </c>
      <c r="U970" s="76"/>
    </row>
    <row r="971" spans="2:21">
      <c r="B971" s="75">
        <v>47969</v>
      </c>
      <c r="C971" t="s">
        <v>23</v>
      </c>
      <c r="D971">
        <v>48141.590198999998</v>
      </c>
      <c r="E971">
        <v>64.706438439516106</v>
      </c>
      <c r="F971">
        <v>46.172386000000003</v>
      </c>
      <c r="G971">
        <v>82.787925999999999</v>
      </c>
      <c r="H971">
        <v>775704.36008000001</v>
      </c>
      <c r="I971">
        <v>1042.6133872042999</v>
      </c>
      <c r="J971">
        <v>1000.1265</v>
      </c>
      <c r="K971">
        <v>1204.3040000000001</v>
      </c>
      <c r="L971">
        <v>74.230354000000005</v>
      </c>
      <c r="M971">
        <v>9.9771981182795594E-2</v>
      </c>
      <c r="N971">
        <v>0</v>
      </c>
      <c r="O971">
        <v>22.910667</v>
      </c>
      <c r="P971">
        <v>49037.648835</v>
      </c>
      <c r="Q971">
        <v>65.910818326612898</v>
      </c>
      <c r="R971">
        <v>49.515740000000001</v>
      </c>
      <c r="S971">
        <v>84.026859999999999</v>
      </c>
      <c r="T971" s="77" t="s">
        <v>46</v>
      </c>
      <c r="U971" s="76"/>
    </row>
    <row r="972" spans="2:21">
      <c r="B972" s="75">
        <v>48000</v>
      </c>
      <c r="C972" t="s">
        <v>24</v>
      </c>
      <c r="D972">
        <v>0</v>
      </c>
      <c r="E972">
        <v>0</v>
      </c>
      <c r="F972">
        <v>0</v>
      </c>
      <c r="G972">
        <v>0</v>
      </c>
      <c r="H972">
        <v>794416.99182999996</v>
      </c>
      <c r="I972">
        <v>1103.35693309722</v>
      </c>
      <c r="J972">
        <v>1020.2698</v>
      </c>
      <c r="K972">
        <v>1170</v>
      </c>
      <c r="L972">
        <v>14078.681054819999</v>
      </c>
      <c r="M972">
        <v>19.553723687249999</v>
      </c>
      <c r="N972">
        <v>0</v>
      </c>
      <c r="O972">
        <v>353.71413999999999</v>
      </c>
      <c r="P972">
        <v>127118.80198600001</v>
      </c>
      <c r="Q972">
        <v>176.553891647222</v>
      </c>
      <c r="R972">
        <v>123.50415</v>
      </c>
      <c r="S972">
        <v>228.62200000000001</v>
      </c>
      <c r="T972" s="77" t="s">
        <v>46</v>
      </c>
      <c r="U972" s="76"/>
    </row>
    <row r="973" spans="2:21">
      <c r="B973" s="75">
        <v>48000</v>
      </c>
      <c r="C973" t="s">
        <v>23</v>
      </c>
      <c r="D973">
        <v>45609.604783000002</v>
      </c>
      <c r="E973">
        <v>63.346673309722199</v>
      </c>
      <c r="F973">
        <v>26.399035999999999</v>
      </c>
      <c r="G973">
        <v>95.511764999999997</v>
      </c>
      <c r="H973">
        <v>748722.74857000005</v>
      </c>
      <c r="I973">
        <v>1039.8927063472199</v>
      </c>
      <c r="J973">
        <v>1000.0739</v>
      </c>
      <c r="K973">
        <v>1143.1635000000001</v>
      </c>
      <c r="L973">
        <v>0</v>
      </c>
      <c r="M973">
        <v>0</v>
      </c>
      <c r="N973">
        <v>0</v>
      </c>
      <c r="O973">
        <v>0</v>
      </c>
      <c r="P973">
        <v>53104.093216000001</v>
      </c>
      <c r="Q973">
        <v>73.755685022222195</v>
      </c>
      <c r="R973">
        <v>51.257350000000002</v>
      </c>
      <c r="S973">
        <v>98.104836000000006</v>
      </c>
      <c r="T973" s="77" t="s">
        <v>46</v>
      </c>
      <c r="U973" s="76"/>
    </row>
    <row r="974" spans="2:21">
      <c r="B974" s="75">
        <v>48030</v>
      </c>
      <c r="C974" t="s">
        <v>24</v>
      </c>
      <c r="D974">
        <v>0</v>
      </c>
      <c r="E974">
        <v>0</v>
      </c>
      <c r="F974">
        <v>0</v>
      </c>
      <c r="G974">
        <v>0</v>
      </c>
      <c r="H974">
        <v>820162.75090999994</v>
      </c>
      <c r="I974">
        <v>1102.3692888575199</v>
      </c>
      <c r="J974">
        <v>1020.20886</v>
      </c>
      <c r="K974">
        <v>1170</v>
      </c>
      <c r="L974">
        <v>0</v>
      </c>
      <c r="M974">
        <v>0</v>
      </c>
      <c r="N974">
        <v>0</v>
      </c>
      <c r="O974">
        <v>0</v>
      </c>
      <c r="P974">
        <v>142567.29173999999</v>
      </c>
      <c r="Q974">
        <v>191.62270395161201</v>
      </c>
      <c r="R974">
        <v>148.67830000000001</v>
      </c>
      <c r="S974">
        <v>237.90454</v>
      </c>
      <c r="T974" s="77" t="s">
        <v>46</v>
      </c>
      <c r="U974" s="76"/>
    </row>
    <row r="975" spans="2:21">
      <c r="B975" s="75">
        <v>48030</v>
      </c>
      <c r="C975" t="s">
        <v>23</v>
      </c>
      <c r="D975">
        <v>52355.049987999999</v>
      </c>
      <c r="E975">
        <v>70.369690844085994</v>
      </c>
      <c r="F975">
        <v>39.208218000000002</v>
      </c>
      <c r="G975">
        <v>96.542659999999998</v>
      </c>
      <c r="H975">
        <v>791772.77228999999</v>
      </c>
      <c r="I975">
        <v>1064.21071544354</v>
      </c>
      <c r="J975">
        <v>1000.39545</v>
      </c>
      <c r="K975">
        <v>1225</v>
      </c>
      <c r="L975">
        <v>0</v>
      </c>
      <c r="M975">
        <v>0</v>
      </c>
      <c r="N975">
        <v>0</v>
      </c>
      <c r="O975">
        <v>0</v>
      </c>
      <c r="P975">
        <v>60294.103217999997</v>
      </c>
      <c r="Q975">
        <v>81.040461314516094</v>
      </c>
      <c r="R975">
        <v>56.768982000000001</v>
      </c>
      <c r="S975">
        <v>99.397829999999999</v>
      </c>
      <c r="T975" s="77" t="s">
        <v>46</v>
      </c>
      <c r="U975" s="76"/>
    </row>
    <row r="976" spans="2:21">
      <c r="B976" s="75">
        <v>48061</v>
      </c>
      <c r="C976" t="s">
        <v>24</v>
      </c>
      <c r="D976">
        <v>0</v>
      </c>
      <c r="E976">
        <v>0</v>
      </c>
      <c r="F976">
        <v>0</v>
      </c>
      <c r="G976">
        <v>0</v>
      </c>
      <c r="H976">
        <v>822673.72493999999</v>
      </c>
      <c r="I976">
        <v>1105.7442539516101</v>
      </c>
      <c r="J976">
        <v>1020.19165</v>
      </c>
      <c r="K976">
        <v>1170</v>
      </c>
      <c r="L976">
        <v>0</v>
      </c>
      <c r="M976">
        <v>0</v>
      </c>
      <c r="N976">
        <v>0</v>
      </c>
      <c r="O976">
        <v>0</v>
      </c>
      <c r="P976">
        <v>139955.09392000001</v>
      </c>
      <c r="Q976">
        <v>188.11168537634401</v>
      </c>
      <c r="R976">
        <v>146.46352999999999</v>
      </c>
      <c r="S976">
        <v>232.94399999999999</v>
      </c>
      <c r="T976" s="77" t="s">
        <v>46</v>
      </c>
      <c r="U976" s="76"/>
    </row>
    <row r="977" spans="2:21">
      <c r="B977" s="75">
        <v>48061</v>
      </c>
      <c r="C977" t="s">
        <v>23</v>
      </c>
      <c r="D977">
        <v>56036.189931000001</v>
      </c>
      <c r="E977">
        <v>75.317459584677394</v>
      </c>
      <c r="F977">
        <v>39.806891999999998</v>
      </c>
      <c r="G977">
        <v>95.324219999999997</v>
      </c>
      <c r="H977">
        <v>796277.15590999997</v>
      </c>
      <c r="I977">
        <v>1070.2649945026801</v>
      </c>
      <c r="J977">
        <v>1000.1747</v>
      </c>
      <c r="K977">
        <v>1225</v>
      </c>
      <c r="L977">
        <v>0</v>
      </c>
      <c r="M977">
        <v>0</v>
      </c>
      <c r="N977">
        <v>0</v>
      </c>
      <c r="O977">
        <v>0</v>
      </c>
      <c r="P977">
        <v>63240.056980000001</v>
      </c>
      <c r="Q977">
        <v>85.000076586021507</v>
      </c>
      <c r="R977">
        <v>65.778930000000003</v>
      </c>
      <c r="S977">
        <v>98.633606</v>
      </c>
      <c r="T977" s="77" t="s">
        <v>46</v>
      </c>
      <c r="U977" s="76"/>
    </row>
    <row r="978" spans="2:21">
      <c r="B978" s="75">
        <v>48092</v>
      </c>
      <c r="C978" t="s">
        <v>24</v>
      </c>
      <c r="D978">
        <v>0</v>
      </c>
      <c r="E978">
        <v>0</v>
      </c>
      <c r="F978">
        <v>0</v>
      </c>
      <c r="G978">
        <v>0</v>
      </c>
      <c r="H978">
        <v>799552.36237999995</v>
      </c>
      <c r="I978">
        <v>1110.4893921944399</v>
      </c>
      <c r="J978">
        <v>1020.02734</v>
      </c>
      <c r="K978">
        <v>1170</v>
      </c>
      <c r="L978">
        <v>37.001204999999999</v>
      </c>
      <c r="M978">
        <v>5.13905625E-2</v>
      </c>
      <c r="N978">
        <v>0</v>
      </c>
      <c r="O978">
        <v>24.785544999999999</v>
      </c>
      <c r="P978">
        <v>125076.27055</v>
      </c>
      <c r="Q978">
        <v>173.71704243055501</v>
      </c>
      <c r="R978">
        <v>131.92236</v>
      </c>
      <c r="S978">
        <v>218.50200000000001</v>
      </c>
      <c r="T978" s="77" t="s">
        <v>46</v>
      </c>
      <c r="U978" s="76"/>
    </row>
    <row r="979" spans="2:21">
      <c r="B979" s="75">
        <v>48092</v>
      </c>
      <c r="C979" t="s">
        <v>23</v>
      </c>
      <c r="D979">
        <v>58243.961296000001</v>
      </c>
      <c r="E979">
        <v>80.894390688888805</v>
      </c>
      <c r="F979">
        <v>49.348328000000002</v>
      </c>
      <c r="G979">
        <v>94.674999999999997</v>
      </c>
      <c r="H979">
        <v>766149.12101999996</v>
      </c>
      <c r="I979">
        <v>1064.0960014166601</v>
      </c>
      <c r="J979">
        <v>1000.2277</v>
      </c>
      <c r="K979">
        <v>1225</v>
      </c>
      <c r="L979">
        <v>0</v>
      </c>
      <c r="M979">
        <v>0</v>
      </c>
      <c r="N979">
        <v>0</v>
      </c>
      <c r="O979">
        <v>0</v>
      </c>
      <c r="P979">
        <v>58816.275624000002</v>
      </c>
      <c r="Q979">
        <v>81.689271700000006</v>
      </c>
      <c r="R979">
        <v>52.067863000000003</v>
      </c>
      <c r="S979">
        <v>95.376390000000001</v>
      </c>
      <c r="T979" s="77" t="s">
        <v>46</v>
      </c>
      <c r="U979" s="76"/>
    </row>
    <row r="980" spans="2:21">
      <c r="B980" s="75">
        <v>48122</v>
      </c>
      <c r="C980" t="s">
        <v>24</v>
      </c>
      <c r="D980">
        <v>0</v>
      </c>
      <c r="E980">
        <v>0</v>
      </c>
      <c r="F980">
        <v>0</v>
      </c>
      <c r="G980">
        <v>0</v>
      </c>
      <c r="H980">
        <v>832450.28281999996</v>
      </c>
      <c r="I980">
        <v>1118.88478873655</v>
      </c>
      <c r="J980">
        <v>1020.7566</v>
      </c>
      <c r="K980">
        <v>1170</v>
      </c>
      <c r="L980">
        <v>264.22708999999998</v>
      </c>
      <c r="M980">
        <v>0.35514393817204298</v>
      </c>
      <c r="N980">
        <v>0</v>
      </c>
      <c r="O980">
        <v>64.974320000000006</v>
      </c>
      <c r="P980">
        <v>121357.652474</v>
      </c>
      <c r="Q980">
        <v>163.11512429301001</v>
      </c>
      <c r="R980">
        <v>126.889915</v>
      </c>
      <c r="S980">
        <v>207.08950999999999</v>
      </c>
      <c r="T980" s="77" t="s">
        <v>46</v>
      </c>
      <c r="U980" s="76"/>
    </row>
    <row r="981" spans="2:21">
      <c r="B981" s="75">
        <v>48122</v>
      </c>
      <c r="C981" t="s">
        <v>23</v>
      </c>
      <c r="D981">
        <v>59961.256367000002</v>
      </c>
      <c r="E981">
        <v>80.5930865147849</v>
      </c>
      <c r="F981">
        <v>61.737022000000003</v>
      </c>
      <c r="G981">
        <v>94.383669999999995</v>
      </c>
      <c r="H981">
        <v>781935.12662999996</v>
      </c>
      <c r="I981">
        <v>1050.98807342741</v>
      </c>
      <c r="J981">
        <v>1000.0254</v>
      </c>
      <c r="K981">
        <v>1225</v>
      </c>
      <c r="L981">
        <v>0</v>
      </c>
      <c r="M981">
        <v>0</v>
      </c>
      <c r="N981">
        <v>0</v>
      </c>
      <c r="O981">
        <v>0</v>
      </c>
      <c r="P981">
        <v>60631.941931000001</v>
      </c>
      <c r="Q981">
        <v>81.494545606182697</v>
      </c>
      <c r="R981">
        <v>63.705615999999999</v>
      </c>
      <c r="S981">
        <v>95.073250000000002</v>
      </c>
      <c r="T981" s="77" t="s">
        <v>46</v>
      </c>
      <c r="U981" s="76"/>
    </row>
    <row r="982" spans="2:21">
      <c r="B982" s="75">
        <v>48153</v>
      </c>
      <c r="C982" t="s">
        <v>24</v>
      </c>
      <c r="D982">
        <v>0</v>
      </c>
      <c r="E982">
        <v>0</v>
      </c>
      <c r="F982">
        <v>0</v>
      </c>
      <c r="G982">
        <v>0</v>
      </c>
      <c r="H982">
        <v>795493.10135000001</v>
      </c>
      <c r="I982">
        <v>1104.8515296527701</v>
      </c>
      <c r="J982">
        <v>1020.01733</v>
      </c>
      <c r="K982">
        <v>1170</v>
      </c>
      <c r="L982">
        <v>0</v>
      </c>
      <c r="M982">
        <v>0</v>
      </c>
      <c r="N982">
        <v>0</v>
      </c>
      <c r="O982">
        <v>0</v>
      </c>
      <c r="P982">
        <v>122523.42393999999</v>
      </c>
      <c r="Q982">
        <v>170.171422138888</v>
      </c>
      <c r="R982">
        <v>143.57362000000001</v>
      </c>
      <c r="S982">
        <v>200.67959999999999</v>
      </c>
      <c r="T982" s="77" t="s">
        <v>46</v>
      </c>
      <c r="U982" s="76"/>
    </row>
    <row r="983" spans="2:21">
      <c r="B983" s="75">
        <v>48153</v>
      </c>
      <c r="C983" t="s">
        <v>23</v>
      </c>
      <c r="D983">
        <v>62289.559106000001</v>
      </c>
      <c r="E983">
        <v>86.513276536111107</v>
      </c>
      <c r="F983">
        <v>74.077286000000001</v>
      </c>
      <c r="G983">
        <v>98.500839999999997</v>
      </c>
      <c r="H983">
        <v>757669.48441000003</v>
      </c>
      <c r="I983">
        <v>1052.31872834722</v>
      </c>
      <c r="J983">
        <v>1000.2033</v>
      </c>
      <c r="K983">
        <v>1225</v>
      </c>
      <c r="L983">
        <v>0</v>
      </c>
      <c r="M983">
        <v>0</v>
      </c>
      <c r="N983">
        <v>0</v>
      </c>
      <c r="O983">
        <v>0</v>
      </c>
      <c r="P983">
        <v>61203.764506</v>
      </c>
      <c r="Q983">
        <v>85.005228480555502</v>
      </c>
      <c r="R983">
        <v>74.125656000000006</v>
      </c>
      <c r="S983">
        <v>97.835999999999999</v>
      </c>
      <c r="T983" s="77" t="s">
        <v>46</v>
      </c>
      <c r="U983" s="76"/>
    </row>
    <row r="984" spans="2:21">
      <c r="B984" s="75">
        <v>48183</v>
      </c>
      <c r="C984" t="s">
        <v>24</v>
      </c>
      <c r="D984">
        <v>0</v>
      </c>
      <c r="E984">
        <v>0</v>
      </c>
      <c r="F984">
        <v>0</v>
      </c>
      <c r="G984">
        <v>0</v>
      </c>
      <c r="H984">
        <v>820699.53197000001</v>
      </c>
      <c r="I984">
        <v>1103.0907687768799</v>
      </c>
      <c r="J984">
        <v>1020.79175</v>
      </c>
      <c r="K984">
        <v>1170</v>
      </c>
      <c r="L984">
        <v>0</v>
      </c>
      <c r="M984">
        <v>0</v>
      </c>
      <c r="N984">
        <v>0</v>
      </c>
      <c r="O984">
        <v>0</v>
      </c>
      <c r="P984">
        <v>132378.33309</v>
      </c>
      <c r="Q984">
        <v>177.92786705645099</v>
      </c>
      <c r="R984">
        <v>153.35245</v>
      </c>
      <c r="S984">
        <v>203.51142999999999</v>
      </c>
      <c r="T984" s="77" t="s">
        <v>46</v>
      </c>
      <c r="U984" s="76"/>
    </row>
    <row r="985" spans="2:21">
      <c r="B985" s="75">
        <v>48183</v>
      </c>
      <c r="C985" t="s">
        <v>23</v>
      </c>
      <c r="D985">
        <v>62599.908258000003</v>
      </c>
      <c r="E985">
        <v>84.139661637096694</v>
      </c>
      <c r="F985">
        <v>46.896709999999999</v>
      </c>
      <c r="G985">
        <v>102.90664</v>
      </c>
      <c r="H985">
        <v>785365.49852000002</v>
      </c>
      <c r="I985">
        <v>1055.59878833333</v>
      </c>
      <c r="J985">
        <v>1000.1736</v>
      </c>
      <c r="K985">
        <v>1225</v>
      </c>
      <c r="L985">
        <v>0</v>
      </c>
      <c r="M985">
        <v>0</v>
      </c>
      <c r="N985">
        <v>0</v>
      </c>
      <c r="O985">
        <v>0</v>
      </c>
      <c r="P985">
        <v>67349.832727000001</v>
      </c>
      <c r="Q985">
        <v>90.523968719086</v>
      </c>
      <c r="R985">
        <v>79.711579999999998</v>
      </c>
      <c r="S985">
        <v>102.54517</v>
      </c>
      <c r="T985" s="77" t="s">
        <v>46</v>
      </c>
      <c r="U985" s="76"/>
    </row>
    <row r="986" spans="2:21">
      <c r="B986" s="75">
        <v>48214</v>
      </c>
      <c r="C986" t="s">
        <v>24</v>
      </c>
      <c r="D986">
        <v>0</v>
      </c>
      <c r="E986">
        <v>0</v>
      </c>
      <c r="F986">
        <v>0</v>
      </c>
      <c r="G986">
        <v>0</v>
      </c>
      <c r="H986">
        <v>821400.19944</v>
      </c>
      <c r="I986">
        <v>1104.03252612903</v>
      </c>
      <c r="J986">
        <v>1020.74854</v>
      </c>
      <c r="K986">
        <v>1170</v>
      </c>
      <c r="L986">
        <v>0</v>
      </c>
      <c r="M986">
        <v>0</v>
      </c>
      <c r="N986">
        <v>0</v>
      </c>
      <c r="O986">
        <v>0</v>
      </c>
      <c r="P986">
        <v>132662.53023</v>
      </c>
      <c r="Q986">
        <v>178.30985245967699</v>
      </c>
      <c r="R986">
        <v>151.11322000000001</v>
      </c>
      <c r="S986">
        <v>203.91055</v>
      </c>
      <c r="T986" s="77" t="s">
        <v>46</v>
      </c>
      <c r="U986" s="76"/>
    </row>
    <row r="987" spans="2:21">
      <c r="B987" s="75">
        <v>48214</v>
      </c>
      <c r="C987" t="s">
        <v>23</v>
      </c>
      <c r="D987">
        <v>63730.210207999997</v>
      </c>
      <c r="E987">
        <v>85.658884688171995</v>
      </c>
      <c r="F987">
        <v>48.639389999999999</v>
      </c>
      <c r="G987">
        <v>108.69652000000001</v>
      </c>
      <c r="H987">
        <v>794555.78322999994</v>
      </c>
      <c r="I987">
        <v>1067.95132154569</v>
      </c>
      <c r="J987">
        <v>1000.4397</v>
      </c>
      <c r="K987">
        <v>1225</v>
      </c>
      <c r="L987">
        <v>0</v>
      </c>
      <c r="M987">
        <v>0</v>
      </c>
      <c r="N987">
        <v>0</v>
      </c>
      <c r="O987">
        <v>0</v>
      </c>
      <c r="P987">
        <v>67763.650704</v>
      </c>
      <c r="Q987">
        <v>91.080175677419305</v>
      </c>
      <c r="R987">
        <v>76.585970000000003</v>
      </c>
      <c r="S987">
        <v>106.21030399999999</v>
      </c>
      <c r="T987" s="77" t="s">
        <v>46</v>
      </c>
      <c r="U987" s="76"/>
    </row>
    <row r="988" spans="2:21">
      <c r="B988" s="75">
        <v>48245</v>
      </c>
      <c r="C988" t="s">
        <v>24</v>
      </c>
      <c r="D988">
        <v>0</v>
      </c>
      <c r="E988">
        <v>0</v>
      </c>
      <c r="F988">
        <v>0</v>
      </c>
      <c r="G988">
        <v>0</v>
      </c>
      <c r="H988">
        <v>773020.41769999999</v>
      </c>
      <c r="I988">
        <v>1110.6615196839</v>
      </c>
      <c r="J988">
        <v>1020.058</v>
      </c>
      <c r="K988">
        <v>1170</v>
      </c>
      <c r="L988">
        <v>0</v>
      </c>
      <c r="M988">
        <v>0</v>
      </c>
      <c r="N988">
        <v>0</v>
      </c>
      <c r="O988">
        <v>0</v>
      </c>
      <c r="P988">
        <v>124010.30544</v>
      </c>
      <c r="Q988">
        <v>178.175726206896</v>
      </c>
      <c r="R988">
        <v>153.8151</v>
      </c>
      <c r="S988">
        <v>211.51499999999999</v>
      </c>
      <c r="T988" s="77" t="s">
        <v>46</v>
      </c>
      <c r="U988" s="76"/>
    </row>
    <row r="989" spans="2:21">
      <c r="B989" s="75">
        <v>48245</v>
      </c>
      <c r="C989" t="s">
        <v>23</v>
      </c>
      <c r="D989">
        <v>57337.867645999999</v>
      </c>
      <c r="E989">
        <v>82.381993744252796</v>
      </c>
      <c r="F989">
        <v>44.146214000000001</v>
      </c>
      <c r="G989">
        <v>103.90233000000001</v>
      </c>
      <c r="H989">
        <v>737665.78668999998</v>
      </c>
      <c r="I989">
        <v>1059.8646360488499</v>
      </c>
      <c r="J989">
        <v>1000.59656</v>
      </c>
      <c r="K989">
        <v>1225</v>
      </c>
      <c r="L989">
        <v>0</v>
      </c>
      <c r="M989">
        <v>0</v>
      </c>
      <c r="N989">
        <v>0</v>
      </c>
      <c r="O989">
        <v>0</v>
      </c>
      <c r="P989">
        <v>62380.113053000001</v>
      </c>
      <c r="Q989">
        <v>89.6265992140804</v>
      </c>
      <c r="R989">
        <v>77.937820000000002</v>
      </c>
      <c r="S989">
        <v>103.29939</v>
      </c>
      <c r="T989" s="77" t="s">
        <v>46</v>
      </c>
      <c r="U989" s="76"/>
    </row>
    <row r="990" spans="2:21">
      <c r="B990" s="75">
        <v>48274</v>
      </c>
      <c r="C990" t="s">
        <v>24</v>
      </c>
      <c r="D990">
        <v>0</v>
      </c>
      <c r="E990">
        <v>0</v>
      </c>
      <c r="F990">
        <v>0</v>
      </c>
      <c r="G990">
        <v>0</v>
      </c>
      <c r="H990">
        <v>829660.10941000003</v>
      </c>
      <c r="I990">
        <v>1115.1345556586</v>
      </c>
      <c r="J990">
        <v>1020.3318</v>
      </c>
      <c r="K990">
        <v>1170</v>
      </c>
      <c r="L990">
        <v>6886.2088548000002</v>
      </c>
      <c r="M990">
        <v>9.2556570629032198</v>
      </c>
      <c r="N990">
        <v>0</v>
      </c>
      <c r="O990">
        <v>191.65634</v>
      </c>
      <c r="P990">
        <v>125048.96326</v>
      </c>
      <c r="Q990">
        <v>168.07656352150499</v>
      </c>
      <c r="R990">
        <v>129.99279999999999</v>
      </c>
      <c r="S990">
        <v>210.12593000000001</v>
      </c>
      <c r="T990" s="77" t="s">
        <v>46</v>
      </c>
      <c r="U990" s="76"/>
    </row>
    <row r="991" spans="2:21">
      <c r="B991" s="75">
        <v>48274</v>
      </c>
      <c r="C991" t="s">
        <v>23</v>
      </c>
      <c r="D991">
        <v>52777.206999000002</v>
      </c>
      <c r="E991">
        <v>70.937106181451597</v>
      </c>
      <c r="F991">
        <v>50.068565</v>
      </c>
      <c r="G991">
        <v>97.922179999999997</v>
      </c>
      <c r="H991">
        <v>786218.10791000002</v>
      </c>
      <c r="I991">
        <v>1056.74476869623</v>
      </c>
      <c r="J991">
        <v>1000.11</v>
      </c>
      <c r="K991">
        <v>1225</v>
      </c>
      <c r="L991">
        <v>1681.7146891049999</v>
      </c>
      <c r="M991">
        <v>2.2603692057862901</v>
      </c>
      <c r="N991">
        <v>0</v>
      </c>
      <c r="O991">
        <v>165.65964</v>
      </c>
      <c r="P991">
        <v>52793.298507</v>
      </c>
      <c r="Q991">
        <v>70.958734552419301</v>
      </c>
      <c r="R991">
        <v>51.545276999999999</v>
      </c>
      <c r="S991">
        <v>100.21373</v>
      </c>
      <c r="T991" s="77" t="s">
        <v>46</v>
      </c>
      <c r="U991" s="76"/>
    </row>
    <row r="992" spans="2:21">
      <c r="B992" s="75">
        <v>48305</v>
      </c>
      <c r="C992" t="s">
        <v>24</v>
      </c>
      <c r="D992">
        <v>0</v>
      </c>
      <c r="E992">
        <v>0</v>
      </c>
      <c r="F992">
        <v>0</v>
      </c>
      <c r="G992">
        <v>0</v>
      </c>
      <c r="H992">
        <v>797493.71721999999</v>
      </c>
      <c r="I992">
        <v>1107.6301628055501</v>
      </c>
      <c r="J992">
        <v>1020.73267</v>
      </c>
      <c r="K992">
        <v>1170</v>
      </c>
      <c r="L992">
        <v>39773.779700999999</v>
      </c>
      <c r="M992">
        <v>55.241360695833301</v>
      </c>
      <c r="N992">
        <v>0</v>
      </c>
      <c r="O992">
        <v>308.48570000000001</v>
      </c>
      <c r="P992">
        <v>116085.860294</v>
      </c>
      <c r="Q992">
        <v>161.23036151944399</v>
      </c>
      <c r="R992">
        <v>125.42355000000001</v>
      </c>
      <c r="S992">
        <v>203.22185999999999</v>
      </c>
      <c r="T992" s="77" t="s">
        <v>46</v>
      </c>
      <c r="U992" s="76"/>
    </row>
    <row r="993" spans="2:21">
      <c r="B993" s="75">
        <v>48305</v>
      </c>
      <c r="C993" t="s">
        <v>23</v>
      </c>
      <c r="D993">
        <v>47914.239444999999</v>
      </c>
      <c r="E993">
        <v>66.547554784722195</v>
      </c>
      <c r="F993">
        <v>46.933190000000003</v>
      </c>
      <c r="G993">
        <v>87.103129999999993</v>
      </c>
      <c r="H993">
        <v>756045.49852999998</v>
      </c>
      <c r="I993">
        <v>1050.06319240277</v>
      </c>
      <c r="J993">
        <v>1000.0368999999999</v>
      </c>
      <c r="K993">
        <v>1225</v>
      </c>
      <c r="L993">
        <v>155.8308275</v>
      </c>
      <c r="M993">
        <v>0.21643170486111099</v>
      </c>
      <c r="N993">
        <v>0</v>
      </c>
      <c r="O993">
        <v>91.951279999999997</v>
      </c>
      <c r="P993">
        <v>48178.511469999998</v>
      </c>
      <c r="Q993">
        <v>66.914599263888803</v>
      </c>
      <c r="R993">
        <v>48.644764000000002</v>
      </c>
      <c r="S993">
        <v>88.595960000000005</v>
      </c>
      <c r="T993" s="77" t="s">
        <v>46</v>
      </c>
      <c r="U993" s="76"/>
    </row>
    <row r="994" spans="2:21">
      <c r="B994" s="75">
        <v>48335</v>
      </c>
      <c r="C994" t="s">
        <v>24</v>
      </c>
      <c r="D994">
        <v>0</v>
      </c>
      <c r="E994">
        <v>0</v>
      </c>
      <c r="F994">
        <v>0</v>
      </c>
      <c r="G994">
        <v>0</v>
      </c>
      <c r="H994">
        <v>824297.75699999998</v>
      </c>
      <c r="I994">
        <v>1107.92709274193</v>
      </c>
      <c r="J994">
        <v>1020.2898</v>
      </c>
      <c r="K994">
        <v>1170</v>
      </c>
      <c r="L994">
        <v>479.081367</v>
      </c>
      <c r="M994">
        <v>0.64392656854838703</v>
      </c>
      <c r="N994">
        <v>0</v>
      </c>
      <c r="O994">
        <v>77.004715000000004</v>
      </c>
      <c r="P994">
        <v>126363.92956</v>
      </c>
      <c r="Q994">
        <v>169.84399134408599</v>
      </c>
      <c r="R994">
        <v>130.1585</v>
      </c>
      <c r="S994">
        <v>216.8467</v>
      </c>
      <c r="T994" s="77" t="s">
        <v>46</v>
      </c>
      <c r="U994" s="76"/>
    </row>
    <row r="995" spans="2:21">
      <c r="B995" s="75">
        <v>48335</v>
      </c>
      <c r="C995" t="s">
        <v>23</v>
      </c>
      <c r="D995">
        <v>47137.082145</v>
      </c>
      <c r="E995">
        <v>63.356293205645102</v>
      </c>
      <c r="F995">
        <v>45.982951999999997</v>
      </c>
      <c r="G995">
        <v>81.240539999999996</v>
      </c>
      <c r="H995">
        <v>775664.88564999995</v>
      </c>
      <c r="I995">
        <v>1042.5603301747301</v>
      </c>
      <c r="J995">
        <v>1000.2643</v>
      </c>
      <c r="K995">
        <v>1217.3114</v>
      </c>
      <c r="L995">
        <v>77.712733999999998</v>
      </c>
      <c r="M995">
        <v>0.104452599462365</v>
      </c>
      <c r="N995">
        <v>0</v>
      </c>
      <c r="O995">
        <v>36.833416</v>
      </c>
      <c r="P995">
        <v>48008.958543000001</v>
      </c>
      <c r="Q995">
        <v>64.528170084677399</v>
      </c>
      <c r="R995">
        <v>49.593913999999998</v>
      </c>
      <c r="S995">
        <v>82.822789999999998</v>
      </c>
      <c r="T995" s="77" t="s">
        <v>46</v>
      </c>
      <c r="U995" s="76"/>
    </row>
    <row r="996" spans="2:21">
      <c r="B996" s="75">
        <v>48366</v>
      </c>
      <c r="C996" t="s">
        <v>24</v>
      </c>
      <c r="D996">
        <v>0</v>
      </c>
      <c r="E996">
        <v>0</v>
      </c>
      <c r="F996">
        <v>0</v>
      </c>
      <c r="G996">
        <v>0</v>
      </c>
      <c r="H996">
        <v>794799.36262000003</v>
      </c>
      <c r="I996">
        <v>1103.88800363888</v>
      </c>
      <c r="J996">
        <v>1020.6697</v>
      </c>
      <c r="K996">
        <v>1170</v>
      </c>
      <c r="L996">
        <v>13235.2094703</v>
      </c>
      <c r="M996">
        <v>18.382235375416599</v>
      </c>
      <c r="N996">
        <v>0</v>
      </c>
      <c r="O996">
        <v>320.89370000000002</v>
      </c>
      <c r="P996">
        <v>128048.777227</v>
      </c>
      <c r="Q996">
        <v>177.84552392638801</v>
      </c>
      <c r="R996">
        <v>124.57080000000001</v>
      </c>
      <c r="S996">
        <v>230.98016000000001</v>
      </c>
      <c r="T996" s="77" t="s">
        <v>46</v>
      </c>
      <c r="U996" s="76"/>
    </row>
    <row r="997" spans="2:21">
      <c r="B997" s="75">
        <v>48366</v>
      </c>
      <c r="C997" t="s">
        <v>23</v>
      </c>
      <c r="D997">
        <v>45494.154786999999</v>
      </c>
      <c r="E997">
        <v>63.186326093055499</v>
      </c>
      <c r="F997">
        <v>27.562037</v>
      </c>
      <c r="G997">
        <v>91.90598</v>
      </c>
      <c r="H997">
        <v>749226.30377999996</v>
      </c>
      <c r="I997">
        <v>1040.59208858333</v>
      </c>
      <c r="J997">
        <v>1000.0025000000001</v>
      </c>
      <c r="K997">
        <v>1148.1338000000001</v>
      </c>
      <c r="L997">
        <v>0</v>
      </c>
      <c r="M997">
        <v>0</v>
      </c>
      <c r="N997">
        <v>0</v>
      </c>
      <c r="O997">
        <v>0</v>
      </c>
      <c r="P997">
        <v>53272.683396</v>
      </c>
      <c r="Q997">
        <v>73.989838050000003</v>
      </c>
      <c r="R997">
        <v>51.196599999999997</v>
      </c>
      <c r="S997">
        <v>94.518073999999999</v>
      </c>
      <c r="T997" s="77" t="s">
        <v>46</v>
      </c>
      <c r="U997" s="76"/>
    </row>
    <row r="998" spans="2:21">
      <c r="B998" s="75">
        <v>48396</v>
      </c>
      <c r="C998" t="s">
        <v>24</v>
      </c>
      <c r="D998">
        <v>0</v>
      </c>
      <c r="E998">
        <v>0</v>
      </c>
      <c r="F998">
        <v>0</v>
      </c>
      <c r="G998">
        <v>0</v>
      </c>
      <c r="H998">
        <v>818923.71291999996</v>
      </c>
      <c r="I998">
        <v>1100.7039152150501</v>
      </c>
      <c r="J998">
        <v>1021.0289299999999</v>
      </c>
      <c r="K998">
        <v>1170</v>
      </c>
      <c r="L998">
        <v>0</v>
      </c>
      <c r="M998">
        <v>0</v>
      </c>
      <c r="N998">
        <v>0</v>
      </c>
      <c r="O998">
        <v>0</v>
      </c>
      <c r="P998">
        <v>143183.93844999999</v>
      </c>
      <c r="Q998">
        <v>192.451530174731</v>
      </c>
      <c r="R998">
        <v>150.50353999999999</v>
      </c>
      <c r="S998">
        <v>237.8058</v>
      </c>
      <c r="T998" s="77" t="s">
        <v>46</v>
      </c>
      <c r="U998" s="76"/>
    </row>
    <row r="999" spans="2:21">
      <c r="B999" s="75">
        <v>48396</v>
      </c>
      <c r="C999" t="s">
        <v>23</v>
      </c>
      <c r="D999">
        <v>52735.963192000003</v>
      </c>
      <c r="E999">
        <v>70.881670956989197</v>
      </c>
      <c r="F999">
        <v>39.653595000000003</v>
      </c>
      <c r="G999">
        <v>96.384240000000005</v>
      </c>
      <c r="H999">
        <v>792345.32692000002</v>
      </c>
      <c r="I999">
        <v>1064.98027811827</v>
      </c>
      <c r="J999">
        <v>1000.0163</v>
      </c>
      <c r="K999">
        <v>1225</v>
      </c>
      <c r="L999">
        <v>0</v>
      </c>
      <c r="M999">
        <v>0</v>
      </c>
      <c r="N999">
        <v>0</v>
      </c>
      <c r="O999">
        <v>0</v>
      </c>
      <c r="P999">
        <v>60372.530601999999</v>
      </c>
      <c r="Q999">
        <v>81.145874465053694</v>
      </c>
      <c r="R999">
        <v>56.252724000000001</v>
      </c>
      <c r="S999">
        <v>99.258705000000006</v>
      </c>
      <c r="T999" s="77" t="s">
        <v>46</v>
      </c>
      <c r="U999" s="76"/>
    </row>
    <row r="1000" spans="2:21">
      <c r="B1000" s="75">
        <v>48427</v>
      </c>
      <c r="C1000" t="s">
        <v>24</v>
      </c>
      <c r="D1000">
        <v>0</v>
      </c>
      <c r="E1000">
        <v>0</v>
      </c>
      <c r="F1000">
        <v>0</v>
      </c>
      <c r="G1000">
        <v>0</v>
      </c>
      <c r="H1000">
        <v>822334.31299999997</v>
      </c>
      <c r="I1000">
        <v>1105.28805510752</v>
      </c>
      <c r="J1000">
        <v>1020.0427</v>
      </c>
      <c r="K1000">
        <v>1170</v>
      </c>
      <c r="L1000">
        <v>0</v>
      </c>
      <c r="M1000">
        <v>0</v>
      </c>
      <c r="N1000">
        <v>0</v>
      </c>
      <c r="O1000">
        <v>0</v>
      </c>
      <c r="P1000">
        <v>140602.70110999999</v>
      </c>
      <c r="Q1000">
        <v>188.98212514784899</v>
      </c>
      <c r="R1000">
        <v>147.2302</v>
      </c>
      <c r="S1000">
        <v>234.95705000000001</v>
      </c>
      <c r="T1000" s="77" t="s">
        <v>46</v>
      </c>
      <c r="U1000" s="76"/>
    </row>
    <row r="1001" spans="2:21">
      <c r="B1001" s="75">
        <v>48427</v>
      </c>
      <c r="C1001" t="s">
        <v>23</v>
      </c>
      <c r="D1001">
        <v>55507.138391</v>
      </c>
      <c r="E1001">
        <v>74.606368805107493</v>
      </c>
      <c r="F1001">
        <v>39.746876</v>
      </c>
      <c r="G1001">
        <v>95.716920000000002</v>
      </c>
      <c r="H1001">
        <v>796732.83597000001</v>
      </c>
      <c r="I1001">
        <v>1070.8774677016099</v>
      </c>
      <c r="J1001">
        <v>1000.1323</v>
      </c>
      <c r="K1001">
        <v>1225</v>
      </c>
      <c r="L1001">
        <v>0</v>
      </c>
      <c r="M1001">
        <v>0</v>
      </c>
      <c r="N1001">
        <v>0</v>
      </c>
      <c r="O1001">
        <v>0</v>
      </c>
      <c r="P1001">
        <v>63020.837212999999</v>
      </c>
      <c r="Q1001">
        <v>84.705426361559105</v>
      </c>
      <c r="R1001">
        <v>59.679450000000003</v>
      </c>
      <c r="S1001">
        <v>101.05929</v>
      </c>
      <c r="T1001" s="77" t="s">
        <v>46</v>
      </c>
      <c r="U1001" s="76"/>
    </row>
    <row r="1002" spans="2:21">
      <c r="B1002" s="75">
        <v>48458</v>
      </c>
      <c r="C1002" t="s">
        <v>24</v>
      </c>
      <c r="D1002">
        <v>0</v>
      </c>
      <c r="E1002">
        <v>0</v>
      </c>
      <c r="F1002">
        <v>0</v>
      </c>
      <c r="G1002">
        <v>0</v>
      </c>
      <c r="H1002">
        <v>799522.73083000001</v>
      </c>
      <c r="I1002">
        <v>1110.4482372638799</v>
      </c>
      <c r="J1002">
        <v>1020.20386</v>
      </c>
      <c r="K1002">
        <v>1170</v>
      </c>
      <c r="L1002">
        <v>139.8605115</v>
      </c>
      <c r="M1002">
        <v>0.194250710416666</v>
      </c>
      <c r="N1002">
        <v>0</v>
      </c>
      <c r="O1002">
        <v>44.989403000000003</v>
      </c>
      <c r="P1002">
        <v>125374.79668</v>
      </c>
      <c r="Q1002">
        <v>174.13166205555501</v>
      </c>
      <c r="R1002">
        <v>128.68187</v>
      </c>
      <c r="S1002">
        <v>220.02611999999999</v>
      </c>
      <c r="T1002" s="77" t="s">
        <v>46</v>
      </c>
      <c r="U1002" s="76"/>
    </row>
    <row r="1003" spans="2:21">
      <c r="B1003" s="75">
        <v>48458</v>
      </c>
      <c r="C1003" t="s">
        <v>23</v>
      </c>
      <c r="D1003">
        <v>58424.108096999997</v>
      </c>
      <c r="E1003">
        <v>81.144594579166593</v>
      </c>
      <c r="F1003">
        <v>49.632004000000002</v>
      </c>
      <c r="G1003">
        <v>94.479759999999999</v>
      </c>
      <c r="H1003">
        <v>765274.01864000002</v>
      </c>
      <c r="I1003">
        <v>1062.8805814444399</v>
      </c>
      <c r="J1003">
        <v>1000.12634</v>
      </c>
      <c r="K1003">
        <v>1225</v>
      </c>
      <c r="L1003">
        <v>0</v>
      </c>
      <c r="M1003">
        <v>0</v>
      </c>
      <c r="N1003">
        <v>0</v>
      </c>
      <c r="O1003">
        <v>0</v>
      </c>
      <c r="P1003">
        <v>59006.150253</v>
      </c>
      <c r="Q1003">
        <v>81.952986462499993</v>
      </c>
      <c r="R1003">
        <v>52.236412000000001</v>
      </c>
      <c r="S1003">
        <v>96.382040000000003</v>
      </c>
      <c r="T1003" s="77" t="s">
        <v>46</v>
      </c>
      <c r="U1003" s="76"/>
    </row>
    <row r="1004" spans="2:21">
      <c r="B1004" s="75">
        <v>48488</v>
      </c>
      <c r="C1004" t="s">
        <v>24</v>
      </c>
      <c r="D1004">
        <v>0</v>
      </c>
      <c r="E1004">
        <v>0</v>
      </c>
      <c r="F1004">
        <v>0</v>
      </c>
      <c r="G1004">
        <v>0</v>
      </c>
      <c r="H1004">
        <v>833758.40757000004</v>
      </c>
      <c r="I1004">
        <v>1120.6430209274099</v>
      </c>
      <c r="J1004">
        <v>1020.4822</v>
      </c>
      <c r="K1004">
        <v>1170</v>
      </c>
      <c r="L1004">
        <v>716.28644399999996</v>
      </c>
      <c r="M1004">
        <v>0.96275059677419295</v>
      </c>
      <c r="N1004">
        <v>0</v>
      </c>
      <c r="O1004">
        <v>97.232129999999998</v>
      </c>
      <c r="P1004">
        <v>121524.22096999999</v>
      </c>
      <c r="Q1004">
        <v>163.33900668010699</v>
      </c>
      <c r="R1004">
        <v>127.66453</v>
      </c>
      <c r="S1004">
        <v>203.6652</v>
      </c>
      <c r="T1004" s="77" t="s">
        <v>46</v>
      </c>
      <c r="U1004" s="76"/>
    </row>
    <row r="1005" spans="2:21">
      <c r="B1005" s="75">
        <v>48488</v>
      </c>
      <c r="C1005" t="s">
        <v>23</v>
      </c>
      <c r="D1005">
        <v>60327.571888999999</v>
      </c>
      <c r="E1005">
        <v>81.085446087365497</v>
      </c>
      <c r="F1005">
        <v>66.198160000000001</v>
      </c>
      <c r="G1005">
        <v>94.669839999999994</v>
      </c>
      <c r="H1005">
        <v>780925.93256999995</v>
      </c>
      <c r="I1005">
        <v>1049.6316297983799</v>
      </c>
      <c r="J1005">
        <v>1000.12225</v>
      </c>
      <c r="K1005">
        <v>1221.3605</v>
      </c>
      <c r="L1005">
        <v>0</v>
      </c>
      <c r="M1005">
        <v>0</v>
      </c>
      <c r="N1005">
        <v>0</v>
      </c>
      <c r="O1005">
        <v>0</v>
      </c>
      <c r="P1005">
        <v>60931.751961000002</v>
      </c>
      <c r="Q1005">
        <v>81.897516076612902</v>
      </c>
      <c r="R1005">
        <v>67.751884000000004</v>
      </c>
      <c r="S1005">
        <v>94.698459999999997</v>
      </c>
      <c r="T1005" s="77" t="s">
        <v>46</v>
      </c>
      <c r="U1005" s="76"/>
    </row>
    <row r="1006" spans="2:21">
      <c r="B1006" s="75">
        <v>48519</v>
      </c>
      <c r="C1006" t="s">
        <v>24</v>
      </c>
      <c r="D1006">
        <v>0</v>
      </c>
      <c r="E1006">
        <v>0</v>
      </c>
      <c r="F1006">
        <v>0</v>
      </c>
      <c r="G1006">
        <v>0</v>
      </c>
      <c r="H1006">
        <v>796072.59909000003</v>
      </c>
      <c r="I1006">
        <v>1105.656387625</v>
      </c>
      <c r="J1006">
        <v>1020.1384</v>
      </c>
      <c r="K1006">
        <v>1170</v>
      </c>
      <c r="L1006">
        <v>0</v>
      </c>
      <c r="M1006">
        <v>0</v>
      </c>
      <c r="N1006">
        <v>0</v>
      </c>
      <c r="O1006">
        <v>0</v>
      </c>
      <c r="P1006">
        <v>123392.8262</v>
      </c>
      <c r="Q1006">
        <v>171.378925277777</v>
      </c>
      <c r="R1006">
        <v>145.4239</v>
      </c>
      <c r="S1006">
        <v>200.76206999999999</v>
      </c>
      <c r="T1006" s="77" t="s">
        <v>46</v>
      </c>
      <c r="U1006" s="76"/>
    </row>
    <row r="1007" spans="2:21">
      <c r="B1007" s="75">
        <v>48519</v>
      </c>
      <c r="C1007" t="s">
        <v>23</v>
      </c>
      <c r="D1007">
        <v>62530.034294999998</v>
      </c>
      <c r="E1007">
        <v>86.847269854166598</v>
      </c>
      <c r="F1007">
        <v>73.605379999999997</v>
      </c>
      <c r="G1007">
        <v>98.398409999999998</v>
      </c>
      <c r="H1007">
        <v>760055.07212999999</v>
      </c>
      <c r="I1007">
        <v>1055.6320446249999</v>
      </c>
      <c r="J1007">
        <v>1000.06287</v>
      </c>
      <c r="K1007">
        <v>1225</v>
      </c>
      <c r="L1007">
        <v>0</v>
      </c>
      <c r="M1007">
        <v>0</v>
      </c>
      <c r="N1007">
        <v>0</v>
      </c>
      <c r="O1007">
        <v>0</v>
      </c>
      <c r="P1007">
        <v>61247.413989000001</v>
      </c>
      <c r="Q1007">
        <v>85.0658527625</v>
      </c>
      <c r="R1007">
        <v>73.64649</v>
      </c>
      <c r="S1007">
        <v>97.537056000000007</v>
      </c>
      <c r="T1007" s="77" t="s">
        <v>46</v>
      </c>
      <c r="U1007" s="76"/>
    </row>
    <row r="1008" spans="2:21">
      <c r="B1008" s="75">
        <v>48549</v>
      </c>
      <c r="C1008" t="s">
        <v>24</v>
      </c>
      <c r="D1008">
        <v>0</v>
      </c>
      <c r="E1008">
        <v>0</v>
      </c>
      <c r="F1008">
        <v>0</v>
      </c>
      <c r="G1008">
        <v>0</v>
      </c>
      <c r="H1008">
        <v>820242.54483000003</v>
      </c>
      <c r="I1008">
        <v>1102.4765387499999</v>
      </c>
      <c r="J1008">
        <v>1020.2395</v>
      </c>
      <c r="K1008">
        <v>1170</v>
      </c>
      <c r="L1008">
        <v>0</v>
      </c>
      <c r="M1008">
        <v>0</v>
      </c>
      <c r="N1008">
        <v>0</v>
      </c>
      <c r="O1008">
        <v>0</v>
      </c>
      <c r="P1008">
        <v>132989.27609999999</v>
      </c>
      <c r="Q1008">
        <v>178.74902701612899</v>
      </c>
      <c r="R1008">
        <v>152.59311</v>
      </c>
      <c r="S1008">
        <v>203.91629</v>
      </c>
      <c r="T1008" s="77" t="s">
        <v>46</v>
      </c>
      <c r="U1008" s="76"/>
    </row>
    <row r="1009" spans="2:21">
      <c r="B1009" s="75">
        <v>48549</v>
      </c>
      <c r="C1009" t="s">
        <v>23</v>
      </c>
      <c r="D1009">
        <v>62691.349918</v>
      </c>
      <c r="E1009">
        <v>84.262567094085995</v>
      </c>
      <c r="F1009">
        <v>46.955956</v>
      </c>
      <c r="G1009">
        <v>102.886185</v>
      </c>
      <c r="H1009">
        <v>784659.97349</v>
      </c>
      <c r="I1009">
        <v>1054.65050200268</v>
      </c>
      <c r="J1009">
        <v>1000.0647</v>
      </c>
      <c r="K1009">
        <v>1225</v>
      </c>
      <c r="L1009">
        <v>0</v>
      </c>
      <c r="M1009">
        <v>0</v>
      </c>
      <c r="N1009">
        <v>0</v>
      </c>
      <c r="O1009">
        <v>0</v>
      </c>
      <c r="P1009">
        <v>67399.351091000004</v>
      </c>
      <c r="Q1009">
        <v>90.590525659946195</v>
      </c>
      <c r="R1009">
        <v>79.340360000000004</v>
      </c>
      <c r="S1009">
        <v>102.53339</v>
      </c>
      <c r="T1009" s="77" t="s">
        <v>46</v>
      </c>
      <c r="U1009" s="76"/>
    </row>
    <row r="1010" spans="2:21">
      <c r="B1010" s="75">
        <v>48580</v>
      </c>
      <c r="C1010" t="s">
        <v>24</v>
      </c>
      <c r="D1010">
        <v>0</v>
      </c>
      <c r="E1010">
        <v>0</v>
      </c>
      <c r="F1010">
        <v>0</v>
      </c>
      <c r="G1010">
        <v>0</v>
      </c>
      <c r="H1010">
        <v>821575.26271000004</v>
      </c>
      <c r="I1010">
        <v>1104.26782622311</v>
      </c>
      <c r="J1010">
        <v>1020.235</v>
      </c>
      <c r="K1010">
        <v>1170</v>
      </c>
      <c r="L1010">
        <v>0</v>
      </c>
      <c r="M1010">
        <v>0</v>
      </c>
      <c r="N1010">
        <v>0</v>
      </c>
      <c r="O1010">
        <v>0</v>
      </c>
      <c r="P1010">
        <v>133130.51667000001</v>
      </c>
      <c r="Q1010">
        <v>178.93886649193499</v>
      </c>
      <c r="R1010">
        <v>152.54340999999999</v>
      </c>
      <c r="S1010">
        <v>204.03448</v>
      </c>
      <c r="T1010" s="77" t="s">
        <v>46</v>
      </c>
      <c r="U1010" s="76"/>
    </row>
    <row r="1011" spans="2:21">
      <c r="B1011" s="75">
        <v>48580</v>
      </c>
      <c r="C1011" t="s">
        <v>23</v>
      </c>
      <c r="D1011">
        <v>64035.432824000003</v>
      </c>
      <c r="E1011">
        <v>86.069130139784903</v>
      </c>
      <c r="F1011">
        <v>51.107109999999999</v>
      </c>
      <c r="G1011">
        <v>107.51855999999999</v>
      </c>
      <c r="H1011">
        <v>794537.82129999995</v>
      </c>
      <c r="I1011">
        <v>1067.9271791666599</v>
      </c>
      <c r="J1011">
        <v>1000.0732400000001</v>
      </c>
      <c r="K1011">
        <v>1225</v>
      </c>
      <c r="L1011">
        <v>0</v>
      </c>
      <c r="M1011">
        <v>0</v>
      </c>
      <c r="N1011">
        <v>0</v>
      </c>
      <c r="O1011">
        <v>0</v>
      </c>
      <c r="P1011">
        <v>67821.664464000001</v>
      </c>
      <c r="Q1011">
        <v>91.158151161290306</v>
      </c>
      <c r="R1011">
        <v>76.840100000000007</v>
      </c>
      <c r="S1011">
        <v>105.48451</v>
      </c>
      <c r="T1011" s="77" t="s">
        <v>46</v>
      </c>
      <c r="U1011" s="76"/>
    </row>
    <row r="1012" spans="2:21">
      <c r="B1012" s="75">
        <v>48611</v>
      </c>
      <c r="C1012" t="s">
        <v>24</v>
      </c>
      <c r="D1012">
        <v>0</v>
      </c>
      <c r="E1012">
        <v>0</v>
      </c>
      <c r="F1012">
        <v>0</v>
      </c>
      <c r="G1012">
        <v>0</v>
      </c>
      <c r="H1012">
        <v>745534.86063999997</v>
      </c>
      <c r="I1012">
        <v>1109.42687595238</v>
      </c>
      <c r="J1012">
        <v>1020.0984</v>
      </c>
      <c r="K1012">
        <v>1170</v>
      </c>
      <c r="L1012">
        <v>0</v>
      </c>
      <c r="M1012">
        <v>0</v>
      </c>
      <c r="N1012">
        <v>0</v>
      </c>
      <c r="O1012">
        <v>0</v>
      </c>
      <c r="P1012">
        <v>120539.63634</v>
      </c>
      <c r="Q1012">
        <v>179.37445883928501</v>
      </c>
      <c r="R1012">
        <v>153.37925999999999</v>
      </c>
      <c r="S1012">
        <v>210.90933000000001</v>
      </c>
      <c r="T1012" s="77" t="s">
        <v>46</v>
      </c>
      <c r="U1012" s="76"/>
    </row>
    <row r="1013" spans="2:21">
      <c r="B1013" s="75">
        <v>48611</v>
      </c>
      <c r="C1013" t="s">
        <v>23</v>
      </c>
      <c r="D1013">
        <v>54730.902105000001</v>
      </c>
      <c r="E1013">
        <v>81.4447947991071</v>
      </c>
      <c r="F1013">
        <v>44.889225000000003</v>
      </c>
      <c r="G1013">
        <v>101.96088</v>
      </c>
      <c r="H1013">
        <v>711569.17729999998</v>
      </c>
      <c r="I1013">
        <v>1058.8827043154699</v>
      </c>
      <c r="J1013">
        <v>1000.03467</v>
      </c>
      <c r="K1013">
        <v>1225</v>
      </c>
      <c r="L1013">
        <v>0</v>
      </c>
      <c r="M1013">
        <v>0</v>
      </c>
      <c r="N1013">
        <v>0</v>
      </c>
      <c r="O1013">
        <v>0</v>
      </c>
      <c r="P1013">
        <v>59818.993104000001</v>
      </c>
      <c r="Q1013">
        <v>89.016358785714203</v>
      </c>
      <c r="R1013">
        <v>72.105260000000001</v>
      </c>
      <c r="S1013">
        <v>101.96599000000001</v>
      </c>
      <c r="T1013" s="77" t="s">
        <v>46</v>
      </c>
      <c r="U1013" s="76"/>
    </row>
    <row r="1014" spans="2:21">
      <c r="B1014" s="75">
        <v>48639</v>
      </c>
      <c r="C1014" t="s">
        <v>24</v>
      </c>
      <c r="D1014">
        <v>0</v>
      </c>
      <c r="E1014">
        <v>0</v>
      </c>
      <c r="F1014">
        <v>0</v>
      </c>
      <c r="G1014">
        <v>0</v>
      </c>
      <c r="H1014">
        <v>829736.62228000001</v>
      </c>
      <c r="I1014">
        <v>1115.2373955376299</v>
      </c>
      <c r="J1014">
        <v>1020.0928</v>
      </c>
      <c r="K1014">
        <v>1170</v>
      </c>
      <c r="L1014">
        <v>8369.2561736000007</v>
      </c>
      <c r="M1014">
        <v>11.2490002333333</v>
      </c>
      <c r="N1014">
        <v>0</v>
      </c>
      <c r="O1014">
        <v>165.7388</v>
      </c>
      <c r="P1014">
        <v>125132.24271999999</v>
      </c>
      <c r="Q1014">
        <v>168.18849827956899</v>
      </c>
      <c r="R1014">
        <v>131.58463</v>
      </c>
      <c r="S1014">
        <v>209.88791000000001</v>
      </c>
      <c r="T1014" s="77" t="s">
        <v>46</v>
      </c>
      <c r="U1014" s="76"/>
    </row>
    <row r="1015" spans="2:21">
      <c r="B1015" s="75">
        <v>48639</v>
      </c>
      <c r="C1015" t="s">
        <v>23</v>
      </c>
      <c r="D1015">
        <v>52804.891864999998</v>
      </c>
      <c r="E1015">
        <v>70.974317022849405</v>
      </c>
      <c r="F1015">
        <v>50.09863</v>
      </c>
      <c r="G1015">
        <v>98.329729999999998</v>
      </c>
      <c r="H1015">
        <v>785832.67278000002</v>
      </c>
      <c r="I1015">
        <v>1056.2267107258001</v>
      </c>
      <c r="J1015">
        <v>1000.13226</v>
      </c>
      <c r="K1015">
        <v>1225</v>
      </c>
      <c r="L1015">
        <v>1725.0763347</v>
      </c>
      <c r="M1015">
        <v>2.3186509874999999</v>
      </c>
      <c r="N1015">
        <v>0</v>
      </c>
      <c r="O1015">
        <v>165.1765</v>
      </c>
      <c r="P1015">
        <v>52837.145677</v>
      </c>
      <c r="Q1015">
        <v>71.017668920698895</v>
      </c>
      <c r="R1015">
        <v>51.690575000000003</v>
      </c>
      <c r="S1015">
        <v>100.56538</v>
      </c>
      <c r="T1015" s="77" t="s">
        <v>46</v>
      </c>
      <c r="U1015" s="76"/>
    </row>
    <row r="1016" spans="2:21">
      <c r="B1016" s="75">
        <v>48670</v>
      </c>
      <c r="C1016" t="s">
        <v>24</v>
      </c>
      <c r="D1016">
        <v>0</v>
      </c>
      <c r="E1016">
        <v>0</v>
      </c>
      <c r="F1016">
        <v>0</v>
      </c>
      <c r="G1016">
        <v>0</v>
      </c>
      <c r="H1016">
        <v>796781.03067999997</v>
      </c>
      <c r="I1016">
        <v>1106.6403203888799</v>
      </c>
      <c r="J1016">
        <v>1020.41846</v>
      </c>
      <c r="K1016">
        <v>1170</v>
      </c>
      <c r="L1016">
        <v>36511.999531699999</v>
      </c>
      <c r="M1016">
        <v>50.7111104606944</v>
      </c>
      <c r="N1016">
        <v>0</v>
      </c>
      <c r="O1016">
        <v>291.39017000000001</v>
      </c>
      <c r="P1016">
        <v>116768.90762899999</v>
      </c>
      <c r="Q1016">
        <v>162.17903837361101</v>
      </c>
      <c r="R1016">
        <v>126.83932</v>
      </c>
      <c r="S1016">
        <v>204.29077000000001</v>
      </c>
      <c r="T1016" s="77" t="s">
        <v>46</v>
      </c>
      <c r="U1016" s="76"/>
    </row>
    <row r="1017" spans="2:21">
      <c r="B1017" s="75">
        <v>48670</v>
      </c>
      <c r="C1017" t="s">
        <v>23</v>
      </c>
      <c r="D1017">
        <v>49838.533603000003</v>
      </c>
      <c r="E1017">
        <v>69.220185559722196</v>
      </c>
      <c r="F1017">
        <v>47.872880000000002</v>
      </c>
      <c r="G1017">
        <v>88.892259999999993</v>
      </c>
      <c r="H1017">
        <v>755171.33724000002</v>
      </c>
      <c r="I1017">
        <v>1048.8490795</v>
      </c>
      <c r="J1017">
        <v>1000.0755</v>
      </c>
      <c r="K1017">
        <v>1225</v>
      </c>
      <c r="L1017">
        <v>18.456100500000002</v>
      </c>
      <c r="M1017">
        <v>2.5633472916666601E-2</v>
      </c>
      <c r="N1017">
        <v>0</v>
      </c>
      <c r="O1017">
        <v>14.0051155</v>
      </c>
      <c r="P1017">
        <v>50090.168398000002</v>
      </c>
      <c r="Q1017">
        <v>69.569678330555504</v>
      </c>
      <c r="R1017">
        <v>49.567799999999998</v>
      </c>
      <c r="S1017">
        <v>90.488069999999993</v>
      </c>
      <c r="T1017" s="77" t="s">
        <v>46</v>
      </c>
      <c r="U1017" s="76"/>
    </row>
    <row r="1018" spans="2:21">
      <c r="B1018" s="75">
        <v>48700</v>
      </c>
      <c r="C1018" t="s">
        <v>24</v>
      </c>
      <c r="D1018">
        <v>0</v>
      </c>
      <c r="E1018">
        <v>0</v>
      </c>
      <c r="F1018">
        <v>0</v>
      </c>
      <c r="G1018">
        <v>0</v>
      </c>
      <c r="H1018">
        <v>824122.56515000004</v>
      </c>
      <c r="I1018">
        <v>1107.69161982526</v>
      </c>
      <c r="J1018">
        <v>1020.11975</v>
      </c>
      <c r="K1018">
        <v>1170</v>
      </c>
      <c r="L1018">
        <v>765.38571930000001</v>
      </c>
      <c r="M1018">
        <v>1.02874424637096</v>
      </c>
      <c r="N1018">
        <v>0</v>
      </c>
      <c r="O1018">
        <v>151.56845000000001</v>
      </c>
      <c r="P1018">
        <v>126778.9999</v>
      </c>
      <c r="Q1018">
        <v>170.40188158602101</v>
      </c>
      <c r="R1018">
        <v>128.86626999999999</v>
      </c>
      <c r="S1018">
        <v>219.65714</v>
      </c>
      <c r="T1018" s="77" t="s">
        <v>46</v>
      </c>
      <c r="U1018" s="76"/>
    </row>
    <row r="1019" spans="2:21">
      <c r="B1019" s="75">
        <v>48700</v>
      </c>
      <c r="C1019" t="s">
        <v>23</v>
      </c>
      <c r="D1019">
        <v>47195.521054999997</v>
      </c>
      <c r="E1019">
        <v>63.434840127688098</v>
      </c>
      <c r="F1019">
        <v>45.857246000000004</v>
      </c>
      <c r="G1019">
        <v>84.741979999999998</v>
      </c>
      <c r="H1019">
        <v>776515.07010999997</v>
      </c>
      <c r="I1019">
        <v>1043.7030512231099</v>
      </c>
      <c r="J1019">
        <v>1000.22375</v>
      </c>
      <c r="K1019">
        <v>1219.9172000000001</v>
      </c>
      <c r="L1019">
        <v>81.858722999999998</v>
      </c>
      <c r="M1019">
        <v>0.11002516532258</v>
      </c>
      <c r="N1019">
        <v>0</v>
      </c>
      <c r="O1019">
        <v>41.700653000000003</v>
      </c>
      <c r="P1019">
        <v>48074.555990000001</v>
      </c>
      <c r="Q1019">
        <v>64.616338696236497</v>
      </c>
      <c r="R1019">
        <v>49.301406999999998</v>
      </c>
      <c r="S1019">
        <v>86.583663999999999</v>
      </c>
      <c r="T1019" s="77" t="s">
        <v>46</v>
      </c>
      <c r="U1019" s="76"/>
    </row>
    <row r="1020" spans="2:21">
      <c r="B1020" s="75">
        <v>48731</v>
      </c>
      <c r="C1020" t="s">
        <v>24</v>
      </c>
      <c r="D1020">
        <v>0</v>
      </c>
      <c r="E1020">
        <v>0</v>
      </c>
      <c r="F1020">
        <v>0</v>
      </c>
      <c r="G1020">
        <v>0</v>
      </c>
      <c r="H1020">
        <v>794990.39202999999</v>
      </c>
      <c r="I1020">
        <v>1104.15332226388</v>
      </c>
      <c r="J1020">
        <v>1020.3606</v>
      </c>
      <c r="K1020">
        <v>1170</v>
      </c>
      <c r="L1020">
        <v>13198.6521152</v>
      </c>
      <c r="M1020">
        <v>18.331461271111099</v>
      </c>
      <c r="N1020">
        <v>0</v>
      </c>
      <c r="O1020">
        <v>357.92667</v>
      </c>
      <c r="P1020">
        <v>128543.339634</v>
      </c>
      <c r="Q1020">
        <v>178.53241615833301</v>
      </c>
      <c r="R1020">
        <v>124.9204</v>
      </c>
      <c r="S1020">
        <v>235.7662</v>
      </c>
      <c r="T1020" s="77" t="s">
        <v>46</v>
      </c>
      <c r="U1020" s="76"/>
    </row>
    <row r="1021" spans="2:21">
      <c r="B1021" s="75">
        <v>48731</v>
      </c>
      <c r="C1021" t="s">
        <v>23</v>
      </c>
      <c r="D1021">
        <v>45736.123256999999</v>
      </c>
      <c r="E1021">
        <v>63.522393412500001</v>
      </c>
      <c r="F1021">
        <v>27.919668000000001</v>
      </c>
      <c r="G1021">
        <v>95.407640000000001</v>
      </c>
      <c r="H1021">
        <v>749367.80558000004</v>
      </c>
      <c r="I1021">
        <v>1040.7886188611101</v>
      </c>
      <c r="J1021">
        <v>1000.0144</v>
      </c>
      <c r="K1021">
        <v>1141.8273999999999</v>
      </c>
      <c r="L1021">
        <v>0</v>
      </c>
      <c r="M1021">
        <v>0</v>
      </c>
      <c r="N1021">
        <v>0</v>
      </c>
      <c r="O1021">
        <v>0</v>
      </c>
      <c r="P1021">
        <v>53522.132724000003</v>
      </c>
      <c r="Q1021">
        <v>74.336295449999994</v>
      </c>
      <c r="R1021">
        <v>50.465890000000002</v>
      </c>
      <c r="S1021">
        <v>98.798959999999994</v>
      </c>
      <c r="T1021" s="77" t="s">
        <v>46</v>
      </c>
      <c r="U1021" s="76"/>
    </row>
    <row r="1022" spans="2:21">
      <c r="B1022" s="75">
        <v>48761</v>
      </c>
      <c r="C1022" t="s">
        <v>24</v>
      </c>
      <c r="D1022">
        <v>0</v>
      </c>
      <c r="E1022">
        <v>0</v>
      </c>
      <c r="F1022">
        <v>0</v>
      </c>
      <c r="G1022">
        <v>0</v>
      </c>
      <c r="H1022">
        <v>819241.80130000005</v>
      </c>
      <c r="I1022">
        <v>1101.1314533602099</v>
      </c>
      <c r="J1022">
        <v>1020.98975</v>
      </c>
      <c r="K1022">
        <v>1170</v>
      </c>
      <c r="L1022">
        <v>6.0766830000000001</v>
      </c>
      <c r="M1022">
        <v>8.1675846774193501E-3</v>
      </c>
      <c r="N1022">
        <v>0</v>
      </c>
      <c r="O1022">
        <v>6.0766830000000001</v>
      </c>
      <c r="P1022">
        <v>143595.04728999999</v>
      </c>
      <c r="Q1022">
        <v>193.004095819892</v>
      </c>
      <c r="R1022">
        <v>149.84854000000001</v>
      </c>
      <c r="S1022">
        <v>239.56908999999999</v>
      </c>
      <c r="T1022" s="77" t="s">
        <v>46</v>
      </c>
      <c r="U1022" s="76"/>
    </row>
    <row r="1023" spans="2:21">
      <c r="B1023" s="75">
        <v>48761</v>
      </c>
      <c r="C1023" t="s">
        <v>23</v>
      </c>
      <c r="D1023">
        <v>53063.099183999999</v>
      </c>
      <c r="E1023">
        <v>71.3213698709677</v>
      </c>
      <c r="F1023">
        <v>40.265762000000002</v>
      </c>
      <c r="G1023">
        <v>96.641509999999997</v>
      </c>
      <c r="H1023">
        <v>792253.19079000002</v>
      </c>
      <c r="I1023">
        <v>1064.8564392338701</v>
      </c>
      <c r="J1023">
        <v>1000.1324</v>
      </c>
      <c r="K1023">
        <v>1225</v>
      </c>
      <c r="L1023">
        <v>0</v>
      </c>
      <c r="M1023">
        <v>0</v>
      </c>
      <c r="N1023">
        <v>0</v>
      </c>
      <c r="O1023">
        <v>0</v>
      </c>
      <c r="P1023">
        <v>60405.917061</v>
      </c>
      <c r="Q1023">
        <v>81.190748737903206</v>
      </c>
      <c r="R1023">
        <v>56.039276000000001</v>
      </c>
      <c r="S1023">
        <v>99.935209999999998</v>
      </c>
      <c r="T1023" s="77" t="s">
        <v>46</v>
      </c>
      <c r="U1023" s="76"/>
    </row>
    <row r="1024" spans="2:21">
      <c r="B1024" s="75">
        <v>48792</v>
      </c>
      <c r="C1024" t="s">
        <v>24</v>
      </c>
      <c r="D1024">
        <v>0</v>
      </c>
      <c r="E1024">
        <v>0</v>
      </c>
      <c r="F1024">
        <v>0</v>
      </c>
      <c r="G1024">
        <v>0</v>
      </c>
      <c r="H1024">
        <v>822573.33016000001</v>
      </c>
      <c r="I1024">
        <v>1105.6093147311799</v>
      </c>
      <c r="J1024">
        <v>1020.0266</v>
      </c>
      <c r="K1024">
        <v>1170</v>
      </c>
      <c r="L1024">
        <v>0</v>
      </c>
      <c r="M1024">
        <v>0</v>
      </c>
      <c r="N1024">
        <v>0</v>
      </c>
      <c r="O1024">
        <v>0</v>
      </c>
      <c r="P1024">
        <v>141192.52961</v>
      </c>
      <c r="Q1024">
        <v>189.77490538978401</v>
      </c>
      <c r="R1024">
        <v>141.75348</v>
      </c>
      <c r="S1024">
        <v>235.16046</v>
      </c>
      <c r="T1024" s="77" t="s">
        <v>46</v>
      </c>
      <c r="U1024" s="76"/>
    </row>
    <row r="1025" spans="2:21">
      <c r="B1025" s="75">
        <v>48792</v>
      </c>
      <c r="C1025" t="s">
        <v>23</v>
      </c>
      <c r="D1025">
        <v>55303.860797000001</v>
      </c>
      <c r="E1025">
        <v>74.333146232526801</v>
      </c>
      <c r="F1025">
        <v>40.230007000000001</v>
      </c>
      <c r="G1025">
        <v>94.565185999999997</v>
      </c>
      <c r="H1025">
        <v>797317.07880999998</v>
      </c>
      <c r="I1025">
        <v>1071.6627403360201</v>
      </c>
      <c r="J1025">
        <v>1000.65515</v>
      </c>
      <c r="K1025">
        <v>1225</v>
      </c>
      <c r="L1025">
        <v>0</v>
      </c>
      <c r="M1025">
        <v>0</v>
      </c>
      <c r="N1025">
        <v>0</v>
      </c>
      <c r="O1025">
        <v>0</v>
      </c>
      <c r="P1025">
        <v>63113.356100999998</v>
      </c>
      <c r="Q1025">
        <v>84.829779705645095</v>
      </c>
      <c r="R1025">
        <v>59.554564999999997</v>
      </c>
      <c r="S1025">
        <v>99.298289999999994</v>
      </c>
      <c r="T1025" s="77" t="s">
        <v>46</v>
      </c>
      <c r="U1025" s="76"/>
    </row>
    <row r="1026" spans="2:21">
      <c r="B1026" s="75">
        <v>48823</v>
      </c>
      <c r="C1026" t="s">
        <v>24</v>
      </c>
      <c r="D1026">
        <v>0</v>
      </c>
      <c r="E1026">
        <v>0</v>
      </c>
      <c r="F1026">
        <v>0</v>
      </c>
      <c r="G1026">
        <v>0</v>
      </c>
      <c r="H1026">
        <v>799257.27356999996</v>
      </c>
      <c r="I1026">
        <v>1110.0795466249999</v>
      </c>
      <c r="J1026">
        <v>1020.105</v>
      </c>
      <c r="K1026">
        <v>1170</v>
      </c>
      <c r="L1026">
        <v>160.05622978</v>
      </c>
      <c r="M1026">
        <v>0.22230031913888801</v>
      </c>
      <c r="N1026">
        <v>0</v>
      </c>
      <c r="O1026">
        <v>48.647179999999999</v>
      </c>
      <c r="P1026">
        <v>125337.64126</v>
      </c>
      <c r="Q1026">
        <v>174.08005730555499</v>
      </c>
      <c r="R1026">
        <v>132.85615999999999</v>
      </c>
      <c r="S1026">
        <v>219.85677000000001</v>
      </c>
      <c r="T1026" s="77" t="s">
        <v>46</v>
      </c>
      <c r="U1026" s="76"/>
    </row>
    <row r="1027" spans="2:21">
      <c r="B1027" s="75">
        <v>48823</v>
      </c>
      <c r="C1027" t="s">
        <v>23</v>
      </c>
      <c r="D1027">
        <v>58410.786369000001</v>
      </c>
      <c r="E1027">
        <v>81.126092179166605</v>
      </c>
      <c r="F1027">
        <v>50.194510000000001</v>
      </c>
      <c r="G1027">
        <v>95.227090000000004</v>
      </c>
      <c r="H1027">
        <v>765152.81798000005</v>
      </c>
      <c r="I1027">
        <v>1062.7122471944399</v>
      </c>
      <c r="J1027">
        <v>1000.0442</v>
      </c>
      <c r="K1027">
        <v>1225</v>
      </c>
      <c r="L1027">
        <v>0</v>
      </c>
      <c r="M1027">
        <v>0</v>
      </c>
      <c r="N1027">
        <v>0</v>
      </c>
      <c r="O1027">
        <v>0</v>
      </c>
      <c r="P1027">
        <v>58997.843390000002</v>
      </c>
      <c r="Q1027">
        <v>81.941449152777693</v>
      </c>
      <c r="R1027">
        <v>52.460039999999999</v>
      </c>
      <c r="S1027">
        <v>97.512659999999997</v>
      </c>
      <c r="T1027" s="77" t="s">
        <v>46</v>
      </c>
      <c r="U1027" s="76"/>
    </row>
    <row r="1028" spans="2:21">
      <c r="B1028" s="75">
        <v>48853</v>
      </c>
      <c r="C1028" t="s">
        <v>24</v>
      </c>
      <c r="D1028">
        <v>0</v>
      </c>
      <c r="E1028">
        <v>0</v>
      </c>
      <c r="F1028">
        <v>0</v>
      </c>
      <c r="G1028">
        <v>0</v>
      </c>
      <c r="H1028">
        <v>832967.20452000003</v>
      </c>
      <c r="I1028">
        <v>1119.5795759677401</v>
      </c>
      <c r="J1028">
        <v>1020.00366</v>
      </c>
      <c r="K1028">
        <v>1170</v>
      </c>
      <c r="L1028">
        <v>787.29460010000003</v>
      </c>
      <c r="M1028">
        <v>1.05819166680107</v>
      </c>
      <c r="N1028">
        <v>0</v>
      </c>
      <c r="O1028">
        <v>105.75252</v>
      </c>
      <c r="P1028">
        <v>122269.9905</v>
      </c>
      <c r="Q1028">
        <v>164.34138508064501</v>
      </c>
      <c r="R1028">
        <v>127.75077</v>
      </c>
      <c r="S1028">
        <v>205.37764000000001</v>
      </c>
      <c r="T1028" s="77" t="s">
        <v>46</v>
      </c>
      <c r="U1028" s="76"/>
    </row>
    <row r="1029" spans="2:21">
      <c r="B1029" s="75">
        <v>48853</v>
      </c>
      <c r="C1029" t="s">
        <v>23</v>
      </c>
      <c r="D1029">
        <v>60842.468137000003</v>
      </c>
      <c r="E1029">
        <v>81.777510936827895</v>
      </c>
      <c r="F1029">
        <v>69.458680000000001</v>
      </c>
      <c r="G1029">
        <v>95.774640000000005</v>
      </c>
      <c r="H1029">
        <v>781182.38089999999</v>
      </c>
      <c r="I1029">
        <v>1049.9763184139699</v>
      </c>
      <c r="J1029">
        <v>1000.0155999999999</v>
      </c>
      <c r="K1029">
        <v>1224.2922000000001</v>
      </c>
      <c r="L1029">
        <v>0</v>
      </c>
      <c r="M1029">
        <v>0</v>
      </c>
      <c r="N1029">
        <v>0</v>
      </c>
      <c r="O1029">
        <v>0</v>
      </c>
      <c r="P1029">
        <v>61373.118821999997</v>
      </c>
      <c r="Q1029">
        <v>82.490751104838694</v>
      </c>
      <c r="R1029">
        <v>70.794520000000006</v>
      </c>
      <c r="S1029">
        <v>94.93629</v>
      </c>
      <c r="T1029" s="77" t="s">
        <v>46</v>
      </c>
      <c r="U1029" s="76"/>
    </row>
    <row r="1030" spans="2:21">
      <c r="B1030" s="75">
        <v>48884</v>
      </c>
      <c r="C1030" t="s">
        <v>24</v>
      </c>
      <c r="D1030">
        <v>0</v>
      </c>
      <c r="E1030">
        <v>0</v>
      </c>
      <c r="F1030">
        <v>0</v>
      </c>
      <c r="G1030">
        <v>0</v>
      </c>
      <c r="H1030">
        <v>795856.63197999995</v>
      </c>
      <c r="I1030">
        <v>1105.3564333055499</v>
      </c>
      <c r="J1030">
        <v>1020.3689000000001</v>
      </c>
      <c r="K1030">
        <v>1170</v>
      </c>
      <c r="L1030">
        <v>0</v>
      </c>
      <c r="M1030">
        <v>0</v>
      </c>
      <c r="N1030">
        <v>0</v>
      </c>
      <c r="O1030">
        <v>0</v>
      </c>
      <c r="P1030">
        <v>124190.90154000001</v>
      </c>
      <c r="Q1030">
        <v>172.48736324999999</v>
      </c>
      <c r="R1030">
        <v>146.05595</v>
      </c>
      <c r="S1030">
        <v>201.50502</v>
      </c>
      <c r="T1030" s="77" t="s">
        <v>46</v>
      </c>
      <c r="U1030" s="76"/>
    </row>
    <row r="1031" spans="2:21">
      <c r="B1031" s="75">
        <v>48884</v>
      </c>
      <c r="C1031" t="s">
        <v>23</v>
      </c>
      <c r="D1031">
        <v>62664.15928</v>
      </c>
      <c r="E1031">
        <v>87.033554555555497</v>
      </c>
      <c r="F1031">
        <v>73.724580000000003</v>
      </c>
      <c r="G1031">
        <v>99.57996</v>
      </c>
      <c r="H1031">
        <v>759910.24369000003</v>
      </c>
      <c r="I1031">
        <v>1055.4308940138801</v>
      </c>
      <c r="J1031">
        <v>1000.07227</v>
      </c>
      <c r="K1031">
        <v>1225</v>
      </c>
      <c r="L1031">
        <v>0</v>
      </c>
      <c r="M1031">
        <v>0</v>
      </c>
      <c r="N1031">
        <v>0</v>
      </c>
      <c r="O1031">
        <v>0</v>
      </c>
      <c r="P1031">
        <v>61453.608740000003</v>
      </c>
      <c r="Q1031">
        <v>85.352234361111101</v>
      </c>
      <c r="R1031">
        <v>73.724580000000003</v>
      </c>
      <c r="S1031">
        <v>98.735299999999995</v>
      </c>
      <c r="T1031" s="77" t="s">
        <v>46</v>
      </c>
      <c r="U1031" s="76"/>
    </row>
    <row r="1032" spans="2:21">
      <c r="B1032" s="75">
        <v>48914</v>
      </c>
      <c r="C1032" t="s">
        <v>24</v>
      </c>
      <c r="D1032">
        <v>0</v>
      </c>
      <c r="E1032">
        <v>0</v>
      </c>
      <c r="F1032">
        <v>0</v>
      </c>
      <c r="G1032">
        <v>0</v>
      </c>
      <c r="H1032">
        <v>820943.98433000001</v>
      </c>
      <c r="I1032">
        <v>1103.41933377688</v>
      </c>
      <c r="J1032">
        <v>1020.0006</v>
      </c>
      <c r="K1032">
        <v>1170</v>
      </c>
      <c r="L1032">
        <v>0</v>
      </c>
      <c r="M1032">
        <v>0</v>
      </c>
      <c r="N1032">
        <v>0</v>
      </c>
      <c r="O1032">
        <v>0</v>
      </c>
      <c r="P1032">
        <v>133464.52760999999</v>
      </c>
      <c r="Q1032">
        <v>179.38780592741901</v>
      </c>
      <c r="R1032">
        <v>155.23797999999999</v>
      </c>
      <c r="S1032">
        <v>203.82703000000001</v>
      </c>
      <c r="T1032" s="77" t="s">
        <v>46</v>
      </c>
      <c r="U1032" s="76"/>
    </row>
    <row r="1033" spans="2:21">
      <c r="B1033" s="75">
        <v>48914</v>
      </c>
      <c r="C1033" t="s">
        <v>23</v>
      </c>
      <c r="D1033">
        <v>63001.549200000001</v>
      </c>
      <c r="E1033">
        <v>84.679501612903195</v>
      </c>
      <c r="F1033">
        <v>49.095191999999997</v>
      </c>
      <c r="G1033">
        <v>102.9211</v>
      </c>
      <c r="H1033">
        <v>784477.70129999996</v>
      </c>
      <c r="I1033">
        <v>1054.4055125</v>
      </c>
      <c r="J1033">
        <v>1000.18396</v>
      </c>
      <c r="K1033">
        <v>1225</v>
      </c>
      <c r="L1033">
        <v>0</v>
      </c>
      <c r="M1033">
        <v>0</v>
      </c>
      <c r="N1033">
        <v>0</v>
      </c>
      <c r="O1033">
        <v>0</v>
      </c>
      <c r="P1033">
        <v>67432.832049999997</v>
      </c>
      <c r="Q1033">
        <v>90.635526948924706</v>
      </c>
      <c r="R1033">
        <v>79.689369999999997</v>
      </c>
      <c r="S1033">
        <v>102.43944</v>
      </c>
      <c r="T1033" s="77" t="s">
        <v>46</v>
      </c>
      <c r="U1033" s="76"/>
    </row>
    <row r="1034" spans="2:21">
      <c r="B1034" s="75">
        <v>48945</v>
      </c>
      <c r="C1034" t="s">
        <v>24</v>
      </c>
      <c r="D1034">
        <v>0</v>
      </c>
      <c r="E1034">
        <v>0</v>
      </c>
      <c r="F1034">
        <v>0</v>
      </c>
      <c r="G1034">
        <v>0</v>
      </c>
      <c r="H1034">
        <v>822067.26121000003</v>
      </c>
      <c r="I1034">
        <v>1104.9291145295599</v>
      </c>
      <c r="J1034">
        <v>1020.2582</v>
      </c>
      <c r="K1034">
        <v>1170</v>
      </c>
      <c r="L1034">
        <v>0</v>
      </c>
      <c r="M1034">
        <v>0</v>
      </c>
      <c r="N1034">
        <v>0</v>
      </c>
      <c r="O1034">
        <v>0</v>
      </c>
      <c r="P1034">
        <v>133786.49466</v>
      </c>
      <c r="Q1034">
        <v>179.82055733870899</v>
      </c>
      <c r="R1034">
        <v>151.50708</v>
      </c>
      <c r="S1034">
        <v>203.75488000000001</v>
      </c>
      <c r="T1034" s="77" t="s">
        <v>46</v>
      </c>
      <c r="U1034" s="76"/>
    </row>
    <row r="1035" spans="2:21">
      <c r="B1035" s="75">
        <v>48945</v>
      </c>
      <c r="C1035" t="s">
        <v>23</v>
      </c>
      <c r="D1035">
        <v>63871.726457999997</v>
      </c>
      <c r="E1035">
        <v>85.849094701612898</v>
      </c>
      <c r="F1035">
        <v>51.045994</v>
      </c>
      <c r="G1035">
        <v>106.99893</v>
      </c>
      <c r="H1035">
        <v>795467.13636999996</v>
      </c>
      <c r="I1035">
        <v>1069.1762585618201</v>
      </c>
      <c r="J1035">
        <v>1000.0331</v>
      </c>
      <c r="K1035">
        <v>1225</v>
      </c>
      <c r="L1035">
        <v>0</v>
      </c>
      <c r="M1035">
        <v>0</v>
      </c>
      <c r="N1035">
        <v>0</v>
      </c>
      <c r="O1035">
        <v>0</v>
      </c>
      <c r="P1035">
        <v>67943.738207999995</v>
      </c>
      <c r="Q1035">
        <v>91.322228774193505</v>
      </c>
      <c r="R1035">
        <v>76.468760000000003</v>
      </c>
      <c r="S1035">
        <v>106.54079400000001</v>
      </c>
      <c r="T1035" s="77" t="s">
        <v>46</v>
      </c>
      <c r="U1035" s="76"/>
    </row>
    <row r="1036" spans="2:21">
      <c r="B1036" s="75">
        <v>48976</v>
      </c>
      <c r="C1036" t="s">
        <v>24</v>
      </c>
      <c r="D1036">
        <v>0</v>
      </c>
      <c r="E1036">
        <v>0</v>
      </c>
      <c r="F1036">
        <v>0</v>
      </c>
      <c r="G1036">
        <v>0</v>
      </c>
      <c r="H1036">
        <v>745455.58362000005</v>
      </c>
      <c r="I1036">
        <v>1109.3089041964199</v>
      </c>
      <c r="J1036">
        <v>1020.0564000000001</v>
      </c>
      <c r="K1036">
        <v>1170</v>
      </c>
      <c r="L1036">
        <v>0</v>
      </c>
      <c r="M1036">
        <v>0</v>
      </c>
      <c r="N1036">
        <v>0</v>
      </c>
      <c r="O1036">
        <v>0</v>
      </c>
      <c r="P1036">
        <v>121019.2608</v>
      </c>
      <c r="Q1036">
        <v>180.088185714285</v>
      </c>
      <c r="R1036">
        <v>154.67294000000001</v>
      </c>
      <c r="S1036">
        <v>211.76052999999999</v>
      </c>
      <c r="T1036" s="77" t="s">
        <v>46</v>
      </c>
      <c r="U1036" s="76"/>
    </row>
    <row r="1037" spans="2:21">
      <c r="B1037" s="75">
        <v>48976</v>
      </c>
      <c r="C1037" t="s">
        <v>23</v>
      </c>
      <c r="D1037">
        <v>55380.313701999999</v>
      </c>
      <c r="E1037">
        <v>82.411181104166602</v>
      </c>
      <c r="F1037">
        <v>45.236705999999998</v>
      </c>
      <c r="G1037">
        <v>102.77315</v>
      </c>
      <c r="H1037">
        <v>711453.28040000005</v>
      </c>
      <c r="I1037">
        <v>1058.7102386904701</v>
      </c>
      <c r="J1037">
        <v>1000.0349</v>
      </c>
      <c r="K1037">
        <v>1225</v>
      </c>
      <c r="L1037">
        <v>0</v>
      </c>
      <c r="M1037">
        <v>0</v>
      </c>
      <c r="N1037">
        <v>0</v>
      </c>
      <c r="O1037">
        <v>0</v>
      </c>
      <c r="P1037">
        <v>60476.949488999999</v>
      </c>
      <c r="Q1037">
        <v>89.995460549107094</v>
      </c>
      <c r="R1037">
        <v>78.183753999999993</v>
      </c>
      <c r="S1037">
        <v>102.61227</v>
      </c>
      <c r="T1037" s="77" t="s">
        <v>46</v>
      </c>
      <c r="U1037" s="76"/>
    </row>
    <row r="1038" spans="2:21">
      <c r="B1038" s="75">
        <v>49004</v>
      </c>
      <c r="C1038" t="s">
        <v>24</v>
      </c>
      <c r="D1038">
        <v>0</v>
      </c>
      <c r="E1038">
        <v>0</v>
      </c>
      <c r="F1038">
        <v>0</v>
      </c>
      <c r="G1038">
        <v>0</v>
      </c>
      <c r="H1038">
        <v>829657.44590000005</v>
      </c>
      <c r="I1038">
        <v>1115.13097567204</v>
      </c>
      <c r="J1038">
        <v>1020.3854</v>
      </c>
      <c r="K1038">
        <v>1170</v>
      </c>
      <c r="L1038">
        <v>8889.2378692999991</v>
      </c>
      <c r="M1038">
        <v>11.947900361962301</v>
      </c>
      <c r="N1038">
        <v>0</v>
      </c>
      <c r="O1038">
        <v>156.21664000000001</v>
      </c>
      <c r="P1038">
        <v>125272.13105</v>
      </c>
      <c r="Q1038">
        <v>168.376520228494</v>
      </c>
      <c r="R1038">
        <v>132.67497</v>
      </c>
      <c r="S1038">
        <v>210.02137999999999</v>
      </c>
      <c r="T1038" s="77" t="s">
        <v>46</v>
      </c>
      <c r="U1038" s="76"/>
    </row>
    <row r="1039" spans="2:21">
      <c r="B1039" s="75">
        <v>49004</v>
      </c>
      <c r="C1039" t="s">
        <v>23</v>
      </c>
      <c r="D1039">
        <v>52840.633011999998</v>
      </c>
      <c r="E1039">
        <v>71.022356198924697</v>
      </c>
      <c r="F1039">
        <v>50.463191999999999</v>
      </c>
      <c r="G1039">
        <v>98.561194999999998</v>
      </c>
      <c r="H1039">
        <v>785168.32862000004</v>
      </c>
      <c r="I1039">
        <v>1055.3337750268799</v>
      </c>
      <c r="J1039">
        <v>1000.2213</v>
      </c>
      <c r="K1039">
        <v>1225</v>
      </c>
      <c r="L1039">
        <v>1606.9339259000001</v>
      </c>
      <c r="M1039">
        <v>2.15985742728494</v>
      </c>
      <c r="N1039">
        <v>0</v>
      </c>
      <c r="O1039">
        <v>166.58032</v>
      </c>
      <c r="P1039">
        <v>52882.605687000003</v>
      </c>
      <c r="Q1039">
        <v>71.078771084677399</v>
      </c>
      <c r="R1039">
        <v>52.148215999999998</v>
      </c>
      <c r="S1039">
        <v>100.93075</v>
      </c>
      <c r="T1039" s="77" t="s">
        <v>46</v>
      </c>
      <c r="U1039" s="76"/>
    </row>
    <row r="1040" spans="2:21">
      <c r="B1040" s="75">
        <v>49035</v>
      </c>
      <c r="C1040" t="s">
        <v>24</v>
      </c>
      <c r="D1040">
        <v>0</v>
      </c>
      <c r="E1040">
        <v>0</v>
      </c>
      <c r="F1040">
        <v>0</v>
      </c>
      <c r="G1040">
        <v>0</v>
      </c>
      <c r="H1040">
        <v>796649.06603999995</v>
      </c>
      <c r="I1040">
        <v>1106.4570361666599</v>
      </c>
      <c r="J1040">
        <v>1020.0762</v>
      </c>
      <c r="K1040">
        <v>1170</v>
      </c>
      <c r="L1040">
        <v>33190.129924499997</v>
      </c>
      <c r="M1040">
        <v>46.097402672916601</v>
      </c>
      <c r="N1040">
        <v>0</v>
      </c>
      <c r="O1040">
        <v>291.42056000000002</v>
      </c>
      <c r="P1040">
        <v>117576.02413000001</v>
      </c>
      <c r="Q1040">
        <v>163.300033513888</v>
      </c>
      <c r="R1040">
        <v>127.38977</v>
      </c>
      <c r="S1040">
        <v>204.15501</v>
      </c>
      <c r="T1040" s="77" t="s">
        <v>46</v>
      </c>
      <c r="U1040" s="76"/>
    </row>
    <row r="1041" spans="2:21">
      <c r="B1041" s="75">
        <v>49035</v>
      </c>
      <c r="C1041" t="s">
        <v>23</v>
      </c>
      <c r="D1041">
        <v>49904.988415</v>
      </c>
      <c r="E1041">
        <v>69.312483909722204</v>
      </c>
      <c r="F1041">
        <v>48.160879999999999</v>
      </c>
      <c r="G1041">
        <v>88.741699999999994</v>
      </c>
      <c r="H1041">
        <v>754840.67157000001</v>
      </c>
      <c r="I1041">
        <v>1048.389821625</v>
      </c>
      <c r="J1041">
        <v>1000.6129</v>
      </c>
      <c r="K1041">
        <v>1225</v>
      </c>
      <c r="L1041">
        <v>60.745086800000003</v>
      </c>
      <c r="M1041">
        <v>8.4368176111111096E-2</v>
      </c>
      <c r="N1041">
        <v>0</v>
      </c>
      <c r="O1041">
        <v>25.796837</v>
      </c>
      <c r="P1041">
        <v>50128.302519999997</v>
      </c>
      <c r="Q1041">
        <v>69.622642388888806</v>
      </c>
      <c r="R1041">
        <v>49.901066</v>
      </c>
      <c r="S1041">
        <v>90.252144000000001</v>
      </c>
      <c r="T1041" s="77" t="s">
        <v>46</v>
      </c>
      <c r="U1041" s="76"/>
    </row>
    <row r="1042" spans="2:21">
      <c r="B1042" s="75">
        <v>49065</v>
      </c>
      <c r="C1042" t="s">
        <v>24</v>
      </c>
      <c r="D1042">
        <v>0</v>
      </c>
      <c r="E1042">
        <v>0</v>
      </c>
      <c r="F1042">
        <v>0</v>
      </c>
      <c r="G1042">
        <v>0</v>
      </c>
      <c r="H1042">
        <v>824097.46259999997</v>
      </c>
      <c r="I1042">
        <v>1107.6578798387</v>
      </c>
      <c r="J1042">
        <v>1021.45496</v>
      </c>
      <c r="K1042">
        <v>1170</v>
      </c>
      <c r="L1042">
        <v>310.35872599999999</v>
      </c>
      <c r="M1042">
        <v>0.41714882526881703</v>
      </c>
      <c r="N1042">
        <v>0</v>
      </c>
      <c r="O1042">
        <v>60.535232999999998</v>
      </c>
      <c r="P1042">
        <v>127525.08111</v>
      </c>
      <c r="Q1042">
        <v>171.40467891129001</v>
      </c>
      <c r="R1042">
        <v>131.80443</v>
      </c>
      <c r="S1042">
        <v>217.55867000000001</v>
      </c>
      <c r="T1042" s="77" t="s">
        <v>46</v>
      </c>
      <c r="U1042" s="76"/>
    </row>
    <row r="1043" spans="2:21">
      <c r="B1043" s="75">
        <v>49065</v>
      </c>
      <c r="C1043" t="s">
        <v>23</v>
      </c>
      <c r="D1043">
        <v>47161.390179000002</v>
      </c>
      <c r="E1043">
        <v>63.388965294354797</v>
      </c>
      <c r="F1043">
        <v>45.362434</v>
      </c>
      <c r="G1043">
        <v>84.34375</v>
      </c>
      <c r="H1043">
        <v>777216.01171999995</v>
      </c>
      <c r="I1043">
        <v>1044.6451770430101</v>
      </c>
      <c r="J1043">
        <v>1000.0853</v>
      </c>
      <c r="K1043">
        <v>1224.3641</v>
      </c>
      <c r="L1043">
        <v>90.478247984999996</v>
      </c>
      <c r="M1043">
        <v>0.121610548366935</v>
      </c>
      <c r="N1043">
        <v>0</v>
      </c>
      <c r="O1043">
        <v>47.504130000000004</v>
      </c>
      <c r="P1043">
        <v>48054.849484999999</v>
      </c>
      <c r="Q1043">
        <v>64.5898514583333</v>
      </c>
      <c r="R1043">
        <v>49.125884999999997</v>
      </c>
      <c r="S1043">
        <v>85.718339999999998</v>
      </c>
      <c r="T1043" s="77" t="s">
        <v>46</v>
      </c>
      <c r="U1043" s="76"/>
    </row>
    <row r="1044" spans="2:21">
      <c r="B1044" s="75">
        <v>49096</v>
      </c>
      <c r="C1044" t="s">
        <v>24</v>
      </c>
      <c r="D1044">
        <v>0</v>
      </c>
      <c r="E1044">
        <v>0</v>
      </c>
      <c r="F1044">
        <v>0</v>
      </c>
      <c r="G1044">
        <v>0</v>
      </c>
      <c r="H1044">
        <v>795060.80385999999</v>
      </c>
      <c r="I1044">
        <v>1104.25111647222</v>
      </c>
      <c r="J1044">
        <v>1020.01025</v>
      </c>
      <c r="K1044">
        <v>1170</v>
      </c>
      <c r="L1044">
        <v>13060.1595782</v>
      </c>
      <c r="M1044">
        <v>18.139110525277701</v>
      </c>
      <c r="N1044">
        <v>0</v>
      </c>
      <c r="O1044">
        <v>355.62612999999999</v>
      </c>
      <c r="P1044">
        <v>129189.66197</v>
      </c>
      <c r="Q1044">
        <v>179.430086069444</v>
      </c>
      <c r="R1044">
        <v>125.70622</v>
      </c>
      <c r="S1044">
        <v>234.33356000000001</v>
      </c>
      <c r="T1044" s="77" t="s">
        <v>46</v>
      </c>
      <c r="U1044" s="76"/>
    </row>
    <row r="1045" spans="2:21">
      <c r="B1045" s="75">
        <v>49096</v>
      </c>
      <c r="C1045" t="s">
        <v>23</v>
      </c>
      <c r="D1045">
        <v>45936.725985999998</v>
      </c>
      <c r="E1045">
        <v>63.801008313888801</v>
      </c>
      <c r="F1045">
        <v>28.227270000000001</v>
      </c>
      <c r="G1045">
        <v>95.430983999999995</v>
      </c>
      <c r="H1045">
        <v>749149.81146</v>
      </c>
      <c r="I1045">
        <v>1040.48584925</v>
      </c>
      <c r="J1045">
        <v>1000.1659</v>
      </c>
      <c r="K1045">
        <v>1145.0195000000001</v>
      </c>
      <c r="L1045">
        <v>0</v>
      </c>
      <c r="M1045">
        <v>0</v>
      </c>
      <c r="N1045">
        <v>0</v>
      </c>
      <c r="O1045">
        <v>0</v>
      </c>
      <c r="P1045">
        <v>53717.669298000001</v>
      </c>
      <c r="Q1045">
        <v>74.607874025000001</v>
      </c>
      <c r="R1045">
        <v>50.958992000000002</v>
      </c>
      <c r="S1045">
        <v>99.128280000000004</v>
      </c>
      <c r="T1045" s="77" t="s">
        <v>46</v>
      </c>
      <c r="U1045" s="76"/>
    </row>
    <row r="1046" spans="2:21">
      <c r="B1046" s="75">
        <v>49126</v>
      </c>
      <c r="C1046" t="s">
        <v>24</v>
      </c>
      <c r="D1046">
        <v>0</v>
      </c>
      <c r="E1046">
        <v>0</v>
      </c>
      <c r="F1046">
        <v>0</v>
      </c>
      <c r="G1046">
        <v>0</v>
      </c>
      <c r="H1046">
        <v>819749.68665000005</v>
      </c>
      <c r="I1046">
        <v>1101.81409495967</v>
      </c>
      <c r="J1046">
        <v>1020.3999</v>
      </c>
      <c r="K1046">
        <v>1170</v>
      </c>
      <c r="L1046">
        <v>13.642967000000001</v>
      </c>
      <c r="M1046">
        <v>1.8337321236559099E-2</v>
      </c>
      <c r="N1046">
        <v>0</v>
      </c>
      <c r="O1046">
        <v>13.642967000000001</v>
      </c>
      <c r="P1046">
        <v>144283.06836</v>
      </c>
      <c r="Q1046">
        <v>193.92885532258001</v>
      </c>
      <c r="R1046">
        <v>149.61868000000001</v>
      </c>
      <c r="S1046">
        <v>245.10265999999999</v>
      </c>
      <c r="T1046" s="77" t="s">
        <v>46</v>
      </c>
      <c r="U1046" s="76"/>
    </row>
    <row r="1047" spans="2:21">
      <c r="B1047" s="75">
        <v>49126</v>
      </c>
      <c r="C1047" t="s">
        <v>23</v>
      </c>
      <c r="D1047">
        <v>53172.803801000002</v>
      </c>
      <c r="E1047">
        <v>71.468822313171998</v>
      </c>
      <c r="F1047">
        <v>40.291400000000003</v>
      </c>
      <c r="G1047">
        <v>96.743934999999993</v>
      </c>
      <c r="H1047">
        <v>792754.15226</v>
      </c>
      <c r="I1047">
        <v>1065.52977454301</v>
      </c>
      <c r="J1047">
        <v>1000.06067</v>
      </c>
      <c r="K1047">
        <v>1225</v>
      </c>
      <c r="L1047">
        <v>0</v>
      </c>
      <c r="M1047">
        <v>0</v>
      </c>
      <c r="N1047">
        <v>0</v>
      </c>
      <c r="O1047">
        <v>0</v>
      </c>
      <c r="P1047">
        <v>60533.306820999998</v>
      </c>
      <c r="Q1047">
        <v>81.361971533602102</v>
      </c>
      <c r="R1047">
        <v>56.076523000000002</v>
      </c>
      <c r="S1047">
        <v>99.983159999999998</v>
      </c>
      <c r="T1047" s="77" t="s">
        <v>46</v>
      </c>
      <c r="U1047" s="76"/>
    </row>
    <row r="1048" spans="2:21">
      <c r="B1048" s="75">
        <v>49157</v>
      </c>
      <c r="C1048" t="s">
        <v>24</v>
      </c>
      <c r="D1048">
        <v>0</v>
      </c>
      <c r="E1048">
        <v>0</v>
      </c>
      <c r="F1048">
        <v>0</v>
      </c>
      <c r="G1048">
        <v>0</v>
      </c>
      <c r="H1048">
        <v>821382.47280999995</v>
      </c>
      <c r="I1048">
        <v>1104.0087000134399</v>
      </c>
      <c r="J1048">
        <v>1020.324</v>
      </c>
      <c r="K1048">
        <v>1170</v>
      </c>
      <c r="L1048">
        <v>0</v>
      </c>
      <c r="M1048">
        <v>0</v>
      </c>
      <c r="N1048">
        <v>0</v>
      </c>
      <c r="O1048">
        <v>0</v>
      </c>
      <c r="P1048">
        <v>141875.78982999999</v>
      </c>
      <c r="Q1048">
        <v>190.693265900537</v>
      </c>
      <c r="R1048">
        <v>144.1206</v>
      </c>
      <c r="S1048">
        <v>235.41265999999999</v>
      </c>
      <c r="T1048" s="77" t="s">
        <v>46</v>
      </c>
      <c r="U1048" s="76"/>
    </row>
    <row r="1049" spans="2:21">
      <c r="B1049" s="75">
        <v>49157</v>
      </c>
      <c r="C1049" t="s">
        <v>23</v>
      </c>
      <c r="D1049">
        <v>55680.781748000001</v>
      </c>
      <c r="E1049">
        <v>74.839760413978397</v>
      </c>
      <c r="F1049">
        <v>40.242896999999999</v>
      </c>
      <c r="G1049">
        <v>95.179924</v>
      </c>
      <c r="H1049">
        <v>796745.74054999999</v>
      </c>
      <c r="I1049">
        <v>1070.8948125672</v>
      </c>
      <c r="J1049">
        <v>1000.53644</v>
      </c>
      <c r="K1049">
        <v>1225</v>
      </c>
      <c r="L1049">
        <v>0</v>
      </c>
      <c r="M1049">
        <v>0</v>
      </c>
      <c r="N1049">
        <v>0</v>
      </c>
      <c r="O1049">
        <v>0</v>
      </c>
      <c r="P1049">
        <v>63469.130297000003</v>
      </c>
      <c r="Q1049">
        <v>85.307970829300999</v>
      </c>
      <c r="R1049">
        <v>67.026275999999996</v>
      </c>
      <c r="S1049">
        <v>99.546499999999995</v>
      </c>
      <c r="T1049" s="77" t="s">
        <v>46</v>
      </c>
      <c r="U1049" s="76"/>
    </row>
    <row r="1050" spans="2:21">
      <c r="B1050" s="75">
        <v>49188</v>
      </c>
      <c r="C1050" t="s">
        <v>24</v>
      </c>
      <c r="D1050">
        <v>0</v>
      </c>
      <c r="E1050">
        <v>0</v>
      </c>
      <c r="F1050">
        <v>0</v>
      </c>
      <c r="G1050">
        <v>0</v>
      </c>
      <c r="H1050">
        <v>798821.59111000004</v>
      </c>
      <c r="I1050">
        <v>1109.47443209722</v>
      </c>
      <c r="J1050">
        <v>1020.5432</v>
      </c>
      <c r="K1050">
        <v>1170</v>
      </c>
      <c r="L1050">
        <v>817.51621339999997</v>
      </c>
      <c r="M1050">
        <v>1.1354391852777701</v>
      </c>
      <c r="N1050">
        <v>0</v>
      </c>
      <c r="O1050">
        <v>177.90799000000001</v>
      </c>
      <c r="P1050">
        <v>125929.15295</v>
      </c>
      <c r="Q1050">
        <v>174.90160131944401</v>
      </c>
      <c r="R1050">
        <v>134.0121</v>
      </c>
      <c r="S1050">
        <v>218.392</v>
      </c>
      <c r="T1050" s="77" t="s">
        <v>46</v>
      </c>
      <c r="U1050" s="76"/>
    </row>
    <row r="1051" spans="2:21">
      <c r="B1051" s="75">
        <v>49188</v>
      </c>
      <c r="C1051" t="s">
        <v>23</v>
      </c>
      <c r="D1051">
        <v>58628.351074999999</v>
      </c>
      <c r="E1051">
        <v>81.428265381944399</v>
      </c>
      <c r="F1051">
        <v>55.648266</v>
      </c>
      <c r="G1051">
        <v>94.715159999999997</v>
      </c>
      <c r="H1051">
        <v>765529.18038000003</v>
      </c>
      <c r="I1051">
        <v>1063.23497275</v>
      </c>
      <c r="J1051">
        <v>1000.15405</v>
      </c>
      <c r="K1051">
        <v>1225</v>
      </c>
      <c r="L1051">
        <v>0</v>
      </c>
      <c r="M1051">
        <v>0</v>
      </c>
      <c r="N1051">
        <v>0</v>
      </c>
      <c r="O1051">
        <v>0</v>
      </c>
      <c r="P1051">
        <v>59223.181081000002</v>
      </c>
      <c r="Q1051">
        <v>82.254418168055494</v>
      </c>
      <c r="R1051">
        <v>57.497104999999998</v>
      </c>
      <c r="S1051">
        <v>97.024299999999997</v>
      </c>
      <c r="T1051" s="77" t="s">
        <v>46</v>
      </c>
      <c r="U1051" s="76"/>
    </row>
    <row r="1052" spans="2:21">
      <c r="B1052" s="75">
        <v>49218</v>
      </c>
      <c r="C1052" t="s">
        <v>24</v>
      </c>
      <c r="D1052">
        <v>0</v>
      </c>
      <c r="E1052">
        <v>0</v>
      </c>
      <c r="F1052">
        <v>0</v>
      </c>
      <c r="G1052">
        <v>0</v>
      </c>
      <c r="H1052">
        <v>833810.80149999994</v>
      </c>
      <c r="I1052">
        <v>1120.71344287634</v>
      </c>
      <c r="J1052">
        <v>1020.1336700000001</v>
      </c>
      <c r="K1052">
        <v>1170</v>
      </c>
      <c r="L1052">
        <v>405.71815100999999</v>
      </c>
      <c r="M1052">
        <v>0.54532009544354798</v>
      </c>
      <c r="N1052">
        <v>0</v>
      </c>
      <c r="O1052">
        <v>84.450879999999998</v>
      </c>
      <c r="P1052">
        <v>122843.60279999999</v>
      </c>
      <c r="Q1052">
        <v>165.11236935483799</v>
      </c>
      <c r="R1052">
        <v>128.84926999999999</v>
      </c>
      <c r="S1052">
        <v>206.06914</v>
      </c>
      <c r="T1052" s="77" t="s">
        <v>46</v>
      </c>
      <c r="U1052" s="76"/>
    </row>
    <row r="1053" spans="2:21">
      <c r="B1053" s="75">
        <v>49218</v>
      </c>
      <c r="C1053" t="s">
        <v>23</v>
      </c>
      <c r="D1053">
        <v>60960.805969000001</v>
      </c>
      <c r="E1053">
        <v>81.936567162634404</v>
      </c>
      <c r="F1053">
        <v>69.332589999999996</v>
      </c>
      <c r="G1053">
        <v>95.367424</v>
      </c>
      <c r="H1053">
        <v>782109.61777000001</v>
      </c>
      <c r="I1053">
        <v>1051.2226045295599</v>
      </c>
      <c r="J1053">
        <v>1000.0134</v>
      </c>
      <c r="K1053">
        <v>1225</v>
      </c>
      <c r="L1053">
        <v>0</v>
      </c>
      <c r="M1053">
        <v>0</v>
      </c>
      <c r="N1053">
        <v>0</v>
      </c>
      <c r="O1053">
        <v>0</v>
      </c>
      <c r="P1053">
        <v>61434.979517</v>
      </c>
      <c r="Q1053">
        <v>82.573897200268803</v>
      </c>
      <c r="R1053">
        <v>70.718729999999994</v>
      </c>
      <c r="S1053">
        <v>94.911865000000006</v>
      </c>
      <c r="T1053" s="77" t="s">
        <v>46</v>
      </c>
      <c r="U1053" s="76"/>
    </row>
    <row r="1054" spans="2:21">
      <c r="B1054" s="75">
        <v>49249</v>
      </c>
      <c r="C1054" t="s">
        <v>24</v>
      </c>
      <c r="D1054">
        <v>0</v>
      </c>
      <c r="E1054">
        <v>0</v>
      </c>
      <c r="F1054">
        <v>0</v>
      </c>
      <c r="G1054">
        <v>0</v>
      </c>
      <c r="H1054">
        <v>796783.31308999995</v>
      </c>
      <c r="I1054">
        <v>1106.6434904027701</v>
      </c>
      <c r="J1054">
        <v>1020.4867</v>
      </c>
      <c r="K1054">
        <v>1170</v>
      </c>
      <c r="L1054">
        <v>0</v>
      </c>
      <c r="M1054">
        <v>0</v>
      </c>
      <c r="N1054">
        <v>0</v>
      </c>
      <c r="O1054">
        <v>0</v>
      </c>
      <c r="P1054">
        <v>124896.0681</v>
      </c>
      <c r="Q1054">
        <v>173.46676124999999</v>
      </c>
      <c r="R1054">
        <v>145.52242000000001</v>
      </c>
      <c r="S1054">
        <v>202.84941000000001</v>
      </c>
      <c r="T1054" s="77" t="s">
        <v>46</v>
      </c>
      <c r="U1054" s="76"/>
    </row>
    <row r="1055" spans="2:21">
      <c r="B1055" s="75">
        <v>49249</v>
      </c>
      <c r="C1055" t="s">
        <v>23</v>
      </c>
      <c r="D1055">
        <v>62780.544353999998</v>
      </c>
      <c r="E1055">
        <v>87.195200491666597</v>
      </c>
      <c r="F1055">
        <v>73.455573999999999</v>
      </c>
      <c r="G1055">
        <v>99.674544999999995</v>
      </c>
      <c r="H1055">
        <v>760651.17535999999</v>
      </c>
      <c r="I1055">
        <v>1056.4599657777701</v>
      </c>
      <c r="J1055">
        <v>1000.1058</v>
      </c>
      <c r="K1055">
        <v>1225</v>
      </c>
      <c r="L1055">
        <v>0</v>
      </c>
      <c r="M1055">
        <v>0</v>
      </c>
      <c r="N1055">
        <v>0</v>
      </c>
      <c r="O1055">
        <v>0</v>
      </c>
      <c r="P1055">
        <v>61585.626468000002</v>
      </c>
      <c r="Q1055">
        <v>85.535592316666595</v>
      </c>
      <c r="R1055">
        <v>73.523574999999994</v>
      </c>
      <c r="S1055">
        <v>98.765919999999994</v>
      </c>
      <c r="T1055" s="77" t="s">
        <v>46</v>
      </c>
      <c r="U1055" s="76"/>
    </row>
    <row r="1056" spans="2:21">
      <c r="B1056" s="75">
        <v>49279</v>
      </c>
      <c r="C1056" t="s">
        <v>24</v>
      </c>
      <c r="D1056">
        <v>0</v>
      </c>
      <c r="E1056">
        <v>0</v>
      </c>
      <c r="F1056">
        <v>0</v>
      </c>
      <c r="G1056">
        <v>0</v>
      </c>
      <c r="H1056">
        <v>820470.06649</v>
      </c>
      <c r="I1056">
        <v>1102.7823474327899</v>
      </c>
      <c r="J1056">
        <v>1020.07275</v>
      </c>
      <c r="K1056">
        <v>1170</v>
      </c>
      <c r="L1056">
        <v>0</v>
      </c>
      <c r="M1056">
        <v>0</v>
      </c>
      <c r="N1056">
        <v>0</v>
      </c>
      <c r="O1056">
        <v>0</v>
      </c>
      <c r="P1056">
        <v>134036.91991</v>
      </c>
      <c r="Q1056">
        <v>180.15715041666601</v>
      </c>
      <c r="R1056">
        <v>158.23267000000001</v>
      </c>
      <c r="S1056">
        <v>204.42096000000001</v>
      </c>
      <c r="T1056" s="77" t="s">
        <v>46</v>
      </c>
      <c r="U1056" s="76"/>
    </row>
    <row r="1057" spans="2:21">
      <c r="B1057" s="75">
        <v>49279</v>
      </c>
      <c r="C1057" t="s">
        <v>23</v>
      </c>
      <c r="D1057">
        <v>63213.224793000001</v>
      </c>
      <c r="E1057">
        <v>84.9640118185483</v>
      </c>
      <c r="F1057">
        <v>49.165194999999997</v>
      </c>
      <c r="G1057">
        <v>103.17573</v>
      </c>
      <c r="H1057">
        <v>783928.73499000003</v>
      </c>
      <c r="I1057">
        <v>1053.6676545564501</v>
      </c>
      <c r="J1057">
        <v>1000.08215</v>
      </c>
      <c r="K1057">
        <v>1225</v>
      </c>
      <c r="L1057">
        <v>0</v>
      </c>
      <c r="M1057">
        <v>0</v>
      </c>
      <c r="N1057">
        <v>0</v>
      </c>
      <c r="O1057">
        <v>0</v>
      </c>
      <c r="P1057">
        <v>67488.504167999999</v>
      </c>
      <c r="Q1057">
        <v>90.710355064516094</v>
      </c>
      <c r="R1057">
        <v>79.721739999999997</v>
      </c>
      <c r="S1057">
        <v>102.495384</v>
      </c>
      <c r="T1057" s="77" t="s">
        <v>46</v>
      </c>
      <c r="U1057" s="76"/>
    </row>
    <row r="1058" spans="2:21">
      <c r="B1058" s="75">
        <v>49310</v>
      </c>
      <c r="C1058" t="s">
        <v>24</v>
      </c>
      <c r="D1058">
        <v>0</v>
      </c>
      <c r="E1058">
        <v>0</v>
      </c>
      <c r="F1058">
        <v>0</v>
      </c>
      <c r="G1058">
        <v>0</v>
      </c>
      <c r="H1058">
        <v>822561.83626999997</v>
      </c>
      <c r="I1058">
        <v>1105.5938659543001</v>
      </c>
      <c r="J1058">
        <v>1020.9487</v>
      </c>
      <c r="K1058">
        <v>1170</v>
      </c>
      <c r="L1058">
        <v>0</v>
      </c>
      <c r="M1058">
        <v>0</v>
      </c>
      <c r="N1058">
        <v>0</v>
      </c>
      <c r="O1058">
        <v>0</v>
      </c>
      <c r="P1058">
        <v>134478.43045000001</v>
      </c>
      <c r="Q1058">
        <v>180.75057856182701</v>
      </c>
      <c r="R1058">
        <v>149.39186000000001</v>
      </c>
      <c r="S1058">
        <v>205.22986</v>
      </c>
      <c r="T1058" s="77" t="s">
        <v>46</v>
      </c>
      <c r="U1058" s="76" t="s">
        <v>44</v>
      </c>
    </row>
    <row r="1059" spans="2:21">
      <c r="B1059" s="75">
        <v>49310</v>
      </c>
      <c r="C1059" t="s">
        <v>23</v>
      </c>
      <c r="D1059">
        <v>63735.860893999998</v>
      </c>
      <c r="E1059">
        <v>85.666479696236493</v>
      </c>
      <c r="F1059">
        <v>49.390329999999999</v>
      </c>
      <c r="G1059">
        <v>108.46052</v>
      </c>
      <c r="H1059">
        <v>796215.46626999998</v>
      </c>
      <c r="I1059">
        <v>1070.18207831989</v>
      </c>
      <c r="J1059">
        <v>1000.0979</v>
      </c>
      <c r="K1059">
        <v>1225</v>
      </c>
      <c r="L1059">
        <v>0</v>
      </c>
      <c r="M1059">
        <v>0</v>
      </c>
      <c r="N1059">
        <v>0</v>
      </c>
      <c r="O1059">
        <v>0</v>
      </c>
      <c r="P1059">
        <v>68075.244821999993</v>
      </c>
      <c r="Q1059">
        <v>91.498984975806394</v>
      </c>
      <c r="R1059">
        <v>77.856309999999993</v>
      </c>
      <c r="S1059">
        <v>107.00843999999999</v>
      </c>
      <c r="T1059" s="77" t="s">
        <v>46</v>
      </c>
      <c r="U1059" s="76"/>
    </row>
    <row r="1060" spans="2:21">
      <c r="B1060" s="75">
        <v>49341</v>
      </c>
      <c r="C1060" t="s">
        <v>24</v>
      </c>
      <c r="D1060">
        <v>0</v>
      </c>
      <c r="E1060">
        <v>0</v>
      </c>
      <c r="F1060">
        <v>0</v>
      </c>
      <c r="G1060">
        <v>0</v>
      </c>
      <c r="H1060">
        <v>745795.58504999999</v>
      </c>
      <c r="I1060">
        <v>1109.8148587053499</v>
      </c>
      <c r="J1060">
        <v>1020.6511</v>
      </c>
      <c r="K1060">
        <v>1170</v>
      </c>
      <c r="L1060">
        <v>0</v>
      </c>
      <c r="M1060">
        <v>0</v>
      </c>
      <c r="N1060">
        <v>0</v>
      </c>
      <c r="O1060">
        <v>0</v>
      </c>
      <c r="P1060">
        <v>121525.5337</v>
      </c>
      <c r="Q1060">
        <v>180.84156800595201</v>
      </c>
      <c r="R1060">
        <v>156.70017999999999</v>
      </c>
      <c r="S1060">
        <v>211.62192999999999</v>
      </c>
      <c r="T1060" s="77" t="s">
        <v>46</v>
      </c>
      <c r="U1060" s="76"/>
    </row>
    <row r="1061" spans="2:21">
      <c r="B1061" s="75">
        <v>49341</v>
      </c>
      <c r="C1061" t="s">
        <v>23</v>
      </c>
      <c r="D1061">
        <v>55604.402459999998</v>
      </c>
      <c r="E1061">
        <v>82.744646517857106</v>
      </c>
      <c r="F1061">
        <v>46.280434</v>
      </c>
      <c r="G1061">
        <v>102.23031</v>
      </c>
      <c r="H1061">
        <v>711180.81529000006</v>
      </c>
      <c r="I1061">
        <v>1058.3047846577299</v>
      </c>
      <c r="J1061">
        <v>1000.0521</v>
      </c>
      <c r="K1061">
        <v>1225</v>
      </c>
      <c r="L1061">
        <v>0</v>
      </c>
      <c r="M1061">
        <v>0</v>
      </c>
      <c r="N1061">
        <v>0</v>
      </c>
      <c r="O1061">
        <v>0</v>
      </c>
      <c r="P1061">
        <v>60642.984026999999</v>
      </c>
      <c r="Q1061">
        <v>90.2425357544642</v>
      </c>
      <c r="R1061">
        <v>78.6631</v>
      </c>
      <c r="S1061">
        <v>102.63079999999999</v>
      </c>
      <c r="T1061" s="77" t="s">
        <v>46</v>
      </c>
      <c r="U1061" s="76"/>
    </row>
    <row r="1062" spans="2:21">
      <c r="B1062" s="75">
        <v>49369</v>
      </c>
      <c r="C1062" t="s">
        <v>24</v>
      </c>
      <c r="D1062">
        <v>0</v>
      </c>
      <c r="E1062">
        <v>0</v>
      </c>
      <c r="F1062">
        <v>0</v>
      </c>
      <c r="G1062">
        <v>0</v>
      </c>
      <c r="H1062">
        <v>828725.2365</v>
      </c>
      <c r="I1062">
        <v>1113.87800604838</v>
      </c>
      <c r="J1062">
        <v>1020.1748</v>
      </c>
      <c r="K1062">
        <v>1170</v>
      </c>
      <c r="L1062">
        <v>7229.1624741300002</v>
      </c>
      <c r="M1062">
        <v>9.7166162286693503</v>
      </c>
      <c r="N1062">
        <v>0</v>
      </c>
      <c r="O1062">
        <v>160.91727</v>
      </c>
      <c r="P1062">
        <v>126825.86500000001</v>
      </c>
      <c r="Q1062">
        <v>170.46487231182701</v>
      </c>
      <c r="R1062">
        <v>137.37822</v>
      </c>
      <c r="S1062">
        <v>208.47909999999999</v>
      </c>
      <c r="T1062" s="77" t="s">
        <v>46</v>
      </c>
      <c r="U1062" s="76"/>
    </row>
    <row r="1063" spans="2:21">
      <c r="B1063" s="75">
        <v>49369</v>
      </c>
      <c r="C1063" t="s">
        <v>23</v>
      </c>
      <c r="D1063">
        <v>59774.341203000004</v>
      </c>
      <c r="E1063">
        <v>80.3418564556451</v>
      </c>
      <c r="F1063">
        <v>52.43309</v>
      </c>
      <c r="G1063">
        <v>101.01906</v>
      </c>
      <c r="H1063">
        <v>784483.70773000002</v>
      </c>
      <c r="I1063">
        <v>1054.4135856585999</v>
      </c>
      <c r="J1063">
        <v>1000.06805</v>
      </c>
      <c r="K1063">
        <v>1225</v>
      </c>
      <c r="L1063">
        <v>2.1125335999999999</v>
      </c>
      <c r="M1063">
        <v>2.8394268817204301E-3</v>
      </c>
      <c r="N1063">
        <v>0</v>
      </c>
      <c r="O1063">
        <v>2.1125335999999999</v>
      </c>
      <c r="P1063">
        <v>59713.490406999998</v>
      </c>
      <c r="Q1063">
        <v>80.260067751343996</v>
      </c>
      <c r="R1063">
        <v>53.977547000000001</v>
      </c>
      <c r="S1063">
        <v>101.37032000000001</v>
      </c>
      <c r="T1063" s="77" t="s">
        <v>46</v>
      </c>
      <c r="U1063" s="76"/>
    </row>
    <row r="1064" spans="2:21">
      <c r="B1064" s="75">
        <v>49400</v>
      </c>
      <c r="C1064" t="s">
        <v>24</v>
      </c>
      <c r="D1064">
        <v>0</v>
      </c>
      <c r="E1064">
        <v>0</v>
      </c>
      <c r="F1064">
        <v>0</v>
      </c>
      <c r="G1064">
        <v>0</v>
      </c>
      <c r="H1064">
        <v>796928.90367999999</v>
      </c>
      <c r="I1064">
        <v>1106.84569955555</v>
      </c>
      <c r="J1064">
        <v>1020.26794</v>
      </c>
      <c r="K1064">
        <v>1170</v>
      </c>
      <c r="L1064">
        <v>35354.980128199997</v>
      </c>
      <c r="M1064">
        <v>49.104139066944398</v>
      </c>
      <c r="N1064">
        <v>0</v>
      </c>
      <c r="O1064">
        <v>339.173</v>
      </c>
      <c r="P1064">
        <v>118084.58937</v>
      </c>
      <c r="Q1064">
        <v>164.00637412500001</v>
      </c>
      <c r="R1064">
        <v>127.99509</v>
      </c>
      <c r="S1064">
        <v>202.31851</v>
      </c>
      <c r="T1064" s="77" t="s">
        <v>46</v>
      </c>
      <c r="U1064" s="76"/>
    </row>
    <row r="1065" spans="2:21">
      <c r="B1065" s="75">
        <v>49400</v>
      </c>
      <c r="C1065" t="s">
        <v>23</v>
      </c>
      <c r="D1065">
        <v>50270.120649999997</v>
      </c>
      <c r="E1065">
        <v>69.819612013888801</v>
      </c>
      <c r="F1065">
        <v>48.052933000000003</v>
      </c>
      <c r="G1065">
        <v>88.613240000000005</v>
      </c>
      <c r="H1065">
        <v>755029.52885</v>
      </c>
      <c r="I1065">
        <v>1048.65212340277</v>
      </c>
      <c r="J1065">
        <v>1000.1660000000001</v>
      </c>
      <c r="K1065">
        <v>1225</v>
      </c>
      <c r="L1065">
        <v>24.708770829999999</v>
      </c>
      <c r="M1065">
        <v>3.4317737263888801E-2</v>
      </c>
      <c r="N1065">
        <v>0</v>
      </c>
      <c r="O1065">
        <v>11.2760315</v>
      </c>
      <c r="P1065">
        <v>50637.184321000001</v>
      </c>
      <c r="Q1065">
        <v>70.3294226680555</v>
      </c>
      <c r="R1065">
        <v>49.590373999999997</v>
      </c>
      <c r="S1065">
        <v>91.285640000000001</v>
      </c>
      <c r="T1065" s="77" t="s">
        <v>46</v>
      </c>
      <c r="U1065" s="76"/>
    </row>
    <row r="1066" spans="2:21">
      <c r="B1066" s="75">
        <v>49430</v>
      </c>
      <c r="C1066" t="s">
        <v>24</v>
      </c>
      <c r="D1066">
        <v>0</v>
      </c>
      <c r="E1066">
        <v>0</v>
      </c>
      <c r="F1066">
        <v>0</v>
      </c>
      <c r="G1066">
        <v>0</v>
      </c>
      <c r="H1066">
        <v>824278.30053999997</v>
      </c>
      <c r="I1066">
        <v>1107.9009415860201</v>
      </c>
      <c r="J1066">
        <v>1020.1698</v>
      </c>
      <c r="K1066">
        <v>1170</v>
      </c>
      <c r="L1066">
        <v>386.17668400000002</v>
      </c>
      <c r="M1066">
        <v>0.519054682795698</v>
      </c>
      <c r="N1066">
        <v>0</v>
      </c>
      <c r="O1066">
        <v>48.549759999999999</v>
      </c>
      <c r="P1066">
        <v>127492.59379</v>
      </c>
      <c r="Q1066">
        <v>171.36101315860199</v>
      </c>
      <c r="R1066">
        <v>133.08063999999999</v>
      </c>
      <c r="S1066">
        <v>216.56393</v>
      </c>
      <c r="T1066" s="77" t="s">
        <v>46</v>
      </c>
      <c r="U1066" s="76"/>
    </row>
    <row r="1067" spans="2:21">
      <c r="B1067" s="75">
        <v>49430</v>
      </c>
      <c r="C1067" t="s">
        <v>23</v>
      </c>
      <c r="D1067">
        <v>47703.041699000001</v>
      </c>
      <c r="E1067">
        <v>64.116991530913893</v>
      </c>
      <c r="F1067">
        <v>46.591952999999997</v>
      </c>
      <c r="G1067">
        <v>84.812690000000003</v>
      </c>
      <c r="H1067">
        <v>776804.50910000002</v>
      </c>
      <c r="I1067">
        <v>1044.09208212365</v>
      </c>
      <c r="J1067">
        <v>1000.1578</v>
      </c>
      <c r="K1067">
        <v>1223.1759</v>
      </c>
      <c r="L1067">
        <v>180.99861920000001</v>
      </c>
      <c r="M1067">
        <v>0.24327771397849399</v>
      </c>
      <c r="N1067">
        <v>0</v>
      </c>
      <c r="O1067">
        <v>43.965877999999996</v>
      </c>
      <c r="P1067">
        <v>48565.573298000003</v>
      </c>
      <c r="Q1067">
        <v>65.276308196236499</v>
      </c>
      <c r="R1067">
        <v>50.064255000000003</v>
      </c>
      <c r="S1067">
        <v>86.615660000000005</v>
      </c>
      <c r="T1067" s="77" t="s">
        <v>46</v>
      </c>
      <c r="U1067" s="76"/>
    </row>
    <row r="1068" spans="2:21">
      <c r="B1068" s="75">
        <v>49461</v>
      </c>
      <c r="C1068" t="s">
        <v>24</v>
      </c>
      <c r="D1068">
        <v>0</v>
      </c>
      <c r="E1068">
        <v>0</v>
      </c>
      <c r="F1068">
        <v>0</v>
      </c>
      <c r="G1068">
        <v>0</v>
      </c>
      <c r="H1068">
        <v>795154.09765999997</v>
      </c>
      <c r="I1068">
        <v>1104.38069119444</v>
      </c>
      <c r="J1068">
        <v>1021.5547</v>
      </c>
      <c r="K1068">
        <v>1170</v>
      </c>
      <c r="L1068">
        <v>16307.8303311</v>
      </c>
      <c r="M1068">
        <v>22.649764348750001</v>
      </c>
      <c r="N1068">
        <v>0</v>
      </c>
      <c r="O1068">
        <v>310.42703</v>
      </c>
      <c r="P1068">
        <v>129231.36051</v>
      </c>
      <c r="Q1068">
        <v>179.488000708333</v>
      </c>
      <c r="R1068">
        <v>128.18132</v>
      </c>
      <c r="S1068">
        <v>230.51682</v>
      </c>
      <c r="T1068" s="77" t="s">
        <v>46</v>
      </c>
      <c r="U1068" s="76"/>
    </row>
    <row r="1069" spans="2:21">
      <c r="B1069" s="75">
        <v>49461</v>
      </c>
      <c r="C1069" t="s">
        <v>23</v>
      </c>
      <c r="D1069">
        <v>45274.204762000001</v>
      </c>
      <c r="E1069">
        <v>62.880839947222199</v>
      </c>
      <c r="F1069">
        <v>28.764361999999998</v>
      </c>
      <c r="G1069">
        <v>95.536159999999995</v>
      </c>
      <c r="H1069">
        <v>749074.34181999997</v>
      </c>
      <c r="I1069">
        <v>1040.38103030555</v>
      </c>
      <c r="J1069">
        <v>1000.0097</v>
      </c>
      <c r="K1069">
        <v>1150.3004000000001</v>
      </c>
      <c r="L1069">
        <v>0</v>
      </c>
      <c r="M1069">
        <v>0</v>
      </c>
      <c r="N1069">
        <v>0</v>
      </c>
      <c r="O1069">
        <v>0</v>
      </c>
      <c r="P1069">
        <v>52790.284875999998</v>
      </c>
      <c r="Q1069">
        <v>73.3198401055555</v>
      </c>
      <c r="R1069">
        <v>51.208399999999997</v>
      </c>
      <c r="S1069">
        <v>99.161169999999998</v>
      </c>
      <c r="T1069" s="77" t="s">
        <v>46</v>
      </c>
      <c r="U1069" s="76"/>
    </row>
    <row r="1070" spans="2:21">
      <c r="B1070" s="75">
        <v>49491</v>
      </c>
      <c r="C1070" t="s">
        <v>24</v>
      </c>
      <c r="D1070">
        <v>0</v>
      </c>
      <c r="E1070">
        <v>0</v>
      </c>
      <c r="F1070">
        <v>0</v>
      </c>
      <c r="G1070">
        <v>0</v>
      </c>
      <c r="H1070">
        <v>820444.63832000003</v>
      </c>
      <c r="I1070">
        <v>1102.74816978494</v>
      </c>
      <c r="J1070">
        <v>1021.021</v>
      </c>
      <c r="K1070">
        <v>1170</v>
      </c>
      <c r="L1070">
        <v>0</v>
      </c>
      <c r="M1070">
        <v>0</v>
      </c>
      <c r="N1070">
        <v>0</v>
      </c>
      <c r="O1070">
        <v>0</v>
      </c>
      <c r="P1070">
        <v>144984.4803</v>
      </c>
      <c r="Q1070">
        <v>194.871613306451</v>
      </c>
      <c r="R1070">
        <v>149.95403999999999</v>
      </c>
      <c r="S1070">
        <v>241.50461000000001</v>
      </c>
      <c r="T1070" s="77" t="s">
        <v>46</v>
      </c>
      <c r="U1070" s="76"/>
    </row>
    <row r="1071" spans="2:21">
      <c r="B1071" s="75">
        <v>49491</v>
      </c>
      <c r="C1071" t="s">
        <v>23</v>
      </c>
      <c r="D1071">
        <v>53032.734212000003</v>
      </c>
      <c r="E1071">
        <v>71.280556736559106</v>
      </c>
      <c r="F1071">
        <v>40.580860000000001</v>
      </c>
      <c r="G1071">
        <v>96.735690000000005</v>
      </c>
      <c r="H1071">
        <v>793175.82412999996</v>
      </c>
      <c r="I1071">
        <v>1066.09653780913</v>
      </c>
      <c r="J1071">
        <v>1000.02295</v>
      </c>
      <c r="K1071">
        <v>1225</v>
      </c>
      <c r="L1071">
        <v>0</v>
      </c>
      <c r="M1071">
        <v>0</v>
      </c>
      <c r="N1071">
        <v>0</v>
      </c>
      <c r="O1071">
        <v>0</v>
      </c>
      <c r="P1071">
        <v>60694.121715000001</v>
      </c>
      <c r="Q1071">
        <v>81.578120584677393</v>
      </c>
      <c r="R1071">
        <v>55.884140000000002</v>
      </c>
      <c r="S1071">
        <v>100.288414</v>
      </c>
      <c r="T1071" s="77" t="s">
        <v>46</v>
      </c>
      <c r="U1071" s="76"/>
    </row>
    <row r="1072" spans="2:21">
      <c r="B1072" s="75">
        <v>49522</v>
      </c>
      <c r="C1072" t="s">
        <v>24</v>
      </c>
      <c r="D1072">
        <v>0</v>
      </c>
      <c r="E1072">
        <v>0</v>
      </c>
      <c r="F1072">
        <v>0</v>
      </c>
      <c r="G1072">
        <v>0</v>
      </c>
      <c r="H1072">
        <v>821363.31958000001</v>
      </c>
      <c r="I1072">
        <v>1103.98295642473</v>
      </c>
      <c r="J1072">
        <v>1020.4138</v>
      </c>
      <c r="K1072">
        <v>1170</v>
      </c>
      <c r="L1072">
        <v>0</v>
      </c>
      <c r="M1072">
        <v>0</v>
      </c>
      <c r="N1072">
        <v>0</v>
      </c>
      <c r="O1072">
        <v>0</v>
      </c>
      <c r="P1072">
        <v>142671.07582999999</v>
      </c>
      <c r="Q1072">
        <v>191.762198696236</v>
      </c>
      <c r="R1072">
        <v>144.59808000000001</v>
      </c>
      <c r="S1072">
        <v>236.20291</v>
      </c>
      <c r="T1072" s="77" t="s">
        <v>46</v>
      </c>
      <c r="U1072" s="76"/>
    </row>
    <row r="1073" spans="2:21">
      <c r="B1073" s="75">
        <v>49522</v>
      </c>
      <c r="C1073" t="s">
        <v>23</v>
      </c>
      <c r="D1073">
        <v>56036.955300000001</v>
      </c>
      <c r="E1073">
        <v>75.318488306451599</v>
      </c>
      <c r="F1073">
        <v>39.624622000000002</v>
      </c>
      <c r="G1073">
        <v>95.419974999999994</v>
      </c>
      <c r="H1073">
        <v>796308.84728999995</v>
      </c>
      <c r="I1073">
        <v>1070.30759044354</v>
      </c>
      <c r="J1073">
        <v>1000.19867</v>
      </c>
      <c r="K1073">
        <v>1225</v>
      </c>
      <c r="L1073">
        <v>0</v>
      </c>
      <c r="M1073">
        <v>0</v>
      </c>
      <c r="N1073">
        <v>0</v>
      </c>
      <c r="O1073">
        <v>0</v>
      </c>
      <c r="P1073">
        <v>63816.508866999997</v>
      </c>
      <c r="Q1073">
        <v>85.774877509408597</v>
      </c>
      <c r="R1073">
        <v>72.184399999999997</v>
      </c>
      <c r="S1073">
        <v>99.763279999999995</v>
      </c>
      <c r="T1073" s="77" t="s">
        <v>46</v>
      </c>
      <c r="U1073" s="76"/>
    </row>
    <row r="1074" spans="2:21">
      <c r="B1074" s="75">
        <v>49553</v>
      </c>
      <c r="C1074" t="s">
        <v>24</v>
      </c>
      <c r="D1074">
        <v>0</v>
      </c>
      <c r="E1074">
        <v>0</v>
      </c>
      <c r="F1074">
        <v>0</v>
      </c>
      <c r="G1074">
        <v>0</v>
      </c>
      <c r="H1074">
        <v>798564.92977000005</v>
      </c>
      <c r="I1074">
        <v>1109.1179580138801</v>
      </c>
      <c r="J1074">
        <v>1020.0023</v>
      </c>
      <c r="K1074">
        <v>1170</v>
      </c>
      <c r="L1074">
        <v>272.85986580000002</v>
      </c>
      <c r="M1074">
        <v>0.378972035833333</v>
      </c>
      <c r="N1074">
        <v>0</v>
      </c>
      <c r="O1074">
        <v>54.05874</v>
      </c>
      <c r="P1074">
        <v>127301.97108</v>
      </c>
      <c r="Q1074">
        <v>176.808293166666</v>
      </c>
      <c r="R1074">
        <v>137.06854000000001</v>
      </c>
      <c r="S1074">
        <v>222.30119999999999</v>
      </c>
      <c r="T1074" s="77" t="s">
        <v>46</v>
      </c>
      <c r="U1074" s="76"/>
    </row>
    <row r="1075" spans="2:21">
      <c r="B1075" s="75">
        <v>49553</v>
      </c>
      <c r="C1075" t="s">
        <v>23</v>
      </c>
      <c r="D1075">
        <v>58842.257553000003</v>
      </c>
      <c r="E1075">
        <v>81.725357712499999</v>
      </c>
      <c r="F1075">
        <v>62.606290000000001</v>
      </c>
      <c r="G1075">
        <v>93.773340000000005</v>
      </c>
      <c r="H1075">
        <v>764599.51142</v>
      </c>
      <c r="I1075">
        <v>1061.94376586111</v>
      </c>
      <c r="J1075">
        <v>1000.38257</v>
      </c>
      <c r="K1075">
        <v>1225</v>
      </c>
      <c r="L1075">
        <v>0</v>
      </c>
      <c r="M1075">
        <v>0</v>
      </c>
      <c r="N1075">
        <v>0</v>
      </c>
      <c r="O1075">
        <v>0</v>
      </c>
      <c r="P1075">
        <v>59382.154331999998</v>
      </c>
      <c r="Q1075">
        <v>82.475214350000002</v>
      </c>
      <c r="R1075">
        <v>63.932659999999998</v>
      </c>
      <c r="S1075">
        <v>94.422499999999999</v>
      </c>
      <c r="T1075" s="77" t="s">
        <v>46</v>
      </c>
      <c r="U1075" s="76"/>
    </row>
    <row r="1076" spans="2:21">
      <c r="B1076" s="75">
        <v>49583</v>
      </c>
      <c r="C1076" t="s">
        <v>24</v>
      </c>
      <c r="D1076">
        <v>0</v>
      </c>
      <c r="E1076">
        <v>0</v>
      </c>
      <c r="F1076">
        <v>0</v>
      </c>
      <c r="G1076">
        <v>0</v>
      </c>
      <c r="H1076">
        <v>833612.17616000003</v>
      </c>
      <c r="I1076">
        <v>1120.44647333333</v>
      </c>
      <c r="J1076">
        <v>1020.51794</v>
      </c>
      <c r="K1076">
        <v>1170</v>
      </c>
      <c r="L1076">
        <v>484.76467120000001</v>
      </c>
      <c r="M1076">
        <v>0.65156541827956904</v>
      </c>
      <c r="N1076">
        <v>0</v>
      </c>
      <c r="O1076">
        <v>60.934525000000001</v>
      </c>
      <c r="P1076">
        <v>123070.41025</v>
      </c>
      <c r="Q1076">
        <v>165.41721807795599</v>
      </c>
      <c r="R1076">
        <v>129.37625</v>
      </c>
      <c r="S1076">
        <v>210.38938999999999</v>
      </c>
      <c r="T1076" s="77" t="s">
        <v>46</v>
      </c>
      <c r="U1076" s="76"/>
    </row>
    <row r="1077" spans="2:21">
      <c r="B1077" s="75">
        <v>49583</v>
      </c>
      <c r="C1077" t="s">
        <v>23</v>
      </c>
      <c r="D1077">
        <v>60984.724949000003</v>
      </c>
      <c r="E1077">
        <v>81.968716329301003</v>
      </c>
      <c r="F1077">
        <v>70.154754999999994</v>
      </c>
      <c r="G1077">
        <v>95.117424</v>
      </c>
      <c r="H1077">
        <v>778306.72504000005</v>
      </c>
      <c r="I1077">
        <v>1046.11118956989</v>
      </c>
      <c r="J1077">
        <v>1000.00806</v>
      </c>
      <c r="K1077">
        <v>1218.4206999999999</v>
      </c>
      <c r="L1077">
        <v>0</v>
      </c>
      <c r="M1077">
        <v>0</v>
      </c>
      <c r="N1077">
        <v>0</v>
      </c>
      <c r="O1077">
        <v>0</v>
      </c>
      <c r="P1077">
        <v>61647.772886999999</v>
      </c>
      <c r="Q1077">
        <v>82.859909794354806</v>
      </c>
      <c r="R1077">
        <v>71.708680000000001</v>
      </c>
      <c r="S1077">
        <v>95.36327</v>
      </c>
      <c r="T1077" s="77" t="s">
        <v>46</v>
      </c>
      <c r="U1077" s="76"/>
    </row>
    <row r="1078" spans="2:21">
      <c r="B1078" s="75">
        <v>49614</v>
      </c>
      <c r="C1078" t="s">
        <v>24</v>
      </c>
      <c r="D1078">
        <v>0</v>
      </c>
      <c r="E1078">
        <v>0</v>
      </c>
      <c r="F1078">
        <v>0</v>
      </c>
      <c r="G1078">
        <v>0</v>
      </c>
      <c r="H1078">
        <v>796572.89098999999</v>
      </c>
      <c r="I1078">
        <v>1106.35123748611</v>
      </c>
      <c r="J1078">
        <v>1020.34937</v>
      </c>
      <c r="K1078">
        <v>1170</v>
      </c>
      <c r="L1078">
        <v>0</v>
      </c>
      <c r="M1078">
        <v>0</v>
      </c>
      <c r="N1078">
        <v>0</v>
      </c>
      <c r="O1078">
        <v>0</v>
      </c>
      <c r="P1078">
        <v>124724.04793</v>
      </c>
      <c r="Q1078">
        <v>173.227844347222</v>
      </c>
      <c r="R1078">
        <v>145.94174000000001</v>
      </c>
      <c r="S1078">
        <v>203.98352</v>
      </c>
      <c r="T1078" s="77" t="s">
        <v>46</v>
      </c>
      <c r="U1078" s="76"/>
    </row>
    <row r="1079" spans="2:21">
      <c r="B1079" s="75">
        <v>49614</v>
      </c>
      <c r="C1079" t="s">
        <v>23</v>
      </c>
      <c r="D1079">
        <v>62433.270960000002</v>
      </c>
      <c r="E1079">
        <v>86.712876333333298</v>
      </c>
      <c r="F1079">
        <v>73.575999999999993</v>
      </c>
      <c r="G1079">
        <v>99.08623</v>
      </c>
      <c r="H1079">
        <v>760437.10074999998</v>
      </c>
      <c r="I1079">
        <v>1056.1626399305501</v>
      </c>
      <c r="J1079">
        <v>1000.5919</v>
      </c>
      <c r="K1079">
        <v>1225</v>
      </c>
      <c r="L1079">
        <v>0</v>
      </c>
      <c r="M1079">
        <v>0</v>
      </c>
      <c r="N1079">
        <v>0</v>
      </c>
      <c r="O1079">
        <v>0</v>
      </c>
      <c r="P1079">
        <v>61444.650189</v>
      </c>
      <c r="Q1079">
        <v>85.339791929166594</v>
      </c>
      <c r="R1079">
        <v>73.575999999999993</v>
      </c>
      <c r="S1079">
        <v>98.020049999999998</v>
      </c>
      <c r="T1079" s="77" t="s">
        <v>46</v>
      </c>
      <c r="U1079" s="76"/>
    </row>
    <row r="1080" spans="2:21">
      <c r="B1080" s="75">
        <v>49644</v>
      </c>
      <c r="C1080" t="s">
        <v>24</v>
      </c>
      <c r="D1080">
        <v>0</v>
      </c>
      <c r="E1080">
        <v>0</v>
      </c>
      <c r="F1080">
        <v>0</v>
      </c>
      <c r="G1080">
        <v>0</v>
      </c>
      <c r="H1080">
        <v>821021.17290999996</v>
      </c>
      <c r="I1080">
        <v>1103.5230818682701</v>
      </c>
      <c r="J1080">
        <v>1020.004</v>
      </c>
      <c r="K1080">
        <v>1170</v>
      </c>
      <c r="L1080">
        <v>0</v>
      </c>
      <c r="M1080">
        <v>0</v>
      </c>
      <c r="N1080">
        <v>0</v>
      </c>
      <c r="O1080">
        <v>0</v>
      </c>
      <c r="P1080">
        <v>134640.37004000001</v>
      </c>
      <c r="Q1080">
        <v>180.96823930107499</v>
      </c>
      <c r="R1080">
        <v>157.20848000000001</v>
      </c>
      <c r="S1080">
        <v>205.16445999999999</v>
      </c>
      <c r="T1080" s="77" t="s">
        <v>46</v>
      </c>
      <c r="U1080" s="76"/>
    </row>
    <row r="1081" spans="2:21">
      <c r="B1081" s="75">
        <v>49644</v>
      </c>
      <c r="C1081" t="s">
        <v>23</v>
      </c>
      <c r="D1081">
        <v>63356.249765</v>
      </c>
      <c r="E1081">
        <v>85.156249684139695</v>
      </c>
      <c r="F1081">
        <v>49.303417000000003</v>
      </c>
      <c r="G1081">
        <v>103.467316</v>
      </c>
      <c r="H1081">
        <v>786474.55654000002</v>
      </c>
      <c r="I1081">
        <v>1057.08945771505</v>
      </c>
      <c r="J1081">
        <v>1000.12305</v>
      </c>
      <c r="K1081">
        <v>1192.8837000000001</v>
      </c>
      <c r="L1081">
        <v>0</v>
      </c>
      <c r="M1081">
        <v>0</v>
      </c>
      <c r="N1081">
        <v>0</v>
      </c>
      <c r="O1081">
        <v>0</v>
      </c>
      <c r="P1081">
        <v>67565.147287</v>
      </c>
      <c r="Q1081">
        <v>90.813370009408601</v>
      </c>
      <c r="R1081">
        <v>79.80341</v>
      </c>
      <c r="S1081">
        <v>103.1367</v>
      </c>
      <c r="T1081" s="77" t="s">
        <v>46</v>
      </c>
      <c r="U1081" s="76"/>
    </row>
    <row r="1082" spans="2:21">
      <c r="B1082" s="75">
        <v>49675</v>
      </c>
      <c r="C1082" t="s">
        <v>24</v>
      </c>
      <c r="D1082">
        <v>0</v>
      </c>
      <c r="E1082">
        <v>0</v>
      </c>
      <c r="F1082">
        <v>0</v>
      </c>
      <c r="G1082">
        <v>0</v>
      </c>
      <c r="H1082">
        <v>822565.31610000005</v>
      </c>
      <c r="I1082">
        <v>1105.59854314516</v>
      </c>
      <c r="J1082">
        <v>1020.0808</v>
      </c>
      <c r="K1082">
        <v>1170</v>
      </c>
      <c r="L1082">
        <v>0</v>
      </c>
      <c r="M1082">
        <v>0</v>
      </c>
      <c r="N1082">
        <v>0</v>
      </c>
      <c r="O1082">
        <v>0</v>
      </c>
      <c r="P1082">
        <v>135097.74116000001</v>
      </c>
      <c r="Q1082">
        <v>181.58298543010699</v>
      </c>
      <c r="R1082">
        <v>148.70977999999999</v>
      </c>
      <c r="S1082">
        <v>205.16809000000001</v>
      </c>
      <c r="T1082" s="77" t="s">
        <v>46</v>
      </c>
      <c r="U1082" s="76"/>
    </row>
    <row r="1083" spans="2:21">
      <c r="B1083" s="75">
        <v>49675</v>
      </c>
      <c r="C1083" t="s">
        <v>23</v>
      </c>
      <c r="D1083">
        <v>64031.907216</v>
      </c>
      <c r="E1083">
        <v>86.064391419354806</v>
      </c>
      <c r="F1083">
        <v>50.281424999999999</v>
      </c>
      <c r="G1083">
        <v>109.01108600000001</v>
      </c>
      <c r="H1083">
        <v>796539.47322000004</v>
      </c>
      <c r="I1083">
        <v>1070.6175715322499</v>
      </c>
      <c r="J1083">
        <v>1000.0204</v>
      </c>
      <c r="K1083">
        <v>1225</v>
      </c>
      <c r="L1083">
        <v>0</v>
      </c>
      <c r="M1083">
        <v>0</v>
      </c>
      <c r="N1083">
        <v>0</v>
      </c>
      <c r="O1083">
        <v>0</v>
      </c>
      <c r="P1083">
        <v>68332.868583000003</v>
      </c>
      <c r="Q1083">
        <v>91.8452534717741</v>
      </c>
      <c r="R1083">
        <v>77.647530000000003</v>
      </c>
      <c r="S1083">
        <v>107.47835000000001</v>
      </c>
      <c r="T1083" s="77" t="s">
        <v>46</v>
      </c>
      <c r="U1083" s="76"/>
    </row>
    <row r="1084" spans="2:21">
      <c r="B1084" s="75">
        <v>49706</v>
      </c>
      <c r="C1084" t="s">
        <v>24</v>
      </c>
      <c r="D1084">
        <v>0</v>
      </c>
      <c r="E1084">
        <v>0</v>
      </c>
      <c r="F1084">
        <v>0</v>
      </c>
      <c r="G1084">
        <v>0</v>
      </c>
      <c r="H1084">
        <v>772953.59539999999</v>
      </c>
      <c r="I1084">
        <v>1110.5655106321799</v>
      </c>
      <c r="J1084">
        <v>1020.24646</v>
      </c>
      <c r="K1084">
        <v>1170</v>
      </c>
      <c r="L1084">
        <v>0</v>
      </c>
      <c r="M1084">
        <v>0</v>
      </c>
      <c r="N1084">
        <v>0</v>
      </c>
      <c r="O1084">
        <v>0</v>
      </c>
      <c r="P1084">
        <v>125977.04136</v>
      </c>
      <c r="Q1084">
        <v>181.00149620689601</v>
      </c>
      <c r="R1084">
        <v>157.53695999999999</v>
      </c>
      <c r="S1084">
        <v>209.23221000000001</v>
      </c>
      <c r="T1084" s="77" t="s">
        <v>46</v>
      </c>
      <c r="U1084" s="76"/>
    </row>
    <row r="1085" spans="2:21">
      <c r="B1085" s="75">
        <v>49706</v>
      </c>
      <c r="C1085" t="s">
        <v>23</v>
      </c>
      <c r="D1085">
        <v>57370.163348000002</v>
      </c>
      <c r="E1085">
        <v>82.428395614942502</v>
      </c>
      <c r="F1085">
        <v>44.702469999999998</v>
      </c>
      <c r="G1085">
        <v>103.05585499999999</v>
      </c>
      <c r="H1085">
        <v>736217.1923</v>
      </c>
      <c r="I1085">
        <v>1057.7833222701099</v>
      </c>
      <c r="J1085">
        <v>1000.0913</v>
      </c>
      <c r="K1085">
        <v>1225</v>
      </c>
      <c r="L1085">
        <v>0</v>
      </c>
      <c r="M1085">
        <v>0</v>
      </c>
      <c r="N1085">
        <v>0</v>
      </c>
      <c r="O1085">
        <v>0</v>
      </c>
      <c r="P1085">
        <v>62652.233289000003</v>
      </c>
      <c r="Q1085">
        <v>90.017576564655101</v>
      </c>
      <c r="R1085">
        <v>78.719009999999997</v>
      </c>
      <c r="S1085">
        <v>102.29678</v>
      </c>
      <c r="T1085" s="77" t="s">
        <v>46</v>
      </c>
      <c r="U1085" s="76"/>
    </row>
    <row r="1086" spans="2:21">
      <c r="B1086" s="75">
        <v>49735</v>
      </c>
      <c r="C1086" t="s">
        <v>24</v>
      </c>
      <c r="D1086">
        <v>0</v>
      </c>
      <c r="E1086">
        <v>0</v>
      </c>
      <c r="F1086">
        <v>0</v>
      </c>
      <c r="G1086">
        <v>0</v>
      </c>
      <c r="H1086">
        <v>828880.51921000006</v>
      </c>
      <c r="I1086">
        <v>1114.08671936827</v>
      </c>
      <c r="J1086">
        <v>1020.07446</v>
      </c>
      <c r="K1086">
        <v>1170</v>
      </c>
      <c r="L1086">
        <v>8955.2911661599992</v>
      </c>
      <c r="M1086">
        <v>12.0366816749462</v>
      </c>
      <c r="N1086">
        <v>0</v>
      </c>
      <c r="O1086">
        <v>195.79678000000001</v>
      </c>
      <c r="P1086">
        <v>126324.53238</v>
      </c>
      <c r="Q1086">
        <v>169.791038145161</v>
      </c>
      <c r="R1086">
        <v>137.25009</v>
      </c>
      <c r="S1086">
        <v>213.10703000000001</v>
      </c>
      <c r="T1086" s="77" t="s">
        <v>46</v>
      </c>
      <c r="U1086" s="76"/>
    </row>
    <row r="1087" spans="2:21">
      <c r="B1087" s="75">
        <v>49735</v>
      </c>
      <c r="C1087" t="s">
        <v>23</v>
      </c>
      <c r="D1087">
        <v>58764.019157000002</v>
      </c>
      <c r="E1087">
        <v>78.983896716397794</v>
      </c>
      <c r="F1087">
        <v>52.50215</v>
      </c>
      <c r="G1087">
        <v>96.273049999999998</v>
      </c>
      <c r="H1087">
        <v>784079.91486999998</v>
      </c>
      <c r="I1087">
        <v>1053.8708533198901</v>
      </c>
      <c r="J1087">
        <v>1000.2571</v>
      </c>
      <c r="K1087">
        <v>1225</v>
      </c>
      <c r="L1087">
        <v>0</v>
      </c>
      <c r="M1087">
        <v>0</v>
      </c>
      <c r="N1087">
        <v>0</v>
      </c>
      <c r="O1087">
        <v>0</v>
      </c>
      <c r="P1087">
        <v>58767.106111000001</v>
      </c>
      <c r="Q1087">
        <v>78.988045848118205</v>
      </c>
      <c r="R1087">
        <v>53.248756</v>
      </c>
      <c r="S1087">
        <v>98.202150000000003</v>
      </c>
      <c r="T1087" s="77" t="s">
        <v>46</v>
      </c>
      <c r="U1087" s="76"/>
    </row>
    <row r="1088" spans="2:21">
      <c r="B1088" s="75">
        <v>49766</v>
      </c>
      <c r="C1088" t="s">
        <v>24</v>
      </c>
      <c r="D1088">
        <v>0</v>
      </c>
      <c r="E1088">
        <v>0</v>
      </c>
      <c r="F1088">
        <v>0</v>
      </c>
      <c r="G1088">
        <v>0</v>
      </c>
      <c r="H1088">
        <v>797308.28937999997</v>
      </c>
      <c r="I1088">
        <v>1107.3726241388799</v>
      </c>
      <c r="J1088">
        <v>1020.10876</v>
      </c>
      <c r="K1088">
        <v>1170</v>
      </c>
      <c r="L1088">
        <v>28380.846275399999</v>
      </c>
      <c r="M1088">
        <v>39.417842049166602</v>
      </c>
      <c r="N1088">
        <v>0</v>
      </c>
      <c r="O1088">
        <v>325.55180000000001</v>
      </c>
      <c r="P1088">
        <v>118792.924014</v>
      </c>
      <c r="Q1088">
        <v>164.99017224166599</v>
      </c>
      <c r="R1088">
        <v>127.962234</v>
      </c>
      <c r="S1088">
        <v>202.27527000000001</v>
      </c>
      <c r="T1088" s="77" t="s">
        <v>46</v>
      </c>
      <c r="U1088" s="76"/>
    </row>
    <row r="1089" spans="2:21">
      <c r="B1089" s="75">
        <v>49766</v>
      </c>
      <c r="C1089" t="s">
        <v>23</v>
      </c>
      <c r="D1089">
        <v>50584.749238999997</v>
      </c>
      <c r="E1089">
        <v>70.256596165277699</v>
      </c>
      <c r="F1089">
        <v>48.086539999999999</v>
      </c>
      <c r="G1089">
        <v>90.948363999999998</v>
      </c>
      <c r="H1089">
        <v>755292.41033999994</v>
      </c>
      <c r="I1089">
        <v>1049.01723658333</v>
      </c>
      <c r="J1089">
        <v>1000.0299</v>
      </c>
      <c r="K1089">
        <v>1225</v>
      </c>
      <c r="L1089">
        <v>230.92430250000001</v>
      </c>
      <c r="M1089">
        <v>0.32072819791666601</v>
      </c>
      <c r="N1089">
        <v>0</v>
      </c>
      <c r="O1089">
        <v>36.823509999999999</v>
      </c>
      <c r="P1089">
        <v>50962.837562000001</v>
      </c>
      <c r="Q1089">
        <v>70.781718836111096</v>
      </c>
      <c r="R1089">
        <v>49.210990000000002</v>
      </c>
      <c r="S1089">
        <v>92.770195000000001</v>
      </c>
      <c r="T1089" s="77" t="s">
        <v>46</v>
      </c>
      <c r="U1089" s="76"/>
    </row>
    <row r="1090" spans="2:21">
      <c r="B1090" s="75">
        <v>49796</v>
      </c>
      <c r="C1090" t="s">
        <v>24</v>
      </c>
      <c r="D1090">
        <v>0</v>
      </c>
      <c r="E1090">
        <v>0</v>
      </c>
      <c r="F1090">
        <v>0</v>
      </c>
      <c r="G1090">
        <v>0</v>
      </c>
      <c r="H1090">
        <v>823231.33120999997</v>
      </c>
      <c r="I1090">
        <v>1106.4937247446201</v>
      </c>
      <c r="J1090">
        <v>1020.0503</v>
      </c>
      <c r="K1090">
        <v>1170</v>
      </c>
      <c r="L1090">
        <v>442.53981199999998</v>
      </c>
      <c r="M1090">
        <v>0.59481157526881701</v>
      </c>
      <c r="N1090">
        <v>0</v>
      </c>
      <c r="O1090">
        <v>40.210769999999997</v>
      </c>
      <c r="P1090">
        <v>127959.32677</v>
      </c>
      <c r="Q1090">
        <v>171.98834243279501</v>
      </c>
      <c r="R1090">
        <v>133.46875</v>
      </c>
      <c r="S1090">
        <v>215.73659000000001</v>
      </c>
      <c r="T1090" s="77" t="s">
        <v>46</v>
      </c>
      <c r="U1090" s="76"/>
    </row>
    <row r="1091" spans="2:21">
      <c r="B1091" s="75">
        <v>49796</v>
      </c>
      <c r="C1091" t="s">
        <v>23</v>
      </c>
      <c r="D1091">
        <v>47457.155223000002</v>
      </c>
      <c r="E1091">
        <v>63.786498955645101</v>
      </c>
      <c r="F1091">
        <v>46.039223</v>
      </c>
      <c r="G1091">
        <v>78.845770000000002</v>
      </c>
      <c r="H1091">
        <v>775990.44701</v>
      </c>
      <c r="I1091">
        <v>1042.9979126478399</v>
      </c>
      <c r="J1091">
        <v>1000.02625</v>
      </c>
      <c r="K1091">
        <v>1210.5409999999999</v>
      </c>
      <c r="L1091">
        <v>161.52483899999999</v>
      </c>
      <c r="M1091">
        <v>0.217103278225806</v>
      </c>
      <c r="N1091">
        <v>0</v>
      </c>
      <c r="O1091">
        <v>36.394027999999999</v>
      </c>
      <c r="P1091">
        <v>48296.975039999998</v>
      </c>
      <c r="Q1091">
        <v>64.915289032258002</v>
      </c>
      <c r="R1091">
        <v>49.027909999999999</v>
      </c>
      <c r="S1091">
        <v>80.147896000000003</v>
      </c>
      <c r="T1091" s="77" t="s">
        <v>46</v>
      </c>
      <c r="U1091" s="76"/>
    </row>
    <row r="1092" spans="2:21">
      <c r="B1092" s="75">
        <v>49827</v>
      </c>
      <c r="C1092" t="s">
        <v>24</v>
      </c>
      <c r="D1092">
        <v>0</v>
      </c>
      <c r="E1092">
        <v>0</v>
      </c>
      <c r="F1092">
        <v>0</v>
      </c>
      <c r="G1092">
        <v>0</v>
      </c>
      <c r="H1092">
        <v>795201.85765000002</v>
      </c>
      <c r="I1092">
        <v>1104.44702451388</v>
      </c>
      <c r="J1092">
        <v>1020.0217</v>
      </c>
      <c r="K1092">
        <v>1170</v>
      </c>
      <c r="L1092">
        <v>20780.376902</v>
      </c>
      <c r="M1092">
        <v>28.861634586111101</v>
      </c>
      <c r="N1092">
        <v>0</v>
      </c>
      <c r="O1092">
        <v>332.49540000000002</v>
      </c>
      <c r="P1092">
        <v>129748.909635</v>
      </c>
      <c r="Q1092">
        <v>180.2068189375</v>
      </c>
      <c r="R1092">
        <v>127.91598500000001</v>
      </c>
      <c r="S1092">
        <v>230.20518000000001</v>
      </c>
      <c r="T1092" s="77" t="s">
        <v>46</v>
      </c>
      <c r="U1092" s="76"/>
    </row>
    <row r="1093" spans="2:21">
      <c r="B1093" s="75">
        <v>49827</v>
      </c>
      <c r="C1093" t="s">
        <v>23</v>
      </c>
      <c r="D1093">
        <v>46083.451701999998</v>
      </c>
      <c r="E1093">
        <v>64.004794030555502</v>
      </c>
      <c r="F1093">
        <v>28.313359999999999</v>
      </c>
      <c r="G1093">
        <v>95.330190000000002</v>
      </c>
      <c r="H1093">
        <v>749650.13760999998</v>
      </c>
      <c r="I1093">
        <v>1041.1807466805501</v>
      </c>
      <c r="J1093">
        <v>1000.0203</v>
      </c>
      <c r="K1093">
        <v>1149.3960999999999</v>
      </c>
      <c r="L1093">
        <v>0</v>
      </c>
      <c r="M1093">
        <v>0</v>
      </c>
      <c r="N1093">
        <v>0</v>
      </c>
      <c r="O1093">
        <v>0</v>
      </c>
      <c r="P1093">
        <v>53606.271953000003</v>
      </c>
      <c r="Q1093">
        <v>74.453155490277695</v>
      </c>
      <c r="R1093">
        <v>52.376984</v>
      </c>
      <c r="S1093">
        <v>98.610669999999999</v>
      </c>
      <c r="T1093" s="77" t="s">
        <v>46</v>
      </c>
      <c r="U1093" s="76"/>
    </row>
    <row r="1094" spans="2:21">
      <c r="B1094" s="75">
        <v>49857</v>
      </c>
      <c r="C1094" t="s">
        <v>24</v>
      </c>
      <c r="D1094">
        <v>0</v>
      </c>
      <c r="E1094">
        <v>0</v>
      </c>
      <c r="F1094">
        <v>0</v>
      </c>
      <c r="G1094">
        <v>0</v>
      </c>
      <c r="H1094">
        <v>820575.35247000004</v>
      </c>
      <c r="I1094">
        <v>1102.9238608467699</v>
      </c>
      <c r="J1094">
        <v>1020.1116</v>
      </c>
      <c r="K1094">
        <v>1170</v>
      </c>
      <c r="L1094">
        <v>0</v>
      </c>
      <c r="M1094">
        <v>0</v>
      </c>
      <c r="N1094">
        <v>0</v>
      </c>
      <c r="O1094">
        <v>0</v>
      </c>
      <c r="P1094">
        <v>145866.07798</v>
      </c>
      <c r="Q1094">
        <v>196.05655642473101</v>
      </c>
      <c r="R1094">
        <v>152.06317000000001</v>
      </c>
      <c r="S1094">
        <v>243.42563999999999</v>
      </c>
      <c r="T1094" s="77" t="s">
        <v>46</v>
      </c>
      <c r="U1094" s="76"/>
    </row>
    <row r="1095" spans="2:21">
      <c r="B1095" s="75">
        <v>49857</v>
      </c>
      <c r="C1095" t="s">
        <v>23</v>
      </c>
      <c r="D1095">
        <v>52954.600750999998</v>
      </c>
      <c r="E1095">
        <v>71.175538643817205</v>
      </c>
      <c r="F1095">
        <v>40.935142999999997</v>
      </c>
      <c r="G1095">
        <v>97.635509999999996</v>
      </c>
      <c r="H1095">
        <v>794273.73109000002</v>
      </c>
      <c r="I1095">
        <v>1067.57221920698</v>
      </c>
      <c r="J1095">
        <v>1000.4064</v>
      </c>
      <c r="K1095">
        <v>1225</v>
      </c>
      <c r="L1095">
        <v>0</v>
      </c>
      <c r="M1095">
        <v>0</v>
      </c>
      <c r="N1095">
        <v>0</v>
      </c>
      <c r="O1095">
        <v>0</v>
      </c>
      <c r="P1095">
        <v>60912.970795000001</v>
      </c>
      <c r="Q1095">
        <v>81.872272573924704</v>
      </c>
      <c r="R1095">
        <v>56.784317000000001</v>
      </c>
      <c r="S1095">
        <v>101.20116400000001</v>
      </c>
      <c r="T1095" s="77" t="s">
        <v>46</v>
      </c>
      <c r="U1095" s="76"/>
    </row>
    <row r="1096" spans="2:21">
      <c r="B1096" s="75">
        <v>49888</v>
      </c>
      <c r="C1096" t="s">
        <v>24</v>
      </c>
      <c r="D1096">
        <v>0</v>
      </c>
      <c r="E1096">
        <v>0</v>
      </c>
      <c r="F1096">
        <v>0</v>
      </c>
      <c r="G1096">
        <v>0</v>
      </c>
      <c r="H1096">
        <v>820641.10676</v>
      </c>
      <c r="I1096">
        <v>1103.01224026881</v>
      </c>
      <c r="J1096">
        <v>1020.2197</v>
      </c>
      <c r="K1096">
        <v>1170</v>
      </c>
      <c r="L1096">
        <v>0</v>
      </c>
      <c r="M1096">
        <v>0</v>
      </c>
      <c r="N1096">
        <v>0</v>
      </c>
      <c r="O1096">
        <v>0</v>
      </c>
      <c r="P1096">
        <v>142014.17694</v>
      </c>
      <c r="Q1096">
        <v>190.879270080645</v>
      </c>
      <c r="R1096">
        <v>143.63050000000001</v>
      </c>
      <c r="S1096">
        <v>238.80779999999999</v>
      </c>
      <c r="T1096" s="77" t="s">
        <v>46</v>
      </c>
      <c r="U1096" s="76"/>
    </row>
    <row r="1097" spans="2:21">
      <c r="B1097" s="75">
        <v>49888</v>
      </c>
      <c r="C1097" t="s">
        <v>23</v>
      </c>
      <c r="D1097">
        <v>56307.930119999997</v>
      </c>
      <c r="E1097">
        <v>75.682701774193504</v>
      </c>
      <c r="F1097">
        <v>39.93036</v>
      </c>
      <c r="G1097">
        <v>94.31259</v>
      </c>
      <c r="H1097">
        <v>795357.59632000001</v>
      </c>
      <c r="I1097">
        <v>1069.0290273118201</v>
      </c>
      <c r="J1097">
        <v>1000.24414</v>
      </c>
      <c r="K1097">
        <v>1225</v>
      </c>
      <c r="L1097">
        <v>0</v>
      </c>
      <c r="M1097">
        <v>0</v>
      </c>
      <c r="N1097">
        <v>0</v>
      </c>
      <c r="O1097">
        <v>0</v>
      </c>
      <c r="P1097">
        <v>63459.972611999998</v>
      </c>
      <c r="Q1097">
        <v>85.295662112903202</v>
      </c>
      <c r="R1097">
        <v>71.591620000000006</v>
      </c>
      <c r="S1097">
        <v>97.901949999999999</v>
      </c>
      <c r="T1097" s="77" t="s">
        <v>46</v>
      </c>
      <c r="U1097" s="76"/>
    </row>
    <row r="1098" spans="2:21">
      <c r="B1098" s="75">
        <v>49919</v>
      </c>
      <c r="C1098" t="s">
        <v>24</v>
      </c>
      <c r="D1098">
        <v>0</v>
      </c>
      <c r="E1098">
        <v>0</v>
      </c>
      <c r="F1098">
        <v>0</v>
      </c>
      <c r="G1098">
        <v>0</v>
      </c>
      <c r="H1098">
        <v>799114.73152000003</v>
      </c>
      <c r="I1098">
        <v>1109.88157155555</v>
      </c>
      <c r="J1098">
        <v>1020.1826</v>
      </c>
      <c r="K1098">
        <v>1170</v>
      </c>
      <c r="L1098">
        <v>164.72466865999999</v>
      </c>
      <c r="M1098">
        <v>0.22878426202777699</v>
      </c>
      <c r="N1098">
        <v>0</v>
      </c>
      <c r="O1098">
        <v>44.131430000000002</v>
      </c>
      <c r="P1098">
        <v>127613.53823999999</v>
      </c>
      <c r="Q1098">
        <v>177.241025333333</v>
      </c>
      <c r="R1098">
        <v>134.13174000000001</v>
      </c>
      <c r="S1098">
        <v>220.04921999999999</v>
      </c>
      <c r="T1098" s="77" t="s">
        <v>46</v>
      </c>
      <c r="U1098" s="76"/>
    </row>
    <row r="1099" spans="2:21">
      <c r="B1099" s="75">
        <v>49919</v>
      </c>
      <c r="C1099" t="s">
        <v>23</v>
      </c>
      <c r="D1099">
        <v>59336.965876000002</v>
      </c>
      <c r="E1099">
        <v>82.412452605555501</v>
      </c>
      <c r="F1099">
        <v>62.081290000000003</v>
      </c>
      <c r="G1099">
        <v>95.455089999999998</v>
      </c>
      <c r="H1099">
        <v>765520.9192</v>
      </c>
      <c r="I1099">
        <v>1063.2234988888799</v>
      </c>
      <c r="J1099">
        <v>1000.1014</v>
      </c>
      <c r="K1099">
        <v>1225</v>
      </c>
      <c r="L1099">
        <v>0</v>
      </c>
      <c r="M1099">
        <v>0</v>
      </c>
      <c r="N1099">
        <v>0</v>
      </c>
      <c r="O1099">
        <v>0</v>
      </c>
      <c r="P1099">
        <v>59909.003575000002</v>
      </c>
      <c r="Q1099">
        <v>83.206949409722199</v>
      </c>
      <c r="R1099">
        <v>63.723784999999999</v>
      </c>
      <c r="S1099">
        <v>96.049790000000002</v>
      </c>
      <c r="T1099" s="77" t="s">
        <v>46</v>
      </c>
      <c r="U1099" s="76"/>
    </row>
    <row r="1100" spans="2:21">
      <c r="B1100" s="75">
        <v>49949</v>
      </c>
      <c r="C1100" t="s">
        <v>24</v>
      </c>
      <c r="D1100">
        <v>0</v>
      </c>
      <c r="E1100">
        <v>0</v>
      </c>
      <c r="F1100">
        <v>0</v>
      </c>
      <c r="G1100">
        <v>0</v>
      </c>
      <c r="H1100">
        <v>833644.11528999999</v>
      </c>
      <c r="I1100">
        <v>1120.4894022715</v>
      </c>
      <c r="J1100">
        <v>1020.45215</v>
      </c>
      <c r="K1100">
        <v>1170</v>
      </c>
      <c r="L1100">
        <v>799.34868396000002</v>
      </c>
      <c r="M1100">
        <v>1.0743933924193501</v>
      </c>
      <c r="N1100">
        <v>0</v>
      </c>
      <c r="O1100">
        <v>90.511795000000006</v>
      </c>
      <c r="P1100">
        <v>123987.12456</v>
      </c>
      <c r="Q1100">
        <v>166.64936096774099</v>
      </c>
      <c r="R1100">
        <v>129.80243999999999</v>
      </c>
      <c r="S1100">
        <v>210.17153999999999</v>
      </c>
      <c r="T1100" s="77" t="s">
        <v>46</v>
      </c>
      <c r="U1100" s="76"/>
    </row>
    <row r="1101" spans="2:21">
      <c r="B1101" s="75">
        <v>49949</v>
      </c>
      <c r="C1101" t="s">
        <v>23</v>
      </c>
      <c r="D1101">
        <v>61181.741736000004</v>
      </c>
      <c r="E1101">
        <v>82.233523838709601</v>
      </c>
      <c r="F1101">
        <v>70.251009999999994</v>
      </c>
      <c r="G1101">
        <v>95.400760000000005</v>
      </c>
      <c r="H1101">
        <v>778679.31606999994</v>
      </c>
      <c r="I1101">
        <v>1046.6119839650501</v>
      </c>
      <c r="J1101">
        <v>1000.19434</v>
      </c>
      <c r="K1101">
        <v>1211.0784000000001</v>
      </c>
      <c r="L1101">
        <v>0</v>
      </c>
      <c r="M1101">
        <v>0</v>
      </c>
      <c r="N1101">
        <v>0</v>
      </c>
      <c r="O1101">
        <v>0</v>
      </c>
      <c r="P1101">
        <v>61820.912927999998</v>
      </c>
      <c r="Q1101">
        <v>83.092624903225797</v>
      </c>
      <c r="R1101">
        <v>71.796394000000006</v>
      </c>
      <c r="S1101">
        <v>95.435479999999998</v>
      </c>
      <c r="T1101" s="77" t="s">
        <v>46</v>
      </c>
      <c r="U1101" s="76"/>
    </row>
    <row r="1102" spans="2:21">
      <c r="B1102" s="75">
        <v>49980</v>
      </c>
      <c r="C1102" t="s">
        <v>24</v>
      </c>
      <c r="D1102">
        <v>0</v>
      </c>
      <c r="E1102">
        <v>0</v>
      </c>
      <c r="F1102">
        <v>0</v>
      </c>
      <c r="G1102">
        <v>0</v>
      </c>
      <c r="H1102">
        <v>795589.50193999999</v>
      </c>
      <c r="I1102">
        <v>1104.98541936111</v>
      </c>
      <c r="J1102">
        <v>1020.04944</v>
      </c>
      <c r="K1102">
        <v>1170</v>
      </c>
      <c r="L1102">
        <v>0</v>
      </c>
      <c r="M1102">
        <v>0</v>
      </c>
      <c r="N1102">
        <v>0</v>
      </c>
      <c r="O1102">
        <v>0</v>
      </c>
      <c r="P1102">
        <v>124950.5723</v>
      </c>
      <c r="Q1102">
        <v>173.54246152777699</v>
      </c>
      <c r="R1102">
        <v>147.02862999999999</v>
      </c>
      <c r="S1102">
        <v>204.07014000000001</v>
      </c>
      <c r="T1102" s="77" t="s">
        <v>46</v>
      </c>
      <c r="U1102" s="76"/>
    </row>
    <row r="1103" spans="2:21">
      <c r="B1103" s="75">
        <v>49980</v>
      </c>
      <c r="C1103" t="s">
        <v>23</v>
      </c>
      <c r="D1103">
        <v>62522.946120000001</v>
      </c>
      <c r="E1103">
        <v>86.837425166666605</v>
      </c>
      <c r="F1103">
        <v>74.322119999999998</v>
      </c>
      <c r="G1103">
        <v>98.730590000000007</v>
      </c>
      <c r="H1103">
        <v>759379.41546000005</v>
      </c>
      <c r="I1103">
        <v>1054.6936325833301</v>
      </c>
      <c r="J1103">
        <v>1000.5757</v>
      </c>
      <c r="K1103">
        <v>1225</v>
      </c>
      <c r="L1103">
        <v>0</v>
      </c>
      <c r="M1103">
        <v>0</v>
      </c>
      <c r="N1103">
        <v>0</v>
      </c>
      <c r="O1103">
        <v>0</v>
      </c>
      <c r="P1103">
        <v>61391.864234000001</v>
      </c>
      <c r="Q1103">
        <v>85.266478102777697</v>
      </c>
      <c r="R1103">
        <v>74.434989999999999</v>
      </c>
      <c r="S1103">
        <v>97.075839999999999</v>
      </c>
      <c r="T1103" s="77" t="s">
        <v>46</v>
      </c>
      <c r="U1103" s="76"/>
    </row>
    <row r="1104" spans="2:21">
      <c r="B1104" s="75">
        <v>50010</v>
      </c>
      <c r="C1104" t="s">
        <v>24</v>
      </c>
      <c r="D1104">
        <v>0</v>
      </c>
      <c r="E1104">
        <v>0</v>
      </c>
      <c r="F1104">
        <v>0</v>
      </c>
      <c r="G1104">
        <v>0</v>
      </c>
      <c r="H1104">
        <v>821415.92451000004</v>
      </c>
      <c r="I1104">
        <v>1104.0536619758</v>
      </c>
      <c r="J1104">
        <v>1020.11194</v>
      </c>
      <c r="K1104">
        <v>1170</v>
      </c>
      <c r="L1104">
        <v>0</v>
      </c>
      <c r="M1104">
        <v>0</v>
      </c>
      <c r="N1104">
        <v>0</v>
      </c>
      <c r="O1104">
        <v>0</v>
      </c>
      <c r="P1104">
        <v>135692.06865999999</v>
      </c>
      <c r="Q1104">
        <v>182.381812715053</v>
      </c>
      <c r="R1104">
        <v>157.50546</v>
      </c>
      <c r="S1104">
        <v>207.63176999999999</v>
      </c>
      <c r="T1104" s="77" t="s">
        <v>46</v>
      </c>
      <c r="U1104" s="76"/>
    </row>
    <row r="1105" spans="2:21">
      <c r="B1105" s="75">
        <v>50010</v>
      </c>
      <c r="C1105" t="s">
        <v>23</v>
      </c>
      <c r="D1105">
        <v>63227.186446</v>
      </c>
      <c r="E1105">
        <v>84.982777481182694</v>
      </c>
      <c r="F1105">
        <v>49.574399999999997</v>
      </c>
      <c r="G1105">
        <v>104.4187</v>
      </c>
      <c r="H1105">
        <v>787887.84958000004</v>
      </c>
      <c r="I1105">
        <v>1058.9890451343999</v>
      </c>
      <c r="J1105">
        <v>1000.28174</v>
      </c>
      <c r="K1105">
        <v>1222.5327</v>
      </c>
      <c r="L1105">
        <v>0</v>
      </c>
      <c r="M1105">
        <v>0</v>
      </c>
      <c r="N1105">
        <v>0</v>
      </c>
      <c r="O1105">
        <v>0</v>
      </c>
      <c r="P1105">
        <v>67913.879614000005</v>
      </c>
      <c r="Q1105">
        <v>91.282096255376302</v>
      </c>
      <c r="R1105">
        <v>80.327240000000003</v>
      </c>
      <c r="S1105">
        <v>103.48302</v>
      </c>
      <c r="T1105" s="77" t="s">
        <v>46</v>
      </c>
      <c r="U1105" s="76"/>
    </row>
    <row r="1106" spans="2:21">
      <c r="B1106" s="75">
        <v>50041</v>
      </c>
      <c r="C1106" t="s">
        <v>24</v>
      </c>
      <c r="D1106">
        <v>0</v>
      </c>
      <c r="E1106">
        <v>0</v>
      </c>
      <c r="F1106">
        <v>0</v>
      </c>
      <c r="G1106">
        <v>0</v>
      </c>
      <c r="H1106">
        <v>822501.60950000002</v>
      </c>
      <c r="I1106">
        <v>1105.51291599462</v>
      </c>
      <c r="J1106">
        <v>1020.17554</v>
      </c>
      <c r="K1106">
        <v>1170</v>
      </c>
      <c r="L1106">
        <v>0</v>
      </c>
      <c r="M1106">
        <v>0</v>
      </c>
      <c r="N1106">
        <v>0</v>
      </c>
      <c r="O1106">
        <v>0</v>
      </c>
      <c r="P1106">
        <v>135577.53155000001</v>
      </c>
      <c r="Q1106">
        <v>182.22786498655901</v>
      </c>
      <c r="R1106">
        <v>152.03847999999999</v>
      </c>
      <c r="S1106">
        <v>205.50248999999999</v>
      </c>
      <c r="T1106" s="77" t="s">
        <v>46</v>
      </c>
      <c r="U1106" s="76"/>
    </row>
    <row r="1107" spans="2:21">
      <c r="B1107" s="75">
        <v>50041</v>
      </c>
      <c r="C1107" t="s">
        <v>23</v>
      </c>
      <c r="D1107">
        <v>64350.966815</v>
      </c>
      <c r="E1107">
        <v>86.493234966397793</v>
      </c>
      <c r="F1107">
        <v>49.923454</v>
      </c>
      <c r="G1107">
        <v>109.23778</v>
      </c>
      <c r="H1107">
        <v>795754.91313999996</v>
      </c>
      <c r="I1107">
        <v>1069.56305529569</v>
      </c>
      <c r="J1107">
        <v>1000.0022</v>
      </c>
      <c r="K1107">
        <v>1225</v>
      </c>
      <c r="L1107">
        <v>0</v>
      </c>
      <c r="M1107">
        <v>0</v>
      </c>
      <c r="N1107">
        <v>0</v>
      </c>
      <c r="O1107">
        <v>0</v>
      </c>
      <c r="P1107">
        <v>68331.666840999998</v>
      </c>
      <c r="Q1107">
        <v>91.843638227150507</v>
      </c>
      <c r="R1107">
        <v>77.395359999999997</v>
      </c>
      <c r="S1107">
        <v>106.76424</v>
      </c>
      <c r="T1107" s="77" t="s">
        <v>46</v>
      </c>
      <c r="U1107" s="76"/>
    </row>
    <row r="1108" spans="2:21">
      <c r="B1108" s="75">
        <v>50072</v>
      </c>
      <c r="C1108" t="s">
        <v>24</v>
      </c>
      <c r="D1108">
        <v>0</v>
      </c>
      <c r="E1108">
        <v>0</v>
      </c>
      <c r="F1108">
        <v>0</v>
      </c>
      <c r="G1108">
        <v>0</v>
      </c>
      <c r="H1108">
        <v>746451.16949999996</v>
      </c>
      <c r="I1108">
        <v>1110.79043080357</v>
      </c>
      <c r="J1108">
        <v>1021.00415</v>
      </c>
      <c r="K1108">
        <v>1170</v>
      </c>
      <c r="L1108">
        <v>0</v>
      </c>
      <c r="M1108">
        <v>0</v>
      </c>
      <c r="N1108">
        <v>0</v>
      </c>
      <c r="O1108">
        <v>0</v>
      </c>
      <c r="P1108">
        <v>121970.49265</v>
      </c>
      <c r="Q1108">
        <v>181.50370930059501</v>
      </c>
      <c r="R1108">
        <v>157.01009999999999</v>
      </c>
      <c r="S1108">
        <v>214.68595999999999</v>
      </c>
      <c r="T1108" s="77" t="s">
        <v>46</v>
      </c>
      <c r="U1108" s="76"/>
    </row>
    <row r="1109" spans="2:21">
      <c r="B1109" s="75">
        <v>50072</v>
      </c>
      <c r="C1109" t="s">
        <v>23</v>
      </c>
      <c r="D1109">
        <v>55295.227811999997</v>
      </c>
      <c r="E1109">
        <v>82.284565196428503</v>
      </c>
      <c r="F1109">
        <v>44.282179999999997</v>
      </c>
      <c r="G1109">
        <v>103.62900999999999</v>
      </c>
      <c r="H1109">
        <v>710753.85556000005</v>
      </c>
      <c r="I1109">
        <v>1057.66942791666</v>
      </c>
      <c r="J1109">
        <v>1000.0414</v>
      </c>
      <c r="K1109">
        <v>1225</v>
      </c>
      <c r="L1109">
        <v>0</v>
      </c>
      <c r="M1109">
        <v>0</v>
      </c>
      <c r="N1109">
        <v>0</v>
      </c>
      <c r="O1109">
        <v>0</v>
      </c>
      <c r="P1109">
        <v>60404.086845999998</v>
      </c>
      <c r="Q1109">
        <v>89.887033997023806</v>
      </c>
      <c r="R1109">
        <v>77.397149999999996</v>
      </c>
      <c r="S1109">
        <v>102.97539</v>
      </c>
      <c r="T1109" s="77" t="s">
        <v>46</v>
      </c>
      <c r="U1109" s="76"/>
    </row>
    <row r="1110" spans="2:21">
      <c r="B1110" s="75">
        <v>50100</v>
      </c>
      <c r="C1110" t="s">
        <v>24</v>
      </c>
      <c r="D1110">
        <v>0</v>
      </c>
      <c r="E1110">
        <v>0</v>
      </c>
      <c r="F1110">
        <v>0</v>
      </c>
      <c r="G1110">
        <v>0</v>
      </c>
      <c r="H1110">
        <v>828958.48601999995</v>
      </c>
      <c r="I1110">
        <v>1114.1915134677399</v>
      </c>
      <c r="J1110">
        <v>1020.11194</v>
      </c>
      <c r="K1110">
        <v>1170</v>
      </c>
      <c r="L1110">
        <v>6132.0798269999996</v>
      </c>
      <c r="M1110">
        <v>8.2420427782257999</v>
      </c>
      <c r="N1110">
        <v>0</v>
      </c>
      <c r="O1110">
        <v>199.24019999999999</v>
      </c>
      <c r="P1110">
        <v>128025.28257</v>
      </c>
      <c r="Q1110">
        <v>172.076992701612</v>
      </c>
      <c r="R1110">
        <v>133.70209</v>
      </c>
      <c r="S1110">
        <v>212.79207</v>
      </c>
      <c r="T1110" s="77" t="s">
        <v>46</v>
      </c>
      <c r="U1110" s="76"/>
    </row>
    <row r="1111" spans="2:21">
      <c r="B1111" s="75">
        <v>50100</v>
      </c>
      <c r="C1111" t="s">
        <v>23</v>
      </c>
      <c r="D1111">
        <v>61172.414858999997</v>
      </c>
      <c r="E1111">
        <v>82.220987713709604</v>
      </c>
      <c r="F1111">
        <v>52.952464999999997</v>
      </c>
      <c r="G1111">
        <v>99.278400000000005</v>
      </c>
      <c r="H1111">
        <v>785086.91752000002</v>
      </c>
      <c r="I1111">
        <v>1055.2243515053699</v>
      </c>
      <c r="J1111">
        <v>1000.1539</v>
      </c>
      <c r="K1111">
        <v>1225</v>
      </c>
      <c r="L1111">
        <v>0</v>
      </c>
      <c r="M1111">
        <v>0</v>
      </c>
      <c r="N1111">
        <v>0</v>
      </c>
      <c r="O1111">
        <v>0</v>
      </c>
      <c r="P1111">
        <v>61199.315306999997</v>
      </c>
      <c r="Q1111">
        <v>82.257144229838701</v>
      </c>
      <c r="R1111">
        <v>53.092503000000001</v>
      </c>
      <c r="S1111">
        <v>101.14847</v>
      </c>
      <c r="T1111" s="77" t="s">
        <v>46</v>
      </c>
      <c r="U1111" s="76"/>
    </row>
    <row r="1112" spans="2:21">
      <c r="B1112" s="75">
        <v>50131</v>
      </c>
      <c r="C1112" t="s">
        <v>24</v>
      </c>
      <c r="D1112">
        <v>0</v>
      </c>
      <c r="E1112">
        <v>0</v>
      </c>
      <c r="F1112">
        <v>0</v>
      </c>
      <c r="G1112">
        <v>0</v>
      </c>
      <c r="H1112">
        <v>797238.52014000004</v>
      </c>
      <c r="I1112">
        <v>1107.2757224166601</v>
      </c>
      <c r="J1112">
        <v>1020.5779</v>
      </c>
      <c r="K1112">
        <v>1170</v>
      </c>
      <c r="L1112">
        <v>49532.450857600001</v>
      </c>
      <c r="M1112">
        <v>68.795070635555504</v>
      </c>
      <c r="N1112">
        <v>0</v>
      </c>
      <c r="O1112">
        <v>316.0591</v>
      </c>
      <c r="P1112">
        <v>117973.44063</v>
      </c>
      <c r="Q1112">
        <v>163.85200087499999</v>
      </c>
      <c r="R1112">
        <v>128.41356999999999</v>
      </c>
      <c r="S1112">
        <v>205.54249999999999</v>
      </c>
      <c r="T1112" s="77" t="s">
        <v>46</v>
      </c>
      <c r="U1112" s="76"/>
    </row>
    <row r="1113" spans="2:21">
      <c r="B1113" s="75">
        <v>50131</v>
      </c>
      <c r="C1113" t="s">
        <v>23</v>
      </c>
      <c r="D1113">
        <v>51500.784884000001</v>
      </c>
      <c r="E1113">
        <v>71.528867894444403</v>
      </c>
      <c r="F1113">
        <v>49.188212999999998</v>
      </c>
      <c r="G1113">
        <v>91.661360000000002</v>
      </c>
      <c r="H1113">
        <v>755229.70129</v>
      </c>
      <c r="I1113">
        <v>1048.93014068055</v>
      </c>
      <c r="J1113">
        <v>1000.0049</v>
      </c>
      <c r="K1113">
        <v>1225</v>
      </c>
      <c r="L1113">
        <v>309.10416070000002</v>
      </c>
      <c r="M1113">
        <v>0.42931133430555501</v>
      </c>
      <c r="N1113">
        <v>0</v>
      </c>
      <c r="O1113">
        <v>52.389705999999997</v>
      </c>
      <c r="P1113">
        <v>51847.964464999997</v>
      </c>
      <c r="Q1113">
        <v>72.0110617569444</v>
      </c>
      <c r="R1113">
        <v>50.61824</v>
      </c>
      <c r="S1113">
        <v>94.003659999999996</v>
      </c>
      <c r="T1113" s="77" t="s">
        <v>46</v>
      </c>
      <c r="U1113" s="76"/>
    </row>
    <row r="1114" spans="2:21">
      <c r="B1114" s="75">
        <v>50161</v>
      </c>
      <c r="C1114" t="s">
        <v>24</v>
      </c>
      <c r="D1114">
        <v>0</v>
      </c>
      <c r="E1114">
        <v>0</v>
      </c>
      <c r="F1114">
        <v>0</v>
      </c>
      <c r="G1114">
        <v>0</v>
      </c>
      <c r="H1114">
        <v>824053.78723999998</v>
      </c>
      <c r="I1114">
        <v>1107.59917639784</v>
      </c>
      <c r="J1114">
        <v>1020.4238</v>
      </c>
      <c r="K1114">
        <v>1170</v>
      </c>
      <c r="L1114">
        <v>2598.7494329000001</v>
      </c>
      <c r="M1114">
        <v>3.4929427861559099</v>
      </c>
      <c r="N1114">
        <v>0</v>
      </c>
      <c r="O1114">
        <v>117.70149000000001</v>
      </c>
      <c r="P1114">
        <v>128301.82265</v>
      </c>
      <c r="Q1114">
        <v>172.44868635752599</v>
      </c>
      <c r="R1114">
        <v>130.86426</v>
      </c>
      <c r="S1114">
        <v>210.94698</v>
      </c>
      <c r="T1114" s="77" t="s">
        <v>46</v>
      </c>
      <c r="U1114" s="76"/>
    </row>
    <row r="1115" spans="2:21">
      <c r="B1115" s="75">
        <v>50161</v>
      </c>
      <c r="C1115" t="s">
        <v>23</v>
      </c>
      <c r="D1115">
        <v>47501.642650000002</v>
      </c>
      <c r="E1115">
        <v>63.846293884408603</v>
      </c>
      <c r="F1115">
        <v>46.858353000000001</v>
      </c>
      <c r="G1115">
        <v>80.58175</v>
      </c>
      <c r="H1115">
        <v>775637.72863999999</v>
      </c>
      <c r="I1115">
        <v>1042.5238288172</v>
      </c>
      <c r="J1115">
        <v>1000.00586</v>
      </c>
      <c r="K1115">
        <v>1207.2772</v>
      </c>
      <c r="L1115">
        <v>99.257717299999996</v>
      </c>
      <c r="M1115">
        <v>0.13341091034946201</v>
      </c>
      <c r="N1115">
        <v>0</v>
      </c>
      <c r="O1115">
        <v>26.779959999999999</v>
      </c>
      <c r="P1115">
        <v>48354.372402000001</v>
      </c>
      <c r="Q1115">
        <v>64.992436024193495</v>
      </c>
      <c r="R1115">
        <v>49.782806000000001</v>
      </c>
      <c r="S1115">
        <v>82.013350000000003</v>
      </c>
      <c r="T1115" s="77" t="s">
        <v>46</v>
      </c>
      <c r="U1115" s="76"/>
    </row>
    <row r="1116" spans="2:21">
      <c r="B1116" s="75">
        <v>50192</v>
      </c>
      <c r="C1116" t="s">
        <v>24</v>
      </c>
      <c r="D1116">
        <v>0</v>
      </c>
      <c r="E1116">
        <v>0</v>
      </c>
      <c r="F1116">
        <v>0</v>
      </c>
      <c r="G1116">
        <v>0</v>
      </c>
      <c r="H1116">
        <v>794897.58519999997</v>
      </c>
      <c r="I1116">
        <v>1104.0244238888799</v>
      </c>
      <c r="J1116">
        <v>1020.6753</v>
      </c>
      <c r="K1116">
        <v>1170</v>
      </c>
      <c r="L1116">
        <v>15424.485019</v>
      </c>
      <c r="M1116">
        <v>21.4228958597222</v>
      </c>
      <c r="N1116">
        <v>0</v>
      </c>
      <c r="O1116">
        <v>357.64992999999998</v>
      </c>
      <c r="P1116">
        <v>131382.75304000001</v>
      </c>
      <c r="Q1116">
        <v>182.476045888888</v>
      </c>
      <c r="R1116">
        <v>129.89876000000001</v>
      </c>
      <c r="S1116">
        <v>234.60410999999999</v>
      </c>
      <c r="T1116" s="77" t="s">
        <v>46</v>
      </c>
      <c r="U1116" s="76"/>
    </row>
    <row r="1117" spans="2:21">
      <c r="B1117" s="75">
        <v>50192</v>
      </c>
      <c r="C1117" t="s">
        <v>23</v>
      </c>
      <c r="D1117">
        <v>46147.825589</v>
      </c>
      <c r="E1117">
        <v>64.094202206944402</v>
      </c>
      <c r="F1117">
        <v>28.479229</v>
      </c>
      <c r="G1117">
        <v>94.558099999999996</v>
      </c>
      <c r="H1117">
        <v>750559.55871000001</v>
      </c>
      <c r="I1117">
        <v>1042.4438315416601</v>
      </c>
      <c r="J1117">
        <v>1000.0729</v>
      </c>
      <c r="K1117">
        <v>1152.7448999999999</v>
      </c>
      <c r="L1117">
        <v>0</v>
      </c>
      <c r="M1117">
        <v>0</v>
      </c>
      <c r="N1117">
        <v>0</v>
      </c>
      <c r="O1117">
        <v>0</v>
      </c>
      <c r="P1117">
        <v>53975.183331</v>
      </c>
      <c r="Q1117">
        <v>74.965532404166595</v>
      </c>
      <c r="R1117">
        <v>51.826942000000003</v>
      </c>
      <c r="S1117">
        <v>97.293149999999997</v>
      </c>
      <c r="T1117" s="77" t="s">
        <v>46</v>
      </c>
      <c r="U1117" s="76"/>
    </row>
    <row r="1118" spans="2:21">
      <c r="B1118" s="75">
        <v>50222</v>
      </c>
      <c r="C1118" t="s">
        <v>24</v>
      </c>
      <c r="D1118">
        <v>0</v>
      </c>
      <c r="E1118">
        <v>0</v>
      </c>
      <c r="F1118">
        <v>0</v>
      </c>
      <c r="G1118">
        <v>0</v>
      </c>
      <c r="H1118">
        <v>820446.72773000004</v>
      </c>
      <c r="I1118">
        <v>1102.7509781317201</v>
      </c>
      <c r="J1118">
        <v>1020.40576</v>
      </c>
      <c r="K1118">
        <v>1170</v>
      </c>
      <c r="L1118">
        <v>0</v>
      </c>
      <c r="M1118">
        <v>0</v>
      </c>
      <c r="N1118">
        <v>0</v>
      </c>
      <c r="O1118">
        <v>0</v>
      </c>
      <c r="P1118">
        <v>146637.44099999999</v>
      </c>
      <c r="Q1118">
        <v>197.09333467741899</v>
      </c>
      <c r="R1118">
        <v>152.88749999999999</v>
      </c>
      <c r="S1118">
        <v>243.00342000000001</v>
      </c>
      <c r="T1118" s="77" t="s">
        <v>46</v>
      </c>
      <c r="U1118" s="76"/>
    </row>
    <row r="1119" spans="2:21">
      <c r="B1119" s="75">
        <v>50222</v>
      </c>
      <c r="C1119" t="s">
        <v>23</v>
      </c>
      <c r="D1119">
        <v>52954.726613999999</v>
      </c>
      <c r="E1119">
        <v>71.175707814516102</v>
      </c>
      <c r="F1119">
        <v>40.648426000000001</v>
      </c>
      <c r="G1119">
        <v>96.254379999999998</v>
      </c>
      <c r="H1119">
        <v>794010.59164</v>
      </c>
      <c r="I1119">
        <v>1067.21853715053</v>
      </c>
      <c r="J1119">
        <v>1000.08966</v>
      </c>
      <c r="K1119">
        <v>1225</v>
      </c>
      <c r="L1119">
        <v>0</v>
      </c>
      <c r="M1119">
        <v>0</v>
      </c>
      <c r="N1119">
        <v>0</v>
      </c>
      <c r="O1119">
        <v>0</v>
      </c>
      <c r="P1119">
        <v>60886.672428999998</v>
      </c>
      <c r="Q1119">
        <v>81.836925307795596</v>
      </c>
      <c r="R1119">
        <v>57.324176999999999</v>
      </c>
      <c r="S1119">
        <v>99.603660000000005</v>
      </c>
      <c r="T1119" s="77" t="s">
        <v>46</v>
      </c>
      <c r="U1119" s="76"/>
    </row>
    <row r="1120" spans="2:21">
      <c r="B1120" s="75">
        <v>50253</v>
      </c>
      <c r="C1120" t="s">
        <v>24</v>
      </c>
      <c r="D1120">
        <v>0</v>
      </c>
      <c r="E1120">
        <v>0</v>
      </c>
      <c r="F1120">
        <v>0</v>
      </c>
      <c r="G1120">
        <v>0</v>
      </c>
      <c r="H1120">
        <v>821001.95779000001</v>
      </c>
      <c r="I1120">
        <v>1103.4972550940799</v>
      </c>
      <c r="J1120">
        <v>1020.93555</v>
      </c>
      <c r="K1120">
        <v>1170</v>
      </c>
      <c r="L1120">
        <v>0</v>
      </c>
      <c r="M1120">
        <v>0</v>
      </c>
      <c r="N1120">
        <v>0</v>
      </c>
      <c r="O1120">
        <v>0</v>
      </c>
      <c r="P1120">
        <v>142223.51947</v>
      </c>
      <c r="Q1120">
        <v>191.16064444892399</v>
      </c>
      <c r="R1120">
        <v>145.06461999999999</v>
      </c>
      <c r="S1120">
        <v>238.73755</v>
      </c>
      <c r="T1120" s="77" t="s">
        <v>46</v>
      </c>
      <c r="U1120" s="76"/>
    </row>
    <row r="1121" spans="2:21">
      <c r="B1121" s="75">
        <v>50253</v>
      </c>
      <c r="C1121" t="s">
        <v>23</v>
      </c>
      <c r="D1121">
        <v>56221.103159999999</v>
      </c>
      <c r="E1121">
        <v>75.565998870967704</v>
      </c>
      <c r="F1121">
        <v>37.454549999999998</v>
      </c>
      <c r="G1121">
        <v>94.499790000000004</v>
      </c>
      <c r="H1121">
        <v>795349.69074999995</v>
      </c>
      <c r="I1121">
        <v>1069.01840154569</v>
      </c>
      <c r="J1121">
        <v>1000.35767</v>
      </c>
      <c r="K1121">
        <v>1225</v>
      </c>
      <c r="L1121">
        <v>0</v>
      </c>
      <c r="M1121">
        <v>0</v>
      </c>
      <c r="N1121">
        <v>0</v>
      </c>
      <c r="O1121">
        <v>0</v>
      </c>
      <c r="P1121">
        <v>63380.888465999997</v>
      </c>
      <c r="Q1121">
        <v>85.189366217741906</v>
      </c>
      <c r="R1121">
        <v>72.242779999999996</v>
      </c>
      <c r="S1121">
        <v>99.163284000000004</v>
      </c>
      <c r="T1121" s="77" t="s">
        <v>46</v>
      </c>
      <c r="U1121" s="76"/>
    </row>
    <row r="1122" spans="2:21">
      <c r="B1122" s="75">
        <v>50284</v>
      </c>
      <c r="C1122" t="s">
        <v>24</v>
      </c>
      <c r="D1122">
        <v>0</v>
      </c>
      <c r="E1122">
        <v>0</v>
      </c>
      <c r="F1122">
        <v>0</v>
      </c>
      <c r="G1122">
        <v>0</v>
      </c>
      <c r="H1122">
        <v>799629.39688000001</v>
      </c>
      <c r="I1122">
        <v>1110.59638455555</v>
      </c>
      <c r="J1122">
        <v>1020.0005</v>
      </c>
      <c r="K1122">
        <v>1170</v>
      </c>
      <c r="L1122">
        <v>376.31874307999999</v>
      </c>
      <c r="M1122">
        <v>0.52266492094444394</v>
      </c>
      <c r="N1122">
        <v>0</v>
      </c>
      <c r="O1122">
        <v>96.379409999999993</v>
      </c>
      <c r="P1122">
        <v>128014.94706000001</v>
      </c>
      <c r="Q1122">
        <v>177.798537583333</v>
      </c>
      <c r="R1122">
        <v>132.29291000000001</v>
      </c>
      <c r="S1122">
        <v>222.56065000000001</v>
      </c>
      <c r="T1122" s="77" t="s">
        <v>46</v>
      </c>
      <c r="U1122" s="76"/>
    </row>
    <row r="1123" spans="2:21">
      <c r="B1123" s="75">
        <v>50284</v>
      </c>
      <c r="C1123" t="s">
        <v>23</v>
      </c>
      <c r="D1123">
        <v>59560.952485000002</v>
      </c>
      <c r="E1123">
        <v>82.723545118055497</v>
      </c>
      <c r="F1123">
        <v>62.602707000000002</v>
      </c>
      <c r="G1123">
        <v>94.944900000000004</v>
      </c>
      <c r="H1123">
        <v>765511.60661999998</v>
      </c>
      <c r="I1123">
        <v>1063.21056475</v>
      </c>
      <c r="J1123">
        <v>1000.07465</v>
      </c>
      <c r="K1123">
        <v>1225</v>
      </c>
      <c r="L1123">
        <v>0</v>
      </c>
      <c r="M1123">
        <v>0</v>
      </c>
      <c r="N1123">
        <v>0</v>
      </c>
      <c r="O1123">
        <v>0</v>
      </c>
      <c r="P1123">
        <v>60138.823665999997</v>
      </c>
      <c r="Q1123">
        <v>83.526143980555503</v>
      </c>
      <c r="R1123">
        <v>64.472740000000002</v>
      </c>
      <c r="S1123">
        <v>95.943860000000001</v>
      </c>
      <c r="T1123" s="77" t="s">
        <v>46</v>
      </c>
      <c r="U1123" s="76"/>
    </row>
    <row r="1124" spans="2:21">
      <c r="B1124" s="75">
        <v>50314</v>
      </c>
      <c r="C1124" t="s">
        <v>24</v>
      </c>
      <c r="D1124">
        <v>0</v>
      </c>
      <c r="E1124">
        <v>0</v>
      </c>
      <c r="F1124">
        <v>0</v>
      </c>
      <c r="G1124">
        <v>0</v>
      </c>
      <c r="H1124">
        <v>833128.73421999998</v>
      </c>
      <c r="I1124">
        <v>1119.79668577956</v>
      </c>
      <c r="J1124">
        <v>1020.1566</v>
      </c>
      <c r="K1124">
        <v>1170</v>
      </c>
      <c r="L1124">
        <v>756.55266059999997</v>
      </c>
      <c r="M1124">
        <v>1.0168718556451599</v>
      </c>
      <c r="N1124">
        <v>0</v>
      </c>
      <c r="O1124">
        <v>100.13227999999999</v>
      </c>
      <c r="P1124">
        <v>124266.2553</v>
      </c>
      <c r="Q1124">
        <v>167.02453669354799</v>
      </c>
      <c r="R1124">
        <v>132.09998999999999</v>
      </c>
      <c r="S1124">
        <v>208.71154999999999</v>
      </c>
      <c r="T1124" s="77" t="s">
        <v>46</v>
      </c>
      <c r="U1124" s="76"/>
    </row>
    <row r="1125" spans="2:21">
      <c r="B1125" s="75">
        <v>50314</v>
      </c>
      <c r="C1125" t="s">
        <v>23</v>
      </c>
      <c r="D1125">
        <v>61206.274857999997</v>
      </c>
      <c r="E1125">
        <v>82.266498465053701</v>
      </c>
      <c r="F1125">
        <v>70.425780000000003</v>
      </c>
      <c r="G1125">
        <v>95.639129999999994</v>
      </c>
      <c r="H1125">
        <v>778361.96785000002</v>
      </c>
      <c r="I1125">
        <v>1046.1854406586001</v>
      </c>
      <c r="J1125">
        <v>1000.1605</v>
      </c>
      <c r="K1125">
        <v>1198.9844000000001</v>
      </c>
      <c r="L1125">
        <v>0</v>
      </c>
      <c r="M1125">
        <v>0</v>
      </c>
      <c r="N1125">
        <v>0</v>
      </c>
      <c r="O1125">
        <v>0</v>
      </c>
      <c r="P1125">
        <v>61818.895539999998</v>
      </c>
      <c r="Q1125">
        <v>83.089913360214993</v>
      </c>
      <c r="R1125">
        <v>71.826930000000004</v>
      </c>
      <c r="S1125">
        <v>95.879419999999996</v>
      </c>
      <c r="T1125" s="77" t="s">
        <v>46</v>
      </c>
      <c r="U1125" s="76"/>
    </row>
    <row r="1126" spans="2:21">
      <c r="B1126" s="75">
        <v>50345</v>
      </c>
      <c r="C1126" t="s">
        <v>24</v>
      </c>
      <c r="D1126">
        <v>0</v>
      </c>
      <c r="E1126">
        <v>0</v>
      </c>
      <c r="F1126">
        <v>0</v>
      </c>
      <c r="G1126">
        <v>0</v>
      </c>
      <c r="H1126">
        <v>796130.69788999995</v>
      </c>
      <c r="I1126">
        <v>1105.7370804027701</v>
      </c>
      <c r="J1126">
        <v>1020.0736000000001</v>
      </c>
      <c r="K1126">
        <v>1170</v>
      </c>
      <c r="L1126">
        <v>65.406689999999998</v>
      </c>
      <c r="M1126">
        <v>9.0842624999999996E-2</v>
      </c>
      <c r="N1126">
        <v>0</v>
      </c>
      <c r="O1126">
        <v>65.406689999999998</v>
      </c>
      <c r="P1126">
        <v>125540.99726</v>
      </c>
      <c r="Q1126">
        <v>174.36249619444399</v>
      </c>
      <c r="R1126">
        <v>145.7243</v>
      </c>
      <c r="S1126">
        <v>204.72198</v>
      </c>
      <c r="T1126" s="77" t="s">
        <v>46</v>
      </c>
      <c r="U1126" s="76"/>
    </row>
    <row r="1127" spans="2:21">
      <c r="B1127" s="75">
        <v>50345</v>
      </c>
      <c r="C1127" t="s">
        <v>23</v>
      </c>
      <c r="D1127">
        <v>62826.625386</v>
      </c>
      <c r="E1127">
        <v>87.259201924999999</v>
      </c>
      <c r="F1127">
        <v>74.785179999999997</v>
      </c>
      <c r="G1127">
        <v>99.558139999999995</v>
      </c>
      <c r="H1127">
        <v>760181.71799999999</v>
      </c>
      <c r="I1127">
        <v>1055.8079416666601</v>
      </c>
      <c r="J1127">
        <v>1000.26794</v>
      </c>
      <c r="K1127">
        <v>1225</v>
      </c>
      <c r="L1127">
        <v>0</v>
      </c>
      <c r="M1127">
        <v>0</v>
      </c>
      <c r="N1127">
        <v>0</v>
      </c>
      <c r="O1127">
        <v>0</v>
      </c>
      <c r="P1127">
        <v>61610.802893</v>
      </c>
      <c r="Q1127">
        <v>85.570559573611106</v>
      </c>
      <c r="R1127">
        <v>74.785179999999997</v>
      </c>
      <c r="S1127">
        <v>98.489136000000002</v>
      </c>
      <c r="T1127" s="77" t="s">
        <v>46</v>
      </c>
      <c r="U1127" s="76"/>
    </row>
    <row r="1128" spans="2:21">
      <c r="B1128" s="75">
        <v>50375</v>
      </c>
      <c r="C1128" t="s">
        <v>24</v>
      </c>
      <c r="D1128">
        <v>0</v>
      </c>
      <c r="E1128">
        <v>0</v>
      </c>
      <c r="F1128">
        <v>0</v>
      </c>
      <c r="G1128">
        <v>0</v>
      </c>
      <c r="H1128">
        <v>821741.25386000006</v>
      </c>
      <c r="I1128">
        <v>1104.4909326075201</v>
      </c>
      <c r="J1128">
        <v>1020.1001</v>
      </c>
      <c r="K1128">
        <v>1170</v>
      </c>
      <c r="L1128">
        <v>0</v>
      </c>
      <c r="M1128">
        <v>0</v>
      </c>
      <c r="N1128">
        <v>0</v>
      </c>
      <c r="O1128">
        <v>0</v>
      </c>
      <c r="P1128">
        <v>136369.62852</v>
      </c>
      <c r="Q1128">
        <v>183.292511451612</v>
      </c>
      <c r="R1128">
        <v>156.97756999999999</v>
      </c>
      <c r="S1128">
        <v>208.6088</v>
      </c>
      <c r="T1128" s="77" t="s">
        <v>46</v>
      </c>
      <c r="U1128" s="76"/>
    </row>
    <row r="1129" spans="2:21">
      <c r="B1129" s="75">
        <v>50375</v>
      </c>
      <c r="C1129" t="s">
        <v>23</v>
      </c>
      <c r="D1129">
        <v>63267.567607999998</v>
      </c>
      <c r="E1129">
        <v>85.037053236559103</v>
      </c>
      <c r="F1129">
        <v>49.737293000000001</v>
      </c>
      <c r="G1129">
        <v>103.75279999999999</v>
      </c>
      <c r="H1129">
        <v>787175.37396999996</v>
      </c>
      <c r="I1129">
        <v>1058.0314166263399</v>
      </c>
      <c r="J1129">
        <v>1000.3312</v>
      </c>
      <c r="K1129">
        <v>1225</v>
      </c>
      <c r="L1129">
        <v>0</v>
      </c>
      <c r="M1129">
        <v>0</v>
      </c>
      <c r="N1129">
        <v>0</v>
      </c>
      <c r="O1129">
        <v>0</v>
      </c>
      <c r="P1129">
        <v>67935.046390000003</v>
      </c>
      <c r="Q1129">
        <v>91.310546223118195</v>
      </c>
      <c r="R1129">
        <v>80.06474</v>
      </c>
      <c r="S1129">
        <v>102.188774</v>
      </c>
      <c r="T1129" s="77" t="s">
        <v>46</v>
      </c>
      <c r="U1129" s="76"/>
    </row>
    <row r="1130" spans="2:21">
      <c r="B1130" s="75">
        <v>50406</v>
      </c>
      <c r="C1130" t="s">
        <v>24</v>
      </c>
      <c r="D1130">
        <v>0</v>
      </c>
      <c r="E1130">
        <v>0</v>
      </c>
      <c r="F1130">
        <v>0</v>
      </c>
      <c r="G1130">
        <v>0</v>
      </c>
      <c r="H1130">
        <v>822450.24910000002</v>
      </c>
      <c r="I1130">
        <v>1105.44388319892</v>
      </c>
      <c r="J1130">
        <v>1020.204</v>
      </c>
      <c r="K1130">
        <v>1170</v>
      </c>
      <c r="L1130">
        <v>0</v>
      </c>
      <c r="M1130">
        <v>0</v>
      </c>
      <c r="N1130">
        <v>0</v>
      </c>
      <c r="O1130">
        <v>0</v>
      </c>
      <c r="P1130">
        <v>135988.83412000001</v>
      </c>
      <c r="Q1130">
        <v>182.78069102150499</v>
      </c>
      <c r="R1130">
        <v>153.51253</v>
      </c>
      <c r="S1130">
        <v>208.08931999999999</v>
      </c>
      <c r="T1130" s="77" t="s">
        <v>46</v>
      </c>
      <c r="U1130" s="76"/>
    </row>
    <row r="1131" spans="2:21">
      <c r="B1131" s="75">
        <v>50406</v>
      </c>
      <c r="C1131" t="s">
        <v>23</v>
      </c>
      <c r="D1131">
        <v>64693.394232999999</v>
      </c>
      <c r="E1131">
        <v>86.9534868723118</v>
      </c>
      <c r="F1131">
        <v>49.981940000000002</v>
      </c>
      <c r="G1131">
        <v>109.25436999999999</v>
      </c>
      <c r="H1131">
        <v>795360.20878999995</v>
      </c>
      <c r="I1131">
        <v>1069.0325386962299</v>
      </c>
      <c r="J1131">
        <v>1000.37964</v>
      </c>
      <c r="K1131">
        <v>1225</v>
      </c>
      <c r="L1131">
        <v>0</v>
      </c>
      <c r="M1131">
        <v>0</v>
      </c>
      <c r="N1131">
        <v>0</v>
      </c>
      <c r="O1131">
        <v>0</v>
      </c>
      <c r="P1131">
        <v>68400.224042000002</v>
      </c>
      <c r="Q1131">
        <v>91.935785002688107</v>
      </c>
      <c r="R1131">
        <v>78.037620000000004</v>
      </c>
      <c r="S1131">
        <v>106.289</v>
      </c>
      <c r="T1131" s="77" t="s">
        <v>46</v>
      </c>
      <c r="U1131" s="76"/>
    </row>
    <row r="1132" spans="2:21">
      <c r="B1132" s="75">
        <v>50437</v>
      </c>
      <c r="C1132" t="s">
        <v>24</v>
      </c>
      <c r="D1132">
        <v>0</v>
      </c>
      <c r="E1132">
        <v>0</v>
      </c>
      <c r="F1132">
        <v>0</v>
      </c>
      <c r="G1132">
        <v>0</v>
      </c>
      <c r="H1132">
        <v>746554.22493000003</v>
      </c>
      <c r="I1132">
        <v>1110.9437870982099</v>
      </c>
      <c r="J1132">
        <v>1020.2742</v>
      </c>
      <c r="K1132">
        <v>1170</v>
      </c>
      <c r="L1132">
        <v>0</v>
      </c>
      <c r="M1132">
        <v>0</v>
      </c>
      <c r="N1132">
        <v>0</v>
      </c>
      <c r="O1132">
        <v>0</v>
      </c>
      <c r="P1132">
        <v>122366.32221</v>
      </c>
      <c r="Q1132">
        <v>182.092741383928</v>
      </c>
      <c r="R1132">
        <v>156.70823999999999</v>
      </c>
      <c r="S1132">
        <v>214.6027</v>
      </c>
      <c r="T1132" s="77" t="s">
        <v>46</v>
      </c>
      <c r="U1132" s="76"/>
    </row>
    <row r="1133" spans="2:21">
      <c r="B1133" s="75">
        <v>50437</v>
      </c>
      <c r="C1133" t="s">
        <v>23</v>
      </c>
      <c r="D1133">
        <v>55219.775027000003</v>
      </c>
      <c r="E1133">
        <v>82.172284266369005</v>
      </c>
      <c r="F1133">
        <v>45.291663999999997</v>
      </c>
      <c r="G1133">
        <v>103.25620000000001</v>
      </c>
      <c r="H1133">
        <v>710622.57478000002</v>
      </c>
      <c r="I1133">
        <v>1057.47406961309</v>
      </c>
      <c r="J1133">
        <v>1000.0925</v>
      </c>
      <c r="K1133">
        <v>1225</v>
      </c>
      <c r="L1133">
        <v>0</v>
      </c>
      <c r="M1133">
        <v>0</v>
      </c>
      <c r="N1133">
        <v>0</v>
      </c>
      <c r="O1133">
        <v>0</v>
      </c>
      <c r="P1133">
        <v>60342.069665000003</v>
      </c>
      <c r="Q1133">
        <v>89.794746525297597</v>
      </c>
      <c r="R1133">
        <v>77.131150000000005</v>
      </c>
      <c r="S1133">
        <v>102.34538999999999</v>
      </c>
      <c r="T1133" s="77" t="s">
        <v>46</v>
      </c>
      <c r="U1133" s="76"/>
    </row>
    <row r="1134" spans="2:21">
      <c r="B1134" s="75">
        <v>50465</v>
      </c>
      <c r="C1134" t="s">
        <v>24</v>
      </c>
      <c r="D1134">
        <v>0</v>
      </c>
      <c r="E1134">
        <v>0</v>
      </c>
      <c r="F1134">
        <v>0</v>
      </c>
      <c r="G1134">
        <v>0</v>
      </c>
      <c r="H1134">
        <v>828942.74612999998</v>
      </c>
      <c r="I1134">
        <v>1114.1703577016101</v>
      </c>
      <c r="J1134">
        <v>1020.2157999999999</v>
      </c>
      <c r="K1134">
        <v>1170</v>
      </c>
      <c r="L1134">
        <v>7779.8335829999996</v>
      </c>
      <c r="M1134">
        <v>10.456765568548301</v>
      </c>
      <c r="N1134">
        <v>0</v>
      </c>
      <c r="O1134">
        <v>201.56259</v>
      </c>
      <c r="P1134">
        <v>128561.72063</v>
      </c>
      <c r="Q1134">
        <v>172.798011599462</v>
      </c>
      <c r="R1134">
        <v>135.58649</v>
      </c>
      <c r="S1134">
        <v>213.03470999999999</v>
      </c>
      <c r="T1134" s="77" t="s">
        <v>46</v>
      </c>
      <c r="U1134" s="76"/>
    </row>
    <row r="1135" spans="2:21">
      <c r="B1135" s="75">
        <v>50465</v>
      </c>
      <c r="C1135" t="s">
        <v>23</v>
      </c>
      <c r="D1135">
        <v>62245.200107999997</v>
      </c>
      <c r="E1135">
        <v>83.662903370967697</v>
      </c>
      <c r="F1135">
        <v>53.025962999999997</v>
      </c>
      <c r="G1135">
        <v>100.47023</v>
      </c>
      <c r="H1135">
        <v>785403.86861999996</v>
      </c>
      <c r="I1135">
        <v>1055.6503610483801</v>
      </c>
      <c r="J1135">
        <v>1000.1707</v>
      </c>
      <c r="K1135">
        <v>1225</v>
      </c>
      <c r="L1135">
        <v>0.74940110000000004</v>
      </c>
      <c r="M1135">
        <v>1.00725954301075E-3</v>
      </c>
      <c r="N1135">
        <v>0</v>
      </c>
      <c r="O1135">
        <v>0.74940110000000004</v>
      </c>
      <c r="P1135">
        <v>62289.725423000004</v>
      </c>
      <c r="Q1135">
        <v>83.722749224462305</v>
      </c>
      <c r="R1135">
        <v>54.642803000000001</v>
      </c>
      <c r="S1135">
        <v>101.5346</v>
      </c>
      <c r="T1135" s="77" t="s">
        <v>46</v>
      </c>
      <c r="U1135" s="76"/>
    </row>
    <row r="1136" spans="2:21">
      <c r="B1136" s="75">
        <v>50496</v>
      </c>
      <c r="C1136" t="s">
        <v>24</v>
      </c>
      <c r="D1136">
        <v>0</v>
      </c>
      <c r="E1136">
        <v>0</v>
      </c>
      <c r="F1136">
        <v>0</v>
      </c>
      <c r="G1136">
        <v>0</v>
      </c>
      <c r="H1136">
        <v>797402.74950999999</v>
      </c>
      <c r="I1136">
        <v>1107.50381876388</v>
      </c>
      <c r="J1136">
        <v>1020.0538299999999</v>
      </c>
      <c r="K1136">
        <v>1170</v>
      </c>
      <c r="L1136">
        <v>42505.825561199999</v>
      </c>
      <c r="M1136">
        <v>59.035868835000002</v>
      </c>
      <c r="N1136">
        <v>0</v>
      </c>
      <c r="O1136">
        <v>330.39737000000002</v>
      </c>
      <c r="P1136">
        <v>119019.90459000001</v>
      </c>
      <c r="Q1136">
        <v>165.30542304166599</v>
      </c>
      <c r="R1136">
        <v>130.10127</v>
      </c>
      <c r="S1136">
        <v>207.88651999999999</v>
      </c>
      <c r="T1136" s="77" t="s">
        <v>46</v>
      </c>
      <c r="U1136" s="76"/>
    </row>
    <row r="1137" spans="2:21">
      <c r="B1137" s="75">
        <v>50496</v>
      </c>
      <c r="C1137" t="s">
        <v>23</v>
      </c>
      <c r="D1137">
        <v>55059.166018000004</v>
      </c>
      <c r="E1137">
        <v>76.471063913888798</v>
      </c>
      <c r="F1137">
        <v>50.178314</v>
      </c>
      <c r="G1137">
        <v>95.490425000000002</v>
      </c>
      <c r="H1137">
        <v>755221.83797999995</v>
      </c>
      <c r="I1137">
        <v>1048.9192194166601</v>
      </c>
      <c r="J1137">
        <v>1000.02124</v>
      </c>
      <c r="K1137">
        <v>1225</v>
      </c>
      <c r="L1137">
        <v>0</v>
      </c>
      <c r="M1137">
        <v>0</v>
      </c>
      <c r="N1137">
        <v>0</v>
      </c>
      <c r="O1137">
        <v>0</v>
      </c>
      <c r="P1137">
        <v>55382.701975000004</v>
      </c>
      <c r="Q1137">
        <v>76.9204194097222</v>
      </c>
      <c r="R1137">
        <v>51.41957</v>
      </c>
      <c r="S1137">
        <v>97.558260000000004</v>
      </c>
      <c r="T1137" s="77" t="s">
        <v>46</v>
      </c>
      <c r="U1137" s="76"/>
    </row>
    <row r="1138" spans="2:21">
      <c r="B1138" s="75">
        <v>50526</v>
      </c>
      <c r="C1138" t="s">
        <v>24</v>
      </c>
      <c r="D1138">
        <v>0</v>
      </c>
      <c r="E1138">
        <v>0</v>
      </c>
      <c r="F1138">
        <v>0</v>
      </c>
      <c r="G1138">
        <v>0</v>
      </c>
      <c r="H1138">
        <v>824382.63950000005</v>
      </c>
      <c r="I1138">
        <v>1108.0411821236501</v>
      </c>
      <c r="J1138">
        <v>1020.04956</v>
      </c>
      <c r="K1138">
        <v>1170</v>
      </c>
      <c r="L1138">
        <v>1194.0589983</v>
      </c>
      <c r="M1138">
        <v>1.6049180084677399</v>
      </c>
      <c r="N1138">
        <v>0</v>
      </c>
      <c r="O1138">
        <v>161.86593999999999</v>
      </c>
      <c r="P1138">
        <v>129414.71442</v>
      </c>
      <c r="Q1138">
        <v>173.94450862903199</v>
      </c>
      <c r="R1138">
        <v>132.22836000000001</v>
      </c>
      <c r="S1138">
        <v>214.34894</v>
      </c>
      <c r="T1138" s="77" t="s">
        <v>46</v>
      </c>
      <c r="U1138" s="76"/>
    </row>
    <row r="1139" spans="2:21">
      <c r="B1139" s="75">
        <v>50526</v>
      </c>
      <c r="C1139" t="s">
        <v>23</v>
      </c>
      <c r="D1139">
        <v>47706.466622</v>
      </c>
      <c r="E1139">
        <v>64.121594922043002</v>
      </c>
      <c r="F1139">
        <v>46.292529999999999</v>
      </c>
      <c r="G1139">
        <v>84.26294</v>
      </c>
      <c r="H1139">
        <v>776265.88399</v>
      </c>
      <c r="I1139">
        <v>1043.36812364247</v>
      </c>
      <c r="J1139">
        <v>1000.0762</v>
      </c>
      <c r="K1139">
        <v>1225</v>
      </c>
      <c r="L1139">
        <v>106.30634360000001</v>
      </c>
      <c r="M1139">
        <v>0.142884870430107</v>
      </c>
      <c r="N1139">
        <v>0</v>
      </c>
      <c r="O1139">
        <v>43.787903</v>
      </c>
      <c r="P1139">
        <v>48613.169383</v>
      </c>
      <c r="Q1139">
        <v>65.340281428763404</v>
      </c>
      <c r="R1139">
        <v>49.927596999999999</v>
      </c>
      <c r="S1139">
        <v>84.447519999999997</v>
      </c>
      <c r="T1139" s="77" t="s">
        <v>46</v>
      </c>
      <c r="U1139" s="76"/>
    </row>
    <row r="1140" spans="2:21">
      <c r="B1140" s="75">
        <v>50557</v>
      </c>
      <c r="C1140" t="s">
        <v>24</v>
      </c>
      <c r="D1140">
        <v>0</v>
      </c>
      <c r="E1140">
        <v>0</v>
      </c>
      <c r="F1140">
        <v>0</v>
      </c>
      <c r="G1140">
        <v>0</v>
      </c>
      <c r="H1140">
        <v>795705.16584999999</v>
      </c>
      <c r="I1140">
        <v>1105.14606368055</v>
      </c>
      <c r="J1140">
        <v>1020.271</v>
      </c>
      <c r="K1140">
        <v>1170</v>
      </c>
      <c r="L1140">
        <v>15088.7684015</v>
      </c>
      <c r="M1140">
        <v>20.9566227798611</v>
      </c>
      <c r="N1140">
        <v>0</v>
      </c>
      <c r="O1140">
        <v>343.92653999999999</v>
      </c>
      <c r="P1140">
        <v>132275.70556999999</v>
      </c>
      <c r="Q1140">
        <v>183.716257736111</v>
      </c>
      <c r="R1140">
        <v>130.67357999999999</v>
      </c>
      <c r="S1140">
        <v>233.99789999999999</v>
      </c>
      <c r="T1140" s="77" t="s">
        <v>46</v>
      </c>
      <c r="U1140" s="76"/>
    </row>
    <row r="1141" spans="2:21">
      <c r="B1141" s="75">
        <v>50557</v>
      </c>
      <c r="C1141" t="s">
        <v>23</v>
      </c>
      <c r="D1141">
        <v>46434.003941000003</v>
      </c>
      <c r="E1141">
        <v>64.4916721402777</v>
      </c>
      <c r="F1141">
        <v>27.857382000000001</v>
      </c>
      <c r="G1141">
        <v>93.524185000000003</v>
      </c>
      <c r="H1141">
        <v>750268.29784000001</v>
      </c>
      <c r="I1141">
        <v>1042.03930255555</v>
      </c>
      <c r="J1141">
        <v>1000.18414</v>
      </c>
      <c r="K1141">
        <v>1162.7532000000001</v>
      </c>
      <c r="L1141">
        <v>0</v>
      </c>
      <c r="M1141">
        <v>0</v>
      </c>
      <c r="N1141">
        <v>0</v>
      </c>
      <c r="O1141">
        <v>0</v>
      </c>
      <c r="P1141">
        <v>54253.331550000003</v>
      </c>
      <c r="Q1141">
        <v>75.351849375</v>
      </c>
      <c r="R1141">
        <v>51.814746999999997</v>
      </c>
      <c r="S1141">
        <v>97.113659999999996</v>
      </c>
      <c r="T1141" s="77" t="s">
        <v>46</v>
      </c>
      <c r="U1141" s="76"/>
    </row>
    <row r="1142" spans="2:21">
      <c r="B1142" s="75">
        <v>50587</v>
      </c>
      <c r="C1142" t="s">
        <v>24</v>
      </c>
      <c r="D1142">
        <v>0</v>
      </c>
      <c r="E1142">
        <v>0</v>
      </c>
      <c r="F1142">
        <v>0</v>
      </c>
      <c r="G1142">
        <v>0</v>
      </c>
      <c r="H1142">
        <v>820996.23984000005</v>
      </c>
      <c r="I1142">
        <v>1103.4895696774099</v>
      </c>
      <c r="J1142">
        <v>1020.9995</v>
      </c>
      <c r="K1142">
        <v>1170</v>
      </c>
      <c r="L1142">
        <v>3.3067856</v>
      </c>
      <c r="M1142">
        <v>4.4446043010752598E-3</v>
      </c>
      <c r="N1142">
        <v>0</v>
      </c>
      <c r="O1142">
        <v>3.3067856</v>
      </c>
      <c r="P1142">
        <v>147198.57853999999</v>
      </c>
      <c r="Q1142">
        <v>197.84755180107501</v>
      </c>
      <c r="R1142">
        <v>154.36957000000001</v>
      </c>
      <c r="S1142">
        <v>248.61769000000001</v>
      </c>
      <c r="T1142" s="77" t="s">
        <v>46</v>
      </c>
      <c r="U1142" s="76"/>
    </row>
    <row r="1143" spans="2:21">
      <c r="B1143" s="75">
        <v>50587</v>
      </c>
      <c r="C1143" t="s">
        <v>23</v>
      </c>
      <c r="D1143">
        <v>53203.474267999998</v>
      </c>
      <c r="E1143">
        <v>71.510046059139697</v>
      </c>
      <c r="F1143">
        <v>40.780406999999997</v>
      </c>
      <c r="G1143">
        <v>96.801029999999997</v>
      </c>
      <c r="H1143">
        <v>794419.53238999995</v>
      </c>
      <c r="I1143">
        <v>1067.76818869623</v>
      </c>
      <c r="J1143">
        <v>1000.4914</v>
      </c>
      <c r="K1143">
        <v>1225</v>
      </c>
      <c r="L1143">
        <v>0</v>
      </c>
      <c r="M1143">
        <v>0</v>
      </c>
      <c r="N1143">
        <v>0</v>
      </c>
      <c r="O1143">
        <v>0</v>
      </c>
      <c r="P1143">
        <v>60842.727565000001</v>
      </c>
      <c r="Q1143">
        <v>81.777859630376298</v>
      </c>
      <c r="R1143">
        <v>56.18994</v>
      </c>
      <c r="S1143">
        <v>100.22283</v>
      </c>
      <c r="T1143" s="77" t="s">
        <v>46</v>
      </c>
      <c r="U1143" s="76"/>
    </row>
    <row r="1144" spans="2:21">
      <c r="B1144" s="75">
        <v>50618</v>
      </c>
      <c r="C1144" t="s">
        <v>24</v>
      </c>
      <c r="D1144">
        <v>0</v>
      </c>
      <c r="E1144">
        <v>0</v>
      </c>
      <c r="F1144">
        <v>0</v>
      </c>
      <c r="G1144">
        <v>0</v>
      </c>
      <c r="H1144">
        <v>821895.20397000003</v>
      </c>
      <c r="I1144">
        <v>1104.6978547983799</v>
      </c>
      <c r="J1144">
        <v>1020.08484</v>
      </c>
      <c r="K1144">
        <v>1170</v>
      </c>
      <c r="L1144">
        <v>0</v>
      </c>
      <c r="M1144">
        <v>0</v>
      </c>
      <c r="N1144">
        <v>0</v>
      </c>
      <c r="O1144">
        <v>0</v>
      </c>
      <c r="P1144">
        <v>142896.45790000001</v>
      </c>
      <c r="Q1144">
        <v>192.06513158602101</v>
      </c>
      <c r="R1144">
        <v>145.17529999999999</v>
      </c>
      <c r="S1144">
        <v>238.64633000000001</v>
      </c>
      <c r="T1144" s="77" t="s">
        <v>46</v>
      </c>
      <c r="U1144" s="76"/>
    </row>
    <row r="1145" spans="2:21">
      <c r="B1145" s="75">
        <v>50618</v>
      </c>
      <c r="C1145" t="s">
        <v>23</v>
      </c>
      <c r="D1145">
        <v>56036.421041000001</v>
      </c>
      <c r="E1145">
        <v>75.317770216397804</v>
      </c>
      <c r="F1145">
        <v>37.779167000000001</v>
      </c>
      <c r="G1145">
        <v>95.189610000000002</v>
      </c>
      <c r="H1145">
        <v>795208.13792999997</v>
      </c>
      <c r="I1145">
        <v>1068.8281423790299</v>
      </c>
      <c r="J1145">
        <v>1000.20715</v>
      </c>
      <c r="K1145">
        <v>1225</v>
      </c>
      <c r="L1145">
        <v>0</v>
      </c>
      <c r="M1145">
        <v>0</v>
      </c>
      <c r="N1145">
        <v>0</v>
      </c>
      <c r="O1145">
        <v>0</v>
      </c>
      <c r="P1145">
        <v>63495.783326999997</v>
      </c>
      <c r="Q1145">
        <v>85.343794794354807</v>
      </c>
      <c r="R1145">
        <v>72.029740000000004</v>
      </c>
      <c r="S1145">
        <v>100.285286</v>
      </c>
      <c r="T1145" s="77" t="s">
        <v>46</v>
      </c>
      <c r="U1145" s="76"/>
    </row>
    <row r="1146" spans="2:21">
      <c r="B1146" s="75">
        <v>50649</v>
      </c>
      <c r="C1146" t="s">
        <v>24</v>
      </c>
      <c r="D1146">
        <v>0</v>
      </c>
      <c r="E1146">
        <v>0</v>
      </c>
      <c r="F1146">
        <v>0</v>
      </c>
      <c r="G1146">
        <v>0</v>
      </c>
      <c r="H1146">
        <v>800219.00009999995</v>
      </c>
      <c r="I1146">
        <v>1111.41527791666</v>
      </c>
      <c r="J1146">
        <v>1020.0874</v>
      </c>
      <c r="K1146">
        <v>1170</v>
      </c>
      <c r="L1146">
        <v>462.68151769999997</v>
      </c>
      <c r="M1146">
        <v>0.64261321902777702</v>
      </c>
      <c r="N1146">
        <v>0</v>
      </c>
      <c r="O1146">
        <v>101.80280999999999</v>
      </c>
      <c r="P1146">
        <v>128185.23080999999</v>
      </c>
      <c r="Q1146">
        <v>178.035042791666</v>
      </c>
      <c r="R1146">
        <v>132.46532999999999</v>
      </c>
      <c r="S1146">
        <v>222.4932</v>
      </c>
      <c r="T1146" s="77" t="s">
        <v>46</v>
      </c>
      <c r="U1146" s="76"/>
    </row>
    <row r="1147" spans="2:21">
      <c r="B1147" s="75">
        <v>50649</v>
      </c>
      <c r="C1147" t="s">
        <v>23</v>
      </c>
      <c r="D1147">
        <v>59882.781208</v>
      </c>
      <c r="E1147">
        <v>83.170529455555496</v>
      </c>
      <c r="F1147">
        <v>68.878339999999994</v>
      </c>
      <c r="G1147">
        <v>93.939099999999996</v>
      </c>
      <c r="H1147">
        <v>765209.33132999996</v>
      </c>
      <c r="I1147">
        <v>1062.7907379583301</v>
      </c>
      <c r="J1147">
        <v>1000.2083</v>
      </c>
      <c r="K1147">
        <v>1225</v>
      </c>
      <c r="L1147">
        <v>0</v>
      </c>
      <c r="M1147">
        <v>0</v>
      </c>
      <c r="N1147">
        <v>0</v>
      </c>
      <c r="O1147">
        <v>0</v>
      </c>
      <c r="P1147">
        <v>60448.677687000003</v>
      </c>
      <c r="Q1147">
        <v>83.956496787500001</v>
      </c>
      <c r="R1147">
        <v>70.386420000000001</v>
      </c>
      <c r="S1147">
        <v>95.564660000000003</v>
      </c>
      <c r="T1147" s="77" t="s">
        <v>46</v>
      </c>
      <c r="U1147" s="76"/>
    </row>
    <row r="1148" spans="2:21">
      <c r="B1148" s="75">
        <v>50679</v>
      </c>
      <c r="C1148" t="s">
        <v>24</v>
      </c>
      <c r="D1148">
        <v>0</v>
      </c>
      <c r="E1148">
        <v>0</v>
      </c>
      <c r="F1148">
        <v>0</v>
      </c>
      <c r="G1148">
        <v>0</v>
      </c>
      <c r="H1148">
        <v>832760.53648999997</v>
      </c>
      <c r="I1148">
        <v>1119.3017963575201</v>
      </c>
      <c r="J1148">
        <v>1020.09265</v>
      </c>
      <c r="K1148">
        <v>1170</v>
      </c>
      <c r="L1148">
        <v>920.68324440000004</v>
      </c>
      <c r="M1148">
        <v>1.23747747903225</v>
      </c>
      <c r="N1148">
        <v>0</v>
      </c>
      <c r="O1148">
        <v>99.526566000000003</v>
      </c>
      <c r="P1148">
        <v>124581.23626999999</v>
      </c>
      <c r="Q1148">
        <v>167.447898212365</v>
      </c>
      <c r="R1148">
        <v>132.37325999999999</v>
      </c>
      <c r="S1148">
        <v>209.01831000000001</v>
      </c>
      <c r="T1148" s="77" t="s">
        <v>46</v>
      </c>
      <c r="U1148" s="76"/>
    </row>
    <row r="1149" spans="2:21">
      <c r="B1149" s="75">
        <v>50679</v>
      </c>
      <c r="C1149" t="s">
        <v>23</v>
      </c>
      <c r="D1149">
        <v>61293.868391000004</v>
      </c>
      <c r="E1149">
        <v>82.384231708333303</v>
      </c>
      <c r="F1149">
        <v>71.015469999999993</v>
      </c>
      <c r="G1149">
        <v>95.142690000000002</v>
      </c>
      <c r="H1149">
        <v>778210.87031999999</v>
      </c>
      <c r="I1149">
        <v>1045.9823525806401</v>
      </c>
      <c r="J1149">
        <v>1000.3578</v>
      </c>
      <c r="K1149">
        <v>1197.6024</v>
      </c>
      <c r="L1149">
        <v>0</v>
      </c>
      <c r="M1149">
        <v>0</v>
      </c>
      <c r="N1149">
        <v>0</v>
      </c>
      <c r="O1149">
        <v>0</v>
      </c>
      <c r="P1149">
        <v>61895.132702000003</v>
      </c>
      <c r="Q1149">
        <v>83.192382663978407</v>
      </c>
      <c r="R1149">
        <v>72.592060000000004</v>
      </c>
      <c r="S1149">
        <v>95.469825999999998</v>
      </c>
      <c r="T1149" s="77" t="s">
        <v>46</v>
      </c>
      <c r="U1149" s="76"/>
    </row>
    <row r="1150" spans="2:21">
      <c r="B1150" s="75">
        <v>50710</v>
      </c>
      <c r="C1150" t="s">
        <v>24</v>
      </c>
      <c r="D1150">
        <v>0</v>
      </c>
      <c r="E1150">
        <v>0</v>
      </c>
      <c r="F1150">
        <v>0</v>
      </c>
      <c r="G1150">
        <v>0</v>
      </c>
      <c r="H1150">
        <v>796119.10964000004</v>
      </c>
      <c r="I1150">
        <v>1105.7209856111101</v>
      </c>
      <c r="J1150">
        <v>1020.30994</v>
      </c>
      <c r="K1150">
        <v>1170</v>
      </c>
      <c r="L1150">
        <v>0</v>
      </c>
      <c r="M1150">
        <v>0</v>
      </c>
      <c r="N1150">
        <v>0</v>
      </c>
      <c r="O1150">
        <v>0</v>
      </c>
      <c r="P1150">
        <v>126845.26505</v>
      </c>
      <c r="Q1150">
        <v>176.17397923611099</v>
      </c>
      <c r="R1150">
        <v>149.2861</v>
      </c>
      <c r="S1150">
        <v>205.56961000000001</v>
      </c>
      <c r="T1150" s="77" t="s">
        <v>46</v>
      </c>
      <c r="U1150" s="76"/>
    </row>
    <row r="1151" spans="2:21">
      <c r="B1151" s="75">
        <v>50710</v>
      </c>
      <c r="C1151" t="s">
        <v>23</v>
      </c>
      <c r="D1151">
        <v>63264.364446</v>
      </c>
      <c r="E1151">
        <v>87.867172841666601</v>
      </c>
      <c r="F1151">
        <v>75.258679999999998</v>
      </c>
      <c r="G1151">
        <v>100.85652</v>
      </c>
      <c r="H1151">
        <v>760373.53561999998</v>
      </c>
      <c r="I1151">
        <v>1056.07435502777</v>
      </c>
      <c r="J1151">
        <v>1000.12695</v>
      </c>
      <c r="K1151">
        <v>1225</v>
      </c>
      <c r="L1151">
        <v>0</v>
      </c>
      <c r="M1151">
        <v>0</v>
      </c>
      <c r="N1151">
        <v>0</v>
      </c>
      <c r="O1151">
        <v>0</v>
      </c>
      <c r="P1151">
        <v>61986.893625999997</v>
      </c>
      <c r="Q1151">
        <v>86.0929078138888</v>
      </c>
      <c r="R1151">
        <v>75.258679999999998</v>
      </c>
      <c r="S1151">
        <v>99.362526000000003</v>
      </c>
      <c r="T1151" s="77" t="s">
        <v>46</v>
      </c>
      <c r="U1151" s="76"/>
    </row>
    <row r="1152" spans="2:21">
      <c r="B1152" s="75">
        <v>50740</v>
      </c>
      <c r="C1152" t="s">
        <v>24</v>
      </c>
      <c r="D1152">
        <v>0</v>
      </c>
      <c r="E1152">
        <v>0</v>
      </c>
      <c r="F1152">
        <v>0</v>
      </c>
      <c r="G1152">
        <v>0</v>
      </c>
      <c r="H1152">
        <v>821014.67397999996</v>
      </c>
      <c r="I1152">
        <v>1103.5143467473099</v>
      </c>
      <c r="J1152">
        <v>1020.2383</v>
      </c>
      <c r="K1152">
        <v>1170</v>
      </c>
      <c r="L1152">
        <v>236.68532529999999</v>
      </c>
      <c r="M1152">
        <v>0.31812543723118197</v>
      </c>
      <c r="N1152">
        <v>0</v>
      </c>
      <c r="O1152">
        <v>30.529312000000001</v>
      </c>
      <c r="P1152">
        <v>136497.15322000001</v>
      </c>
      <c r="Q1152">
        <v>183.463915618279</v>
      </c>
      <c r="R1152">
        <v>151.50145000000001</v>
      </c>
      <c r="S1152">
        <v>209.68097</v>
      </c>
      <c r="T1152" s="77" t="s">
        <v>46</v>
      </c>
      <c r="U1152" s="76"/>
    </row>
    <row r="1153" spans="2:21">
      <c r="B1153" s="75">
        <v>50740</v>
      </c>
      <c r="C1153" t="s">
        <v>23</v>
      </c>
      <c r="D1153">
        <v>63199.488324999998</v>
      </c>
      <c r="E1153">
        <v>84.945548823924696</v>
      </c>
      <c r="F1153">
        <v>49.350333999999997</v>
      </c>
      <c r="G1153">
        <v>104.02549999999999</v>
      </c>
      <c r="H1153">
        <v>788055.06946000003</v>
      </c>
      <c r="I1153">
        <v>1059.21380303763</v>
      </c>
      <c r="J1153">
        <v>1000.13293</v>
      </c>
      <c r="K1153">
        <v>1225</v>
      </c>
      <c r="L1153">
        <v>0</v>
      </c>
      <c r="M1153">
        <v>0</v>
      </c>
      <c r="N1153">
        <v>0</v>
      </c>
      <c r="O1153">
        <v>0</v>
      </c>
      <c r="P1153">
        <v>67813.517965000006</v>
      </c>
      <c r="Q1153">
        <v>91.1472015658602</v>
      </c>
      <c r="R1153">
        <v>80.909909999999996</v>
      </c>
      <c r="S1153">
        <v>102.18812</v>
      </c>
      <c r="T1153" s="77" t="s">
        <v>46</v>
      </c>
      <c r="U1153" s="7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Summary</vt:lpstr>
      <vt:lpstr>--- Workpapers --&gt;</vt:lpstr>
      <vt:lpstr>Inter-Hour Costs</vt:lpstr>
      <vt:lpstr>Reserve Shortage</vt:lpstr>
      <vt:lpstr>Reserve Requirements</vt:lpstr>
      <vt:lpstr>'Inter-Hour Costs'!Print_Area</vt:lpstr>
      <vt:lpstr>'Reserve Shortage'!Print_Area</vt:lpstr>
      <vt:lpstr>Summary!Print_Area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laurieharris</cp:lastModifiedBy>
  <cp:lastPrinted>2014-10-27T23:28:31Z</cp:lastPrinted>
  <dcterms:created xsi:type="dcterms:W3CDTF">2012-05-17T19:17:00Z</dcterms:created>
  <dcterms:modified xsi:type="dcterms:W3CDTF">2014-11-04T19:34:14Z</dcterms:modified>
</cp:coreProperties>
</file>