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55" windowWidth="19440" windowHeight="7815"/>
  </bookViews>
  <sheets>
    <sheet name="Wheeling_2014" sheetId="1" r:id="rId1"/>
  </sheets>
  <calcPr calcId="152511"/>
</workbook>
</file>

<file path=xl/calcChain.xml><?xml version="1.0" encoding="utf-8"?>
<calcChain xmlns="http://schemas.openxmlformats.org/spreadsheetml/2006/main">
  <c r="G48" i="1" l="1"/>
  <c r="F48" i="1"/>
  <c r="F44" i="1"/>
  <c r="F46" i="1" s="1"/>
  <c r="G44" i="1"/>
  <c r="G46" i="1" s="1"/>
  <c r="H34" i="1" l="1"/>
  <c r="H32" i="1"/>
  <c r="H30" i="1"/>
  <c r="H28" i="1"/>
  <c r="H26" i="1" l="1"/>
  <c r="H24" i="1"/>
  <c r="J42" i="1" l="1"/>
  <c r="J48" i="1" s="1"/>
  <c r="K42" i="1"/>
  <c r="K48" i="1" s="1"/>
  <c r="K40" i="1"/>
  <c r="J40" i="1"/>
  <c r="J44" i="1" l="1"/>
  <c r="J46" i="1" s="1"/>
  <c r="H42" i="1"/>
  <c r="H40" i="1"/>
  <c r="L42" i="1"/>
  <c r="L40" i="1"/>
  <c r="L44" i="1" s="1"/>
  <c r="K44" i="1"/>
  <c r="K46" i="1" s="1"/>
  <c r="H44" i="1" l="1"/>
  <c r="L30" i="1"/>
  <c r="L16" i="1" l="1"/>
  <c r="J34" i="1" l="1"/>
  <c r="L34" i="1" s="1"/>
  <c r="J32" i="1"/>
  <c r="L32" i="1" s="1"/>
  <c r="J28" i="1"/>
  <c r="L28" i="1" s="1"/>
  <c r="J26" i="1"/>
  <c r="L26" i="1" s="1"/>
  <c r="J24" i="1"/>
  <c r="L24" i="1" s="1"/>
  <c r="H16" i="1" l="1"/>
  <c r="H14" i="1"/>
  <c r="H12" i="1"/>
  <c r="H10" i="1"/>
  <c r="J14" i="1"/>
  <c r="L14" i="1" s="1"/>
  <c r="J12" i="1"/>
  <c r="L12" i="1" s="1"/>
  <c r="J10" i="1"/>
  <c r="L10" i="1" s="1"/>
</calcChain>
</file>

<file path=xl/sharedStrings.xml><?xml version="1.0" encoding="utf-8"?>
<sst xmlns="http://schemas.openxmlformats.org/spreadsheetml/2006/main" count="76" uniqueCount="40">
  <si>
    <t>Network Service (301912)</t>
  </si>
  <si>
    <t xml:space="preserve">Billable </t>
  </si>
  <si>
    <t>Volumes</t>
  </si>
  <si>
    <t>Legacy (301916, 301917)</t>
  </si>
  <si>
    <t>Long-Term (302980)</t>
  </si>
  <si>
    <t>Non-Firm Transmission</t>
  </si>
  <si>
    <t>MW</t>
  </si>
  <si>
    <t>Short-Term firm transmission</t>
  </si>
  <si>
    <t>Schedule 3a</t>
  </si>
  <si>
    <t>Schedule 5</t>
  </si>
  <si>
    <t>Schedule 6</t>
  </si>
  <si>
    <t>Transmission Revenue</t>
  </si>
  <si>
    <t>Billable</t>
  </si>
  <si>
    <t>Base Period</t>
  </si>
  <si>
    <t>Schedule 3</t>
  </si>
  <si>
    <t>Jan to Aug 2014</t>
  </si>
  <si>
    <t>Sept to Dec 2014</t>
  </si>
  <si>
    <t xml:space="preserve">Base Period </t>
  </si>
  <si>
    <t>2014 Total</t>
  </si>
  <si>
    <t>January</t>
  </si>
  <si>
    <t>Annualized</t>
  </si>
  <si>
    <t>September</t>
  </si>
  <si>
    <t xml:space="preserve">Transmisison Revenues: </t>
  </si>
  <si>
    <t>$</t>
  </si>
  <si>
    <t>Long-term</t>
  </si>
  <si>
    <t>Non-Firm</t>
  </si>
  <si>
    <t>Jan to Aug **</t>
  </si>
  <si>
    <t xml:space="preserve">** Base Rates and Revenue based on a forecast through May 2013 </t>
  </si>
  <si>
    <t>*** Base Rates and Revenue based on a forecast through June 2015</t>
  </si>
  <si>
    <t>Monthly: Long-Term</t>
  </si>
  <si>
    <t>Monthly: Non-Firm</t>
  </si>
  <si>
    <t>Sept to Dec ***</t>
  </si>
  <si>
    <t xml:space="preserve"> to Aug: Base **</t>
  </si>
  <si>
    <t>to Dec: Base ***</t>
  </si>
  <si>
    <t>January to Aug</t>
  </si>
  <si>
    <t>Base $</t>
  </si>
  <si>
    <t>Base $ **</t>
  </si>
  <si>
    <t>September to</t>
  </si>
  <si>
    <t>Transmission Volumes - MW or MWh:  Amounts invoiced in 2014 compared to historical Utah Base Periods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</si>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</sst>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0" xfId="0" applyAlignment="1"/>
    <xf numFmtId="164" fontId="0" fillId="0" borderId="0" xfId="1" applyNumberFormat="1" applyFont="1"/>
    <xf numFmtId="43" fontId="0" fillId="0" borderId="0" xfId="1" applyNumberFormat="1" applyFont="1"/>
    <xf numFmtId="0" fontId="2" fillId="0" borderId="0" xfId="0" quotePrefix="1" applyFont="1"/>
    <xf numFmtId="0" fontId="2" fillId="0" borderId="0" xfId="0" applyFont="1"/>
    <xf numFmtId="0" fontId="0" fillId="0" borderId="0" xfId="0" quotePrefix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0" fontId="0" fillId="0" borderId="1" xfId="0" applyFill="1" applyBorder="1" applyAlignment="1">
      <alignment horizontal="center"/>
    </xf>
    <xf numFmtId="44" fontId="0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/>
  </sheetViews>
  <sheetFormatPr defaultRowHeight="15" x14ac:dyDescent="0.25"/>
  <cols>
    <col min="3" max="3" width="27.7109375" customWidth="1"/>
    <col min="4" max="4" width="4.7109375" customWidth="1"/>
    <col min="5" max="5" width="3.28515625" customWidth="1"/>
    <col min="6" max="6" width="15.85546875" customWidth="1"/>
    <col min="7" max="7" width="15.5703125" bestFit="1" customWidth="1"/>
    <col min="8" max="8" width="15.5703125" customWidth="1"/>
    <col min="9" max="9" width="2.7109375" customWidth="1"/>
    <col min="10" max="10" width="15.28515625" bestFit="1" customWidth="1"/>
    <col min="11" max="11" width="15.7109375" bestFit="1" customWidth="1"/>
    <col min="12" max="12" width="15.42578125" bestFit="1" customWidth="1"/>
    <col min="14" max="14" width="13.28515625" customWidth="1"/>
    <col min="15" max="15" width="3" customWidth="1"/>
    <col min="16" max="16" width="13.28515625" bestFit="1" customWidth="1"/>
    <col min="17" max="17" width="3.28515625" customWidth="1"/>
    <col min="18" max="18" width="13.28515625" bestFit="1" customWidth="1"/>
    <col min="19" max="19" width="1.7109375" customWidth="1"/>
    <col min="20" max="20" width="13.28515625" bestFit="1" customWidth="1"/>
  </cols>
  <sheetData>
    <row r="1" spans="1:12" x14ac:dyDescent="0.25">
      <c r="A1" s="9" t="s">
        <v>11</v>
      </c>
    </row>
    <row r="2" spans="1:12" x14ac:dyDescent="0.25">
      <c r="A2" s="10" t="s">
        <v>38</v>
      </c>
    </row>
    <row r="4" spans="1:12" x14ac:dyDescent="0.25">
      <c r="J4" s="1" t="s">
        <v>12</v>
      </c>
      <c r="K4" s="1" t="s">
        <v>12</v>
      </c>
      <c r="L4" s="1" t="s">
        <v>12</v>
      </c>
    </row>
    <row r="5" spans="1:12" x14ac:dyDescent="0.25">
      <c r="F5" s="11" t="s">
        <v>15</v>
      </c>
      <c r="G5" t="s">
        <v>16</v>
      </c>
      <c r="H5" s="1" t="s">
        <v>18</v>
      </c>
      <c r="J5" s="1" t="s">
        <v>2</v>
      </c>
      <c r="K5" s="1" t="s">
        <v>2</v>
      </c>
      <c r="L5" s="1" t="s">
        <v>2</v>
      </c>
    </row>
    <row r="6" spans="1:12" x14ac:dyDescent="0.25">
      <c r="F6" s="1" t="s">
        <v>1</v>
      </c>
      <c r="G6" s="1" t="s">
        <v>1</v>
      </c>
      <c r="H6" s="1" t="s">
        <v>1</v>
      </c>
      <c r="J6" s="1" t="s">
        <v>17</v>
      </c>
      <c r="K6" s="1" t="s">
        <v>17</v>
      </c>
      <c r="L6" s="1" t="s">
        <v>13</v>
      </c>
    </row>
    <row r="7" spans="1:12" x14ac:dyDescent="0.25">
      <c r="F7" s="3" t="s">
        <v>2</v>
      </c>
      <c r="G7" s="3" t="s">
        <v>2</v>
      </c>
      <c r="H7" s="3" t="s">
        <v>2</v>
      </c>
      <c r="J7" s="1" t="s">
        <v>26</v>
      </c>
      <c r="K7" s="1" t="s">
        <v>31</v>
      </c>
      <c r="L7" s="1" t="s">
        <v>20</v>
      </c>
    </row>
    <row r="8" spans="1:12" x14ac:dyDescent="0.25">
      <c r="F8" s="2" t="s">
        <v>6</v>
      </c>
      <c r="G8" s="2" t="s">
        <v>6</v>
      </c>
      <c r="H8" s="2" t="s">
        <v>6</v>
      </c>
      <c r="J8" s="2" t="s">
        <v>6</v>
      </c>
      <c r="K8" s="2" t="s">
        <v>6</v>
      </c>
      <c r="L8" s="2" t="s">
        <v>6</v>
      </c>
    </row>
    <row r="9" spans="1:12" x14ac:dyDescent="0.25">
      <c r="F9" s="3"/>
    </row>
    <row r="10" spans="1:12" x14ac:dyDescent="0.25">
      <c r="C10" t="s">
        <v>0</v>
      </c>
      <c r="F10" s="4">
        <v>889.27783014092461</v>
      </c>
      <c r="G10" s="4">
        <v>453.605912631975</v>
      </c>
      <c r="H10" s="5">
        <f>SUM(F10:G10)</f>
        <v>1342.8837427728995</v>
      </c>
      <c r="J10" s="4">
        <f>1260.15237332067/12*8</f>
        <v>840.10158221378003</v>
      </c>
      <c r="K10" s="4">
        <v>468.19796693433415</v>
      </c>
      <c r="L10" s="5">
        <f>J10+K10</f>
        <v>1308.2995491481142</v>
      </c>
    </row>
    <row r="12" spans="1:12" x14ac:dyDescent="0.25">
      <c r="C12" t="s">
        <v>3</v>
      </c>
      <c r="F12" s="7">
        <v>13182.820855058206</v>
      </c>
      <c r="G12" s="4">
        <v>5513.7489671453868</v>
      </c>
      <c r="H12" s="5">
        <f>SUM(F12:G12)</f>
        <v>18696.569822203594</v>
      </c>
      <c r="J12" s="7">
        <f>17545/12*8</f>
        <v>11696.666666666666</v>
      </c>
      <c r="K12" s="7">
        <v>2349.4459985117737</v>
      </c>
      <c r="L12" s="5">
        <f>J12+K12</f>
        <v>14046.11266517844</v>
      </c>
    </row>
    <row r="14" spans="1:12" x14ac:dyDescent="0.25">
      <c r="C14" t="s">
        <v>4</v>
      </c>
      <c r="F14" s="4">
        <v>6723.9876198851753</v>
      </c>
      <c r="G14" s="4">
        <v>3397.4413922486738</v>
      </c>
      <c r="H14" s="5">
        <f>SUM(F14:G14)</f>
        <v>10121.429012133849</v>
      </c>
      <c r="J14" s="7">
        <f>8404/12*8</f>
        <v>5602.666666666667</v>
      </c>
      <c r="K14" s="7">
        <v>3480.9579999999964</v>
      </c>
      <c r="L14" s="5">
        <f>J14+K14</f>
        <v>9083.624666666663</v>
      </c>
    </row>
    <row r="16" spans="1:12" x14ac:dyDescent="0.25">
      <c r="C16" t="s">
        <v>14</v>
      </c>
      <c r="F16" s="4">
        <v>6753.1083112604492</v>
      </c>
      <c r="G16" s="4">
        <v>3299.1360123804784</v>
      </c>
      <c r="H16" s="5">
        <f>SUM(F16:G16)</f>
        <v>10052.244323640927</v>
      </c>
      <c r="J16" s="4">
        <v>0</v>
      </c>
      <c r="K16" s="4">
        <v>2735.8</v>
      </c>
      <c r="L16" s="5">
        <f>J16+K16</f>
        <v>2735.8</v>
      </c>
    </row>
    <row r="17" spans="3:20" x14ac:dyDescent="0.25">
      <c r="F17" s="4"/>
      <c r="H17" s="5"/>
      <c r="J17" s="4"/>
    </row>
    <row r="18" spans="3:20" x14ac:dyDescent="0.25">
      <c r="F18" s="4"/>
      <c r="H18" s="5"/>
      <c r="J18" s="4"/>
      <c r="L18" s="1" t="s">
        <v>12</v>
      </c>
    </row>
    <row r="19" spans="3:20" x14ac:dyDescent="0.25">
      <c r="F19" s="4"/>
      <c r="J19" s="4"/>
      <c r="L19" s="1" t="s">
        <v>2</v>
      </c>
    </row>
    <row r="20" spans="3:20" x14ac:dyDescent="0.25">
      <c r="F20" s="4"/>
      <c r="J20" s="12" t="s">
        <v>19</v>
      </c>
      <c r="K20" s="1" t="s">
        <v>21</v>
      </c>
      <c r="L20" s="1" t="s">
        <v>13</v>
      </c>
    </row>
    <row r="21" spans="3:20" x14ac:dyDescent="0.25">
      <c r="F21" s="11" t="s">
        <v>15</v>
      </c>
      <c r="G21" t="s">
        <v>16</v>
      </c>
      <c r="H21" s="1" t="s">
        <v>18</v>
      </c>
      <c r="J21" s="11" t="s">
        <v>32</v>
      </c>
      <c r="K21" s="1" t="s">
        <v>33</v>
      </c>
      <c r="L21" s="1" t="s">
        <v>20</v>
      </c>
    </row>
    <row r="22" spans="3:20" x14ac:dyDescent="0.25">
      <c r="F22" s="2" t="s">
        <v>39</v>
      </c>
      <c r="G22" s="2" t="s">
        <v>39</v>
      </c>
      <c r="H22" s="2" t="s">
        <v>39</v>
      </c>
      <c r="J22" s="2" t="s">
        <v>39</v>
      </c>
      <c r="K22" s="2" t="s">
        <v>39</v>
      </c>
      <c r="L22" s="2" t="s">
        <v>39</v>
      </c>
    </row>
    <row r="23" spans="3:20" x14ac:dyDescent="0.25">
      <c r="F23" s="1"/>
    </row>
    <row r="24" spans="3:20" x14ac:dyDescent="0.25">
      <c r="C24" t="s">
        <v>5</v>
      </c>
      <c r="F24" s="4">
        <v>2123640.4265999994</v>
      </c>
      <c r="G24" s="4">
        <v>699393.01099999994</v>
      </c>
      <c r="H24" s="5">
        <f>+F24+G24</f>
        <v>2823033.4375999994</v>
      </c>
      <c r="J24" s="7">
        <f>(956614+848388)/12*8</f>
        <v>1203334.6666666667</v>
      </c>
      <c r="K24" s="4">
        <v>1401900.7968666668</v>
      </c>
      <c r="L24" s="8">
        <f>+K24+J24</f>
        <v>2605235.4635333335</v>
      </c>
      <c r="N24" s="4"/>
      <c r="P24" s="4"/>
      <c r="R24" s="5"/>
      <c r="T24" s="7"/>
    </row>
    <row r="26" spans="3:20" x14ac:dyDescent="0.25">
      <c r="C26" s="6" t="s">
        <v>7</v>
      </c>
      <c r="F26" s="4">
        <v>399933.93859999982</v>
      </c>
      <c r="G26" s="4">
        <v>91424.551399999968</v>
      </c>
      <c r="H26" s="5">
        <f>+F26+G26</f>
        <v>491358.48999999976</v>
      </c>
      <c r="J26" s="7">
        <f>(333064+89495)/12*8</f>
        <v>281706</v>
      </c>
      <c r="K26" s="4">
        <v>206626.14360000004</v>
      </c>
      <c r="L26" s="8">
        <f>+K26+J26</f>
        <v>488332.14360000007</v>
      </c>
      <c r="N26" s="4"/>
      <c r="P26" s="4"/>
      <c r="R26" s="5"/>
      <c r="T26" s="7"/>
    </row>
    <row r="28" spans="3:20" x14ac:dyDescent="0.25">
      <c r="C28" t="s">
        <v>14</v>
      </c>
      <c r="F28" s="4">
        <v>0</v>
      </c>
      <c r="G28" s="4">
        <v>0</v>
      </c>
      <c r="H28" s="5">
        <f>+F28+G28</f>
        <v>0</v>
      </c>
      <c r="J28" s="4">
        <f>578428.88/12*8</f>
        <v>385619.25333333336</v>
      </c>
      <c r="K28" s="4">
        <v>0</v>
      </c>
      <c r="L28" s="8">
        <f>+K28+J28</f>
        <v>385619.25333333336</v>
      </c>
    </row>
    <row r="30" spans="3:20" x14ac:dyDescent="0.25">
      <c r="C30" t="s">
        <v>8</v>
      </c>
      <c r="F30" s="4">
        <v>1483763.2350494177</v>
      </c>
      <c r="G30" s="4">
        <v>599309.51</v>
      </c>
      <c r="H30" s="5">
        <f>+F30+G30</f>
        <v>2083072.7450494177</v>
      </c>
      <c r="J30" s="4">
        <v>0</v>
      </c>
      <c r="K30" s="4">
        <v>556340.28</v>
      </c>
      <c r="L30" s="8">
        <f>+K30+J30</f>
        <v>556340.28</v>
      </c>
    </row>
    <row r="32" spans="3:20" x14ac:dyDescent="0.25">
      <c r="C32" t="s">
        <v>9</v>
      </c>
      <c r="F32" s="4">
        <v>5039983.820512821</v>
      </c>
      <c r="G32" s="4">
        <v>929828.25641025626</v>
      </c>
      <c r="H32" s="5">
        <f>+F32+G32</f>
        <v>5969812.076923077</v>
      </c>
      <c r="J32" s="4">
        <f>4141024.25/12*8</f>
        <v>2760682.8333333335</v>
      </c>
      <c r="K32" s="4">
        <v>382676.30073333345</v>
      </c>
      <c r="L32" s="5">
        <f>+J32+K32</f>
        <v>3143359.1340666669</v>
      </c>
    </row>
    <row r="34" spans="3:12" x14ac:dyDescent="0.25">
      <c r="C34" t="s">
        <v>10</v>
      </c>
      <c r="F34" s="4">
        <v>3492357.2058823523</v>
      </c>
      <c r="G34" s="4">
        <v>625842.08823529445</v>
      </c>
      <c r="H34" s="5">
        <f>+F34+G34</f>
        <v>4118199.2941176468</v>
      </c>
      <c r="J34" s="4">
        <f>4141024.25/12*8</f>
        <v>2760682.8333333335</v>
      </c>
      <c r="K34" s="4">
        <v>382676.30073333345</v>
      </c>
      <c r="L34" s="5">
        <f>+J34+K34</f>
        <v>3143359.1340666669</v>
      </c>
    </row>
    <row r="36" spans="3:12" x14ac:dyDescent="0.25">
      <c r="K36" t="s">
        <v>37</v>
      </c>
    </row>
    <row r="37" spans="3:12" x14ac:dyDescent="0.25">
      <c r="C37" t="s">
        <v>22</v>
      </c>
      <c r="F37" s="11" t="s">
        <v>15</v>
      </c>
      <c r="G37" t="s">
        <v>16</v>
      </c>
      <c r="H37" s="1" t="s">
        <v>18</v>
      </c>
      <c r="J37" t="s">
        <v>34</v>
      </c>
      <c r="K37" t="s">
        <v>33</v>
      </c>
      <c r="L37" s="1" t="s">
        <v>20</v>
      </c>
    </row>
    <row r="38" spans="3:12" x14ac:dyDescent="0.25">
      <c r="F38" s="2" t="s">
        <v>23</v>
      </c>
      <c r="G38" s="2" t="s">
        <v>23</v>
      </c>
      <c r="H38" s="2" t="s">
        <v>23</v>
      </c>
      <c r="J38" s="15" t="s">
        <v>36</v>
      </c>
      <c r="K38" s="15" t="s">
        <v>23</v>
      </c>
      <c r="L38" s="15" t="s">
        <v>35</v>
      </c>
    </row>
    <row r="40" spans="3:12" x14ac:dyDescent="0.25">
      <c r="C40" t="s">
        <v>24</v>
      </c>
      <c r="F40" s="4">
        <v>53355932.780000001</v>
      </c>
      <c r="G40" s="4">
        <v>25006543.07</v>
      </c>
      <c r="H40" s="4">
        <f>+F40+G40</f>
        <v>78362475.849999994</v>
      </c>
      <c r="J40" s="4">
        <f>63278090.9/12*8</f>
        <v>42185393.93333333</v>
      </c>
      <c r="K40" s="4">
        <f>82952588.08/12*4</f>
        <v>27650862.693333331</v>
      </c>
      <c r="L40" s="5">
        <f>+J40+K40</f>
        <v>69836256.626666665</v>
      </c>
    </row>
    <row r="42" spans="3:12" x14ac:dyDescent="0.25">
      <c r="C42" t="s">
        <v>25</v>
      </c>
      <c r="F42" s="13">
        <v>7624380.3599999985</v>
      </c>
      <c r="G42" s="13">
        <v>2732893.87</v>
      </c>
      <c r="H42" s="13">
        <f>+F42+G42</f>
        <v>10357274.229999999</v>
      </c>
      <c r="J42" s="13">
        <f>11431973.36/12*8</f>
        <v>7621315.5733333332</v>
      </c>
      <c r="K42" s="13">
        <f>13596926.24/12*4</f>
        <v>4532308.7466666671</v>
      </c>
      <c r="L42" s="14">
        <f>+J42+K42</f>
        <v>12153624.32</v>
      </c>
    </row>
    <row r="44" spans="3:12" x14ac:dyDescent="0.25">
      <c r="F44" s="16">
        <f>+F40+F42</f>
        <v>60980313.140000001</v>
      </c>
      <c r="G44" s="16">
        <f>+G40+G42</f>
        <v>27739436.940000001</v>
      </c>
      <c r="H44" s="16">
        <f>+H40+H42</f>
        <v>88719750.079999998</v>
      </c>
      <c r="J44" s="16">
        <f>+J40+J42</f>
        <v>49806709.50666666</v>
      </c>
      <c r="K44" s="16">
        <f>+K40+K42</f>
        <v>32183171.439999998</v>
      </c>
      <c r="L44" s="16">
        <f>+L40+L42</f>
        <v>81989880.946666658</v>
      </c>
    </row>
    <row r="45" spans="3:12" x14ac:dyDescent="0.25">
      <c r="K45" s="5"/>
    </row>
    <row r="46" spans="3:12" x14ac:dyDescent="0.25">
      <c r="C46" t="s">
        <v>29</v>
      </c>
      <c r="F46" s="4">
        <f>+F44/8</f>
        <v>7622539.1425000001</v>
      </c>
      <c r="G46" s="4">
        <f>+G44/4</f>
        <v>6934859.2350000003</v>
      </c>
      <c r="J46" s="4">
        <f>+J44/8</f>
        <v>6225838.6883333325</v>
      </c>
      <c r="K46" s="4">
        <f>+K44/4</f>
        <v>8045792.8599999994</v>
      </c>
    </row>
    <row r="48" spans="3:12" x14ac:dyDescent="0.25">
      <c r="C48" t="s">
        <v>30</v>
      </c>
      <c r="F48" s="4">
        <f>+F42/8</f>
        <v>953047.54499999981</v>
      </c>
      <c r="G48" s="4">
        <f>+G42/4</f>
        <v>683223.46750000003</v>
      </c>
      <c r="J48" s="4">
        <f>+J42/8</f>
        <v>952664.44666666666</v>
      </c>
      <c r="K48" s="4">
        <f>+K42/4</f>
        <v>1133077.1866666668</v>
      </c>
    </row>
    <row r="51" spans="3:3" x14ac:dyDescent="0.25">
      <c r="C51" t="s">
        <v>27</v>
      </c>
    </row>
    <row r="52" spans="3:3" x14ac:dyDescent="0.25">
      <c r="C52" t="s">
        <v>28</v>
      </c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Wheeling_2014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2015-03-09T15:27:04Z</dcterms:created>
  <dcterms:modified xsi:type="dcterms:W3CDTF">2015-03-16T21:40:16Z</dcterms:modified>
</cp:coreProperties>
</file>