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electric\15docs\1503503\"/>
    </mc:Choice>
  </mc:AlternateContent>
  <bookViews>
    <workbookView xWindow="0" yWindow="0" windowWidth="28800" windowHeight="11535"/>
  </bookViews>
  <sheets>
    <sheet name="DPU Ex 1.4.0_DPU Adj Summar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Fill" localSheetId="0" hidden="1">#REF!</definedName>
    <definedName name="_Fill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Sort" localSheetId="0" hidden="1">#REF!</definedName>
    <definedName name="_Sort" hidden="1">#REF!</definedName>
    <definedName name="a" localSheetId="0" hidden="1">#REF!</definedName>
    <definedName name="a" hidden="1">#REF!</definedName>
    <definedName name="Acct108D_S">[1]FuncStudy!$F$2065</definedName>
    <definedName name="Acct108D00S">[1]FuncStudy!$F$2057</definedName>
    <definedName name="Acct108DSS">[1]FuncStudy!$F$2061</definedName>
    <definedName name="Acct228.42TROJD">[1]FuncStudy!$F$1867</definedName>
    <definedName name="ACCT2281">[1]FuncStudy!$F$1847</definedName>
    <definedName name="Acct2282">[1]FuncStudy!$F$1851</definedName>
    <definedName name="Acct2283">[1]FuncStudy!$F$1855</definedName>
    <definedName name="Acct2283S">[1]FuncStudy!$F$1859</definedName>
    <definedName name="Acct22842">[1]FuncStudy!$F$1868</definedName>
    <definedName name="Acct228SO">[1]FuncStudy!$F$1850</definedName>
    <definedName name="ACCT25398">[1]FuncStudy!$F$1880</definedName>
    <definedName name="Acct25399">[1]FuncStudy!$F$1887</definedName>
    <definedName name="Acct254">[1]FuncStudy!$F$1864</definedName>
    <definedName name="Acct282DITBAL">[1]FuncStudy!$F$1912</definedName>
    <definedName name="Acct350">[1]FuncStudy!$F$1323</definedName>
    <definedName name="Acct352">[1]FuncStudy!$F$1330</definedName>
    <definedName name="Acct353">[1]FuncStudy!$F$1336</definedName>
    <definedName name="Acct354">[1]FuncStudy!$F$1342</definedName>
    <definedName name="Acct355">[1]FuncStudy!$F$1348</definedName>
    <definedName name="Acct356">[1]FuncStudy!$F$1354</definedName>
    <definedName name="Acct357">[1]FuncStudy!$F$1360</definedName>
    <definedName name="Acct358">[1]FuncStudy!$F$1366</definedName>
    <definedName name="Acct359">[1]FuncStudy!$F$1372</definedName>
    <definedName name="Acct360">[1]FuncStudy!$F$1388</definedName>
    <definedName name="Acct361">[1]FuncStudy!$F$1394</definedName>
    <definedName name="Acct362">[1]FuncStudy!$F$1400</definedName>
    <definedName name="Acct364">[1]FuncStudy!$F$1407</definedName>
    <definedName name="Acct365">[1]FuncStudy!$F$1414</definedName>
    <definedName name="Acct366">[1]FuncStudy!$F$1421</definedName>
    <definedName name="Acct367">[1]FuncStudy!$F$1428</definedName>
    <definedName name="Acct368">[1]FuncStudy!$F$1434</definedName>
    <definedName name="Acct369">[1]FuncStudy!$F$1441</definedName>
    <definedName name="Acct370">[1]FuncStudy!$F$1447</definedName>
    <definedName name="Acct371">[1]FuncStudy!$F$1454</definedName>
    <definedName name="Acct372">[1]FuncStudy!$F$1461</definedName>
    <definedName name="Acct372A">[1]FuncStudy!$F$1460</definedName>
    <definedName name="Acct372DP">[1]FuncStudy!$F$1458</definedName>
    <definedName name="Acct372DS">[1]FuncStudy!$F$1459</definedName>
    <definedName name="Acct373">[1]FuncStudy!$F$1467</definedName>
    <definedName name="Acct444S">[1]FuncStudy!$F$105</definedName>
    <definedName name="Acct448S">[1]FuncStudy!$F$114</definedName>
    <definedName name="Acct450S">[1]FuncStudy!$F$138</definedName>
    <definedName name="Acct451S">[1]FuncStudy!$F$143</definedName>
    <definedName name="Acct454S">[1]FuncStudy!$F$153</definedName>
    <definedName name="Acct456S">[1]FuncStudy!$F$159</definedName>
    <definedName name="Acct580">[1]FuncStudy!$F$536</definedName>
    <definedName name="Acct581">[1]FuncStudy!$F$541</definedName>
    <definedName name="Acct582">[1]FuncStudy!$F$546</definedName>
    <definedName name="Acct583">[1]FuncStudy!$F$551</definedName>
    <definedName name="Acct584">[1]FuncStudy!$F$556</definedName>
    <definedName name="Acct585">[1]FuncStudy!$F$561</definedName>
    <definedName name="Acct586">[1]FuncStudy!$F$566</definedName>
    <definedName name="Acct587">[1]FuncStudy!$F$571</definedName>
    <definedName name="Acct588">[1]FuncStudy!$F$576</definedName>
    <definedName name="Acct589">[1]FuncStudy!$F$581</definedName>
    <definedName name="Acct590">[1]FuncStudy!$F$586</definedName>
    <definedName name="Acct591">[1]FuncStudy!$F$591</definedName>
    <definedName name="Acct592">[1]FuncStudy!$F$596</definedName>
    <definedName name="Acct593">[1]FuncStudy!$F$601</definedName>
    <definedName name="Acct594">[1]FuncStudy!$F$606</definedName>
    <definedName name="Acct595">[1]FuncStudy!$F$611</definedName>
    <definedName name="Acct596">[1]FuncStudy!$F$616</definedName>
    <definedName name="Acct597">[1]FuncStudy!$F$621</definedName>
    <definedName name="Acct598">[1]FuncStudy!$F$626</definedName>
    <definedName name="Acct928RE">[1]FuncStudy!$F$749</definedName>
    <definedName name="AcctAGA">[1]FuncStudy!$F$132</definedName>
    <definedName name="AcctTS0">[1]FuncStudy!$F$1380</definedName>
    <definedName name="ActualROR" localSheetId="0">'[2]Exhibit A1 3of3'!#REF!</definedName>
    <definedName name="ActualROR">'[2]Exhibit A1 3of3'!#REF!</definedName>
    <definedName name="at_wacc" localSheetId="0">[3]ROR!#REF!</definedName>
    <definedName name="at_wacc">[3]ROR!#REF!</definedName>
    <definedName name="b" localSheetId="0" hidden="1">#REF!</definedName>
    <definedName name="b" hidden="1">#REF!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lassification">[1]FuncStudy!$Y$91</definedName>
    <definedName name="ContractTypeDol">'[4]Check Dollars'!$R$258:$S$643</definedName>
    <definedName name="ContractTypeMWh">'[4]Check MWh'!$R$258:$S$643</definedName>
    <definedName name="COSFacVal">[1]Inputs!$W$11</definedName>
    <definedName name="d" localSheetId="0" hidden="1">#REF!</definedName>
    <definedName name="d" hidden="1">#REF!</definedName>
    <definedName name="Demand">[5]Inputs!$D$9</definedName>
    <definedName name="Demand2">[1]Inputs!$D$10</definedName>
    <definedName name="Dis">[1]FuncStudy!$Y$90</definedName>
    <definedName name="DisFac">'[1]Func Dist Factor Table'!$A$11:$G$25</definedName>
    <definedName name="DispatchSum">"GRID Thermal Generation!R2C1:R4C2"</definedName>
    <definedName name="Factorck">'[1]COS Factor Table'!$Q$15:$Q$136</definedName>
    <definedName name="FactSum">'[1]COS Factor Table'!$A$14:$Q$137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nc">'[1]Func Factor Table'!$A$10:$H$76</definedName>
    <definedName name="Function">[1]FuncStudy!$Y$90</definedName>
    <definedName name="IncomeTaxOptVal">[5]Inputs!$Y$11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nkCos">'[1]JAM Download'!$I$4</definedName>
    <definedName name="Months">'[6](6.4) Base UTGRC12 Stlmt NPC'!$F$7:$Q$7</definedName>
    <definedName name="NetToGross">[1]Inputs!$H$21</definedName>
    <definedName name="OH">[1]Inputs!$D$24</definedName>
    <definedName name="Page110" localSheetId="0">#REF!</definedName>
    <definedName name="Page110">#REF!</definedName>
    <definedName name="Page111" localSheetId="0">#REF!</definedName>
    <definedName name="Page111">#REF!</definedName>
    <definedName name="Page112" localSheetId="0">#REF!</definedName>
    <definedName name="Page112">#REF!</definedName>
    <definedName name="Page113" localSheetId="0">#REF!</definedName>
    <definedName name="Page113">#REF!</definedName>
    <definedName name="Page114" localSheetId="0">#REF!</definedName>
    <definedName name="Page114">#REF!</definedName>
    <definedName name="Page115" localSheetId="0">#REF!</definedName>
    <definedName name="Page115">#REF!</definedName>
    <definedName name="Page116" localSheetId="0">#REF!</definedName>
    <definedName name="Page116">#REF!</definedName>
    <definedName name="Page117" localSheetId="0">#REF!</definedName>
    <definedName name="Page117">#REF!</definedName>
    <definedName name="Page118" localSheetId="0">#REF!</definedName>
    <definedName name="Page118">#REF!</definedName>
    <definedName name="Page119" localSheetId="0">#REF!</definedName>
    <definedName name="Page119">#REF!</definedName>
    <definedName name="Page120" localSheetId="0">#REF!</definedName>
    <definedName name="Page120">#REF!</definedName>
    <definedName name="Page121" localSheetId="0">#REF!</definedName>
    <definedName name="Page121">#REF!</definedName>
    <definedName name="Page122" localSheetId="0">#REF!</definedName>
    <definedName name="Page122">#REF!</definedName>
    <definedName name="Page123" localSheetId="0">#REF!</definedName>
    <definedName name="Page123">#REF!</definedName>
    <definedName name="page63" localSheetId="0">'[1]Energy Factor'!#REF!</definedName>
    <definedName name="page63">'[1]Energy Factor'!#REF!</definedName>
    <definedName name="page64" localSheetId="0">'[1]Energy Factor'!#REF!</definedName>
    <definedName name="page64">'[1]Energy Factor'!#REF!</definedName>
    <definedName name="_xlnm.Print_Area" localSheetId="0">'DPU Ex 1.4.0_DPU Adj Summary'!$A$1:$Q$54</definedName>
    <definedName name="PSATable">[4]Hermiston!$A$41:$E$56</definedName>
    <definedName name="pt_wacc" localSheetId="0">[3]ROR!#REF!</definedName>
    <definedName name="pt_wacc">[3]ROR!#REF!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"44KU92Q9LH2VK4DK86GZ93AXN"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tate">[1]Inputs!$C$5</definedName>
    <definedName name="TargetROR">[1]Inputs!$L$6</definedName>
    <definedName name="taxrate" localSheetId="0">[3]ROR!#REF!</definedName>
    <definedName name="taxrate">[3]ROR!#REF!</definedName>
    <definedName name="Test_COS">'[1]Hot Sheet'!$F$120</definedName>
    <definedName name="TestPeriod">[1]Inputs!$C$6</definedName>
    <definedName name="TotalRateBase">'[1]G+T+D+R+M'!$H$58</definedName>
    <definedName name="TotTaxRate">[1]Inputs!$H$17</definedName>
    <definedName name="UAACT550SGW">[1]FuncStudy!$Y$405</definedName>
    <definedName name="UAACT554SGW">[1]FuncStudy!$Y$427</definedName>
    <definedName name="UAcct103">[1]FuncStudy!$Y$1315</definedName>
    <definedName name="UAcct105S">[1]FuncStudy!$Y$1673</definedName>
    <definedName name="UAcct105SEU">[1]FuncStudy!$Y$1677</definedName>
    <definedName name="UAcct105SGG">[1]FuncStudy!$Y$1678</definedName>
    <definedName name="UAcct105SGP1">[1]FuncStudy!$Y$1674</definedName>
    <definedName name="UAcct105SGP2">[1]FuncStudy!$Y$1676</definedName>
    <definedName name="UAcct105SGT">[1]FuncStudy!$Y$1675</definedName>
    <definedName name="UAcct1081390">[1]FuncStudy!$Y$2099</definedName>
    <definedName name="UAcct1081390Rcl">[1]FuncStudy!$Y$2098</definedName>
    <definedName name="UAcct1081399">[1]FuncStudy!$Y$2107</definedName>
    <definedName name="UAcct1081399Rcl">[1]FuncStudy!$Y$2106</definedName>
    <definedName name="UAcct108360">[1]FuncStudy!$Y$2006</definedName>
    <definedName name="UAcct108361">[1]FuncStudy!$Y$2010</definedName>
    <definedName name="UAcct108362">[1]FuncStudy!$Y$2014</definedName>
    <definedName name="UAcct108364">[1]FuncStudy!$Y$2018</definedName>
    <definedName name="UAcct108365">[1]FuncStudy!$Y$2022</definedName>
    <definedName name="UAcct108366">[1]FuncStudy!$Y$2026</definedName>
    <definedName name="UAcct108367">[1]FuncStudy!$Y$2030</definedName>
    <definedName name="UAcct108368">[1]FuncStudy!$Y$2034</definedName>
    <definedName name="UAcct108369">[1]FuncStudy!$Y$2038</definedName>
    <definedName name="UAcct108370">[1]FuncStudy!$Y$2042</definedName>
    <definedName name="UAcct108371">[1]FuncStudy!$Y$2046</definedName>
    <definedName name="UAcct108372">[1]FuncStudy!$Y$2050</definedName>
    <definedName name="UAcct108373">[1]FuncStudy!$Y$2054</definedName>
    <definedName name="UAcct108D">[1]FuncStudy!$Y$2066</definedName>
    <definedName name="UAcct108D00">[1]FuncStudy!$Y$2058</definedName>
    <definedName name="UAcct108Ds">[1]FuncStudy!$Y$2062</definedName>
    <definedName name="UAcct108Ep">[1]FuncStudy!$Y$1988</definedName>
    <definedName name="UAcct108Gpcn">[1]FuncStudy!$Y$2076</definedName>
    <definedName name="UAcct108Gps">[1]FuncStudy!$Y$2072</definedName>
    <definedName name="UAcct108Gpse">[1]FuncStudy!$Y$2078</definedName>
    <definedName name="UAcct108Gpsg">[1]FuncStudy!$Y$2075</definedName>
    <definedName name="UAcct108Gpsgp">[1]FuncStudy!$Y$2073</definedName>
    <definedName name="UAcct108Gpsgu">[1]FuncStudy!$Y$2074</definedName>
    <definedName name="UAcct108Gpso">[1]FuncStudy!$Y$2077</definedName>
    <definedName name="UACCT108GPSSGCH">[1]FuncStudy!$Y$2080</definedName>
    <definedName name="UACCT108GPSSGCT">[1]FuncStudy!$Y$2079</definedName>
    <definedName name="UAcct108Hp">[1]FuncStudy!$Y$1975</definedName>
    <definedName name="UAcct108Mp">[1]FuncStudy!$Y$2092</definedName>
    <definedName name="UAcct108Np">[1]FuncStudy!$Y$1968</definedName>
    <definedName name="UAcct108Op">[1]FuncStudy!$Y$1983</definedName>
    <definedName name="UAcct108Opsgw">[1]FuncStudy!$Y$1980</definedName>
    <definedName name="UAcct108OPSSGCT">[1]FuncStudy!$Y$1982</definedName>
    <definedName name="UAcct108Sp">[1]FuncStudy!$Y$1962</definedName>
    <definedName name="uacct108spssgch">[1]FuncStudy!$Y$1961</definedName>
    <definedName name="UAcct108Tp">[1]FuncStudy!$Y$2002</definedName>
    <definedName name="UAcct111390">[1]FuncStudy!$Y$2159</definedName>
    <definedName name="UAcct111Clg">[1]FuncStudy!$Y$2128</definedName>
    <definedName name="UAcct111Clgcn">[1]FuncStudy!$Y$2124</definedName>
    <definedName name="UAcct111Clgsop">[1]FuncStudy!$Y$2127</definedName>
    <definedName name="UAcct111Clgsou">[1]FuncStudy!$Y$2126</definedName>
    <definedName name="UAcct111Clh">[1]FuncStudy!$Y$2134</definedName>
    <definedName name="UAcct111Cls">[1]FuncStudy!$Y$2119</definedName>
    <definedName name="UAcct111Ipcn">[1]FuncStudy!$Y$2143</definedName>
    <definedName name="UAcct111Ips">[1]FuncStudy!$Y$2138</definedName>
    <definedName name="UAcct111Ipse">[1]FuncStudy!$Y$2141</definedName>
    <definedName name="UAcct111Ipsg">[1]FuncStudy!$Y$2142</definedName>
    <definedName name="UAcct111Ipsgp">[1]FuncStudy!$Y$2139</definedName>
    <definedName name="UAcct111Ipsgu">[1]FuncStudy!$Y$2140</definedName>
    <definedName name="uacct111ipso">[1]FuncStudy!$Y$2146</definedName>
    <definedName name="UACCT111IPSSGCH">[1]FuncStudy!$Y$2145</definedName>
    <definedName name="UAcct114">[1]FuncStudy!$Y$1685</definedName>
    <definedName name="UAcct120">[1]FuncStudy!$Y$1689</definedName>
    <definedName name="UAcct124">[1]FuncStudy!$Y$1694</definedName>
    <definedName name="UAcct141">[1]FuncStudy!$Y$1834</definedName>
    <definedName name="UAcct151">[1]FuncStudy!$Y$1716</definedName>
    <definedName name="uacct151ssech">[1]FuncStudy!$Y$1715</definedName>
    <definedName name="UAcct154">[1]FuncStudy!$Y$1750</definedName>
    <definedName name="uacct154ssgch">[1]FuncStudy!$Y$1749</definedName>
    <definedName name="UAcct163">[1]FuncStudy!$Y$1755</definedName>
    <definedName name="UAcct165">[1]FuncStudy!$Y$1770</definedName>
    <definedName name="UAcct165Se">[1]FuncStudy!$Y$1768</definedName>
    <definedName name="UAcct182">[1]FuncStudy!$Y$1701</definedName>
    <definedName name="UAcct18222">[1]FuncStudy!$Y$1824</definedName>
    <definedName name="UAcct182M">[1]FuncStudy!$Y$1780</definedName>
    <definedName name="UAcct182MSSGCT">[1]FuncStudy!$Y$1778</definedName>
    <definedName name="UAcct186">[1]FuncStudy!$Y$1709</definedName>
    <definedName name="UAcct1869">[1]FuncStudy!$Y$1829</definedName>
    <definedName name="UAcct186M">[1]FuncStudy!$Y$1791</definedName>
    <definedName name="UAcct186Mse">[1]FuncStudy!$Y$1788</definedName>
    <definedName name="UAcct190">[1]FuncStudy!$Y$1902</definedName>
    <definedName name="UAcct190CN">[1]FuncStudy!$Y$1891</definedName>
    <definedName name="UAcct190Dop">[1]FuncStudy!$Y$1892</definedName>
    <definedName name="UACCT190IBT">[1]FuncStudy!$Y$1894</definedName>
    <definedName name="UACCT190SSGCT">[1]FuncStudy!$Y$1901</definedName>
    <definedName name="UACCT2281">[1]FuncStudy!$Y$1847</definedName>
    <definedName name="UAcct2282">[1]FuncStudy!$Y$1851</definedName>
    <definedName name="UAcct2283">[1]FuncStudy!$Y$1855</definedName>
    <definedName name="UAcct2283S">[1]FuncStudy!$Y$1859</definedName>
    <definedName name="UAcct22842">[1]FuncStudy!$Y$1868</definedName>
    <definedName name="UAcct235">[1]FuncStudy!$Y$1843</definedName>
    <definedName name="UAcct252">[1]FuncStudy!$Y$1876</definedName>
    <definedName name="UAcct25316">[1]FuncStudy!$Y$1724</definedName>
    <definedName name="UAcct25317">[1]FuncStudy!$Y$1728</definedName>
    <definedName name="UAcct25318">[1]FuncStudy!$Y$1760</definedName>
    <definedName name="UAcct25319">[1]FuncStudy!$Y$1732</definedName>
    <definedName name="UACCT25398">[1]FuncStudy!$Y$1880</definedName>
    <definedName name="UAcct25399">[1]FuncStudy!$Y$1887</definedName>
    <definedName name="UAcct254">[1]FuncStudy!$Y$1864</definedName>
    <definedName name="UACCT254SO">[1]FuncStudy!$Y$1863</definedName>
    <definedName name="UAcct255">[1]FuncStudy!$Y$1952</definedName>
    <definedName name="UAcct281">[1]FuncStudy!$Y$1908</definedName>
    <definedName name="UAcct282">[1]FuncStudy!$Y$1926</definedName>
    <definedName name="UAcct282So">[1]FuncStudy!$Y$1914</definedName>
    <definedName name="UAcct283">[1]FuncStudy!$Y$1939</definedName>
    <definedName name="UAcct283So">[1]FuncStudy!$Y$1932</definedName>
    <definedName name="UAcct301S">[1]FuncStudy!$Y$1636</definedName>
    <definedName name="UAcct301Sg">[1]FuncStudy!$Y$1638</definedName>
    <definedName name="UAcct301So">[1]FuncStudy!$Y$1637</definedName>
    <definedName name="UAcct302S">[1]FuncStudy!$Y$1641</definedName>
    <definedName name="UAcct302Sg">[1]FuncStudy!$Y$1642</definedName>
    <definedName name="UAcct302Sgp">[1]FuncStudy!$Y$1643</definedName>
    <definedName name="UAcct302Sgu">[1]FuncStudy!$Y$1644</definedName>
    <definedName name="UAcct303Cn">[1]FuncStudy!$Y$1652</definedName>
    <definedName name="UAcct303S">[1]FuncStudy!$Y$1648</definedName>
    <definedName name="UAcct303Se">[1]FuncStudy!$Y$1651</definedName>
    <definedName name="UAcct303Sg">[1]FuncStudy!$Y$1649</definedName>
    <definedName name="UAcct303So">[1]FuncStudy!$Y$1650</definedName>
    <definedName name="UACCT303SSGCT">[1]FuncStudy!$Y$1654</definedName>
    <definedName name="UAcct310">[1]FuncStudy!$Y$1151</definedName>
    <definedName name="uacct310ssgch">[1]FuncStudy!$Y$1150</definedName>
    <definedName name="UAcct311">[1]FuncStudy!$Y$1156</definedName>
    <definedName name="uacct311ssgch">[1]FuncStudy!$Y$1155</definedName>
    <definedName name="UAcct312">[1]FuncStudy!$Y$1161</definedName>
    <definedName name="uacct312ssgch">[1]FuncStudy!$Y$1160</definedName>
    <definedName name="UAcct314">[1]FuncStudy!$Y$1166</definedName>
    <definedName name="uacct314ssgch">[1]FuncStudy!$Y$1165</definedName>
    <definedName name="UAcct315">[1]FuncStudy!$Y$1171</definedName>
    <definedName name="uacct315ssgch">[1]FuncStudy!$Y$1170</definedName>
    <definedName name="UAcct316">[1]FuncStudy!$Y$1176</definedName>
    <definedName name="uacct316ssgch">[1]FuncStudy!$Y$1175</definedName>
    <definedName name="UAcct320">[1]FuncStudy!$Y$1188</definedName>
    <definedName name="UAcct321">[1]FuncStudy!$Y$1192</definedName>
    <definedName name="UAcct322">[1]FuncStudy!$Y$1196</definedName>
    <definedName name="UAcct323">[1]FuncStudy!$Y$1200</definedName>
    <definedName name="UAcct324">[1]FuncStudy!$Y$1204</definedName>
    <definedName name="UAcct325">[1]FuncStudy!$Y$1208</definedName>
    <definedName name="UAcct33">[1]FuncStudy!$Y$131</definedName>
    <definedName name="UAcct330">[1]FuncStudy!$Y$1221</definedName>
    <definedName name="UAcct331">[1]FuncStudy!$Y$1226</definedName>
    <definedName name="UAcct332">[1]FuncStudy!$Y$1231</definedName>
    <definedName name="UAcct333">[1]FuncStudy!$Y$1236</definedName>
    <definedName name="UAcct334">[1]FuncStudy!$Y$1241</definedName>
    <definedName name="UAcct335">[1]FuncStudy!$Y$1246</definedName>
    <definedName name="UAcct336">[1]FuncStudy!$Y$1251</definedName>
    <definedName name="UAcct340">[1]FuncStudy!$Y$1266</definedName>
    <definedName name="UAcct340Sgw">[1]FuncStudy!$Y$1264</definedName>
    <definedName name="UAcct341">[1]FuncStudy!$Y$1272</definedName>
    <definedName name="UACCT341SGW">[1]FuncStudy!$Y$1270</definedName>
    <definedName name="uacct341ssgct">[1]FuncStudy!$Y$1271</definedName>
    <definedName name="UAcct342">[1]FuncStudy!$Y$1277</definedName>
    <definedName name="uacct342ssgct">[1]FuncStudy!$Y$1276</definedName>
    <definedName name="UAcct343">[1]FuncStudy!$Y$1284</definedName>
    <definedName name="UAcct343Sgw">[1]FuncStudy!$Y$1282</definedName>
    <definedName name="uacct343sscct">[1]FuncStudy!$Y$1283</definedName>
    <definedName name="UAcct344">[1]FuncStudy!$Y$1291</definedName>
    <definedName name="UACCT344SGW">[1]FuncStudy!$Y$1289</definedName>
    <definedName name="uacct344ssgct">[1]FuncStudy!$Y$1290</definedName>
    <definedName name="UAcct345">[1]FuncStudy!$Y$1297</definedName>
    <definedName name="UACCT345SGW">[1]FuncStudy!$Y$1295</definedName>
    <definedName name="uacct345ssgct">[1]FuncStudy!$Y$1296</definedName>
    <definedName name="UAcct346">[1]FuncStudy!$Y$1303</definedName>
    <definedName name="UAcct346SGW">[1]FuncStudy!$Y$1301</definedName>
    <definedName name="UAcct350">[1]FuncStudy!$Y$1323</definedName>
    <definedName name="UAcct352">[1]FuncStudy!$Y$1330</definedName>
    <definedName name="UAcct353">[1]FuncStudy!$Y$1336</definedName>
    <definedName name="UAcct354">[1]FuncStudy!$Y$1342</definedName>
    <definedName name="UAcct355">[1]FuncStudy!$Y$1348</definedName>
    <definedName name="UAcct356">[1]FuncStudy!$Y$1354</definedName>
    <definedName name="UAcct357">[1]FuncStudy!$Y$1360</definedName>
    <definedName name="UAcct358">[1]FuncStudy!$Y$1366</definedName>
    <definedName name="UAcct359">[1]FuncStudy!$Y$1372</definedName>
    <definedName name="UAcct360">[1]FuncStudy!$Y$1388</definedName>
    <definedName name="UAcct361">[1]FuncStudy!$Y$1394</definedName>
    <definedName name="UAcct362">[1]FuncStudy!$Y$1400</definedName>
    <definedName name="UAcct368">[1]FuncStudy!$Y$1434</definedName>
    <definedName name="UAcct369">[1]FuncStudy!$Y$1441</definedName>
    <definedName name="UAcct370">[1]FuncStudy!$Y$1447</definedName>
    <definedName name="UAcct372A">[1]FuncStudy!$Y$1460</definedName>
    <definedName name="UAcct372Dp">[1]FuncStudy!$Y$1458</definedName>
    <definedName name="UAcct372Ds">[1]FuncStudy!$Y$1459</definedName>
    <definedName name="UAcct373">[1]FuncStudy!$Y$1467</definedName>
    <definedName name="UAcct389Cn">[1]FuncStudy!$Y$1482</definedName>
    <definedName name="UAcct389S">[1]FuncStudy!$Y$1481</definedName>
    <definedName name="UAcct389Sg">[1]FuncStudy!$Y$1484</definedName>
    <definedName name="UAcct389Sgu">[1]FuncStudy!$Y$1483</definedName>
    <definedName name="UAcct389So">[1]FuncStudy!$Y$1485</definedName>
    <definedName name="UAcct390Cn">[1]FuncStudy!$Y$1492</definedName>
    <definedName name="UACCT390LS">[1]FuncStudy!$Y$1601</definedName>
    <definedName name="UAcct390LSG">[1]FuncStudy!$Y$1602</definedName>
    <definedName name="UAcct390LSO">[1]FuncStudy!$Y$1603</definedName>
    <definedName name="UAcct390S">[1]FuncStudy!$Y$1489</definedName>
    <definedName name="UAcct390Sgp">[1]FuncStudy!$Y$1490</definedName>
    <definedName name="UAcct390Sgu">[1]FuncStudy!$Y$1491</definedName>
    <definedName name="UAcct390Sop">[1]FuncStudy!$Y$1493</definedName>
    <definedName name="UAcct390Sou">[1]FuncStudy!$Y$1494</definedName>
    <definedName name="UAcct391Cn">[1]FuncStudy!$Y$1501</definedName>
    <definedName name="UAcct391S">[1]FuncStudy!$Y$1498</definedName>
    <definedName name="UAcct391Se">[1]FuncStudy!$Y$1503</definedName>
    <definedName name="UAcct391Sg">[1]FuncStudy!$Y$1502</definedName>
    <definedName name="UAcct391Sgp">[1]FuncStudy!$Y$1499</definedName>
    <definedName name="UAcct391Sgu">[1]FuncStudy!$Y$1500</definedName>
    <definedName name="UAcct391So">[1]FuncStudy!$Y$1504</definedName>
    <definedName name="uacct391ssgch">[1]FuncStudy!$Y$1505</definedName>
    <definedName name="UACCT391SSGCT">[1]FuncStudy!$Y$1506</definedName>
    <definedName name="UAcct392Cn">[1]FuncStudy!$Y$1513</definedName>
    <definedName name="UAcct392L">[1]FuncStudy!$Y$1611</definedName>
    <definedName name="UACCT392LRCL">[1]FuncStudy!$F$1614</definedName>
    <definedName name="UAcct392S">[1]FuncStudy!$Y$1510</definedName>
    <definedName name="UAcct392Se">[1]FuncStudy!$Y$1515</definedName>
    <definedName name="UAcct392Sg">[1]FuncStudy!$Y$1512</definedName>
    <definedName name="UAcct392Sgp">[1]FuncStudy!$Y$1516</definedName>
    <definedName name="UAcct392Sgu">[1]FuncStudy!$Y$1514</definedName>
    <definedName name="UAcct392So">[1]FuncStudy!$Y$1511</definedName>
    <definedName name="uacct392ssgch">[1]FuncStudy!$Y$1517</definedName>
    <definedName name="uacct392ssgct">[1]FuncStudy!$Y$1518</definedName>
    <definedName name="UAcct393S">[1]FuncStudy!$Y$1522</definedName>
    <definedName name="UAcct393Sg">[1]FuncStudy!$Y$1526</definedName>
    <definedName name="UAcct393Sgp">[1]FuncStudy!$Y$1523</definedName>
    <definedName name="UAcct393Sgu">[1]FuncStudy!$Y$1524</definedName>
    <definedName name="UAcct393So">[1]FuncStudy!$Y$1525</definedName>
    <definedName name="uacct393ssgct">[1]FuncStudy!$Y$1527</definedName>
    <definedName name="UAcct394S">[1]FuncStudy!$Y$1531</definedName>
    <definedName name="UAcct394Se">[1]FuncStudy!$Y$1535</definedName>
    <definedName name="UAcct394Sg">[1]FuncStudy!$Y$1536</definedName>
    <definedName name="UAcct394Sgp">[1]FuncStudy!$Y$1532</definedName>
    <definedName name="UAcct394Sgu">[1]FuncStudy!$Y$1533</definedName>
    <definedName name="UAcct394So">[1]FuncStudy!$Y$1534</definedName>
    <definedName name="UACCT394SSGCH">[1]FuncStudy!$Y$1537</definedName>
    <definedName name="UACCT394SSGCT">[1]FuncStudy!$Y$1538</definedName>
    <definedName name="UAcct395S">[1]FuncStudy!$Y$1542</definedName>
    <definedName name="UAcct395Se">[1]FuncStudy!$Y$1546</definedName>
    <definedName name="UAcct395Sg">[1]FuncStudy!$Y$1547</definedName>
    <definedName name="UAcct395Sgp">[1]FuncStudy!$Y$1543</definedName>
    <definedName name="UAcct395Sgu">[1]FuncStudy!$Y$1544</definedName>
    <definedName name="UAcct395So">[1]FuncStudy!$Y$1545</definedName>
    <definedName name="UACCT395SSGCH">[1]FuncStudy!$Y$1548</definedName>
    <definedName name="UACCT395SSGCT">[1]FuncStudy!$Y$1549</definedName>
    <definedName name="UAcct396S">[1]FuncStudy!$Y$1553</definedName>
    <definedName name="UAcct396Se">[1]FuncStudy!$Y$1558</definedName>
    <definedName name="UAcct396Sg">[1]FuncStudy!$Y$1555</definedName>
    <definedName name="UAcct396Sgp">[1]FuncStudy!$Y$1554</definedName>
    <definedName name="UAcct396Sgu">[1]FuncStudy!$Y$1557</definedName>
    <definedName name="UAcct396So">[1]FuncStudy!$Y$1556</definedName>
    <definedName name="UACCT396SSGCH">[1]FuncStudy!$Y$1560</definedName>
    <definedName name="UACCT396SSGCT">[1]FuncStudy!$Y$1559</definedName>
    <definedName name="UAcct397Cn">[1]FuncStudy!$Y$1568</definedName>
    <definedName name="UAcct397S">[1]FuncStudy!$Y$1564</definedName>
    <definedName name="UAcct397Se">[1]FuncStudy!$Y$1570</definedName>
    <definedName name="UAcct397Sg">[1]FuncStudy!$Y$1569</definedName>
    <definedName name="UAcct397Sgp">[1]FuncStudy!$Y$1565</definedName>
    <definedName name="UAcct397Sgu">[1]FuncStudy!$Y$1566</definedName>
    <definedName name="UAcct397So">[1]FuncStudy!$Y$1567</definedName>
    <definedName name="UACCT397SSGCH">[1]FuncStudy!$Y$1571</definedName>
    <definedName name="UACCT397SSGCT">[1]FuncStudy!$Y$1572</definedName>
    <definedName name="UAcct398Cn">[1]FuncStudy!$Y$1579</definedName>
    <definedName name="UAcct398S">[1]FuncStudy!$Y$1576</definedName>
    <definedName name="UAcct398Se">[1]FuncStudy!$Y$1581</definedName>
    <definedName name="UAcct398Sg">[1]FuncStudy!$Y$1582</definedName>
    <definedName name="UAcct398Sgp">[1]FuncStudy!$Y$1577</definedName>
    <definedName name="UAcct398Sgu">[1]FuncStudy!$Y$1578</definedName>
    <definedName name="UAcct398So">[1]FuncStudy!$Y$1580</definedName>
    <definedName name="UACCT398SSGCT">[1]FuncStudy!$Y$1583</definedName>
    <definedName name="UAcct399">[1]FuncStudy!$Y$1590</definedName>
    <definedName name="UAcct399G">[1]FuncStudy!$Y$1631</definedName>
    <definedName name="UAcct399L">[1]FuncStudy!$Y$1594</definedName>
    <definedName name="UAcct399Lrcl">[1]FuncStudy!$Y$1596</definedName>
    <definedName name="UAcct403360">[1]FuncStudy!$Y$808</definedName>
    <definedName name="UAcct403361">[1]FuncStudy!$Y$809</definedName>
    <definedName name="UAcct403362">[1]FuncStudy!$Y$810</definedName>
    <definedName name="UAcct403364">[1]FuncStudy!$Y$811</definedName>
    <definedName name="UAcct403365">[1]FuncStudy!$Y$812</definedName>
    <definedName name="UAcct403366">[1]FuncStudy!$Y$813</definedName>
    <definedName name="UAcct403367">[1]FuncStudy!$Y$814</definedName>
    <definedName name="UAcct403368">[1]FuncStudy!$Y$815</definedName>
    <definedName name="UAcct403369">[1]FuncStudy!$Y$816</definedName>
    <definedName name="UAcct403370">[1]FuncStudy!$Y$817</definedName>
    <definedName name="UAcct403371">[1]FuncStudy!$Y$818</definedName>
    <definedName name="UAcct403372">[1]FuncStudy!$Y$819</definedName>
    <definedName name="UAcct403373">[1]FuncStudy!$Y$820</definedName>
    <definedName name="UAcct403Ep">[1]FuncStudy!$Y$846</definedName>
    <definedName name="UAcct403Gpcn">[1]FuncStudy!$Y$828</definedName>
    <definedName name="UAcct403Gps">[1]FuncStudy!$Y$824</definedName>
    <definedName name="UAcct403Gpseu">[1]FuncStudy!$Y$827</definedName>
    <definedName name="UAcct403Gpsg">[1]FuncStudy!$Y$829</definedName>
    <definedName name="UAcct403Gpsgp">[1]FuncStudy!$Y$825</definedName>
    <definedName name="UAcct403Gpsgu">[1]FuncStudy!$Y$826</definedName>
    <definedName name="UAcct403Gpso">[1]FuncStudy!$Y$830</definedName>
    <definedName name="uacct403gpssgch">[1]FuncStudy!$Y$832</definedName>
    <definedName name="UACCT403GPSSGCT">[1]FuncStudy!$Y$831</definedName>
    <definedName name="UAcct403Gv0">[1]FuncStudy!$Y$837</definedName>
    <definedName name="UAcct403Hp">[1]FuncStudy!$Y$792</definedName>
    <definedName name="UAcct403Mp">[1]FuncStudy!$Y$841</definedName>
    <definedName name="UAcct403Np">[1]FuncStudy!$Y$787</definedName>
    <definedName name="UAcct403Op">[1]FuncStudy!$Y$799</definedName>
    <definedName name="UAcct403Opsgu">[1]FuncStudy!$Y$796</definedName>
    <definedName name="uacct403opssgct">[1]FuncStudy!$Y$797</definedName>
    <definedName name="uacct403sgw">[1]FuncStudy!$Y$798</definedName>
    <definedName name="uacct403spdgp">[1]FuncStudy!$Y$779</definedName>
    <definedName name="uacct403spdgu">[1]FuncStudy!$Y$780</definedName>
    <definedName name="uacct403spsg">[1]FuncStudy!$Y$781</definedName>
    <definedName name="uacct403ssgch">[1]FuncStudy!$Y$782</definedName>
    <definedName name="UAcct403Tp">[1]FuncStudy!$Y$805</definedName>
    <definedName name="UAcct404330">[1]FuncStudy!$Y$880</definedName>
    <definedName name="UAcct404Clg">[1]FuncStudy!$Y$857</definedName>
    <definedName name="UAcct404Clgsop">[1]FuncStudy!$Y$855</definedName>
    <definedName name="UAcct404Clgsou">[1]FuncStudy!$Y$853</definedName>
    <definedName name="UAcct404Cls">[1]FuncStudy!$Y$861</definedName>
    <definedName name="UAcct404Ipcn">[1]FuncStudy!$Y$867</definedName>
    <definedName name="UACCT404IPDGU">[1]FuncStudy!$Y$869</definedName>
    <definedName name="UAcct404Ips">[1]FuncStudy!$Y$864</definedName>
    <definedName name="UAcct404Ipse">[1]FuncStudy!$Y$865</definedName>
    <definedName name="UACCT404IPSGP">[1]FuncStudy!$Y$868</definedName>
    <definedName name="UAcct404Ipso">[1]FuncStudy!$Y$866</definedName>
    <definedName name="UACCT404IPSSGCH">[1]FuncStudy!$Y$870</definedName>
    <definedName name="UAcct404O">[1]FuncStudy!$Y$875</definedName>
    <definedName name="UAcct405">[1]FuncStudy!$Y$888</definedName>
    <definedName name="UAcct406">[1]FuncStudy!$Y$894</definedName>
    <definedName name="UAcct407">[1]FuncStudy!$Y$903</definedName>
    <definedName name="UAcct408">[1]FuncStudy!$Y$916</definedName>
    <definedName name="UAcct408S">[1]FuncStudy!$Y$908</definedName>
    <definedName name="UAcct40910FITOther">[1]FuncStudy!$Y$1135</definedName>
    <definedName name="UAcct40910FitPMI">[1]FuncStudy!$Y$1133</definedName>
    <definedName name="UAcct40910FITPTC">[1]FuncStudy!$Y$1134</definedName>
    <definedName name="UAcct40910FITSitus">[1]FuncStudy!$Y$1136</definedName>
    <definedName name="UAcct40911Dgu">[1]FuncStudy!$Y$1103</definedName>
    <definedName name="UAcct40911S">[1]FuncStudy!$Y$1101</definedName>
    <definedName name="UAcct41010">[1]FuncStudy!$Y$977</definedName>
    <definedName name="UAcct41020">[1]FuncStudy!$Y$992</definedName>
    <definedName name="UAcct41111">[1]FuncStudy!$Y$1026</definedName>
    <definedName name="UAcct41120">[1]FuncStudy!$Y$1011</definedName>
    <definedName name="UAcct41140">[1]FuncStudy!$Y$921</definedName>
    <definedName name="UAcct41141">[1]FuncStudy!$Y$926</definedName>
    <definedName name="UAcct41160">[1]FuncStudy!$Y$177</definedName>
    <definedName name="UAcct41170">[1]FuncStudy!$Y$182</definedName>
    <definedName name="UAcct4118">[1]FuncStudy!$Y$186</definedName>
    <definedName name="UAcct41181">[1]FuncStudy!$Y$189</definedName>
    <definedName name="UAcct4194">[1]FuncStudy!$Y$193</definedName>
    <definedName name="UAcct419Doth">[1]FuncStudy!$Y$957</definedName>
    <definedName name="UAcct421">[1]FuncStudy!$Y$202</definedName>
    <definedName name="UAcct4311">[1]FuncStudy!$Y$209</definedName>
    <definedName name="UAcct442Se">[1]FuncStudy!$Y$100</definedName>
    <definedName name="UAcct442Sg">[1]FuncStudy!$Y$101</definedName>
    <definedName name="UAcct447">[1]FuncStudy!$Y$125</definedName>
    <definedName name="UAcct447S">[1]FuncStudy!$Y$121</definedName>
    <definedName name="UAcct447Se">[1]FuncStudy!$Y$124</definedName>
    <definedName name="UAcct448S">[1]FuncStudy!$Y$114</definedName>
    <definedName name="UAcct448So">[1]FuncStudy!$Y$115</definedName>
    <definedName name="UAcct449">[1]FuncStudy!$Y$130</definedName>
    <definedName name="UAcct450">[1]FuncStudy!$Y$140</definedName>
    <definedName name="UAcct450S">[1]FuncStudy!$Y$138</definedName>
    <definedName name="UAcct450So">[1]FuncStudy!$Y$139</definedName>
    <definedName name="UAcct451S">[1]FuncStudy!$Y$143</definedName>
    <definedName name="UAcct451Sg">[1]FuncStudy!$Y$144</definedName>
    <definedName name="UAcct451So">[1]FuncStudy!$Y$145</definedName>
    <definedName name="UAcct453">[1]FuncStudy!$Y$150</definedName>
    <definedName name="UAcct454">[1]FuncStudy!$Y$156</definedName>
    <definedName name="UAcct454S">[1]FuncStudy!$Y$153</definedName>
    <definedName name="UAcct454Sg">[1]FuncStudy!$Y$154</definedName>
    <definedName name="UAcct454So">[1]FuncStudy!$Y$155</definedName>
    <definedName name="UAcct456">[1]FuncStudy!$Y$164</definedName>
    <definedName name="UAcct456Cn">[1]FuncStudy!$Y$160</definedName>
    <definedName name="UAcct456S">[1]FuncStudy!$Y$159</definedName>
    <definedName name="UAcct456Se">[1]FuncStudy!$Y$161</definedName>
    <definedName name="UAcct500">[1]FuncStudy!$Y$225</definedName>
    <definedName name="UACCT500SSGCH">[1]FuncStudy!$Y$224</definedName>
    <definedName name="UAcct501">[1]FuncStudy!$Y$233</definedName>
    <definedName name="UAcct501Se">[1]FuncStudy!$Y$228</definedName>
    <definedName name="UACCT501SENNPC">[1]FuncStudy!$Y$229</definedName>
    <definedName name="uacct501ssech">[1]FuncStudy!$Y$232</definedName>
    <definedName name="UACCT501SSECHNNPC">[1]FuncStudy!$Y$231</definedName>
    <definedName name="uacct501ssect">[1]FuncStudy!$Y$230</definedName>
    <definedName name="UAcct502">[1]FuncStudy!$Y$238</definedName>
    <definedName name="uacct502snpps">[1]FuncStudy!$Y$236</definedName>
    <definedName name="uacct502ssgch">[1]FuncStudy!$Y$237</definedName>
    <definedName name="UAcct503">[1]FuncStudy!$Y$243</definedName>
    <definedName name="UAcct503Se">[1]FuncStudy!$Y$241</definedName>
    <definedName name="UACCT503SENNPC">[1]FuncStudy!$Y$242</definedName>
    <definedName name="UAcct505">[1]FuncStudy!$Y$248</definedName>
    <definedName name="uacct505snpps">[1]FuncStudy!$Y$246</definedName>
    <definedName name="uacct505ssgch">[1]FuncStudy!$Y$247</definedName>
    <definedName name="UAcct506">[1]FuncStudy!$Y$254</definedName>
    <definedName name="UAcct506Se">[1]FuncStudy!$Y$252</definedName>
    <definedName name="uacct506snpps">[1]FuncStudy!$Y$251</definedName>
    <definedName name="uacct506ssgch">[1]FuncStudy!$Y$253</definedName>
    <definedName name="UAcct507">[1]FuncStudy!$Y$259</definedName>
    <definedName name="uacct507ssgch">[1]FuncStudy!$Y$258</definedName>
    <definedName name="UAcct510">[1]FuncStudy!$Y$264</definedName>
    <definedName name="uacct510ssgch">[1]FuncStudy!$Y$263</definedName>
    <definedName name="UAcct511">[1]FuncStudy!$Y$269</definedName>
    <definedName name="uacct511ssgch">[1]FuncStudy!$Y$268</definedName>
    <definedName name="UAcct512">[1]FuncStudy!$Y$274</definedName>
    <definedName name="uacct512ssgch">[1]FuncStudy!$Y$273</definedName>
    <definedName name="UAcct513">[1]FuncStudy!$Y$279</definedName>
    <definedName name="uacct513ssgch">[1]FuncStudy!$Y$278</definedName>
    <definedName name="UAcct514">[1]FuncStudy!$Y$284</definedName>
    <definedName name="uacct514ssgch">[1]FuncStudy!$Y$283</definedName>
    <definedName name="UAcct517">[1]FuncStudy!$Y$290</definedName>
    <definedName name="UAcct518">[1]FuncStudy!$Y$294</definedName>
    <definedName name="UAcct519">[1]FuncStudy!$Y$299</definedName>
    <definedName name="UAcct520">[1]FuncStudy!$Y$303</definedName>
    <definedName name="UAcct523">[1]FuncStudy!$Y$307</definedName>
    <definedName name="UAcct524">[1]FuncStudy!$Y$311</definedName>
    <definedName name="UAcct528">[1]FuncStudy!$Y$315</definedName>
    <definedName name="UAcct529">[1]FuncStudy!$Y$319</definedName>
    <definedName name="UAcct530">[1]FuncStudy!$Y$323</definedName>
    <definedName name="UAcct531">[1]FuncStudy!$Y$327</definedName>
    <definedName name="UAcct532">[1]FuncStudy!$Y$331</definedName>
    <definedName name="UAcct535">[1]FuncStudy!$Y$338</definedName>
    <definedName name="UAcct536">[1]FuncStudy!$Y$342</definedName>
    <definedName name="UAcct537">[1]FuncStudy!$Y$346</definedName>
    <definedName name="UAcct538">[1]FuncStudy!$Y$350</definedName>
    <definedName name="UAcct539">[1]FuncStudy!$Y$354</definedName>
    <definedName name="UAcct540">[1]FuncStudy!$Y$358</definedName>
    <definedName name="UAcct541">[1]FuncStudy!$Y$362</definedName>
    <definedName name="UAcct542">[1]FuncStudy!$Y$366</definedName>
    <definedName name="UAcct543">[1]FuncStudy!$Y$370</definedName>
    <definedName name="UAcct544">[1]FuncStudy!$Y$374</definedName>
    <definedName name="UAcct545">[1]FuncStudy!$Y$378</definedName>
    <definedName name="UAcct546">[1]FuncStudy!$Y$385</definedName>
    <definedName name="UAcct547Se">[1]FuncStudy!$Y$388</definedName>
    <definedName name="UACCT547SSECT">[1]FuncStudy!$Y$389</definedName>
    <definedName name="UAcct548">[1]FuncStudy!$Y$395</definedName>
    <definedName name="uacct548ssgct">[1]FuncStudy!$Y$394</definedName>
    <definedName name="UAcct549">[1]FuncStudy!$Y$400</definedName>
    <definedName name="UAcct549sg">[1]FuncStudy!$Y$398</definedName>
    <definedName name="uacct550">[1]FuncStudy!$Y$406</definedName>
    <definedName name="UACCT550sg">[1]FuncStudy!$Y$404</definedName>
    <definedName name="UAcct551">[1]FuncStudy!$Y$410</definedName>
    <definedName name="UAcct552">[1]FuncStudy!$Y$415</definedName>
    <definedName name="UAcct553">[1]FuncStudy!$Y$422</definedName>
    <definedName name="UACCT553SSGCT">[1]FuncStudy!$Y$420</definedName>
    <definedName name="UAcct554">[1]FuncStudy!$Y$428</definedName>
    <definedName name="UAcct554SSCT">[1]FuncStudy!$Y$426</definedName>
    <definedName name="uacct555dgp">[1]FuncStudy!$Y$437</definedName>
    <definedName name="UAcct555Dgu">[1]FuncStudy!$Y$434</definedName>
    <definedName name="UAcct555S">[1]FuncStudy!$Y$433</definedName>
    <definedName name="UAcct555Se">[1]FuncStudy!$Y$435</definedName>
    <definedName name="uacct555ssgp">[1]FuncStudy!$Y$436</definedName>
    <definedName name="UAcct556">[1]FuncStudy!$Y$442</definedName>
    <definedName name="UAcct557">[1]FuncStudy!$Y$451</definedName>
    <definedName name="UACCT557SSGCT">[1]FuncStudy!$Y$449</definedName>
    <definedName name="UAcct560">[1]FuncStudy!$Y$476</definedName>
    <definedName name="UAcct561">[1]FuncStudy!$Y$480</definedName>
    <definedName name="UAcct562">[1]FuncStudy!$Y$484</definedName>
    <definedName name="UAcct563">[1]FuncStudy!$Y$488</definedName>
    <definedName name="UAcct564">[1]FuncStudy!$Y$492</definedName>
    <definedName name="UAcct565">[1]FuncStudy!$Y$497</definedName>
    <definedName name="UAcct565Se">[1]FuncStudy!$Y$496</definedName>
    <definedName name="UAcct566">[1]FuncStudy!$Y$501</definedName>
    <definedName name="UAcct567">[1]FuncStudy!$Y$505</definedName>
    <definedName name="UAcct568">[1]FuncStudy!$Y$509</definedName>
    <definedName name="UAcct569">[1]FuncStudy!$Y$513</definedName>
    <definedName name="UAcct570">[1]FuncStudy!$Y$517</definedName>
    <definedName name="UAcct571">[1]FuncStudy!$Y$521</definedName>
    <definedName name="UAcct572">[1]FuncStudy!$Y$525</definedName>
    <definedName name="UAcct573">[1]FuncStudy!$Y$529</definedName>
    <definedName name="UAcct580">[1]FuncStudy!$Y$536</definedName>
    <definedName name="UAcct581">[1]FuncStudy!$Y$541</definedName>
    <definedName name="UAcct582">[1]FuncStudy!$Y$546</definedName>
    <definedName name="UAcct583">[1]FuncStudy!$Y$551</definedName>
    <definedName name="UAcct584">[1]FuncStudy!$Y$556</definedName>
    <definedName name="UAcct585">[1]FuncStudy!$Y$561</definedName>
    <definedName name="UAcct586">[1]FuncStudy!$Y$566</definedName>
    <definedName name="UAcct587">[1]FuncStudy!$Y$571</definedName>
    <definedName name="UAcct588">[1]FuncStudy!$Y$576</definedName>
    <definedName name="UAcct589">[1]FuncStudy!$Y$581</definedName>
    <definedName name="UAcct590">[1]FuncStudy!$Y$586</definedName>
    <definedName name="UAcct591">[1]FuncStudy!$Y$591</definedName>
    <definedName name="UAcct592">[1]FuncStudy!$Y$596</definedName>
    <definedName name="UAcct593">[1]FuncStudy!$Y$601</definedName>
    <definedName name="UAcct594">[1]FuncStudy!$Y$606</definedName>
    <definedName name="UAcct595">[1]FuncStudy!$Y$611</definedName>
    <definedName name="UAcct596">[1]FuncStudy!$Y$616</definedName>
    <definedName name="UAcct597">[1]FuncStudy!$Y$621</definedName>
    <definedName name="UAcct598">[1]FuncStudy!$Y$626</definedName>
    <definedName name="UAcct901">[1]FuncStudy!$Y$633</definedName>
    <definedName name="UAcct902">[1]FuncStudy!$Y$638</definedName>
    <definedName name="UAcct903">[1]FuncStudy!$Y$643</definedName>
    <definedName name="UAcct904">[1]FuncStudy!$Y$649</definedName>
    <definedName name="UAcct905">[1]FuncStudy!$Y$654</definedName>
    <definedName name="UAcct907">[1]FuncStudy!$Y$661</definedName>
    <definedName name="UAcct908">[1]FuncStudy!$Y$666</definedName>
    <definedName name="UAcct909">[1]FuncStudy!$Y$671</definedName>
    <definedName name="UAcct910">[1]FuncStudy!$Y$676</definedName>
    <definedName name="UAcct911">[1]FuncStudy!$Y$683</definedName>
    <definedName name="UAcct912">[1]FuncStudy!$Y$688</definedName>
    <definedName name="UAcct913">[1]FuncStudy!$Y$693</definedName>
    <definedName name="UAcct916">[1]FuncStudy!$Y$698</definedName>
    <definedName name="UAcct920">[1]FuncStudy!$Y$707</definedName>
    <definedName name="UAcct920Cn">[1]FuncStudy!$Y$705</definedName>
    <definedName name="UAcct921">[1]FuncStudy!$Y$713</definedName>
    <definedName name="UAcct921Cn">[1]FuncStudy!$Y$711</definedName>
    <definedName name="UAcct923">[1]FuncStudy!$Y$719</definedName>
    <definedName name="UAcct923Cn">[1]FuncStudy!$Y$717</definedName>
    <definedName name="UAcct924S">[1]FuncStudy!$Y$722</definedName>
    <definedName name="UACCT924SG">[1]FuncStudy!$Y$723</definedName>
    <definedName name="UAcct924SO">[1]FuncStudy!$Y$724</definedName>
    <definedName name="UAcct925">[1]FuncStudy!$Y$729</definedName>
    <definedName name="UAcct926">[1]FuncStudy!$Y$735</definedName>
    <definedName name="UAcct927">[1]FuncStudy!$Y$740</definedName>
    <definedName name="UAcct928">[1]FuncStudy!$Y$747</definedName>
    <definedName name="UAcct928RE">[1]FuncStudy!$Y$749</definedName>
    <definedName name="UAcct929">[1]FuncStudy!$Y$754</definedName>
    <definedName name="UACCT930cn">[1]FuncStudy!$Y$758</definedName>
    <definedName name="UAcct930S">[1]FuncStudy!$Y$757</definedName>
    <definedName name="UAcct930So">[1]FuncStudy!$Y$759</definedName>
    <definedName name="UAcct931">[1]FuncStudy!$Y$765</definedName>
    <definedName name="UAcct935">[1]FuncStudy!$Y$771</definedName>
    <definedName name="UAcctAGA">[1]FuncStudy!$Y$132</definedName>
    <definedName name="UAcctcwc">[1]FuncStudy!$Y$1798</definedName>
    <definedName name="UAcctd00">[1]FuncStudy!$Y$1471</definedName>
    <definedName name="UAcctdfad">[1]FuncStudy!$Y$214</definedName>
    <definedName name="UAcctdfap">[1]FuncStudy!$Y$212</definedName>
    <definedName name="UAcctdfat">[1]FuncStudy!$Y$213</definedName>
    <definedName name="UAcctds0">[1]FuncStudy!$Y$1475</definedName>
    <definedName name="UAcctfit">[1]FuncStudy!$Y$1142</definedName>
    <definedName name="UAcctg00">[1]FuncStudy!$Y$1623</definedName>
    <definedName name="UAccth00">[1]FuncStudy!$Y$1257</definedName>
    <definedName name="UAccti00">[1]FuncStudy!$Y$1665</definedName>
    <definedName name="UAcctn00">[1]FuncStudy!$Y$1213</definedName>
    <definedName name="UAccto00">[1]FuncStudy!$Y$1308</definedName>
    <definedName name="UAcctowc">[1]FuncStudy!$Y$1810</definedName>
    <definedName name="uacctowcssech">[1]FuncStudy!$Y$1809</definedName>
    <definedName name="UAccts00">[1]FuncStudy!$Y$1181</definedName>
    <definedName name="UAcctSchM">[1]FuncStudy!$Y$1120</definedName>
    <definedName name="UAcctsttax">[1]FuncStudy!$Y$1124</definedName>
    <definedName name="UAcctt00">[1]FuncStudy!$Y$1376</definedName>
    <definedName name="UACT553SGW">[1]FuncStudy!$Y$421</definedName>
    <definedName name="USCHMAFS">[1]FuncStudy!$Y$1031</definedName>
    <definedName name="USCHMAFSE">[1]FuncStudy!$Y$1034</definedName>
    <definedName name="USCHMAFSG">[1]FuncStudy!$Y$1036</definedName>
    <definedName name="USCHMAFSNP">[1]FuncStudy!$Y$1032</definedName>
    <definedName name="USCHMAFSO">[1]FuncStudy!$Y$1033</definedName>
    <definedName name="USCHMAFTROJP">[1]FuncStudy!$Y$1035</definedName>
    <definedName name="USCHMAPBADDEBT">[1]FuncStudy!$Y$1045</definedName>
    <definedName name="USCHMAPS">[1]FuncStudy!$Y$1040</definedName>
    <definedName name="USCHMAPSE">[1]FuncStudy!$Y$1041</definedName>
    <definedName name="USCHMAPSG">[1]FuncStudy!$Y$1044</definedName>
    <definedName name="USCHMAPSNP">[1]FuncStudy!$Y$1042</definedName>
    <definedName name="USCHMAPSO">[1]FuncStudy!$Y$1043</definedName>
    <definedName name="USCHMATBADDEBT">[1]FuncStudy!$Y$1060</definedName>
    <definedName name="USCHMATCIAC">[1]FuncStudy!$Y$1051</definedName>
    <definedName name="USCHMATGPS">[1]FuncStudy!$Y$1057</definedName>
    <definedName name="USCHMATS">[1]FuncStudy!$Y$1049</definedName>
    <definedName name="USCHMATSCHMDEXP">[1]FuncStudy!$Y$1062</definedName>
    <definedName name="USCHMATSE">[1]FuncStudy!$Y$1055</definedName>
    <definedName name="USCHMATSG">[1]FuncStudy!$Y$1054</definedName>
    <definedName name="USCHMATSG2">[1]FuncStudy!$Y$1056</definedName>
    <definedName name="USCHMATSGCT">[1]FuncStudy!$Y$1050</definedName>
    <definedName name="USCHMATSNP">[1]FuncStudy!$Y$1052</definedName>
    <definedName name="USCHMATSNPD">[1]FuncStudy!$Y$1059</definedName>
    <definedName name="USCHMATSO">[1]FuncStudy!$Y$1058</definedName>
    <definedName name="USCHMATTAXDEPR">[1]FuncStudy!$Y$1061</definedName>
    <definedName name="USCHMATTROJD">[1]FuncStudy!$Y$1053</definedName>
    <definedName name="USCHMDFDGP">[1]FuncStudy!$Y$1069</definedName>
    <definedName name="USCHMDFDGU">[1]FuncStudy!$Y$1070</definedName>
    <definedName name="USCHMDFS">[1]FuncStudy!$Y$1068</definedName>
    <definedName name="USCHMDPIBT">[1]FuncStudy!$Y$1076</definedName>
    <definedName name="USCHMDPS">[1]FuncStudy!$Y$1073</definedName>
    <definedName name="USCHMDPSE">[1]FuncStudy!$Y$1074</definedName>
    <definedName name="USCHMDPSG">[1]FuncStudy!$Y$1077</definedName>
    <definedName name="USCHMDPSNP">[1]FuncStudy!$Y$1075</definedName>
    <definedName name="USCHMDPSO">[1]FuncStudy!$Y$1078</definedName>
    <definedName name="USCHMDTBADDEBT">[1]FuncStudy!$Y$1083</definedName>
    <definedName name="USCHMDTCN">[1]FuncStudy!$Y$1085</definedName>
    <definedName name="USCHMDTDGP">[1]FuncStudy!$Y$1087</definedName>
    <definedName name="USCHMDTGPS">[1]FuncStudy!$Y$1090</definedName>
    <definedName name="USCHMDTS">[1]FuncStudy!$Y$1082</definedName>
    <definedName name="USCHMDTSE">[1]FuncStudy!$Y$1088</definedName>
    <definedName name="USCHMDTSG">[1]FuncStudy!$Y$1089</definedName>
    <definedName name="USCHMDTSNP">[1]FuncStudy!$Y$1084</definedName>
    <definedName name="USCHMDTSNPD">[1]FuncStudy!$Y$1093</definedName>
    <definedName name="USCHMDTSO">[1]FuncStudy!$Y$1091</definedName>
    <definedName name="USCHMDTTAXDEPR">[1]FuncStudy!$Y$1092</definedName>
    <definedName name="USCHMDTTROJD">[1]FuncStudy!$Y$1086</definedName>
    <definedName name="wrn.All._.Pages." localSheetId="0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Q33" i="1"/>
  <c r="M33" i="1"/>
  <c r="I33" i="1"/>
  <c r="P33" i="1"/>
  <c r="O33" i="1"/>
  <c r="N33" i="1"/>
  <c r="L33" i="1"/>
  <c r="K33" i="1"/>
  <c r="J33" i="1"/>
  <c r="H33" i="1"/>
  <c r="G33" i="1"/>
  <c r="F33" i="1"/>
  <c r="Q21" i="1"/>
  <c r="Q23" i="1" s="1"/>
  <c r="P21" i="1"/>
  <c r="P23" i="1" s="1"/>
  <c r="O21" i="1"/>
  <c r="O23" i="1" s="1"/>
  <c r="N21" i="1"/>
  <c r="M16" i="1"/>
  <c r="A6" i="1"/>
  <c r="G4" i="1"/>
  <c r="K16" i="1" l="1"/>
  <c r="G16" i="1"/>
  <c r="L16" i="1"/>
  <c r="H16" i="1"/>
  <c r="J16" i="1"/>
  <c r="N23" i="1"/>
  <c r="A7" i="1"/>
  <c r="A8" i="1"/>
  <c r="I16" i="1"/>
  <c r="H4" i="1"/>
  <c r="G28" i="1"/>
  <c r="G30" i="1" s="1"/>
  <c r="F28" i="1"/>
  <c r="F30" i="1" s="1"/>
  <c r="A9" i="1" l="1"/>
  <c r="I4" i="1"/>
  <c r="H28" i="1"/>
  <c r="H30" i="1" s="1"/>
  <c r="J4" i="1" l="1"/>
  <c r="A10" i="1"/>
  <c r="I28" i="1" l="1"/>
  <c r="I30" i="1" s="1"/>
  <c r="K4" i="1"/>
  <c r="A11" i="1"/>
  <c r="J28" i="1" l="1"/>
  <c r="J30" i="1" s="1"/>
  <c r="L4" i="1"/>
  <c r="D12" i="1"/>
  <c r="A12" i="1"/>
  <c r="A14" i="1" l="1"/>
  <c r="A15" i="1"/>
  <c r="A16" i="1"/>
  <c r="L28" i="1"/>
  <c r="L30" i="1" s="1"/>
  <c r="M4" i="1"/>
  <c r="A17" i="1"/>
  <c r="K28" i="1"/>
  <c r="K30" i="1" s="1"/>
  <c r="A18" i="1" l="1"/>
  <c r="N4" i="1"/>
  <c r="D15" i="1"/>
  <c r="D17" i="1"/>
  <c r="O4" i="1" l="1"/>
  <c r="A19" i="1"/>
  <c r="M28" i="1"/>
  <c r="M30" i="1" s="1"/>
  <c r="A20" i="1" l="1"/>
  <c r="A21" i="1" s="1"/>
  <c r="P4" i="1"/>
  <c r="N28" i="1"/>
  <c r="N30" i="1" s="1"/>
  <c r="N32" i="1" s="1"/>
  <c r="N34" i="1" s="1"/>
  <c r="N36" i="1" s="1"/>
  <c r="N38" i="1" s="1"/>
  <c r="N41" i="1" s="1"/>
  <c r="O28" i="1" l="1"/>
  <c r="O30" i="1" s="1"/>
  <c r="O32" i="1" s="1"/>
  <c r="O34" i="1" s="1"/>
  <c r="O36" i="1" s="1"/>
  <c r="O38" i="1" s="1"/>
  <c r="O41" i="1" s="1"/>
  <c r="A22" i="1"/>
  <c r="A23" i="1" s="1"/>
  <c r="Q4" i="1"/>
  <c r="D21" i="1"/>
  <c r="P28" i="1" l="1"/>
  <c r="P30" i="1" s="1"/>
  <c r="P32" i="1" s="1"/>
  <c r="P34" i="1" s="1"/>
  <c r="P36" i="1" s="1"/>
  <c r="P38" i="1" s="1"/>
  <c r="P41" i="1" s="1"/>
  <c r="A25" i="1"/>
  <c r="A26" i="1" s="1"/>
  <c r="D23" i="1"/>
  <c r="A27" i="1" l="1"/>
  <c r="A28" i="1" s="1"/>
  <c r="Q28" i="1"/>
  <c r="Q30" i="1" s="1"/>
  <c r="Q32" i="1" s="1"/>
  <c r="Q34" i="1" s="1"/>
  <c r="Q36" i="1" s="1"/>
  <c r="Q38" i="1" s="1"/>
  <c r="Q41" i="1" s="1"/>
  <c r="A29" i="1" l="1"/>
  <c r="A30" i="1" s="1"/>
  <c r="D28" i="1"/>
  <c r="A31" i="1" l="1"/>
  <c r="A32" i="1" s="1"/>
  <c r="D32" i="1"/>
  <c r="D30" i="1"/>
  <c r="A33" i="1" l="1"/>
  <c r="A34" i="1" s="1"/>
  <c r="D36" i="1" l="1"/>
  <c r="A35" i="1"/>
  <c r="A36" i="1" s="1"/>
  <c r="D34" i="1"/>
  <c r="A37" i="1" l="1"/>
  <c r="A38" i="1" s="1"/>
  <c r="D41" i="1" l="1"/>
  <c r="A40" i="1"/>
  <c r="D38" i="1"/>
  <c r="D42" i="1" l="1"/>
  <c r="A41" i="1"/>
  <c r="A42" i="1" s="1"/>
  <c r="A43" i="1" s="1"/>
  <c r="A44" i="1" s="1"/>
  <c r="A45" i="1" s="1"/>
  <c r="A46" i="1" s="1"/>
  <c r="A47" i="1" s="1"/>
  <c r="D43" i="1" l="1"/>
  <c r="M12" i="1" l="1"/>
  <c r="M15" i="1" s="1"/>
  <c r="M17" i="1" s="1"/>
  <c r="M19" i="1" s="1"/>
  <c r="M21" i="1" s="1"/>
  <c r="M23" i="1" s="1"/>
  <c r="M32" i="1" s="1"/>
  <c r="M34" i="1" s="1"/>
  <c r="M36" i="1" s="1"/>
  <c r="M38" i="1" s="1"/>
  <c r="M41" i="1" s="1"/>
  <c r="L12" i="1"/>
  <c r="L15" i="1" s="1"/>
  <c r="L17" i="1" s="1"/>
  <c r="L19" i="1" s="1"/>
  <c r="L21" i="1" s="1"/>
  <c r="L23" i="1" s="1"/>
  <c r="L32" i="1" s="1"/>
  <c r="L34" i="1" s="1"/>
  <c r="L36" i="1" s="1"/>
  <c r="L38" i="1" s="1"/>
  <c r="L41" i="1" s="1"/>
  <c r="K12" i="1"/>
  <c r="K15" i="1" s="1"/>
  <c r="K17" i="1" s="1"/>
  <c r="K19" i="1" s="1"/>
  <c r="K21" i="1" s="1"/>
  <c r="K23" i="1" s="1"/>
  <c r="K32" i="1" s="1"/>
  <c r="K34" i="1" s="1"/>
  <c r="K36" i="1" s="1"/>
  <c r="K38" i="1" s="1"/>
  <c r="K41" i="1" s="1"/>
  <c r="J12" i="1"/>
  <c r="J15" i="1" s="1"/>
  <c r="J17" i="1" s="1"/>
  <c r="J19" i="1" s="1"/>
  <c r="J21" i="1" s="1"/>
  <c r="J23" i="1" s="1"/>
  <c r="J32" i="1" s="1"/>
  <c r="J34" i="1" s="1"/>
  <c r="J36" i="1" s="1"/>
  <c r="J38" i="1" s="1"/>
  <c r="J41" i="1" s="1"/>
  <c r="I12" i="1"/>
  <c r="I15" i="1" s="1"/>
  <c r="I17" i="1" s="1"/>
  <c r="I19" i="1" s="1"/>
  <c r="I21" i="1" s="1"/>
  <c r="I23" i="1" s="1"/>
  <c r="I32" i="1" s="1"/>
  <c r="I34" i="1" s="1"/>
  <c r="I36" i="1" s="1"/>
  <c r="I38" i="1" s="1"/>
  <c r="I41" i="1" s="1"/>
  <c r="H12" i="1"/>
  <c r="H15" i="1" s="1"/>
  <c r="H17" i="1" s="1"/>
  <c r="H19" i="1" s="1"/>
  <c r="H21" i="1" s="1"/>
  <c r="H23" i="1" s="1"/>
  <c r="H32" i="1" s="1"/>
  <c r="H34" i="1" s="1"/>
  <c r="H36" i="1" s="1"/>
  <c r="H38" i="1" s="1"/>
  <c r="H41" i="1" s="1"/>
  <c r="G12" i="1"/>
  <c r="G15" i="1" s="1"/>
  <c r="G17" i="1" s="1"/>
  <c r="G19" i="1" s="1"/>
  <c r="G21" i="1" s="1"/>
  <c r="G23" i="1" s="1"/>
  <c r="G32" i="1" s="1"/>
  <c r="G34" i="1" s="1"/>
  <c r="G36" i="1" s="1"/>
  <c r="G38" i="1" s="1"/>
  <c r="G41" i="1" s="1"/>
  <c r="F12" i="1"/>
  <c r="F15" i="1" s="1"/>
  <c r="F17" i="1" s="1"/>
  <c r="F19" i="1" s="1"/>
  <c r="F21" i="1" l="1"/>
  <c r="F23" i="1" l="1"/>
  <c r="F32" i="1" s="1"/>
  <c r="F34" i="1" s="1"/>
  <c r="F36" i="1" s="1"/>
  <c r="F38" i="1" s="1"/>
  <c r="F41" i="1" s="1"/>
  <c r="F42" i="1" l="1"/>
  <c r="F43" i="1"/>
  <c r="G40" i="1" s="1"/>
  <c r="G42" i="1" l="1"/>
  <c r="G43" i="1"/>
  <c r="H40" i="1" s="1"/>
  <c r="H42" i="1" l="1"/>
  <c r="H43" i="1" s="1"/>
  <c r="I40" i="1" s="1"/>
  <c r="I42" i="1" l="1"/>
  <c r="I43" i="1" s="1"/>
  <c r="J40" i="1" s="1"/>
  <c r="J42" i="1" l="1"/>
  <c r="J43" i="1" s="1"/>
  <c r="K40" i="1" s="1"/>
  <c r="K42" i="1" l="1"/>
  <c r="K43" i="1" s="1"/>
  <c r="L40" i="1" s="1"/>
  <c r="L42" i="1" l="1"/>
  <c r="L43" i="1" s="1"/>
  <c r="M40" i="1" s="1"/>
  <c r="M42" i="1" l="1"/>
  <c r="M43" i="1" s="1"/>
  <c r="N40" i="1" s="1"/>
  <c r="N42" i="1" l="1"/>
  <c r="N43" i="1"/>
  <c r="O40" i="1" s="1"/>
  <c r="O42" i="1" l="1"/>
  <c r="O43" i="1" s="1"/>
  <c r="P40" i="1" s="1"/>
  <c r="P42" i="1" l="1"/>
  <c r="P43" i="1" s="1"/>
  <c r="Q40" i="1" s="1"/>
  <c r="Q42" i="1" l="1"/>
  <c r="Q43" i="1" s="1"/>
  <c r="Q44" i="1" l="1"/>
  <c r="Q45" i="1" s="1"/>
  <c r="Q47" i="1" s="1"/>
</calcChain>
</file>

<file path=xl/sharedStrings.xml><?xml version="1.0" encoding="utf-8"?>
<sst xmlns="http://schemas.openxmlformats.org/spreadsheetml/2006/main" count="53" uniqueCount="50">
  <si>
    <t>DPU ADJUSTED EBA SUMMARY</t>
  </si>
  <si>
    <t>Source</t>
  </si>
  <si>
    <t>Line</t>
  </si>
  <si>
    <t>ADJUSTED ACTUALS</t>
  </si>
  <si>
    <t>Sales for Resale - 447</t>
  </si>
  <si>
    <t>Purchased Power - 555</t>
  </si>
  <si>
    <t>Wheeling Expense - 565</t>
  </si>
  <si>
    <t>Fuel - Coal - 501</t>
  </si>
  <si>
    <t>Fuel - Natural Gas - 547</t>
  </si>
  <si>
    <t>Other Generation - 503</t>
  </si>
  <si>
    <t>Adjusted Actual NPC (Total Company)</t>
  </si>
  <si>
    <r>
      <t xml:space="preserve">Actual MWh - </t>
    </r>
    <r>
      <rPr>
        <b/>
        <sz val="11"/>
        <color rgb="FF0000FF"/>
        <rFont val="Calibri"/>
        <family val="2"/>
        <scheme val="minor"/>
      </rPr>
      <t>Load</t>
    </r>
    <r>
      <rPr>
        <sz val="11"/>
        <color theme="1"/>
        <rFont val="Calibri"/>
        <family val="2"/>
        <scheme val="minor"/>
      </rPr>
      <t xml:space="preserve"> - (Total Company)</t>
    </r>
  </si>
  <si>
    <t>Actual $/MWh (Total Company)</t>
  </si>
  <si>
    <t>Scalar (using dynamic SG and SE)</t>
  </si>
  <si>
    <t>Actual $/MWh Before Wheeling Revenue (Utah)</t>
  </si>
  <si>
    <r>
      <t xml:space="preserve">Actual MWh - </t>
    </r>
    <r>
      <rPr>
        <b/>
        <sz val="11"/>
        <color rgb="FF0000FF"/>
        <rFont val="Calibri"/>
        <family val="2"/>
        <scheme val="minor"/>
      </rPr>
      <t>Load</t>
    </r>
    <r>
      <rPr>
        <sz val="11"/>
        <color theme="1"/>
        <rFont val="Calibri"/>
        <family val="2"/>
        <scheme val="minor"/>
      </rPr>
      <t xml:space="preserve"> -(Utah)</t>
    </r>
  </si>
  <si>
    <t>Actual NPC Before Wheeling Revenue (Utah)</t>
  </si>
  <si>
    <t>Actual Wheeling Revenues (Utah)</t>
  </si>
  <si>
    <t>UT Actual EBAC</t>
  </si>
  <si>
    <r>
      <t xml:space="preserve">UT Actual - </t>
    </r>
    <r>
      <rPr>
        <b/>
        <sz val="11"/>
        <color rgb="FFFF0000"/>
        <rFont val="Calibri"/>
        <family val="2"/>
        <scheme val="minor"/>
      </rPr>
      <t>Sales</t>
    </r>
    <r>
      <rPr>
        <sz val="11"/>
        <color theme="1"/>
        <rFont val="Calibri"/>
        <family val="2"/>
        <scheme val="minor"/>
      </rPr>
      <t xml:space="preserve"> -MWh</t>
    </r>
  </si>
  <si>
    <t>UT Actual $/MWh</t>
  </si>
  <si>
    <t>BASE (ALREADY IN RATES)</t>
  </si>
  <si>
    <t>UT BASE NPC $</t>
  </si>
  <si>
    <t>"DPU BASE EBAC" tab</t>
  </si>
  <si>
    <t>UT BASE Wheeling Rev $</t>
  </si>
  <si>
    <t>UT BASE EBAC $</t>
  </si>
  <si>
    <t>UT BASE MWh</t>
  </si>
  <si>
    <t>UT BASE $/MWh</t>
  </si>
  <si>
    <t>DIFFERENTIAL AND DEFERRAL</t>
  </si>
  <si>
    <t>UT EBAC Differential</t>
  </si>
  <si>
    <t>EBA Accrual Before Sharing</t>
  </si>
  <si>
    <t>Sharing</t>
  </si>
  <si>
    <t>EBA Accrual Before FERC ER 11-3643 Revenues</t>
  </si>
  <si>
    <t>Additional FERC ER11-3643 Revenues</t>
  </si>
  <si>
    <t>Dickman Exhibit 1</t>
  </si>
  <si>
    <t>Total EBA Accrual</t>
  </si>
  <si>
    <t>Beg Balance</t>
  </si>
  <si>
    <t>Prior Month End Bal</t>
  </si>
  <si>
    <t>EBA Accrual</t>
  </si>
  <si>
    <t>EBA Carrying Charge</t>
  </si>
  <si>
    <t>Subtotal</t>
  </si>
  <si>
    <t>Interest through Oct 31, 2015</t>
  </si>
  <si>
    <t>DPU Calculated EBA Balance - (Over)/Under Collect</t>
  </si>
  <si>
    <t>RMP Calculated EBA Balance - (Over)/Under Collect</t>
  </si>
  <si>
    <t>Difference</t>
  </si>
  <si>
    <t>Source Reference</t>
  </si>
  <si>
    <t>1) DPU recalculated (See "reconciliations"  tab in the electronic DPU Exhibit 1.5)</t>
  </si>
  <si>
    <t>2) DPU recalculated (See "Allocation Factors" tab in DPU Exhibit 1.5)</t>
  </si>
  <si>
    <t xml:space="preserve">3) Per Commission Order in 11-035-200, sales are used instead of load. Sales shown have buy-through sales removed. </t>
  </si>
  <si>
    <t>4) Jan 14-Aug 14: Line 11 x Line 12. 
Aug 14-Dec 14: See "DPU Ex 1.4.1 DPU EBA Adjustment" tab in electronic DPU Exhibit 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</si>
</sst>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* #,##0.000_);_(* \(#,##0.000\);_(* &quot;-&quot;??_);_(@_)"/>
    <numFmt numFmtId="167" formatCode="_(* #,##0.00000_);_(* \(#,##0.00000\);_(* &quot;-&quot;??_);_(@_)"/>
    <numFmt numFmtId="168" formatCode="_(* #,##0.000000_);_(* \(#,##0.000000\);_(* &quot;-&quot;??_);_(@_)"/>
    <numFmt numFmtId="169" formatCode="0.000%"/>
    <numFmt numFmtId="170" formatCode="_(&quot;$&quot;* #,##0.000_);_(&quot;$&quot;* \(#,##0.000\);_(&quot;$&quot;* &quot;-&quot;??_);_(@_)"/>
    <numFmt numFmtId="171" formatCode="_(&quot;$&quot;* #,##0_);_(&quot;$&quot;* \(#,##0\);_(&quot;$&quot;* &quot;-&quot;??_);_(@_)"/>
    <numFmt numFmtId="172" formatCode="_(&quot;$&quot;* #,##0.00000_);_(&quot;$&quot;* \(#,##0.00000\);_(&quot;$&quot;* &quot;-&quot;??_);_(@_)"/>
    <numFmt numFmtId="173" formatCode="_(* #,##0.0000_);_(* \(#,##0.00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rgb="FF0000FF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Arial"/>
      <family val="2"/>
    </font>
    <font>
      <u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85">
    <xf numFmtId="0" fontId="0" fillId="0" borderId="0" xfId="0"/>
    <xf numFmtId="0" fontId="4" fillId="0" borderId="0" xfId="0" applyFont="1"/>
    <xf numFmtId="0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Fill="1" applyBorder="1"/>
    <xf numFmtId="164" fontId="5" fillId="0" borderId="2" xfId="0" applyNumberFormat="1" applyFont="1" applyFill="1" applyBorder="1" applyAlignment="1">
      <alignment horizontal="center" wrapText="1"/>
    </xf>
    <xf numFmtId="164" fontId="6" fillId="0" borderId="2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wrapText="1"/>
    </xf>
    <xf numFmtId="0" fontId="3" fillId="0" borderId="0" xfId="0" applyFont="1"/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Border="1"/>
    <xf numFmtId="0" fontId="0" fillId="0" borderId="0" xfId="0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165" fontId="8" fillId="0" borderId="0" xfId="1" applyNumberFormat="1" applyFont="1" applyFill="1" applyBorder="1" applyAlignment="1">
      <alignment vertical="center" wrapText="1"/>
    </xf>
    <xf numFmtId="165" fontId="0" fillId="0" borderId="0" xfId="0" applyNumberFormat="1" applyBorder="1"/>
    <xf numFmtId="0" fontId="0" fillId="0" borderId="0" xfId="0" applyFont="1" applyFill="1" applyBorder="1"/>
    <xf numFmtId="0" fontId="0" fillId="0" borderId="1" xfId="0" applyBorder="1" applyAlignment="1">
      <alignment horizontal="left"/>
    </xf>
    <xf numFmtId="1" fontId="7" fillId="0" borderId="1" xfId="0" applyNumberFormat="1" applyFont="1" applyFill="1" applyBorder="1" applyAlignment="1">
      <alignment horizontal="center"/>
    </xf>
    <xf numFmtId="165" fontId="8" fillId="0" borderId="1" xfId="1" applyNumberFormat="1" applyFont="1" applyFill="1" applyBorder="1" applyAlignment="1">
      <alignment vertical="center" wrapText="1"/>
    </xf>
    <xf numFmtId="0" fontId="0" fillId="0" borderId="0" xfId="1" applyNumberFormat="1" applyFont="1" applyFill="1" applyBorder="1" applyAlignment="1">
      <alignment horizontal="left"/>
    </xf>
    <xf numFmtId="165" fontId="0" fillId="0" borderId="0" xfId="1" applyNumberFormat="1" applyFont="1" applyFill="1" applyBorder="1"/>
    <xf numFmtId="0" fontId="0" fillId="0" borderId="1" xfId="1" applyNumberFormat="1" applyFont="1" applyFill="1" applyBorder="1" applyAlignment="1">
      <alignment horizontal="left"/>
    </xf>
    <xf numFmtId="1" fontId="0" fillId="0" borderId="1" xfId="1" applyNumberFormat="1" applyFont="1" applyFill="1" applyBorder="1" applyAlignment="1">
      <alignment horizontal="center"/>
    </xf>
    <xf numFmtId="165" fontId="0" fillId="0" borderId="1" xfId="1" applyNumberFormat="1" applyFont="1" applyFill="1" applyBorder="1"/>
    <xf numFmtId="0" fontId="0" fillId="0" borderId="0" xfId="2" applyNumberFormat="1" applyFont="1" applyFill="1" applyBorder="1" applyAlignment="1">
      <alignment horizontal="left"/>
    </xf>
    <xf numFmtId="1" fontId="0" fillId="0" borderId="0" xfId="2" applyNumberFormat="1" applyFont="1" applyFill="1" applyBorder="1" applyAlignment="1">
      <alignment horizontal="center"/>
    </xf>
    <xf numFmtId="166" fontId="0" fillId="0" borderId="0" xfId="1" applyNumberFormat="1" applyFont="1" applyFill="1" applyBorder="1"/>
    <xf numFmtId="44" fontId="0" fillId="0" borderId="0" xfId="2" applyNumberFormat="1" applyFont="1" applyFill="1" applyBorder="1"/>
    <xf numFmtId="0" fontId="0" fillId="0" borderId="1" xfId="3" applyNumberFormat="1" applyFont="1" applyFill="1" applyBorder="1" applyAlignment="1">
      <alignment horizontal="left"/>
    </xf>
    <xf numFmtId="1" fontId="0" fillId="0" borderId="1" xfId="3" applyNumberFormat="1" applyFont="1" applyFill="1" applyBorder="1" applyAlignment="1">
      <alignment horizontal="center"/>
    </xf>
    <xf numFmtId="167" fontId="10" fillId="0" borderId="1" xfId="1" applyNumberFormat="1" applyFont="1" applyFill="1" applyBorder="1"/>
    <xf numFmtId="168" fontId="10" fillId="0" borderId="1" xfId="1" applyNumberFormat="1" applyFont="1" applyFill="1" applyBorder="1"/>
    <xf numFmtId="169" fontId="10" fillId="0" borderId="0" xfId="3" applyNumberFormat="1" applyFont="1" applyFill="1" applyBorder="1"/>
    <xf numFmtId="170" fontId="0" fillId="0" borderId="0" xfId="2" applyNumberFormat="1" applyFont="1" applyFill="1" applyBorder="1"/>
    <xf numFmtId="165" fontId="10" fillId="0" borderId="1" xfId="1" applyNumberFormat="1" applyFont="1" applyFill="1" applyBorder="1"/>
    <xf numFmtId="171" fontId="0" fillId="0" borderId="0" xfId="2" applyNumberFormat="1" applyFont="1" applyFill="1" applyBorder="1"/>
    <xf numFmtId="0" fontId="0" fillId="0" borderId="0" xfId="1" applyNumberFormat="1" applyFont="1" applyAlignment="1">
      <alignment horizontal="left"/>
    </xf>
    <xf numFmtId="1" fontId="0" fillId="0" borderId="0" xfId="1" applyNumberFormat="1" applyFont="1" applyAlignment="1">
      <alignment horizontal="center"/>
    </xf>
    <xf numFmtId="165" fontId="0" fillId="0" borderId="1" xfId="1" applyNumberFormat="1" applyFont="1" applyBorder="1"/>
    <xf numFmtId="165" fontId="2" fillId="0" borderId="1" xfId="1" applyNumberFormat="1" applyFont="1" applyFill="1" applyBorder="1"/>
    <xf numFmtId="170" fontId="3" fillId="0" borderId="0" xfId="2" applyNumberFormat="1" applyFont="1" applyFill="1" applyBorder="1"/>
    <xf numFmtId="1" fontId="0" fillId="0" borderId="0" xfId="1" applyNumberFormat="1" applyFont="1" applyFill="1" applyBorder="1" applyAlignment="1">
      <alignment horizontal="center"/>
    </xf>
    <xf numFmtId="170" fontId="2" fillId="0" borderId="0" xfId="2" applyNumberFormat="1" applyFont="1" applyFill="1" applyBorder="1"/>
    <xf numFmtId="170" fontId="2" fillId="0" borderId="0" xfId="2" applyNumberFormat="1" applyFont="1"/>
    <xf numFmtId="170" fontId="2" fillId="0" borderId="0" xfId="2" applyNumberFormat="1" applyFont="1" applyFill="1"/>
    <xf numFmtId="170" fontId="2" fillId="0" borderId="0" xfId="2" applyNumberFormat="1" applyFont="1" applyBorder="1"/>
    <xf numFmtId="170" fontId="7" fillId="0" borderId="0" xfId="2" applyNumberFormat="1" applyFont="1" applyFill="1" applyBorder="1"/>
    <xf numFmtId="0" fontId="7" fillId="0" borderId="0" xfId="2" applyNumberFormat="1" applyFont="1" applyFill="1" applyBorder="1" applyAlignment="1">
      <alignment horizontal="left"/>
    </xf>
    <xf numFmtId="166" fontId="7" fillId="0" borderId="0" xfId="1" applyNumberFormat="1" applyFont="1" applyFill="1" applyBorder="1"/>
    <xf numFmtId="170" fontId="12" fillId="0" borderId="0" xfId="2" applyNumberFormat="1" applyFont="1" applyFill="1" applyBorder="1"/>
    <xf numFmtId="1" fontId="7" fillId="0" borderId="0" xfId="2" applyNumberFormat="1" applyFont="1" applyFill="1" applyBorder="1" applyAlignment="1">
      <alignment horizontal="center"/>
    </xf>
    <xf numFmtId="172" fontId="10" fillId="0" borderId="0" xfId="2" applyNumberFormat="1" applyFont="1" applyFill="1" applyBorder="1"/>
    <xf numFmtId="173" fontId="7" fillId="0" borderId="0" xfId="1" applyNumberFormat="1" applyFont="1" applyFill="1" applyBorder="1"/>
    <xf numFmtId="0" fontId="10" fillId="0" borderId="0" xfId="0" applyFont="1" applyFill="1" applyBorder="1"/>
    <xf numFmtId="0" fontId="0" fillId="0" borderId="1" xfId="0" applyNumberFormat="1" applyBorder="1" applyAlignment="1">
      <alignment horizontal="left"/>
    </xf>
    <xf numFmtId="165" fontId="2" fillId="0" borderId="1" xfId="0" applyNumberFormat="1" applyFont="1" applyBorder="1"/>
    <xf numFmtId="165" fontId="2" fillId="0" borderId="1" xfId="0" applyNumberFormat="1" applyFont="1" applyFill="1" applyBorder="1"/>
    <xf numFmtId="9" fontId="0" fillId="0" borderId="1" xfId="3" applyFont="1" applyFill="1" applyBorder="1"/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6" fillId="0" borderId="0" xfId="0" applyNumberFormat="1" applyFont="1" applyFill="1" applyAlignment="1">
      <alignment horizontal="left"/>
    </xf>
    <xf numFmtId="0" fontId="0" fillId="0" borderId="0" xfId="0" applyFont="1"/>
    <xf numFmtId="0" fontId="13" fillId="0" borderId="0" xfId="4" applyNumberFormat="1" applyFont="1" applyFill="1" applyBorder="1" applyAlignment="1">
      <alignment horizontal="left"/>
    </xf>
    <xf numFmtId="1" fontId="2" fillId="0" borderId="0" xfId="0" applyNumberFormat="1" applyFont="1" applyAlignment="1">
      <alignment horizontal="center"/>
    </xf>
    <xf numFmtId="0" fontId="2" fillId="0" borderId="0" xfId="0" applyFont="1"/>
    <xf numFmtId="165" fontId="2" fillId="0" borderId="0" xfId="1" applyNumberFormat="1" applyFont="1" applyBorder="1" applyAlignment="1">
      <alignment horizontal="right"/>
    </xf>
    <xf numFmtId="0" fontId="0" fillId="0" borderId="0" xfId="0" applyFont="1" applyBorder="1"/>
    <xf numFmtId="165" fontId="2" fillId="0" borderId="0" xfId="1" applyNumberFormat="1" applyFont="1"/>
    <xf numFmtId="165" fontId="2" fillId="0" borderId="0" xfId="1" applyNumberFormat="1" applyFont="1" applyFill="1" applyBorder="1"/>
    <xf numFmtId="165" fontId="0" fillId="0" borderId="0" xfId="1" applyNumberFormat="1" applyFont="1" applyBorder="1"/>
    <xf numFmtId="0" fontId="8" fillId="0" borderId="0" xfId="4" applyNumberFormat="1" applyFont="1" applyFill="1" applyBorder="1" applyAlignment="1">
      <alignment horizontal="left"/>
    </xf>
    <xf numFmtId="165" fontId="0" fillId="0" borderId="0" xfId="0" applyNumberFormat="1"/>
    <xf numFmtId="0" fontId="14" fillId="0" borderId="0" xfId="0" applyNumberFormat="1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0" fillId="0" borderId="0" xfId="0" applyNumberFormat="1" applyAlignment="1">
      <alignment horizontal="left" wrapText="1"/>
    </xf>
  </cellXfs>
  <cellStyles count="5">
    <cellStyle name="Comma" xfId="1" builtinId="3"/>
    <cellStyle name="Currency" xfId="2" builtinId="4"/>
    <cellStyle name="Normal" xfId="0" builtinId="0"/>
    <cellStyle name="Normal 2 10 14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CC.BRUBAKER/Local%20Settings/Temporary%20Internet%20Files/Content.Outlook/7DP69NLO/Copy%20of%20219981_1_Settlement%20NPC_BCC_12C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Utah/11-035-200%20GRC/Exhibit%20A%20080712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PU/DPUDocs/2013/13-035-RMP/13-035-184%20RMP-GRC/Stipulations/06-25-14%20Filed/13-035-184%20Joint%20Settlement%20Stipulation%20(rmp_grc%202014)%20-%2006-25-2014%20-%20Exhibits%20A%20and%20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%2011-035-200%20(GRC%20May2013)\Sent%20out\Sent%20out%202012%2008%2020%20(Monthly%20Allocation)\UTGRC12_Utah%20Base%20NPC%20Report%20(Settlement)%20CONF_Sent%20Out%202012%2008%202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tah%20Docket%2011-035-200%20(GRC%202012)/Filed/Rebuttal/Testimony%20and%20Exhibits/Paice/Workpapers/COS%20UT%20May%202013%20-%20Rebuttal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Utah/2014%20EBA%20RBA/Confidential%20EBA%20Workpap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A1 3of3"/>
      <sheetName val="EBAf Base"/>
      <sheetName val="Exhibit A3 1of2"/>
      <sheetName val="Exhibit A3 2of2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Summary Table"/>
      <sheetName val="Exhibit A - Page 1 of 4"/>
      <sheetName val="Exhibit A - Page 2&amp;3 of 4"/>
      <sheetName val="Exhibit A - Page 4 of 4"/>
      <sheetName val="Exhibit B - Page 1 of 4"/>
      <sheetName val="Exhibit B - Page 2&amp;3 of 4"/>
      <sheetName val="Exhibit B - Page 4 of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(4.4) Allctd Base NPC (GRC12)"/>
      <sheetName val="(4.5) Base NPC by Cat (GRC12)"/>
      <sheetName val="(4.6) Base UTGRC12 MAY NPC"/>
      <sheetName val="Allocation"/>
      <sheetName val="Check MWh"/>
      <sheetName val="Check Dollars"/>
      <sheetName val="Check Other"/>
      <sheetName val="FuelAllocation"/>
      <sheetName val="West Valley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/>
      <sheetData sheetId="3"/>
      <sheetData sheetId="4"/>
      <sheetData sheetId="5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Five Pine Wind QF</v>
          </cell>
          <cell r="S360">
            <v>4</v>
          </cell>
        </row>
        <row r="361">
          <cell r="R361" t="str">
            <v>Flathead &amp; ENI Sale</v>
          </cell>
          <cell r="S361">
            <v>1</v>
          </cell>
        </row>
        <row r="362">
          <cell r="R362" t="str">
            <v>Foote Creek I Generation</v>
          </cell>
          <cell r="S362">
            <v>9</v>
          </cell>
        </row>
        <row r="363">
          <cell r="R363" t="str">
            <v>Fort James (CoGen)</v>
          </cell>
          <cell r="S363">
            <v>2</v>
          </cell>
        </row>
        <row r="364">
          <cell r="R364" t="str">
            <v>Gas Swaps</v>
          </cell>
          <cell r="S364">
            <v>11</v>
          </cell>
        </row>
        <row r="365">
          <cell r="R365" t="str">
            <v>Gas Physical - East</v>
          </cell>
          <cell r="S365">
            <v>11</v>
          </cell>
        </row>
        <row r="366">
          <cell r="R366" t="str">
            <v>Gas Physical - West</v>
          </cell>
          <cell r="S366">
            <v>11</v>
          </cell>
        </row>
        <row r="367">
          <cell r="R367" t="str">
            <v>Gas Physical - Chehalis</v>
          </cell>
          <cell r="S367">
            <v>11</v>
          </cell>
        </row>
        <row r="368">
          <cell r="R368" t="str">
            <v>Gas Physical - Existing East</v>
          </cell>
          <cell r="S368">
            <v>11</v>
          </cell>
        </row>
        <row r="369">
          <cell r="R369" t="str">
            <v>Gas Physical - Hermiston</v>
          </cell>
          <cell r="S369">
            <v>11</v>
          </cell>
        </row>
        <row r="370">
          <cell r="R370" t="str">
            <v>Gas Physical - New East</v>
          </cell>
          <cell r="S370">
            <v>11</v>
          </cell>
        </row>
        <row r="371">
          <cell r="R371" t="str">
            <v>Gas Swaps - East</v>
          </cell>
          <cell r="S371">
            <v>11</v>
          </cell>
        </row>
        <row r="372">
          <cell r="R372" t="str">
            <v>Gas Swaps - West</v>
          </cell>
          <cell r="S372">
            <v>11</v>
          </cell>
        </row>
        <row r="373">
          <cell r="R373" t="str">
            <v>Gas Swaps - Chehalis</v>
          </cell>
          <cell r="S373">
            <v>11</v>
          </cell>
        </row>
        <row r="374">
          <cell r="R374" t="str">
            <v>Gas Swaps - Existing East</v>
          </cell>
          <cell r="S374">
            <v>11</v>
          </cell>
        </row>
        <row r="375">
          <cell r="R375" t="str">
            <v>Gas Swaps - Hermiston</v>
          </cell>
          <cell r="S375">
            <v>11</v>
          </cell>
        </row>
        <row r="376">
          <cell r="R376" t="str">
            <v>Gas Swaps - New East</v>
          </cell>
          <cell r="S376">
            <v>11</v>
          </cell>
        </row>
        <row r="377">
          <cell r="R377" t="str">
            <v>Gem State (City of Idaho Falls)</v>
          </cell>
          <cell r="S377">
            <v>2</v>
          </cell>
        </row>
        <row r="378">
          <cell r="R378" t="str">
            <v>Gem State Power Cost</v>
          </cell>
          <cell r="S378">
            <v>2</v>
          </cell>
        </row>
        <row r="379">
          <cell r="R379" t="str">
            <v>Glenrock Wind</v>
          </cell>
          <cell r="S379">
            <v>9</v>
          </cell>
        </row>
        <row r="380">
          <cell r="R380" t="str">
            <v>Glenrock III Wind</v>
          </cell>
          <cell r="S380">
            <v>9</v>
          </cell>
        </row>
        <row r="381">
          <cell r="R381" t="str">
            <v>Goodnoe Wind</v>
          </cell>
          <cell r="S381">
            <v>9</v>
          </cell>
        </row>
        <row r="382">
          <cell r="R382" t="str">
            <v>Grant - Priest Rapids</v>
          </cell>
          <cell r="S382">
            <v>5</v>
          </cell>
        </row>
        <row r="383">
          <cell r="R383" t="str">
            <v>Grant - Wanapum</v>
          </cell>
          <cell r="S383">
            <v>5</v>
          </cell>
        </row>
        <row r="384">
          <cell r="R384" t="str">
            <v>Grant County</v>
          </cell>
          <cell r="S384">
            <v>2</v>
          </cell>
        </row>
        <row r="385">
          <cell r="R385" t="str">
            <v>Grant Displacement</v>
          </cell>
          <cell r="S385">
            <v>5</v>
          </cell>
        </row>
        <row r="386">
          <cell r="R386" t="str">
            <v>Grant Meaningful Priority</v>
          </cell>
          <cell r="S386">
            <v>5</v>
          </cell>
        </row>
        <row r="387">
          <cell r="R387" t="str">
            <v>Grant Reasonable</v>
          </cell>
          <cell r="S387">
            <v>5</v>
          </cell>
        </row>
        <row r="388">
          <cell r="R388" t="str">
            <v>Grant Power Auction</v>
          </cell>
          <cell r="S388">
            <v>5</v>
          </cell>
        </row>
        <row r="389">
          <cell r="R389" t="str">
            <v>High Plains Wind</v>
          </cell>
          <cell r="S389">
            <v>9</v>
          </cell>
        </row>
        <row r="390">
          <cell r="R390" t="str">
            <v>High Plateau Wind QF</v>
          </cell>
          <cell r="S390">
            <v>4</v>
          </cell>
        </row>
        <row r="391">
          <cell r="R391" t="str">
            <v>Hermiston Purchase</v>
          </cell>
          <cell r="S391">
            <v>2</v>
          </cell>
        </row>
        <row r="392">
          <cell r="R392" t="str">
            <v>Hurricane Purchase</v>
          </cell>
          <cell r="S392">
            <v>2</v>
          </cell>
        </row>
        <row r="393">
          <cell r="R393" t="str">
            <v>Hurricane Sale</v>
          </cell>
          <cell r="S393">
            <v>1</v>
          </cell>
        </row>
        <row r="394">
          <cell r="R394" t="str">
            <v>Idaho Power P278538</v>
          </cell>
          <cell r="S394">
            <v>2</v>
          </cell>
        </row>
        <row r="395">
          <cell r="R395" t="str">
            <v>Idaho Power P278538 HLH</v>
          </cell>
          <cell r="S395">
            <v>2</v>
          </cell>
        </row>
        <row r="396">
          <cell r="R396" t="str">
            <v>Idaho Power P278538 LLH</v>
          </cell>
          <cell r="S396">
            <v>2</v>
          </cell>
        </row>
        <row r="397">
          <cell r="R397" t="str">
            <v>Idaho Power RTSA Purchase</v>
          </cell>
          <cell r="S397">
            <v>2</v>
          </cell>
        </row>
        <row r="398">
          <cell r="R398" t="str">
            <v>Idaho Power RTSA return</v>
          </cell>
          <cell r="S398">
            <v>8</v>
          </cell>
        </row>
        <row r="399">
          <cell r="R399" t="str">
            <v>Idaho QF</v>
          </cell>
          <cell r="S399">
            <v>4</v>
          </cell>
        </row>
        <row r="400">
          <cell r="R400" t="str">
            <v>Idaho Pre-MSP QF</v>
          </cell>
          <cell r="S400">
            <v>4</v>
          </cell>
        </row>
        <row r="401">
          <cell r="R401" t="str">
            <v>Idaho Post-Merger Pre-MSP QF</v>
          </cell>
          <cell r="S401">
            <v>4</v>
          </cell>
        </row>
        <row r="402">
          <cell r="R402" t="str">
            <v>Idaho Post-MSP QF</v>
          </cell>
          <cell r="S402">
            <v>4</v>
          </cell>
        </row>
        <row r="403">
          <cell r="R403" t="str">
            <v>Idaho Pre-Merger QF</v>
          </cell>
          <cell r="S403">
            <v>4</v>
          </cell>
        </row>
        <row r="404">
          <cell r="R404" t="str">
            <v>IPP Purchase</v>
          </cell>
          <cell r="S404">
            <v>2</v>
          </cell>
        </row>
        <row r="405">
          <cell r="R405" t="str">
            <v>IPP Sale (LADWP)</v>
          </cell>
          <cell r="S405">
            <v>1</v>
          </cell>
        </row>
        <row r="406">
          <cell r="R406" t="str">
            <v>IRP - DSM East Irrigation Ld Control</v>
          </cell>
          <cell r="S406">
            <v>7</v>
          </cell>
        </row>
        <row r="407">
          <cell r="R407" t="str">
            <v>IRP - DSM East Irrigation Ld Control - Return</v>
          </cell>
          <cell r="S407">
            <v>7</v>
          </cell>
        </row>
        <row r="408">
          <cell r="R408" t="str">
            <v>IRP - DSM East Summer Ld Control</v>
          </cell>
          <cell r="S408">
            <v>7</v>
          </cell>
        </row>
        <row r="409">
          <cell r="R409" t="str">
            <v>IRP - DSM East Summer Ld Control - Return</v>
          </cell>
          <cell r="S409">
            <v>7</v>
          </cell>
        </row>
        <row r="410">
          <cell r="R410" t="str">
            <v>IRP - DSM West Irrigation Ld Control</v>
          </cell>
          <cell r="S410">
            <v>7</v>
          </cell>
        </row>
        <row r="411">
          <cell r="R411" t="str">
            <v>IRP - DSM West Irrigation Ld Control - Return</v>
          </cell>
          <cell r="S411">
            <v>7</v>
          </cell>
        </row>
        <row r="412">
          <cell r="R412" t="str">
            <v>IRP - FOT Four Corners</v>
          </cell>
          <cell r="S412">
            <v>7</v>
          </cell>
        </row>
        <row r="413">
          <cell r="R413" t="str">
            <v>IRP - FOT Mid-C</v>
          </cell>
          <cell r="S413">
            <v>7</v>
          </cell>
        </row>
        <row r="414">
          <cell r="R414" t="str">
            <v>IRP - FOT West Main</v>
          </cell>
          <cell r="S414">
            <v>7</v>
          </cell>
        </row>
        <row r="415">
          <cell r="R415" t="str">
            <v>IRP - Wind Mid-C</v>
          </cell>
          <cell r="S415">
            <v>7</v>
          </cell>
        </row>
        <row r="416">
          <cell r="R416" t="str">
            <v>IRP - Wind Walla Walla</v>
          </cell>
          <cell r="S416">
            <v>7</v>
          </cell>
        </row>
        <row r="417">
          <cell r="R417" t="str">
            <v>IRP - Wind Wyoming SE</v>
          </cell>
          <cell r="S417">
            <v>7</v>
          </cell>
        </row>
        <row r="418">
          <cell r="R418" t="str">
            <v>IRP - Wind Wyoming SW</v>
          </cell>
          <cell r="S418">
            <v>7</v>
          </cell>
        </row>
        <row r="419">
          <cell r="R419" t="str">
            <v>IRP - Wind Yakima</v>
          </cell>
          <cell r="S419">
            <v>7</v>
          </cell>
        </row>
        <row r="420">
          <cell r="R420" t="str">
            <v>Kennecott Generation Adjustment</v>
          </cell>
          <cell r="S420">
            <v>8</v>
          </cell>
        </row>
        <row r="421">
          <cell r="R421" t="str">
            <v>Kennecott Incentive</v>
          </cell>
          <cell r="S421">
            <v>2</v>
          </cell>
        </row>
        <row r="422">
          <cell r="R422" t="str">
            <v>Kennecott Incentive (Historical)</v>
          </cell>
          <cell r="S422">
            <v>2</v>
          </cell>
        </row>
        <row r="423">
          <cell r="R423" t="str">
            <v>Kennecott QF</v>
          </cell>
          <cell r="S423">
            <v>4</v>
          </cell>
        </row>
        <row r="424">
          <cell r="R424" t="str">
            <v>Kennecott Refinery QF</v>
          </cell>
          <cell r="S424">
            <v>4</v>
          </cell>
        </row>
        <row r="425">
          <cell r="R425" t="str">
            <v>Kennecott Smelter QF</v>
          </cell>
          <cell r="S425">
            <v>4</v>
          </cell>
        </row>
        <row r="426">
          <cell r="R426" t="str">
            <v>LADWP s491300</v>
          </cell>
          <cell r="S426">
            <v>1</v>
          </cell>
        </row>
        <row r="427">
          <cell r="R427" t="str">
            <v>LADWP s491301</v>
          </cell>
          <cell r="S427">
            <v>1</v>
          </cell>
        </row>
        <row r="428">
          <cell r="R428" t="str">
            <v>LADWP p491303</v>
          </cell>
          <cell r="S428">
            <v>2</v>
          </cell>
        </row>
        <row r="429">
          <cell r="R429" t="str">
            <v>LADWP s491303</v>
          </cell>
          <cell r="S429">
            <v>2</v>
          </cell>
        </row>
        <row r="430">
          <cell r="R430" t="str">
            <v>LADWP p491304</v>
          </cell>
          <cell r="S430">
            <v>2</v>
          </cell>
        </row>
        <row r="431">
          <cell r="R431" t="str">
            <v>LADWP s491304</v>
          </cell>
          <cell r="S431">
            <v>2</v>
          </cell>
        </row>
        <row r="432">
          <cell r="R432" t="str">
            <v>Leaning Juniper 1</v>
          </cell>
          <cell r="S432">
            <v>9</v>
          </cell>
        </row>
        <row r="433">
          <cell r="R433" t="str">
            <v>Lewis River Loss of Efficiency</v>
          </cell>
          <cell r="S433">
            <v>8</v>
          </cell>
        </row>
        <row r="434">
          <cell r="R434" t="str">
            <v>Lewis River Motoring Loss</v>
          </cell>
          <cell r="S434">
            <v>8</v>
          </cell>
        </row>
        <row r="435">
          <cell r="R435" t="str">
            <v>Lower Ridge Wind QF</v>
          </cell>
          <cell r="S435">
            <v>4</v>
          </cell>
        </row>
        <row r="436">
          <cell r="R436" t="str">
            <v>MagCorp Buythrough</v>
          </cell>
          <cell r="S436">
            <v>8</v>
          </cell>
        </row>
        <row r="437">
          <cell r="R437" t="str">
            <v>MagCorp Buythrough Winter</v>
          </cell>
          <cell r="S437">
            <v>8</v>
          </cell>
        </row>
        <row r="438">
          <cell r="R438" t="str">
            <v>MagCorp Curtailment</v>
          </cell>
          <cell r="S438">
            <v>8</v>
          </cell>
        </row>
        <row r="439">
          <cell r="R439" t="str">
            <v>MagCorp Curtailment (Historical)</v>
          </cell>
          <cell r="S439">
            <v>8</v>
          </cell>
        </row>
        <row r="440">
          <cell r="R440" t="str">
            <v>MagCorp Curtailment Winter</v>
          </cell>
          <cell r="S440">
            <v>8</v>
          </cell>
        </row>
        <row r="441">
          <cell r="R441" t="str">
            <v>MagCorp Curtailment Winter (Historical)</v>
          </cell>
          <cell r="S441">
            <v>8</v>
          </cell>
        </row>
        <row r="442">
          <cell r="R442" t="str">
            <v>Marengo</v>
          </cell>
          <cell r="S442">
            <v>9</v>
          </cell>
        </row>
        <row r="443">
          <cell r="R443" t="str">
            <v>Marengo I</v>
          </cell>
          <cell r="S443">
            <v>9</v>
          </cell>
        </row>
        <row r="444">
          <cell r="R444" t="str">
            <v>Marengo II</v>
          </cell>
          <cell r="S444">
            <v>9</v>
          </cell>
        </row>
        <row r="445">
          <cell r="R445" t="str">
            <v>McFadden Ridge Wind</v>
          </cell>
          <cell r="S445">
            <v>9</v>
          </cell>
        </row>
        <row r="446">
          <cell r="R446" t="str">
            <v>Monsanto Curtailment</v>
          </cell>
          <cell r="S446">
            <v>8</v>
          </cell>
        </row>
        <row r="447">
          <cell r="R447" t="str">
            <v>Monsanto Buythrough</v>
          </cell>
          <cell r="S447">
            <v>8</v>
          </cell>
        </row>
        <row r="448">
          <cell r="R448" t="str">
            <v>Monsanto Curtailment (Historical)</v>
          </cell>
          <cell r="S448">
            <v>2</v>
          </cell>
        </row>
        <row r="449">
          <cell r="R449" t="str">
            <v>Monsanto Excess Demand</v>
          </cell>
          <cell r="S449">
            <v>8</v>
          </cell>
        </row>
        <row r="450">
          <cell r="R450" t="str">
            <v>Morgan Stanley p189046</v>
          </cell>
          <cell r="S450">
            <v>2</v>
          </cell>
        </row>
        <row r="451">
          <cell r="R451" t="str">
            <v>Morgan Stanley p196538</v>
          </cell>
          <cell r="S451">
            <v>3</v>
          </cell>
        </row>
        <row r="452">
          <cell r="R452" t="str">
            <v>Morgan Stanley p206006</v>
          </cell>
          <cell r="S452">
            <v>3</v>
          </cell>
        </row>
        <row r="453">
          <cell r="R453" t="str">
            <v>Morgan Stanley p206008</v>
          </cell>
          <cell r="S453">
            <v>3</v>
          </cell>
        </row>
        <row r="454">
          <cell r="R454" t="str">
            <v>Morgan Stanley p207863</v>
          </cell>
          <cell r="S454">
            <v>6</v>
          </cell>
        </row>
        <row r="455">
          <cell r="R455" t="str">
            <v>Morgan Stanley p244840</v>
          </cell>
          <cell r="S455">
            <v>3</v>
          </cell>
        </row>
        <row r="456">
          <cell r="R456" t="str">
            <v>Morgan Stanley p244841</v>
          </cell>
          <cell r="S456">
            <v>3</v>
          </cell>
        </row>
        <row r="457">
          <cell r="R457" t="str">
            <v>Morgan Stanley p272153</v>
          </cell>
          <cell r="S457">
            <v>2</v>
          </cell>
        </row>
        <row r="458">
          <cell r="R458" t="str">
            <v>Morgan Stanley p272154</v>
          </cell>
          <cell r="S458">
            <v>2</v>
          </cell>
        </row>
        <row r="459">
          <cell r="R459" t="str">
            <v>Morgan Stanley p272156</v>
          </cell>
          <cell r="S459">
            <v>2</v>
          </cell>
        </row>
        <row r="460">
          <cell r="R460" t="str">
            <v>Morgan Stanley p272157</v>
          </cell>
          <cell r="S460">
            <v>2</v>
          </cell>
        </row>
        <row r="461">
          <cell r="R461" t="str">
            <v>Morgan Stanley p272158</v>
          </cell>
          <cell r="S461">
            <v>2</v>
          </cell>
        </row>
        <row r="462">
          <cell r="R462" t="str">
            <v>Morgan Stanley s207862</v>
          </cell>
          <cell r="S462">
            <v>2</v>
          </cell>
        </row>
        <row r="463">
          <cell r="R463" t="str">
            <v>Mountain Wind 1 QF</v>
          </cell>
          <cell r="S463">
            <v>4</v>
          </cell>
        </row>
        <row r="464">
          <cell r="R464" t="str">
            <v>Mountain Wind 2 QF</v>
          </cell>
          <cell r="S464">
            <v>4</v>
          </cell>
        </row>
        <row r="465">
          <cell r="R465" t="str">
            <v>Mule Hollow Wind QF</v>
          </cell>
          <cell r="S465">
            <v>4</v>
          </cell>
        </row>
        <row r="466">
          <cell r="R466" t="str">
            <v>NCPA p309009</v>
          </cell>
          <cell r="S466">
            <v>6</v>
          </cell>
        </row>
        <row r="467">
          <cell r="R467" t="str">
            <v>NCPA s309008</v>
          </cell>
          <cell r="S467">
            <v>6</v>
          </cell>
        </row>
        <row r="468">
          <cell r="R468" t="str">
            <v>Nebo Capacity Payment</v>
          </cell>
          <cell r="S468">
            <v>2</v>
          </cell>
        </row>
        <row r="469">
          <cell r="R469" t="str">
            <v>Non-Owned East - Obligation</v>
          </cell>
          <cell r="S469">
            <v>2</v>
          </cell>
        </row>
        <row r="470">
          <cell r="R470" t="str">
            <v>Non-Owned East - Offset</v>
          </cell>
          <cell r="S470">
            <v>2</v>
          </cell>
        </row>
        <row r="471">
          <cell r="R471" t="str">
            <v>Non-Owned West - Obligation</v>
          </cell>
          <cell r="S471">
            <v>2</v>
          </cell>
        </row>
        <row r="472">
          <cell r="R472" t="str">
            <v>Non-Owned West - Offset</v>
          </cell>
          <cell r="S472">
            <v>2</v>
          </cell>
        </row>
        <row r="473">
          <cell r="R473" t="str">
            <v>Non-Owned East Wind - Obligation</v>
          </cell>
          <cell r="S473">
            <v>2</v>
          </cell>
        </row>
        <row r="474">
          <cell r="R474" t="str">
            <v>Non-Owned East Wind - Offset</v>
          </cell>
          <cell r="S474">
            <v>2</v>
          </cell>
        </row>
        <row r="475">
          <cell r="R475" t="str">
            <v>Non-Owned West Wind - Obligation</v>
          </cell>
          <cell r="S475">
            <v>2</v>
          </cell>
        </row>
        <row r="476">
          <cell r="R476" t="str">
            <v>Non-Owned West Wind - Offset</v>
          </cell>
          <cell r="S476">
            <v>2</v>
          </cell>
        </row>
        <row r="477">
          <cell r="R477" t="str">
            <v>North Point Wind QF</v>
          </cell>
          <cell r="S477">
            <v>4</v>
          </cell>
        </row>
        <row r="478">
          <cell r="R478" t="str">
            <v>NUCOR</v>
          </cell>
          <cell r="S478">
            <v>2</v>
          </cell>
        </row>
        <row r="479">
          <cell r="R479" t="str">
            <v>NUCOR (De-rate)</v>
          </cell>
          <cell r="S479">
            <v>2</v>
          </cell>
        </row>
        <row r="480">
          <cell r="R480" t="str">
            <v>NVE s523485</v>
          </cell>
          <cell r="S480">
            <v>1</v>
          </cell>
        </row>
        <row r="481">
          <cell r="R481" t="str">
            <v>NVE s811499</v>
          </cell>
          <cell r="S481">
            <v>1</v>
          </cell>
        </row>
        <row r="482">
          <cell r="R482" t="str">
            <v>Oregon QF</v>
          </cell>
          <cell r="S482">
            <v>4</v>
          </cell>
        </row>
        <row r="483">
          <cell r="R483" t="str">
            <v>Oregon Pre-MSP QF</v>
          </cell>
          <cell r="S483">
            <v>4</v>
          </cell>
        </row>
        <row r="484">
          <cell r="R484" t="str">
            <v>Oregon Post-Merger Pre-MSP QF</v>
          </cell>
          <cell r="S484">
            <v>4</v>
          </cell>
        </row>
        <row r="485">
          <cell r="R485" t="str">
            <v>Oregon Post-MSP QF</v>
          </cell>
          <cell r="S485">
            <v>4</v>
          </cell>
        </row>
        <row r="486">
          <cell r="R486" t="str">
            <v>Oregon Pre-Merger QF</v>
          </cell>
          <cell r="S486">
            <v>4</v>
          </cell>
        </row>
        <row r="487">
          <cell r="R487" t="str">
            <v>Oregon Wind Farm QF</v>
          </cell>
          <cell r="S487">
            <v>4</v>
          </cell>
        </row>
        <row r="488">
          <cell r="R488" t="str">
            <v>P4 Production</v>
          </cell>
          <cell r="S488">
            <v>2</v>
          </cell>
        </row>
        <row r="489">
          <cell r="R489" t="str">
            <v>P4 Production (De-rate)</v>
          </cell>
          <cell r="S489">
            <v>1</v>
          </cell>
        </row>
        <row r="490">
          <cell r="R490" t="str">
            <v>Pacific Gas and Electric s524491</v>
          </cell>
          <cell r="S490">
            <v>1</v>
          </cell>
        </row>
        <row r="491">
          <cell r="R491" t="str">
            <v>PGE Cove</v>
          </cell>
          <cell r="S491">
            <v>2</v>
          </cell>
        </row>
        <row r="492">
          <cell r="R492" t="str">
            <v>Pine City Wind QF</v>
          </cell>
          <cell r="S492">
            <v>4</v>
          </cell>
        </row>
        <row r="493">
          <cell r="R493" t="str">
            <v>Pioneer Wind Park I QF</v>
          </cell>
          <cell r="S493">
            <v>4</v>
          </cell>
        </row>
        <row r="494">
          <cell r="R494" t="str">
            <v>Pioneer Wind Park II QF</v>
          </cell>
          <cell r="S494">
            <v>4</v>
          </cell>
        </row>
        <row r="495">
          <cell r="R495" t="str">
            <v>Pipeline Chehalis - Lateral</v>
          </cell>
          <cell r="S495">
            <v>11</v>
          </cell>
        </row>
        <row r="496">
          <cell r="R496" t="str">
            <v>Pipeline Chehalis - Main</v>
          </cell>
          <cell r="S496">
            <v>11</v>
          </cell>
        </row>
        <row r="497">
          <cell r="R497" t="str">
            <v>Pipeline Currant Creek Lateral</v>
          </cell>
          <cell r="S497">
            <v>11</v>
          </cell>
        </row>
        <row r="498">
          <cell r="R498" t="str">
            <v>Pipeline Hermiston Owned</v>
          </cell>
          <cell r="S498">
            <v>11</v>
          </cell>
        </row>
        <row r="499">
          <cell r="R499" t="str">
            <v>Pipeline Kern River Gas</v>
          </cell>
          <cell r="S499">
            <v>11</v>
          </cell>
        </row>
        <row r="500">
          <cell r="R500" t="str">
            <v>Pipeline Lake Side Lateral</v>
          </cell>
          <cell r="S500">
            <v>11</v>
          </cell>
        </row>
        <row r="501">
          <cell r="R501" t="str">
            <v>Pipeline Naughton</v>
          </cell>
          <cell r="S501">
            <v>14</v>
          </cell>
        </row>
        <row r="502">
          <cell r="R502" t="str">
            <v>Pipeline Reservation Fees</v>
          </cell>
          <cell r="S502">
            <v>11</v>
          </cell>
        </row>
        <row r="503">
          <cell r="R503" t="str">
            <v>Pipeline Southern System Expansion</v>
          </cell>
          <cell r="S503">
            <v>11</v>
          </cell>
        </row>
        <row r="504">
          <cell r="R504" t="str">
            <v>Power County North Wind QF p575612</v>
          </cell>
          <cell r="S504">
            <v>4</v>
          </cell>
        </row>
        <row r="505">
          <cell r="R505" t="str">
            <v>Power County South Wind QF p575614</v>
          </cell>
          <cell r="S505">
            <v>4</v>
          </cell>
        </row>
        <row r="506">
          <cell r="R506" t="str">
            <v>PSCo Exchange</v>
          </cell>
          <cell r="S506">
            <v>6</v>
          </cell>
        </row>
        <row r="507">
          <cell r="R507" t="str">
            <v>PSCo Exchange deliver</v>
          </cell>
          <cell r="S507">
            <v>6</v>
          </cell>
        </row>
        <row r="508">
          <cell r="R508" t="str">
            <v>PSCo FC III delivery</v>
          </cell>
          <cell r="S508">
            <v>6</v>
          </cell>
        </row>
        <row r="509">
          <cell r="R509" t="str">
            <v>PSCo FC III Generation</v>
          </cell>
          <cell r="S509">
            <v>6</v>
          </cell>
        </row>
        <row r="510">
          <cell r="R510" t="str">
            <v>PSCo Sale summer</v>
          </cell>
          <cell r="S510">
            <v>1</v>
          </cell>
        </row>
        <row r="511">
          <cell r="R511" t="str">
            <v>PSCo Sale winter</v>
          </cell>
          <cell r="S511">
            <v>1</v>
          </cell>
        </row>
        <row r="512">
          <cell r="R512" t="str">
            <v>Redding Exchange In</v>
          </cell>
          <cell r="S512">
            <v>6</v>
          </cell>
        </row>
        <row r="513">
          <cell r="R513" t="str">
            <v>Redding Exchange Out</v>
          </cell>
          <cell r="S513">
            <v>6</v>
          </cell>
        </row>
        <row r="514">
          <cell r="R514" t="str">
            <v>Ramp Loss East</v>
          </cell>
          <cell r="S514">
            <v>8</v>
          </cell>
        </row>
        <row r="515">
          <cell r="R515" t="str">
            <v>Ramp Loss West</v>
          </cell>
          <cell r="S515">
            <v>8</v>
          </cell>
        </row>
        <row r="516">
          <cell r="R516" t="str">
            <v>Rock River I</v>
          </cell>
          <cell r="S516">
            <v>2</v>
          </cell>
        </row>
        <row r="517">
          <cell r="R517" t="str">
            <v>Rolling Hills Wind</v>
          </cell>
          <cell r="S517">
            <v>9</v>
          </cell>
        </row>
        <row r="518">
          <cell r="R518" t="str">
            <v>Roseburg Dillard QF</v>
          </cell>
          <cell r="S518">
            <v>4</v>
          </cell>
        </row>
        <row r="519">
          <cell r="R519" t="str">
            <v>Roseburg Forest Products</v>
          </cell>
          <cell r="S519">
            <v>2</v>
          </cell>
        </row>
        <row r="520">
          <cell r="R520" t="str">
            <v>Salt River Project</v>
          </cell>
          <cell r="S520">
            <v>1</v>
          </cell>
        </row>
        <row r="521">
          <cell r="R521" t="str">
            <v>SCE Settlement</v>
          </cell>
          <cell r="S521">
            <v>1</v>
          </cell>
        </row>
        <row r="522">
          <cell r="R522" t="str">
            <v>Schwendiman QF</v>
          </cell>
          <cell r="S522">
            <v>4</v>
          </cell>
        </row>
        <row r="523">
          <cell r="R523" t="str">
            <v>SCE s513948</v>
          </cell>
          <cell r="S523">
            <v>1</v>
          </cell>
        </row>
        <row r="524">
          <cell r="R524" t="str">
            <v>SCL State Line delivery</v>
          </cell>
          <cell r="S524">
            <v>6</v>
          </cell>
        </row>
        <row r="525">
          <cell r="R525" t="str">
            <v>SCL State Line delivery LLH</v>
          </cell>
          <cell r="S525">
            <v>6</v>
          </cell>
        </row>
        <row r="526">
          <cell r="R526" t="str">
            <v>SCL State Line generation</v>
          </cell>
          <cell r="S526">
            <v>6</v>
          </cell>
        </row>
        <row r="527">
          <cell r="R527" t="str">
            <v>SCL State Line reserves</v>
          </cell>
          <cell r="S527">
            <v>6</v>
          </cell>
        </row>
        <row r="528">
          <cell r="R528" t="str">
            <v>SDGE s513949</v>
          </cell>
          <cell r="S528">
            <v>1</v>
          </cell>
        </row>
        <row r="529">
          <cell r="R529" t="str">
            <v>Seven Mile Wind</v>
          </cell>
          <cell r="S529">
            <v>9</v>
          </cell>
        </row>
        <row r="530">
          <cell r="R530" t="str">
            <v>Seven Mile II Wind</v>
          </cell>
          <cell r="S530">
            <v>9</v>
          </cell>
        </row>
        <row r="531">
          <cell r="R531" t="str">
            <v>Shell p489963</v>
          </cell>
          <cell r="S531">
            <v>6</v>
          </cell>
        </row>
        <row r="532">
          <cell r="R532" t="str">
            <v>Shell s489962</v>
          </cell>
          <cell r="S532">
            <v>6</v>
          </cell>
        </row>
        <row r="533">
          <cell r="R533" t="str">
            <v>Sierra Pacific II</v>
          </cell>
          <cell r="S533">
            <v>1</v>
          </cell>
        </row>
        <row r="534">
          <cell r="R534" t="str">
            <v>Simplot Phosphates</v>
          </cell>
          <cell r="S534">
            <v>4</v>
          </cell>
        </row>
        <row r="535">
          <cell r="R535" t="str">
            <v>Small Purchases east</v>
          </cell>
          <cell r="S535">
            <v>2</v>
          </cell>
        </row>
        <row r="536">
          <cell r="R536" t="str">
            <v>Small Purchases west</v>
          </cell>
          <cell r="S536">
            <v>2</v>
          </cell>
        </row>
        <row r="537">
          <cell r="R537" t="str">
            <v>SMUD</v>
          </cell>
          <cell r="S537">
            <v>1</v>
          </cell>
        </row>
        <row r="538">
          <cell r="R538" t="str">
            <v>SMUD Provisional</v>
          </cell>
          <cell r="S538">
            <v>1</v>
          </cell>
        </row>
        <row r="539">
          <cell r="R539" t="str">
            <v>SMUD Monthly</v>
          </cell>
          <cell r="S539">
            <v>1</v>
          </cell>
        </row>
        <row r="540">
          <cell r="R540" t="str">
            <v>Spanish Fork Wind 2 QF</v>
          </cell>
          <cell r="S540">
            <v>4</v>
          </cell>
        </row>
        <row r="541">
          <cell r="R541" t="str">
            <v>Station Service East</v>
          </cell>
          <cell r="S541">
            <v>8</v>
          </cell>
        </row>
        <row r="542">
          <cell r="R542" t="str">
            <v>Station Service West</v>
          </cell>
          <cell r="S542">
            <v>8</v>
          </cell>
        </row>
        <row r="543">
          <cell r="R543" t="str">
            <v>STF Index Trades - Buy - East</v>
          </cell>
          <cell r="S543">
            <v>13</v>
          </cell>
        </row>
        <row r="544">
          <cell r="R544" t="str">
            <v>STF Index Trades - Buy - West</v>
          </cell>
          <cell r="S544">
            <v>13</v>
          </cell>
        </row>
        <row r="545">
          <cell r="R545" t="str">
            <v>STF Index Trades - Sell - East</v>
          </cell>
          <cell r="S545">
            <v>12</v>
          </cell>
        </row>
        <row r="546">
          <cell r="R546" t="str">
            <v>STF Index Trades - Sell - West</v>
          </cell>
          <cell r="S546">
            <v>12</v>
          </cell>
        </row>
        <row r="547">
          <cell r="R547" t="str">
            <v>STF Trading Margin</v>
          </cell>
          <cell r="S547">
            <v>12</v>
          </cell>
        </row>
        <row r="548">
          <cell r="R548" t="str">
            <v>Sunnyside (QF) additional</v>
          </cell>
          <cell r="S548">
            <v>4</v>
          </cell>
        </row>
        <row r="549">
          <cell r="R549" t="str">
            <v>Sunnyside (QF) base</v>
          </cell>
          <cell r="S549">
            <v>4</v>
          </cell>
        </row>
        <row r="550">
          <cell r="R550" t="str">
            <v>Tesoro QF</v>
          </cell>
          <cell r="S550">
            <v>4</v>
          </cell>
        </row>
        <row r="551">
          <cell r="R551" t="str">
            <v>Three Buttes Wind</v>
          </cell>
          <cell r="S551">
            <v>2</v>
          </cell>
        </row>
        <row r="552">
          <cell r="R552" t="str">
            <v>Threemile Canyon Wind QF p500139</v>
          </cell>
          <cell r="S552">
            <v>4</v>
          </cell>
        </row>
        <row r="553">
          <cell r="R553" t="str">
            <v>Top of the World Wind p522807</v>
          </cell>
          <cell r="S553">
            <v>2</v>
          </cell>
        </row>
        <row r="554">
          <cell r="R554" t="str">
            <v>Top of the World Wind p575862</v>
          </cell>
          <cell r="S554">
            <v>2</v>
          </cell>
        </row>
        <row r="555">
          <cell r="R555" t="str">
            <v>TransAlta p371343</v>
          </cell>
          <cell r="S555">
            <v>6</v>
          </cell>
        </row>
        <row r="556">
          <cell r="R556" t="str">
            <v>TransAlta Purchase Flat</v>
          </cell>
          <cell r="S556">
            <v>2</v>
          </cell>
        </row>
        <row r="557">
          <cell r="R557" t="str">
            <v>TransAlta Purchase Index</v>
          </cell>
          <cell r="S557">
            <v>2</v>
          </cell>
        </row>
        <row r="558">
          <cell r="R558" t="str">
            <v>TransAlta s371344</v>
          </cell>
          <cell r="S558">
            <v>6</v>
          </cell>
        </row>
        <row r="559">
          <cell r="R559" t="str">
            <v>Transmission East</v>
          </cell>
          <cell r="S559">
            <v>10</v>
          </cell>
        </row>
        <row r="560">
          <cell r="R560" t="str">
            <v>Transmission West</v>
          </cell>
          <cell r="S560">
            <v>10</v>
          </cell>
        </row>
        <row r="561">
          <cell r="R561" t="str">
            <v>Tri-State Exchange</v>
          </cell>
          <cell r="S561">
            <v>6</v>
          </cell>
        </row>
        <row r="562">
          <cell r="R562" t="str">
            <v>Tri-State Exchange return</v>
          </cell>
          <cell r="S562">
            <v>6</v>
          </cell>
        </row>
        <row r="563">
          <cell r="R563" t="str">
            <v>Tri-State Purchase</v>
          </cell>
          <cell r="S563">
            <v>2</v>
          </cell>
        </row>
        <row r="564">
          <cell r="R564" t="str">
            <v>UAMPS s223863</v>
          </cell>
          <cell r="S564">
            <v>1</v>
          </cell>
        </row>
        <row r="565">
          <cell r="R565" t="str">
            <v>UAMPS s404236</v>
          </cell>
          <cell r="S565">
            <v>1</v>
          </cell>
        </row>
        <row r="566">
          <cell r="R566" t="str">
            <v>UBS AG 6X16 at 4C</v>
          </cell>
          <cell r="S566">
            <v>3</v>
          </cell>
        </row>
        <row r="567">
          <cell r="R567" t="str">
            <v>UBS p223199</v>
          </cell>
          <cell r="S567">
            <v>3</v>
          </cell>
        </row>
        <row r="568">
          <cell r="R568" t="str">
            <v>UBS p268848</v>
          </cell>
          <cell r="S568">
            <v>3</v>
          </cell>
        </row>
        <row r="569">
          <cell r="R569" t="str">
            <v>UBS p268850</v>
          </cell>
          <cell r="S569">
            <v>3</v>
          </cell>
        </row>
        <row r="570">
          <cell r="R570" t="str">
            <v>UMPA II</v>
          </cell>
          <cell r="S570">
            <v>1</v>
          </cell>
        </row>
        <row r="571">
          <cell r="R571" t="str">
            <v>US Magnesium QF</v>
          </cell>
          <cell r="S571">
            <v>4</v>
          </cell>
        </row>
        <row r="572">
          <cell r="R572" t="str">
            <v>US Magnesium Reserve</v>
          </cell>
          <cell r="S572">
            <v>2</v>
          </cell>
        </row>
        <row r="573">
          <cell r="R573" t="str">
            <v>Utah QF</v>
          </cell>
          <cell r="S573">
            <v>4</v>
          </cell>
        </row>
        <row r="574">
          <cell r="R574" t="str">
            <v>Utah Pre-MSP QF</v>
          </cell>
          <cell r="S574">
            <v>4</v>
          </cell>
        </row>
        <row r="575">
          <cell r="R575" t="str">
            <v>Utah Post-Merger Pre-MSP QF</v>
          </cell>
          <cell r="S575">
            <v>4</v>
          </cell>
        </row>
        <row r="576">
          <cell r="R576" t="str">
            <v>Utah Post-MSP QF</v>
          </cell>
          <cell r="S576">
            <v>4</v>
          </cell>
        </row>
        <row r="577">
          <cell r="R577" t="str">
            <v>Utah Pre-Merger QF</v>
          </cell>
          <cell r="S577">
            <v>4</v>
          </cell>
        </row>
        <row r="578">
          <cell r="R578" t="str">
            <v>Washington QF</v>
          </cell>
          <cell r="S578">
            <v>4</v>
          </cell>
        </row>
        <row r="579">
          <cell r="R579" t="str">
            <v>Washington Pre-MSP QF</v>
          </cell>
          <cell r="S579">
            <v>4</v>
          </cell>
        </row>
        <row r="580">
          <cell r="R580" t="str">
            <v>Washington Post-Merger Pre-MSP QF</v>
          </cell>
          <cell r="S580">
            <v>4</v>
          </cell>
        </row>
        <row r="581">
          <cell r="R581" t="str">
            <v>Washington Post-MSP QF</v>
          </cell>
          <cell r="S581">
            <v>4</v>
          </cell>
        </row>
        <row r="582">
          <cell r="R582" t="str">
            <v>Washington Pre-Merger QF</v>
          </cell>
          <cell r="S582">
            <v>4</v>
          </cell>
        </row>
        <row r="583">
          <cell r="R583" t="str">
            <v>West Valley Toll</v>
          </cell>
          <cell r="S583">
            <v>2</v>
          </cell>
        </row>
        <row r="584">
          <cell r="R584" t="str">
            <v>Weyerhaeuser QF</v>
          </cell>
          <cell r="S584">
            <v>4</v>
          </cell>
        </row>
        <row r="585">
          <cell r="R585" t="str">
            <v>Weyerhaeuser Reserve</v>
          </cell>
          <cell r="S585">
            <v>2</v>
          </cell>
        </row>
        <row r="586">
          <cell r="R586" t="str">
            <v>Wolverine Creek</v>
          </cell>
          <cell r="S586">
            <v>2</v>
          </cell>
        </row>
        <row r="587">
          <cell r="R587" t="str">
            <v>Wyoming QF</v>
          </cell>
          <cell r="S587">
            <v>4</v>
          </cell>
        </row>
        <row r="588">
          <cell r="R588" t="str">
            <v>Wyoming Pre-MSP QF</v>
          </cell>
          <cell r="S588">
            <v>4</v>
          </cell>
        </row>
        <row r="589">
          <cell r="R589" t="str">
            <v>Wyoming Post-Merger Pre-MSP QF</v>
          </cell>
          <cell r="S589">
            <v>4</v>
          </cell>
        </row>
        <row r="590">
          <cell r="R590" t="str">
            <v>Wyoming Post-MSP QF</v>
          </cell>
          <cell r="S590">
            <v>4</v>
          </cell>
        </row>
        <row r="591">
          <cell r="R591" t="str">
            <v>Wyoming Pre-Merger QF</v>
          </cell>
          <cell r="S591">
            <v>4</v>
          </cell>
        </row>
        <row r="592">
          <cell r="R592">
            <v>0</v>
          </cell>
          <cell r="S592">
            <v>0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</sheetData>
      <sheetData sheetId="6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ExxonMobil QF</v>
          </cell>
          <cell r="S360">
            <v>4</v>
          </cell>
        </row>
        <row r="361">
          <cell r="R361" t="str">
            <v>Five Pine Wind QF</v>
          </cell>
          <cell r="S361">
            <v>4</v>
          </cell>
        </row>
        <row r="362">
          <cell r="R362" t="str">
            <v>Flathead &amp; ENI Sale</v>
          </cell>
          <cell r="S362">
            <v>1</v>
          </cell>
        </row>
        <row r="363">
          <cell r="R363" t="str">
            <v>Foote Creek I Generation</v>
          </cell>
          <cell r="S363">
            <v>9</v>
          </cell>
        </row>
        <row r="364">
          <cell r="R364" t="str">
            <v>Fort James (CoGen)</v>
          </cell>
          <cell r="S364">
            <v>2</v>
          </cell>
        </row>
        <row r="365">
          <cell r="R365" t="str">
            <v>Gas Swaps</v>
          </cell>
          <cell r="S365">
            <v>11</v>
          </cell>
        </row>
        <row r="366">
          <cell r="R366" t="str">
            <v>Gas Physical - East</v>
          </cell>
          <cell r="S366">
            <v>11</v>
          </cell>
        </row>
        <row r="367">
          <cell r="R367" t="str">
            <v>Gas Physical - West</v>
          </cell>
          <cell r="S367">
            <v>11</v>
          </cell>
        </row>
        <row r="368">
          <cell r="R368" t="str">
            <v>Gas Physical - Chehalis</v>
          </cell>
          <cell r="S368">
            <v>11</v>
          </cell>
        </row>
        <row r="369">
          <cell r="R369" t="str">
            <v>Gas Physical - Existing East</v>
          </cell>
          <cell r="S369">
            <v>11</v>
          </cell>
        </row>
        <row r="370">
          <cell r="R370" t="str">
            <v>Gas Physical - Hermiston</v>
          </cell>
          <cell r="S370">
            <v>11</v>
          </cell>
        </row>
        <row r="371">
          <cell r="R371" t="str">
            <v>Gas Physical - New East</v>
          </cell>
          <cell r="S371">
            <v>11</v>
          </cell>
        </row>
        <row r="372">
          <cell r="R372" t="str">
            <v>Gas Swaps - East</v>
          </cell>
          <cell r="S372">
            <v>11</v>
          </cell>
        </row>
        <row r="373">
          <cell r="R373" t="str">
            <v>Gas Swaps - West</v>
          </cell>
          <cell r="S373">
            <v>11</v>
          </cell>
        </row>
        <row r="374">
          <cell r="R374" t="str">
            <v>Gas Swaps - Chehalis</v>
          </cell>
          <cell r="S374">
            <v>11</v>
          </cell>
        </row>
        <row r="375">
          <cell r="R375" t="str">
            <v>Gas Swaps - Existing East</v>
          </cell>
          <cell r="S375">
            <v>11</v>
          </cell>
        </row>
        <row r="376">
          <cell r="R376" t="str">
            <v>Gas Swaps - Hermiston</v>
          </cell>
          <cell r="S376">
            <v>11</v>
          </cell>
        </row>
        <row r="377">
          <cell r="R377" t="str">
            <v>Gas Swaps - New East</v>
          </cell>
          <cell r="S377">
            <v>11</v>
          </cell>
        </row>
        <row r="378">
          <cell r="R378" t="str">
            <v>Gem State (City of Idaho Falls)</v>
          </cell>
          <cell r="S378">
            <v>2</v>
          </cell>
        </row>
        <row r="379">
          <cell r="R379" t="str">
            <v>Gem State Power Cost</v>
          </cell>
          <cell r="S379">
            <v>2</v>
          </cell>
        </row>
        <row r="380">
          <cell r="R380" t="str">
            <v>Glenrock Wind</v>
          </cell>
          <cell r="S380">
            <v>9</v>
          </cell>
        </row>
        <row r="381">
          <cell r="R381" t="str">
            <v>Glenrock III Wind</v>
          </cell>
          <cell r="S381">
            <v>9</v>
          </cell>
        </row>
        <row r="382">
          <cell r="R382" t="str">
            <v>Goodnoe Wind</v>
          </cell>
          <cell r="S382">
            <v>2</v>
          </cell>
        </row>
        <row r="383">
          <cell r="R383" t="str">
            <v>Grant - Priest Rapids</v>
          </cell>
          <cell r="S383">
            <v>5</v>
          </cell>
        </row>
        <row r="384">
          <cell r="R384" t="str">
            <v>Grant - Wanapum</v>
          </cell>
          <cell r="S384">
            <v>5</v>
          </cell>
        </row>
        <row r="385">
          <cell r="R385" t="str">
            <v>Grant County</v>
          </cell>
          <cell r="S385">
            <v>2</v>
          </cell>
        </row>
        <row r="386">
          <cell r="R386" t="str">
            <v>Grant Displacement</v>
          </cell>
          <cell r="S386">
            <v>5</v>
          </cell>
        </row>
        <row r="387">
          <cell r="R387" t="str">
            <v>Grant Meaningful Priority</v>
          </cell>
          <cell r="S387">
            <v>5</v>
          </cell>
        </row>
        <row r="388">
          <cell r="R388" t="str">
            <v>Grant Reasonable</v>
          </cell>
          <cell r="S388">
            <v>5</v>
          </cell>
        </row>
        <row r="389">
          <cell r="R389" t="str">
            <v>Grant Power Auction</v>
          </cell>
          <cell r="S389">
            <v>5</v>
          </cell>
        </row>
        <row r="390">
          <cell r="R390" t="str">
            <v>High Plains Wind</v>
          </cell>
          <cell r="S390">
            <v>9</v>
          </cell>
        </row>
        <row r="391">
          <cell r="R391" t="str">
            <v>High Plateau Wind QF</v>
          </cell>
          <cell r="S391">
            <v>4</v>
          </cell>
        </row>
        <row r="392">
          <cell r="R392" t="str">
            <v>Hermiston Purchase</v>
          </cell>
          <cell r="S392">
            <v>2</v>
          </cell>
        </row>
        <row r="393">
          <cell r="R393" t="str">
            <v>Hurricane Purchase</v>
          </cell>
          <cell r="S393">
            <v>2</v>
          </cell>
        </row>
        <row r="394">
          <cell r="R394" t="str">
            <v>Hurricane Sale</v>
          </cell>
          <cell r="S394">
            <v>1</v>
          </cell>
        </row>
        <row r="395">
          <cell r="R395" t="str">
            <v>Idaho Power P278538</v>
          </cell>
          <cell r="S395">
            <v>2</v>
          </cell>
        </row>
        <row r="396">
          <cell r="R396" t="str">
            <v>Idaho Power P278538 HLH</v>
          </cell>
          <cell r="S396">
            <v>2</v>
          </cell>
        </row>
        <row r="397">
          <cell r="R397" t="str">
            <v>Idaho Power P278538 LLH</v>
          </cell>
          <cell r="S397">
            <v>2</v>
          </cell>
        </row>
        <row r="398">
          <cell r="R398" t="str">
            <v>Idaho Power RTSA Purchase</v>
          </cell>
          <cell r="S398">
            <v>2</v>
          </cell>
        </row>
        <row r="399">
          <cell r="R399" t="str">
            <v>Idaho Power RTSA return</v>
          </cell>
          <cell r="S399">
            <v>8</v>
          </cell>
        </row>
        <row r="400">
          <cell r="R400" t="str">
            <v>Idaho QF</v>
          </cell>
          <cell r="S400">
            <v>4</v>
          </cell>
        </row>
        <row r="401">
          <cell r="R401" t="str">
            <v>Idaho Pre-MSP QF</v>
          </cell>
          <cell r="S401">
            <v>4</v>
          </cell>
        </row>
        <row r="402">
          <cell r="R402" t="str">
            <v>Idaho Post-Merger Pre-MSP QF</v>
          </cell>
          <cell r="S402">
            <v>4</v>
          </cell>
        </row>
        <row r="403">
          <cell r="R403" t="str">
            <v>Idaho Post-MSP QF</v>
          </cell>
          <cell r="S403">
            <v>4</v>
          </cell>
        </row>
        <row r="404">
          <cell r="R404" t="str">
            <v>Idaho Pre-Merger QF</v>
          </cell>
          <cell r="S404">
            <v>4</v>
          </cell>
        </row>
        <row r="405">
          <cell r="R405" t="str">
            <v>IPP Purchase</v>
          </cell>
          <cell r="S405">
            <v>2</v>
          </cell>
        </row>
        <row r="406">
          <cell r="R406" t="str">
            <v>IPP Sale (LADWP)</v>
          </cell>
          <cell r="S406">
            <v>1</v>
          </cell>
        </row>
        <row r="407">
          <cell r="R407" t="str">
            <v>IRP - DSM East Irrigation Ld Control</v>
          </cell>
          <cell r="S407">
            <v>7</v>
          </cell>
        </row>
        <row r="408">
          <cell r="R408" t="str">
            <v>IRP - DSM East Irrigation Ld Control - Return</v>
          </cell>
          <cell r="S408">
            <v>7</v>
          </cell>
        </row>
        <row r="409">
          <cell r="R409" t="str">
            <v>IRP - DSM East Summer Ld Control</v>
          </cell>
          <cell r="S409">
            <v>7</v>
          </cell>
        </row>
        <row r="410">
          <cell r="R410" t="str">
            <v>IRP - DSM East Summer Ld Control - Return</v>
          </cell>
          <cell r="S410">
            <v>7</v>
          </cell>
        </row>
        <row r="411">
          <cell r="R411" t="str">
            <v>IRP - DSM West Irrigation Ld Control</v>
          </cell>
          <cell r="S411">
            <v>7</v>
          </cell>
        </row>
        <row r="412">
          <cell r="R412" t="str">
            <v>IRP - DSM West Irrigation Ld Control - Return</v>
          </cell>
          <cell r="S412">
            <v>7</v>
          </cell>
        </row>
        <row r="413">
          <cell r="R413" t="str">
            <v>IRP - FOT Four Corners</v>
          </cell>
          <cell r="S413">
            <v>7</v>
          </cell>
        </row>
        <row r="414">
          <cell r="R414" t="str">
            <v>IRP - FOT Mid-C</v>
          </cell>
          <cell r="S414">
            <v>7</v>
          </cell>
        </row>
        <row r="415">
          <cell r="R415" t="str">
            <v>IRP - FOT West Main</v>
          </cell>
          <cell r="S415">
            <v>7</v>
          </cell>
        </row>
        <row r="416">
          <cell r="R416" t="str">
            <v>IRP - Wind Mid-C</v>
          </cell>
          <cell r="S416">
            <v>7</v>
          </cell>
        </row>
        <row r="417">
          <cell r="R417" t="str">
            <v>IRP - Wind Walla Walla</v>
          </cell>
          <cell r="S417">
            <v>7</v>
          </cell>
        </row>
        <row r="418">
          <cell r="R418" t="str">
            <v>IRP - Wind Wyoming SE</v>
          </cell>
          <cell r="S418">
            <v>7</v>
          </cell>
        </row>
        <row r="419">
          <cell r="R419" t="str">
            <v>IRP - Wind Wyoming SW</v>
          </cell>
          <cell r="S419">
            <v>7</v>
          </cell>
        </row>
        <row r="420">
          <cell r="R420" t="str">
            <v>IRP - Wind Yakima</v>
          </cell>
          <cell r="S420">
            <v>7</v>
          </cell>
        </row>
        <row r="421">
          <cell r="R421" t="str">
            <v>Kennecott Generation Adjustment</v>
          </cell>
          <cell r="S421">
            <v>8</v>
          </cell>
        </row>
        <row r="422">
          <cell r="R422" t="str">
            <v>Kennecott Incentive</v>
          </cell>
          <cell r="S422">
            <v>2</v>
          </cell>
        </row>
        <row r="423">
          <cell r="R423" t="str">
            <v>Kennecott Incentive (Historical)</v>
          </cell>
          <cell r="S423">
            <v>2</v>
          </cell>
        </row>
        <row r="424">
          <cell r="R424" t="str">
            <v>Kennecott QF</v>
          </cell>
          <cell r="S424">
            <v>4</v>
          </cell>
        </row>
        <row r="425">
          <cell r="R425" t="str">
            <v>Kennecott Refinery QF</v>
          </cell>
          <cell r="S425">
            <v>4</v>
          </cell>
        </row>
        <row r="426">
          <cell r="R426" t="str">
            <v>Kennecott Smelter QF</v>
          </cell>
          <cell r="S426">
            <v>4</v>
          </cell>
        </row>
        <row r="427">
          <cell r="R427" t="str">
            <v>LADWP s491300</v>
          </cell>
          <cell r="S427">
            <v>1</v>
          </cell>
        </row>
        <row r="428">
          <cell r="R428" t="str">
            <v>LADWP s491301</v>
          </cell>
          <cell r="S428">
            <v>1</v>
          </cell>
        </row>
        <row r="429">
          <cell r="R429" t="str">
            <v>LADWP p491303</v>
          </cell>
          <cell r="S429">
            <v>2</v>
          </cell>
        </row>
        <row r="430">
          <cell r="R430" t="str">
            <v>LADWP s491303</v>
          </cell>
          <cell r="S430">
            <v>2</v>
          </cell>
        </row>
        <row r="431">
          <cell r="R431" t="str">
            <v>LADWP p491304</v>
          </cell>
          <cell r="S431">
            <v>2</v>
          </cell>
        </row>
        <row r="432">
          <cell r="R432" t="str">
            <v>LADWP s491304</v>
          </cell>
          <cell r="S432">
            <v>2</v>
          </cell>
        </row>
        <row r="433">
          <cell r="R433" t="str">
            <v>Leaning Juniper 1</v>
          </cell>
          <cell r="S433">
            <v>2</v>
          </cell>
        </row>
        <row r="434">
          <cell r="R434" t="str">
            <v>Lewis River Loss of Efficiency</v>
          </cell>
          <cell r="S434">
            <v>8</v>
          </cell>
        </row>
        <row r="435">
          <cell r="R435" t="str">
            <v>Lewis River Motoring Loss</v>
          </cell>
          <cell r="S435">
            <v>8</v>
          </cell>
        </row>
        <row r="436">
          <cell r="R436" t="str">
            <v>Lower Ridge Wind QF</v>
          </cell>
          <cell r="S436">
            <v>4</v>
          </cell>
        </row>
        <row r="437">
          <cell r="R437" t="str">
            <v>MagCorp Buythrough</v>
          </cell>
          <cell r="S437">
            <v>8</v>
          </cell>
        </row>
        <row r="438">
          <cell r="R438" t="str">
            <v>MagCorp Buythrough Winter</v>
          </cell>
          <cell r="S438">
            <v>8</v>
          </cell>
        </row>
        <row r="439">
          <cell r="R439" t="str">
            <v>MagCorp Curtailment</v>
          </cell>
          <cell r="S439">
            <v>8</v>
          </cell>
        </row>
        <row r="440">
          <cell r="R440" t="str">
            <v>MagCorp Curtailment (Historical)</v>
          </cell>
          <cell r="S440">
            <v>8</v>
          </cell>
        </row>
        <row r="441">
          <cell r="R441" t="str">
            <v>MagCorp Curtailment Winter</v>
          </cell>
          <cell r="S441">
            <v>8</v>
          </cell>
        </row>
        <row r="442">
          <cell r="R442" t="str">
            <v>MagCorp Curtailment Winter (Historical)</v>
          </cell>
          <cell r="S442">
            <v>8</v>
          </cell>
        </row>
        <row r="443">
          <cell r="R443" t="str">
            <v>Marengo</v>
          </cell>
          <cell r="S443">
            <v>9</v>
          </cell>
        </row>
        <row r="444">
          <cell r="R444" t="str">
            <v>Marengo I</v>
          </cell>
          <cell r="S444">
            <v>9</v>
          </cell>
        </row>
        <row r="445">
          <cell r="R445" t="str">
            <v>Marengo II</v>
          </cell>
          <cell r="S445">
            <v>9</v>
          </cell>
        </row>
        <row r="446">
          <cell r="R446" t="str">
            <v>McFadden Ridge Wind</v>
          </cell>
          <cell r="S446">
            <v>9</v>
          </cell>
        </row>
        <row r="447">
          <cell r="R447" t="str">
            <v>Monsanto Curtailment</v>
          </cell>
          <cell r="S447">
            <v>8</v>
          </cell>
        </row>
        <row r="448">
          <cell r="R448" t="str">
            <v>Monsanto Buythrough</v>
          </cell>
          <cell r="S448">
            <v>8</v>
          </cell>
        </row>
        <row r="449">
          <cell r="R449" t="str">
            <v>Monsanto Curtailment (Historical)</v>
          </cell>
          <cell r="S449">
            <v>2</v>
          </cell>
        </row>
        <row r="450">
          <cell r="R450" t="str">
            <v>Monsanto Excess Demand</v>
          </cell>
          <cell r="S450">
            <v>8</v>
          </cell>
        </row>
        <row r="451">
          <cell r="R451" t="str">
            <v>Morgan Stanley p189046</v>
          </cell>
          <cell r="S451">
            <v>2</v>
          </cell>
        </row>
        <row r="452">
          <cell r="R452" t="str">
            <v>Morgan Stanley p196538</v>
          </cell>
          <cell r="S452">
            <v>3</v>
          </cell>
        </row>
        <row r="453">
          <cell r="R453" t="str">
            <v>Morgan Stanley p206006</v>
          </cell>
          <cell r="S453">
            <v>3</v>
          </cell>
        </row>
        <row r="454">
          <cell r="R454" t="str">
            <v>Morgan Stanley p206008</v>
          </cell>
          <cell r="S454">
            <v>3</v>
          </cell>
        </row>
        <row r="455">
          <cell r="R455" t="str">
            <v>Morgan Stanley p207863</v>
          </cell>
          <cell r="S455">
            <v>6</v>
          </cell>
        </row>
        <row r="456">
          <cell r="R456" t="str">
            <v>Morgan Stanley p244840</v>
          </cell>
          <cell r="S456">
            <v>3</v>
          </cell>
        </row>
        <row r="457">
          <cell r="R457" t="str">
            <v>Morgan Stanley p244841</v>
          </cell>
          <cell r="S457">
            <v>3</v>
          </cell>
        </row>
        <row r="458">
          <cell r="R458" t="str">
            <v>Morgan Stanley p272153</v>
          </cell>
          <cell r="S458">
            <v>2</v>
          </cell>
        </row>
        <row r="459">
          <cell r="R459" t="str">
            <v>Morgan Stanley p272154</v>
          </cell>
          <cell r="S459">
            <v>2</v>
          </cell>
        </row>
        <row r="460">
          <cell r="R460" t="str">
            <v>Morgan Stanley p272156</v>
          </cell>
          <cell r="S460">
            <v>2</v>
          </cell>
        </row>
        <row r="461">
          <cell r="R461" t="str">
            <v>Morgan Stanley p272157</v>
          </cell>
          <cell r="S461">
            <v>2</v>
          </cell>
        </row>
        <row r="462">
          <cell r="R462" t="str">
            <v>Morgan Stanley p272158</v>
          </cell>
          <cell r="S462">
            <v>2</v>
          </cell>
        </row>
        <row r="463">
          <cell r="R463" t="str">
            <v>Morgan Stanley s207862</v>
          </cell>
          <cell r="S463">
            <v>2</v>
          </cell>
        </row>
        <row r="464">
          <cell r="R464" t="str">
            <v>Mountain Wind 1 QF</v>
          </cell>
          <cell r="S464">
            <v>4</v>
          </cell>
        </row>
        <row r="465">
          <cell r="R465" t="str">
            <v>Mountain Wind 2 QF</v>
          </cell>
          <cell r="S465">
            <v>4</v>
          </cell>
        </row>
        <row r="466">
          <cell r="R466" t="str">
            <v>Mule Hollow Wind QF</v>
          </cell>
          <cell r="S466">
            <v>4</v>
          </cell>
        </row>
        <row r="467">
          <cell r="R467" t="str">
            <v>NCPA p309009</v>
          </cell>
          <cell r="S467">
            <v>6</v>
          </cell>
        </row>
        <row r="468">
          <cell r="R468" t="str">
            <v>NCPA s309008</v>
          </cell>
          <cell r="S468">
            <v>6</v>
          </cell>
        </row>
        <row r="469">
          <cell r="R469" t="str">
            <v>Nebo Capacity Payment</v>
          </cell>
          <cell r="S469">
            <v>2</v>
          </cell>
        </row>
        <row r="470">
          <cell r="R470" t="str">
            <v>Non-Owned East - Obligation</v>
          </cell>
          <cell r="S470">
            <v>2</v>
          </cell>
        </row>
        <row r="471">
          <cell r="R471" t="str">
            <v>Non-Owned East - Offset</v>
          </cell>
          <cell r="S471">
            <v>2</v>
          </cell>
        </row>
        <row r="472">
          <cell r="R472" t="str">
            <v>Non-Owned West - Obligation</v>
          </cell>
          <cell r="S472">
            <v>2</v>
          </cell>
        </row>
        <row r="473">
          <cell r="R473" t="str">
            <v>Non-Owned West - Offset</v>
          </cell>
          <cell r="S473">
            <v>2</v>
          </cell>
        </row>
        <row r="474">
          <cell r="R474" t="str">
            <v>Non-Owned East Wind - Obligation</v>
          </cell>
          <cell r="S474">
            <v>2</v>
          </cell>
        </row>
        <row r="475">
          <cell r="R475" t="str">
            <v>Non-Owned East Wind - Offset</v>
          </cell>
          <cell r="S475">
            <v>2</v>
          </cell>
        </row>
        <row r="476">
          <cell r="R476" t="str">
            <v>Non-Owned West Wind - Obligation</v>
          </cell>
          <cell r="S476">
            <v>2</v>
          </cell>
        </row>
        <row r="477">
          <cell r="R477" t="str">
            <v>Non-Owned West Wind - Offset</v>
          </cell>
          <cell r="S477">
            <v>2</v>
          </cell>
        </row>
        <row r="478">
          <cell r="R478" t="str">
            <v>North Point Wind QF</v>
          </cell>
          <cell r="S478">
            <v>4</v>
          </cell>
        </row>
        <row r="479">
          <cell r="R479" t="str">
            <v>NUCOR</v>
          </cell>
          <cell r="S479">
            <v>2</v>
          </cell>
        </row>
        <row r="480">
          <cell r="R480" t="str">
            <v>NUCOR (De-rate)</v>
          </cell>
          <cell r="S480">
            <v>2</v>
          </cell>
        </row>
        <row r="481">
          <cell r="R481" t="str">
            <v>NVE s523485</v>
          </cell>
          <cell r="S481">
            <v>1</v>
          </cell>
        </row>
        <row r="482">
          <cell r="R482" t="str">
            <v>NVE s811499</v>
          </cell>
          <cell r="S482">
            <v>1</v>
          </cell>
        </row>
        <row r="483">
          <cell r="R483" t="str">
            <v>Oregon QF</v>
          </cell>
          <cell r="S483">
            <v>4</v>
          </cell>
        </row>
        <row r="484">
          <cell r="R484" t="str">
            <v>Oregon Pre-MSP QF</v>
          </cell>
          <cell r="S484">
            <v>4</v>
          </cell>
        </row>
        <row r="485">
          <cell r="R485" t="str">
            <v>Oregon Post-Merger Pre-MSP QF</v>
          </cell>
          <cell r="S485">
            <v>4</v>
          </cell>
        </row>
        <row r="486">
          <cell r="R486" t="str">
            <v>Oregon Post-MSP QF</v>
          </cell>
          <cell r="S486">
            <v>4</v>
          </cell>
        </row>
        <row r="487">
          <cell r="R487" t="str">
            <v>Oregon Pre-Merger QF</v>
          </cell>
          <cell r="S487">
            <v>4</v>
          </cell>
        </row>
        <row r="488">
          <cell r="R488" t="str">
            <v>Oregon Wind Farm QF</v>
          </cell>
          <cell r="S488">
            <v>4</v>
          </cell>
        </row>
        <row r="489">
          <cell r="R489" t="str">
            <v>P4 Production</v>
          </cell>
          <cell r="S489">
            <v>2</v>
          </cell>
        </row>
        <row r="490">
          <cell r="R490" t="str">
            <v>P4 Production (De-rate)</v>
          </cell>
          <cell r="S490">
            <v>1</v>
          </cell>
        </row>
        <row r="491">
          <cell r="R491" t="str">
            <v>Pacific Gas and Electric s524491</v>
          </cell>
          <cell r="S491">
            <v>1</v>
          </cell>
        </row>
        <row r="492">
          <cell r="R492" t="str">
            <v>PGE Cove</v>
          </cell>
          <cell r="S492">
            <v>2</v>
          </cell>
        </row>
        <row r="493">
          <cell r="R493" t="str">
            <v>Pine City Wind QF</v>
          </cell>
          <cell r="S493">
            <v>4</v>
          </cell>
        </row>
        <row r="494">
          <cell r="R494" t="str">
            <v>Pioneer Wind Park I QF</v>
          </cell>
          <cell r="S494">
            <v>4</v>
          </cell>
        </row>
        <row r="495">
          <cell r="R495" t="str">
            <v>Pioneer Wind Park II QF</v>
          </cell>
          <cell r="S495">
            <v>4</v>
          </cell>
        </row>
        <row r="496">
          <cell r="R496" t="str">
            <v>Pipeline Chehalis - Lateral</v>
          </cell>
          <cell r="S496">
            <v>11</v>
          </cell>
        </row>
        <row r="497">
          <cell r="R497" t="str">
            <v>Pipeline Chehalis - Main</v>
          </cell>
          <cell r="S497">
            <v>11</v>
          </cell>
        </row>
        <row r="498">
          <cell r="R498" t="str">
            <v>Pipeline Currant Creek Lateral</v>
          </cell>
          <cell r="S498">
            <v>11</v>
          </cell>
        </row>
        <row r="499">
          <cell r="R499" t="str">
            <v>Pipeline Hermiston Owned</v>
          </cell>
          <cell r="S499">
            <v>11</v>
          </cell>
        </row>
        <row r="500">
          <cell r="R500" t="str">
            <v>Pipeline Kern River Gas</v>
          </cell>
          <cell r="S500">
            <v>11</v>
          </cell>
        </row>
        <row r="501">
          <cell r="R501" t="str">
            <v>Pipeline Lake Side Lateral</v>
          </cell>
          <cell r="S501">
            <v>11</v>
          </cell>
        </row>
        <row r="502">
          <cell r="R502" t="str">
            <v>Pipeline Naughton</v>
          </cell>
          <cell r="S502">
            <v>14</v>
          </cell>
        </row>
        <row r="503">
          <cell r="R503" t="str">
            <v>Pipeline Reservation Fees</v>
          </cell>
          <cell r="S503">
            <v>11</v>
          </cell>
        </row>
        <row r="504">
          <cell r="R504" t="str">
            <v>Pipeline Southern System Expansion</v>
          </cell>
          <cell r="S504">
            <v>11</v>
          </cell>
        </row>
        <row r="505">
          <cell r="R505" t="str">
            <v>Power County North Wind QF p575612</v>
          </cell>
          <cell r="S505">
            <v>4</v>
          </cell>
        </row>
        <row r="506">
          <cell r="R506" t="str">
            <v>Power County South Wind QF p575614</v>
          </cell>
          <cell r="S506">
            <v>4</v>
          </cell>
        </row>
        <row r="507">
          <cell r="R507" t="str">
            <v>PSCo Exchange</v>
          </cell>
          <cell r="S507">
            <v>6</v>
          </cell>
        </row>
        <row r="508">
          <cell r="R508" t="str">
            <v>PSCo Exchange deliver</v>
          </cell>
          <cell r="S508">
            <v>6</v>
          </cell>
        </row>
        <row r="509">
          <cell r="R509" t="str">
            <v>PSCo FC III delivery</v>
          </cell>
          <cell r="S509">
            <v>6</v>
          </cell>
        </row>
        <row r="510">
          <cell r="R510" t="str">
            <v>PSCo FC III Generation</v>
          </cell>
          <cell r="S510">
            <v>6</v>
          </cell>
        </row>
        <row r="511">
          <cell r="R511" t="str">
            <v>PSCo Sale summer</v>
          </cell>
          <cell r="S511">
            <v>1</v>
          </cell>
        </row>
        <row r="512">
          <cell r="R512" t="str">
            <v>PSCo Sale winter</v>
          </cell>
          <cell r="S512">
            <v>1</v>
          </cell>
        </row>
        <row r="513">
          <cell r="R513" t="str">
            <v>Redding Exchange In</v>
          </cell>
          <cell r="S513">
            <v>6</v>
          </cell>
        </row>
        <row r="514">
          <cell r="R514" t="str">
            <v>Redding Exchange Out</v>
          </cell>
          <cell r="S514">
            <v>6</v>
          </cell>
        </row>
        <row r="515">
          <cell r="R515" t="str">
            <v>Ramp Loss East</v>
          </cell>
          <cell r="S515">
            <v>8</v>
          </cell>
        </row>
        <row r="516">
          <cell r="R516" t="str">
            <v>Ramp Loss West</v>
          </cell>
          <cell r="S516">
            <v>8</v>
          </cell>
        </row>
        <row r="517">
          <cell r="R517" t="str">
            <v>Rock River I</v>
          </cell>
          <cell r="S517">
            <v>2</v>
          </cell>
        </row>
        <row r="518">
          <cell r="R518" t="str">
            <v>Rolling Hills Wind</v>
          </cell>
          <cell r="S518">
            <v>9</v>
          </cell>
        </row>
        <row r="519">
          <cell r="R519" t="str">
            <v>Roseburg Dillard QF</v>
          </cell>
          <cell r="S519">
            <v>4</v>
          </cell>
        </row>
        <row r="520">
          <cell r="R520" t="str">
            <v>Roseburg Forest Products</v>
          </cell>
          <cell r="S520">
            <v>2</v>
          </cell>
        </row>
        <row r="521">
          <cell r="R521" t="str">
            <v>Salt River Project</v>
          </cell>
          <cell r="S521">
            <v>1</v>
          </cell>
        </row>
        <row r="522">
          <cell r="R522" t="str">
            <v>SCE Settlement</v>
          </cell>
          <cell r="S522">
            <v>1</v>
          </cell>
        </row>
        <row r="523">
          <cell r="R523" t="str">
            <v>Schwendiman QF</v>
          </cell>
          <cell r="S523">
            <v>4</v>
          </cell>
        </row>
        <row r="524">
          <cell r="R524" t="str">
            <v>SCE s513948</v>
          </cell>
          <cell r="S524">
            <v>1</v>
          </cell>
        </row>
        <row r="525">
          <cell r="R525" t="str">
            <v>SCL State Line delivery</v>
          </cell>
          <cell r="S525">
            <v>6</v>
          </cell>
        </row>
        <row r="526">
          <cell r="R526" t="str">
            <v>SCL State Line delivery LLH</v>
          </cell>
          <cell r="S526">
            <v>6</v>
          </cell>
        </row>
        <row r="527">
          <cell r="R527" t="str">
            <v>SCL State Line generation</v>
          </cell>
          <cell r="S527">
            <v>6</v>
          </cell>
        </row>
        <row r="528">
          <cell r="R528" t="str">
            <v>SCL State Line reserves</v>
          </cell>
          <cell r="S528">
            <v>6</v>
          </cell>
        </row>
        <row r="529">
          <cell r="R529" t="str">
            <v>SDGE s513949</v>
          </cell>
          <cell r="S529">
            <v>1</v>
          </cell>
        </row>
        <row r="530">
          <cell r="R530" t="str">
            <v>Seven Mile Wind</v>
          </cell>
          <cell r="S530">
            <v>9</v>
          </cell>
        </row>
        <row r="531">
          <cell r="R531" t="str">
            <v>Seven Mile II Wind</v>
          </cell>
          <cell r="S531">
            <v>9</v>
          </cell>
        </row>
        <row r="532">
          <cell r="R532" t="str">
            <v>Shell p489963</v>
          </cell>
          <cell r="S532">
            <v>6</v>
          </cell>
        </row>
        <row r="533">
          <cell r="R533" t="str">
            <v>Shell s489962</v>
          </cell>
          <cell r="S533">
            <v>6</v>
          </cell>
        </row>
        <row r="534">
          <cell r="R534" t="str">
            <v>Sierra Pacific II</v>
          </cell>
          <cell r="S534">
            <v>1</v>
          </cell>
        </row>
        <row r="535">
          <cell r="R535" t="str">
            <v>Simplot Phosphates</v>
          </cell>
          <cell r="S535">
            <v>4</v>
          </cell>
        </row>
        <row r="536">
          <cell r="R536" t="str">
            <v>Small Purchases east</v>
          </cell>
          <cell r="S536">
            <v>2</v>
          </cell>
        </row>
        <row r="537">
          <cell r="R537" t="str">
            <v>Small Purchases west</v>
          </cell>
          <cell r="S537">
            <v>2</v>
          </cell>
        </row>
        <row r="538">
          <cell r="R538" t="str">
            <v>SMUD</v>
          </cell>
          <cell r="S538">
            <v>1</v>
          </cell>
        </row>
        <row r="539">
          <cell r="R539" t="str">
            <v>SMUD Provisional</v>
          </cell>
          <cell r="S539">
            <v>1</v>
          </cell>
        </row>
        <row r="540">
          <cell r="R540" t="str">
            <v>SMUD Monthly</v>
          </cell>
          <cell r="S540">
            <v>1</v>
          </cell>
        </row>
        <row r="541">
          <cell r="R541" t="str">
            <v>Spanish Fork Wind 2 QF</v>
          </cell>
          <cell r="S541">
            <v>4</v>
          </cell>
        </row>
        <row r="542">
          <cell r="R542" t="str">
            <v>Station Service East</v>
          </cell>
          <cell r="S542">
            <v>8</v>
          </cell>
        </row>
        <row r="543">
          <cell r="R543" t="str">
            <v>Station Service West</v>
          </cell>
          <cell r="S543">
            <v>8</v>
          </cell>
        </row>
        <row r="544">
          <cell r="R544" t="str">
            <v>STF Index Trades - Buy - East</v>
          </cell>
          <cell r="S544">
            <v>13</v>
          </cell>
        </row>
        <row r="545">
          <cell r="R545" t="str">
            <v>STF Index Trades - Buy - West</v>
          </cell>
          <cell r="S545">
            <v>13</v>
          </cell>
        </row>
        <row r="546">
          <cell r="R546" t="str">
            <v>STF Index Trades - Sell - East</v>
          </cell>
          <cell r="S546">
            <v>12</v>
          </cell>
        </row>
        <row r="547">
          <cell r="R547" t="str">
            <v>STF Index Trades - Sell - West</v>
          </cell>
          <cell r="S547">
            <v>12</v>
          </cell>
        </row>
        <row r="548">
          <cell r="R548" t="str">
            <v>STF Trading Margin</v>
          </cell>
          <cell r="S548">
            <v>12</v>
          </cell>
        </row>
        <row r="549">
          <cell r="R549" t="str">
            <v>Sunnyside (QF) additional</v>
          </cell>
          <cell r="S549">
            <v>4</v>
          </cell>
        </row>
        <row r="550">
          <cell r="R550" t="str">
            <v>Sunnyside (QF) base</v>
          </cell>
          <cell r="S550">
            <v>4</v>
          </cell>
        </row>
        <row r="551">
          <cell r="R551" t="str">
            <v>Tesoro QF</v>
          </cell>
          <cell r="S551">
            <v>4</v>
          </cell>
        </row>
        <row r="552">
          <cell r="R552" t="str">
            <v>Three Buttes Wind</v>
          </cell>
          <cell r="S552">
            <v>2</v>
          </cell>
        </row>
        <row r="553">
          <cell r="R553" t="str">
            <v>Threemile Canyon Wind QF p500139</v>
          </cell>
          <cell r="S553">
            <v>4</v>
          </cell>
        </row>
        <row r="554">
          <cell r="R554" t="str">
            <v>Top of the World Wind p522807</v>
          </cell>
          <cell r="S554">
            <v>2</v>
          </cell>
        </row>
        <row r="555">
          <cell r="R555" t="str">
            <v>Top of the World Wind p575862</v>
          </cell>
          <cell r="S555">
            <v>2</v>
          </cell>
        </row>
        <row r="556">
          <cell r="R556" t="str">
            <v>TransAlta p371343</v>
          </cell>
          <cell r="S556">
            <v>6</v>
          </cell>
        </row>
        <row r="557">
          <cell r="R557" t="str">
            <v>TransAlta Purchase Flat</v>
          </cell>
          <cell r="S557">
            <v>2</v>
          </cell>
        </row>
        <row r="558">
          <cell r="R558" t="str">
            <v>TransAlta Purchase Index</v>
          </cell>
          <cell r="S558">
            <v>2</v>
          </cell>
        </row>
        <row r="559">
          <cell r="R559" t="str">
            <v>TransAlta s371344</v>
          </cell>
          <cell r="S559">
            <v>6</v>
          </cell>
        </row>
        <row r="560">
          <cell r="R560" t="str">
            <v>Transmission East</v>
          </cell>
          <cell r="S560">
            <v>10</v>
          </cell>
        </row>
        <row r="561">
          <cell r="R561" t="str">
            <v>Transmission West</v>
          </cell>
          <cell r="S561">
            <v>10</v>
          </cell>
        </row>
        <row r="562">
          <cell r="R562" t="str">
            <v>Tri-State Exchange</v>
          </cell>
          <cell r="S562">
            <v>6</v>
          </cell>
        </row>
        <row r="563">
          <cell r="R563" t="str">
            <v>Tri-State Exchange return</v>
          </cell>
          <cell r="S563">
            <v>6</v>
          </cell>
        </row>
        <row r="564">
          <cell r="R564" t="str">
            <v>Tri-State Purchase</v>
          </cell>
          <cell r="S564">
            <v>2</v>
          </cell>
        </row>
        <row r="565">
          <cell r="R565" t="str">
            <v>UAMPS s223863</v>
          </cell>
          <cell r="S565">
            <v>1</v>
          </cell>
        </row>
        <row r="566">
          <cell r="R566" t="str">
            <v>UAMPS s404236</v>
          </cell>
          <cell r="S566">
            <v>1</v>
          </cell>
        </row>
        <row r="567">
          <cell r="R567" t="str">
            <v>UBS AG 6X16 at 4C</v>
          </cell>
          <cell r="S567">
            <v>3</v>
          </cell>
        </row>
        <row r="568">
          <cell r="R568" t="str">
            <v>UBS p223199</v>
          </cell>
          <cell r="S568">
            <v>3</v>
          </cell>
        </row>
        <row r="569">
          <cell r="R569" t="str">
            <v>UBS p268848</v>
          </cell>
          <cell r="S569">
            <v>3</v>
          </cell>
        </row>
        <row r="570">
          <cell r="R570" t="str">
            <v>UBS p268850</v>
          </cell>
          <cell r="S570">
            <v>3</v>
          </cell>
        </row>
        <row r="571">
          <cell r="R571" t="str">
            <v>UMPA II</v>
          </cell>
          <cell r="S571">
            <v>1</v>
          </cell>
        </row>
        <row r="572">
          <cell r="R572" t="str">
            <v>US Magnesium QF</v>
          </cell>
          <cell r="S572">
            <v>4</v>
          </cell>
        </row>
        <row r="573">
          <cell r="R573" t="str">
            <v>US Magnesium Reserve</v>
          </cell>
          <cell r="S573">
            <v>2</v>
          </cell>
        </row>
        <row r="574">
          <cell r="R574" t="str">
            <v>Utah QF</v>
          </cell>
          <cell r="S574">
            <v>4</v>
          </cell>
        </row>
        <row r="575">
          <cell r="R575" t="str">
            <v>Utah Pre-MSP QF</v>
          </cell>
          <cell r="S575">
            <v>4</v>
          </cell>
        </row>
        <row r="576">
          <cell r="R576" t="str">
            <v>Utah Post-Merger Pre-MSP QF</v>
          </cell>
          <cell r="S576">
            <v>4</v>
          </cell>
        </row>
        <row r="577">
          <cell r="R577" t="str">
            <v>Utah Post-MSP QF</v>
          </cell>
          <cell r="S577">
            <v>4</v>
          </cell>
        </row>
        <row r="578">
          <cell r="R578" t="str">
            <v>Utah Pre-Merger QF</v>
          </cell>
          <cell r="S578">
            <v>4</v>
          </cell>
        </row>
        <row r="579">
          <cell r="R579" t="str">
            <v>Washington QF</v>
          </cell>
          <cell r="S579">
            <v>4</v>
          </cell>
        </row>
        <row r="580">
          <cell r="R580" t="str">
            <v>Washington Pre-MSP QF</v>
          </cell>
          <cell r="S580">
            <v>4</v>
          </cell>
        </row>
        <row r="581">
          <cell r="R581" t="str">
            <v>Washington Post-Merger Pre-MSP QF</v>
          </cell>
          <cell r="S581">
            <v>4</v>
          </cell>
        </row>
        <row r="582">
          <cell r="R582" t="str">
            <v>Washington Post-MSP QF</v>
          </cell>
          <cell r="S582">
            <v>4</v>
          </cell>
        </row>
        <row r="583">
          <cell r="R583" t="str">
            <v>Washington Pre-Merger QF</v>
          </cell>
          <cell r="S583">
            <v>4</v>
          </cell>
        </row>
        <row r="584">
          <cell r="R584" t="str">
            <v>West Valley Toll</v>
          </cell>
          <cell r="S584">
            <v>2</v>
          </cell>
        </row>
        <row r="585">
          <cell r="R585" t="str">
            <v>Weyerhaeuser QF</v>
          </cell>
          <cell r="S585">
            <v>4</v>
          </cell>
        </row>
        <row r="586">
          <cell r="R586" t="str">
            <v>Weyerhaeuser Reserve</v>
          </cell>
          <cell r="S586">
            <v>2</v>
          </cell>
        </row>
        <row r="587">
          <cell r="R587" t="str">
            <v>Wolverine Creek</v>
          </cell>
          <cell r="S587">
            <v>2</v>
          </cell>
        </row>
        <row r="588">
          <cell r="R588" t="str">
            <v>Wyoming QF</v>
          </cell>
          <cell r="S588">
            <v>4</v>
          </cell>
        </row>
        <row r="589">
          <cell r="R589" t="str">
            <v>Wyoming Pre-MSP QF</v>
          </cell>
          <cell r="S589">
            <v>4</v>
          </cell>
        </row>
        <row r="590">
          <cell r="R590" t="str">
            <v>Wyoming Post-Merger Pre-MSP QF</v>
          </cell>
          <cell r="S590">
            <v>4</v>
          </cell>
        </row>
        <row r="591">
          <cell r="R591" t="str">
            <v>Wyoming Post-MSP QF</v>
          </cell>
          <cell r="S591">
            <v>4</v>
          </cell>
        </row>
        <row r="592">
          <cell r="R592" t="str">
            <v>Wyoming Pre-Merger QF</v>
          </cell>
          <cell r="S592">
            <v>4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  <row r="596">
          <cell r="R596">
            <v>0</v>
          </cell>
          <cell r="S596">
            <v>0</v>
          </cell>
        </row>
      </sheetData>
      <sheetData sheetId="7"/>
      <sheetData sheetId="8"/>
      <sheetData sheetId="9"/>
      <sheetData sheetId="10">
        <row r="41">
          <cell r="A41">
            <v>37196</v>
          </cell>
          <cell r="B41">
            <v>0.44227329059218473</v>
          </cell>
          <cell r="C41">
            <v>0.61387460599846122</v>
          </cell>
          <cell r="D41">
            <v>0</v>
          </cell>
          <cell r="E41">
            <v>0</v>
          </cell>
        </row>
        <row r="42">
          <cell r="A42">
            <v>37561</v>
          </cell>
          <cell r="B42">
            <v>0.46217558866883307</v>
          </cell>
          <cell r="C42">
            <v>0.6476377093283765</v>
          </cell>
          <cell r="D42">
            <v>0</v>
          </cell>
          <cell r="E42">
            <v>0</v>
          </cell>
        </row>
        <row r="43">
          <cell r="A43">
            <v>37926</v>
          </cell>
          <cell r="B43">
            <v>0.48297349015893043</v>
          </cell>
          <cell r="C43">
            <v>0.68325778334143727</v>
          </cell>
          <cell r="D43">
            <v>0</v>
          </cell>
          <cell r="E43">
            <v>0</v>
          </cell>
        </row>
        <row r="44">
          <cell r="A44">
            <v>38292</v>
          </cell>
          <cell r="B44">
            <v>0.50470729721608232</v>
          </cell>
          <cell r="C44">
            <v>0.72083696142521614</v>
          </cell>
          <cell r="D44">
            <v>0</v>
          </cell>
          <cell r="E44">
            <v>0</v>
          </cell>
        </row>
        <row r="45">
          <cell r="A45">
            <v>38657</v>
          </cell>
          <cell r="B45">
            <v>0.52741912559080595</v>
          </cell>
          <cell r="C45">
            <v>0.76048299430360311</v>
          </cell>
          <cell r="D45">
            <v>0</v>
          </cell>
          <cell r="E45">
            <v>0</v>
          </cell>
        </row>
        <row r="46">
          <cell r="A46">
            <v>39022</v>
          </cell>
          <cell r="B46">
            <v>0.55115298624239217</v>
          </cell>
          <cell r="C46">
            <v>0.80230955899030121</v>
          </cell>
          <cell r="D46">
            <v>0</v>
          </cell>
          <cell r="E46">
            <v>0</v>
          </cell>
        </row>
        <row r="47">
          <cell r="A47">
            <v>39387</v>
          </cell>
          <cell r="B47">
            <v>0.57595487062329975</v>
          </cell>
          <cell r="C47">
            <v>0.84643658473476779</v>
          </cell>
          <cell r="D47">
            <v>0</v>
          </cell>
          <cell r="E47">
            <v>0</v>
          </cell>
        </row>
        <row r="48">
          <cell r="A48">
            <v>39753</v>
          </cell>
          <cell r="B48">
            <v>0.6018728398013482</v>
          </cell>
          <cell r="C48">
            <v>0.8929905968951799</v>
          </cell>
          <cell r="D48">
            <v>0</v>
          </cell>
          <cell r="E48">
            <v>0</v>
          </cell>
        </row>
        <row r="49">
          <cell r="A49">
            <v>40118</v>
          </cell>
          <cell r="B49">
            <v>0.62895711759240869</v>
          </cell>
          <cell r="C49">
            <v>0.94210507972441482</v>
          </cell>
          <cell r="D49">
            <v>0</v>
          </cell>
          <cell r="E49">
            <v>0</v>
          </cell>
        </row>
        <row r="50">
          <cell r="A50">
            <v>40483</v>
          </cell>
          <cell r="B50">
            <v>0.65726018788406704</v>
          </cell>
          <cell r="C50">
            <v>0.99392085910925754</v>
          </cell>
          <cell r="D50">
            <v>0</v>
          </cell>
          <cell r="E50">
            <v>0</v>
          </cell>
        </row>
        <row r="51">
          <cell r="A51">
            <v>40848</v>
          </cell>
          <cell r="B51">
            <v>0.68683689633884992</v>
          </cell>
          <cell r="C51">
            <v>0</v>
          </cell>
          <cell r="D51">
            <v>0</v>
          </cell>
          <cell r="E51">
            <v>0</v>
          </cell>
        </row>
        <row r="52">
          <cell r="A52">
            <v>41214</v>
          </cell>
          <cell r="B52">
            <v>0.7177445566740982</v>
          </cell>
          <cell r="C52">
            <v>0</v>
          </cell>
          <cell r="D52">
            <v>0</v>
          </cell>
          <cell r="E52">
            <v>0</v>
          </cell>
        </row>
        <row r="53">
          <cell r="A53">
            <v>41579</v>
          </cell>
          <cell r="B53">
            <v>0.75004306172443236</v>
          </cell>
          <cell r="C53">
            <v>0</v>
          </cell>
          <cell r="D53">
            <v>0</v>
          </cell>
          <cell r="E53">
            <v>0</v>
          </cell>
        </row>
        <row r="54">
          <cell r="A54">
            <v>41944</v>
          </cell>
          <cell r="B54">
            <v>0.78379499950203191</v>
          </cell>
          <cell r="C54">
            <v>0</v>
          </cell>
          <cell r="D54">
            <v>0</v>
          </cell>
          <cell r="E54">
            <v>0</v>
          </cell>
        </row>
        <row r="55">
          <cell r="A55">
            <v>42309</v>
          </cell>
          <cell r="B55">
            <v>0.81906577447962303</v>
          </cell>
          <cell r="C55">
            <v>0</v>
          </cell>
          <cell r="D55">
            <v>0</v>
          </cell>
          <cell r="E55">
            <v>0</v>
          </cell>
        </row>
        <row r="56">
          <cell r="A56">
            <v>42675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9">
          <cell r="D9">
            <v>0.75</v>
          </cell>
        </row>
        <row r="11">
          <cell r="Y1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G12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paper Index"/>
      <sheetName val="Table 1"/>
      <sheetName val="(Exh.1) A1 Scalar Method"/>
      <sheetName val="(Exh.2)09-035-15 Comm Ord Methd"/>
      <sheetName val="(Exh.3) A2 Method"/>
      <sheetName val="(Exh.4) A3 Method"/>
      <sheetName val="UT Allocated NPC"/>
      <sheetName val="(5.2) Adj Actual NPC by Cat"/>
      <sheetName val="(5.3) Adj Actual NPC"/>
      <sheetName val="(5.4) Adjustments"/>
      <sheetName val="(5.5) Actual NPC"/>
      <sheetName val="(6.1) Prorated Base NPC"/>
      <sheetName val="(6.2) Allctd Base NPC (GRC12)"/>
      <sheetName val="(6.3) Base NPC by Cat (GRC12)"/>
      <sheetName val="(6.4) Base UTGRC12 Stlmt NPC"/>
      <sheetName val="(7.1) Wheeling Revenues"/>
      <sheetName val="(8.1) Actual Factors"/>
      <sheetName val="(8.2) Dynamic Scalar"/>
      <sheetName val="(8.3) Utah S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F7">
            <v>41061</v>
          </cell>
          <cell r="G7">
            <v>41091</v>
          </cell>
          <cell r="H7">
            <v>41122</v>
          </cell>
          <cell r="I7">
            <v>41153</v>
          </cell>
          <cell r="J7">
            <v>41183</v>
          </cell>
          <cell r="K7">
            <v>41214</v>
          </cell>
          <cell r="L7">
            <v>41244</v>
          </cell>
          <cell r="M7">
            <v>41275</v>
          </cell>
          <cell r="N7">
            <v>41306</v>
          </cell>
          <cell r="O7">
            <v>41334</v>
          </cell>
          <cell r="P7">
            <v>41365</v>
          </cell>
          <cell r="Q7">
            <v>41395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5"/>
  <sheetViews>
    <sheetView tabSelected="1" zoomScale="85" zoomScaleNormal="85" zoomScaleSheetLayoutView="85" zoomScalePageLayoutView="70" workbookViewId="0">
      <selection activeCell="G6" sqref="G6"/>
    </sheetView>
  </sheetViews>
  <sheetFormatPr defaultRowHeight="15" x14ac:dyDescent="0.25"/>
  <cols>
    <col min="1" max="1" width="9.140625" style="77"/>
    <col min="2" max="2" width="4.42578125" customWidth="1"/>
    <col min="3" max="3" width="51.140625" style="2" customWidth="1"/>
    <col min="4" max="4" width="31.28515625" style="3" customWidth="1"/>
    <col min="6" max="13" width="13.5703125" bestFit="1" customWidth="1"/>
    <col min="14" max="17" width="11.5703125" bestFit="1" customWidth="1"/>
    <col min="18" max="18" width="5.5703125" style="4" customWidth="1"/>
    <col min="19" max="19" width="12.5703125" style="4" bestFit="1" customWidth="1"/>
    <col min="20" max="20" width="16" style="4" customWidth="1"/>
    <col min="21" max="21" width="14.42578125" style="4" bestFit="1" customWidth="1"/>
    <col min="22" max="22" width="9.140625" style="4"/>
  </cols>
  <sheetData>
    <row r="1" spans="1:21" ht="26.25" x14ac:dyDescent="0.4">
      <c r="A1" s="1" t="s">
        <v>0</v>
      </c>
    </row>
    <row r="4" spans="1:21" s="4" customFormat="1" x14ac:dyDescent="0.25">
      <c r="A4" s="5"/>
      <c r="B4"/>
      <c r="C4" s="2"/>
      <c r="D4" s="6" t="s">
        <v>1</v>
      </c>
      <c r="E4" s="7"/>
      <c r="F4" s="8">
        <v>41670</v>
      </c>
      <c r="G4" s="9">
        <f>EOMONTH(F4,1)</f>
        <v>41698</v>
      </c>
      <c r="H4" s="9">
        <f t="shared" ref="H4:Q4" si="0">EOMONTH(G4,1)</f>
        <v>41729</v>
      </c>
      <c r="I4" s="9">
        <f t="shared" si="0"/>
        <v>41759</v>
      </c>
      <c r="J4" s="9">
        <f t="shared" si="0"/>
        <v>41790</v>
      </c>
      <c r="K4" s="9">
        <f t="shared" si="0"/>
        <v>41820</v>
      </c>
      <c r="L4" s="9">
        <f t="shared" si="0"/>
        <v>41851</v>
      </c>
      <c r="M4" s="9">
        <f t="shared" si="0"/>
        <v>41882</v>
      </c>
      <c r="N4" s="9">
        <f t="shared" si="0"/>
        <v>41912</v>
      </c>
      <c r="O4" s="9">
        <f t="shared" si="0"/>
        <v>41943</v>
      </c>
      <c r="P4" s="9">
        <f t="shared" si="0"/>
        <v>41973</v>
      </c>
      <c r="Q4" s="9">
        <f t="shared" si="0"/>
        <v>42004</v>
      </c>
      <c r="R4" s="10"/>
      <c r="S4" s="10"/>
      <c r="T4" s="10"/>
      <c r="U4" s="10"/>
    </row>
    <row r="5" spans="1:21" s="4" customFormat="1" x14ac:dyDescent="0.25">
      <c r="A5" s="5" t="s">
        <v>2</v>
      </c>
      <c r="B5" s="11" t="s">
        <v>3</v>
      </c>
      <c r="C5" s="2"/>
      <c r="D5" s="3"/>
      <c r="E5" s="7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4" customFormat="1" x14ac:dyDescent="0.25">
      <c r="A6" s="12">
        <f>+MAX($A$1:A5)+1</f>
        <v>1</v>
      </c>
      <c r="B6" s="13"/>
      <c r="C6" s="14" t="s">
        <v>4</v>
      </c>
      <c r="D6" s="15">
        <v>1</v>
      </c>
      <c r="E6" s="13"/>
      <c r="F6" s="16">
        <v>-33129658.909999989</v>
      </c>
      <c r="G6" s="16">
        <v>-38319636.480000012</v>
      </c>
      <c r="H6" s="16">
        <v>-34081182.670000017</v>
      </c>
      <c r="I6" s="16">
        <v>-21910356.59</v>
      </c>
      <c r="J6" s="16">
        <v>-16161616.920000004</v>
      </c>
      <c r="K6" s="16">
        <v>-21232790.640000001</v>
      </c>
      <c r="L6" s="16">
        <v>-21174814.99000001</v>
      </c>
      <c r="M6" s="16">
        <v>-24688000.649999995</v>
      </c>
      <c r="N6" s="16"/>
      <c r="O6" s="16"/>
      <c r="P6" s="16"/>
      <c r="Q6" s="16"/>
      <c r="S6" s="17"/>
      <c r="T6" s="17"/>
    </row>
    <row r="7" spans="1:21" s="4" customFormat="1" x14ac:dyDescent="0.25">
      <c r="A7" s="12">
        <f>+MAX($A$1:A6)+1</f>
        <v>2</v>
      </c>
      <c r="B7" s="13"/>
      <c r="C7" s="14" t="s">
        <v>5</v>
      </c>
      <c r="D7" s="15">
        <v>1</v>
      </c>
      <c r="E7" s="13"/>
      <c r="F7" s="16">
        <v>51319800.549999997</v>
      </c>
      <c r="G7" s="16">
        <v>56766997.669999979</v>
      </c>
      <c r="H7" s="16">
        <v>45119539.849999972</v>
      </c>
      <c r="I7" s="16">
        <v>39599918.969999969</v>
      </c>
      <c r="J7" s="16">
        <v>46414009.550000019</v>
      </c>
      <c r="K7" s="16">
        <v>47098638.550000027</v>
      </c>
      <c r="L7" s="16">
        <v>73775760.049999997</v>
      </c>
      <c r="M7" s="16">
        <v>54074619.456995495</v>
      </c>
      <c r="N7" s="16"/>
      <c r="O7" s="16"/>
      <c r="P7" s="16"/>
      <c r="Q7" s="16"/>
      <c r="S7" s="17"/>
      <c r="T7" s="17"/>
    </row>
    <row r="8" spans="1:21" s="4" customFormat="1" x14ac:dyDescent="0.25">
      <c r="A8" s="12">
        <f>+MAX($A$1:A7)+1</f>
        <v>3</v>
      </c>
      <c r="B8" s="13"/>
      <c r="C8" s="14" t="s">
        <v>6</v>
      </c>
      <c r="D8" s="15">
        <v>1</v>
      </c>
      <c r="E8" s="13"/>
      <c r="F8" s="16">
        <v>12978413.469999999</v>
      </c>
      <c r="G8" s="16">
        <v>13381026.09</v>
      </c>
      <c r="H8" s="16">
        <v>13474047.450000003</v>
      </c>
      <c r="I8" s="16">
        <v>12926751.039999999</v>
      </c>
      <c r="J8" s="16">
        <v>12107462.269999998</v>
      </c>
      <c r="K8" s="16">
        <v>11891684.050000001</v>
      </c>
      <c r="L8" s="16">
        <v>13141375.429068124</v>
      </c>
      <c r="M8" s="16">
        <v>11580855.399999999</v>
      </c>
      <c r="N8" s="16"/>
      <c r="O8" s="16"/>
      <c r="P8" s="16"/>
      <c r="Q8" s="16"/>
      <c r="S8" s="17"/>
      <c r="T8" s="17"/>
    </row>
    <row r="9" spans="1:21" s="4" customFormat="1" x14ac:dyDescent="0.25">
      <c r="A9" s="12">
        <f>+MAX($A$1:A8)+1</f>
        <v>4</v>
      </c>
      <c r="B9" s="7"/>
      <c r="C9" s="14" t="s">
        <v>7</v>
      </c>
      <c r="D9" s="15">
        <v>1</v>
      </c>
      <c r="E9" s="18"/>
      <c r="F9" s="16">
        <v>74748482.811858848</v>
      </c>
      <c r="G9" s="16">
        <v>64101285.989850201</v>
      </c>
      <c r="H9" s="16">
        <v>65653031.762530915</v>
      </c>
      <c r="I9" s="16">
        <v>58158194.856167458</v>
      </c>
      <c r="J9" s="16">
        <v>56735379.661495872</v>
      </c>
      <c r="K9" s="16">
        <v>64387097.919132203</v>
      </c>
      <c r="L9" s="16">
        <v>71833526.364843264</v>
      </c>
      <c r="M9" s="16">
        <v>74217959.931969896</v>
      </c>
      <c r="N9" s="16"/>
      <c r="O9" s="16"/>
      <c r="P9" s="16"/>
      <c r="Q9" s="16"/>
      <c r="S9" s="17"/>
      <c r="T9" s="17"/>
    </row>
    <row r="10" spans="1:21" s="4" customFormat="1" x14ac:dyDescent="0.25">
      <c r="A10" s="12">
        <f>+MAX($A$1:A9)+1</f>
        <v>5</v>
      </c>
      <c r="B10" s="7"/>
      <c r="C10" s="14" t="s">
        <v>8</v>
      </c>
      <c r="D10" s="15">
        <v>1</v>
      </c>
      <c r="E10" s="18"/>
      <c r="F10" s="16">
        <v>36308392.269999996</v>
      </c>
      <c r="G10" s="16">
        <v>41682026.960000001</v>
      </c>
      <c r="H10" s="16">
        <v>33832956.339999996</v>
      </c>
      <c r="I10" s="16">
        <v>27044370.289999999</v>
      </c>
      <c r="J10" s="16">
        <v>26764679.740000002</v>
      </c>
      <c r="K10" s="16">
        <v>32726520.510000002</v>
      </c>
      <c r="L10" s="16">
        <v>38904477.530000001</v>
      </c>
      <c r="M10" s="16">
        <v>37515018.709999993</v>
      </c>
      <c r="N10" s="16"/>
      <c r="O10" s="16"/>
      <c r="P10" s="16"/>
      <c r="Q10" s="16"/>
      <c r="S10" s="17"/>
      <c r="T10" s="17"/>
    </row>
    <row r="11" spans="1:21" s="4" customFormat="1" x14ac:dyDescent="0.25">
      <c r="A11" s="12">
        <f>+MAX($A$1:A10)+1</f>
        <v>6</v>
      </c>
      <c r="B11" s="7"/>
      <c r="C11" s="19" t="s">
        <v>9</v>
      </c>
      <c r="D11" s="20">
        <v>1</v>
      </c>
      <c r="E11" s="18"/>
      <c r="F11" s="21">
        <v>265560.61</v>
      </c>
      <c r="G11" s="21">
        <v>346339.23</v>
      </c>
      <c r="H11" s="21">
        <v>279668.36000000004</v>
      </c>
      <c r="I11" s="21">
        <v>319707.08</v>
      </c>
      <c r="J11" s="21">
        <v>284360.61000000004</v>
      </c>
      <c r="K11" s="21">
        <v>347666.62</v>
      </c>
      <c r="L11" s="21">
        <v>373401.62</v>
      </c>
      <c r="M11" s="21">
        <v>311162.74000000005</v>
      </c>
      <c r="N11" s="21"/>
      <c r="O11" s="21"/>
      <c r="P11" s="21"/>
      <c r="Q11" s="21"/>
      <c r="S11" s="17"/>
      <c r="T11" s="17"/>
    </row>
    <row r="12" spans="1:21" s="4" customFormat="1" x14ac:dyDescent="0.25">
      <c r="A12" s="12">
        <f>+MAX($A$1:A11)+1</f>
        <v>7</v>
      </c>
      <c r="B12" s="7"/>
      <c r="C12" s="22" t="s">
        <v>10</v>
      </c>
      <c r="D12" s="15" t="str">
        <f>"Sum lines "&amp;A6&amp;" to "&amp;A11</f>
        <v>Sum lines 1 to 6</v>
      </c>
      <c r="E12" s="18"/>
      <c r="F12" s="23">
        <f t="shared" ref="F12:M12" si="1">SUM(F6:F11)</f>
        <v>142490990.80185884</v>
      </c>
      <c r="G12" s="23">
        <f t="shared" si="1"/>
        <v>137958039.45985016</v>
      </c>
      <c r="H12" s="23">
        <f t="shared" si="1"/>
        <v>124278061.09253086</v>
      </c>
      <c r="I12" s="23">
        <f t="shared" si="1"/>
        <v>116138585.64616741</v>
      </c>
      <c r="J12" s="23">
        <f t="shared" si="1"/>
        <v>126144274.91149588</v>
      </c>
      <c r="K12" s="23">
        <f t="shared" si="1"/>
        <v>135218817.00913224</v>
      </c>
      <c r="L12" s="23">
        <f t="shared" si="1"/>
        <v>176853726.00391138</v>
      </c>
      <c r="M12" s="23">
        <f t="shared" si="1"/>
        <v>153011615.58896542</v>
      </c>
      <c r="N12" s="23"/>
      <c r="O12" s="23"/>
      <c r="P12" s="23"/>
      <c r="Q12" s="23"/>
      <c r="S12" s="23"/>
      <c r="T12" s="23"/>
    </row>
    <row r="13" spans="1:21" s="4" customFormat="1" x14ac:dyDescent="0.25">
      <c r="A13" s="12"/>
      <c r="B13" s="7"/>
      <c r="C13" s="22"/>
      <c r="D13" s="15"/>
      <c r="E13" s="18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S13" s="23"/>
      <c r="T13" s="23"/>
    </row>
    <row r="14" spans="1:21" s="4" customFormat="1" x14ac:dyDescent="0.25">
      <c r="A14" s="12">
        <f>+MAX($A$1:A12)+1</f>
        <v>8</v>
      </c>
      <c r="B14" s="7"/>
      <c r="C14" s="24" t="s">
        <v>11</v>
      </c>
      <c r="D14" s="25">
        <v>2</v>
      </c>
      <c r="E14" s="18"/>
      <c r="F14" s="26">
        <v>5361677.3850589273</v>
      </c>
      <c r="G14" s="26">
        <v>4729722.7542817788</v>
      </c>
      <c r="H14" s="26">
        <v>4785777.3161140708</v>
      </c>
      <c r="I14" s="26">
        <v>4493349.1984185455</v>
      </c>
      <c r="J14" s="26">
        <v>4804500.7936088042</v>
      </c>
      <c r="K14" s="26">
        <v>4986123.5046670251</v>
      </c>
      <c r="L14" s="26">
        <v>5897137.8812926309</v>
      </c>
      <c r="M14" s="26">
        <v>5331001.4396203952</v>
      </c>
      <c r="N14" s="26"/>
      <c r="O14" s="26"/>
      <c r="P14" s="26"/>
      <c r="Q14" s="26"/>
      <c r="S14" s="17"/>
      <c r="T14" s="17"/>
    </row>
    <row r="15" spans="1:21" s="4" customFormat="1" x14ac:dyDescent="0.25">
      <c r="A15" s="12">
        <f>+MAX($A$1:A14)+1</f>
        <v>9</v>
      </c>
      <c r="B15" s="7"/>
      <c r="C15" s="27" t="s">
        <v>12</v>
      </c>
      <c r="D15" s="28" t="str">
        <f>"Line "&amp;A12&amp;" / "&amp;" Line "&amp;A14</f>
        <v>Line 7 /  Line 8</v>
      </c>
      <c r="E15" s="18"/>
      <c r="F15" s="29">
        <f t="shared" ref="F15:M15" si="2">F12/F14</f>
        <v>26.575823304649056</v>
      </c>
      <c r="G15" s="29">
        <f t="shared" si="2"/>
        <v>29.168314217774792</v>
      </c>
      <c r="H15" s="29">
        <f t="shared" si="2"/>
        <v>25.96820806393923</v>
      </c>
      <c r="I15" s="29">
        <f t="shared" si="2"/>
        <v>25.846774981798191</v>
      </c>
      <c r="J15" s="29">
        <f t="shared" si="2"/>
        <v>26.255438458725937</v>
      </c>
      <c r="K15" s="29">
        <f t="shared" si="2"/>
        <v>27.119026811623712</v>
      </c>
      <c r="L15" s="29">
        <f t="shared" si="2"/>
        <v>29.989755973815843</v>
      </c>
      <c r="M15" s="29">
        <f t="shared" si="2"/>
        <v>28.702227399859964</v>
      </c>
      <c r="N15" s="29"/>
      <c r="O15" s="29"/>
      <c r="P15" s="29"/>
      <c r="Q15" s="29"/>
      <c r="S15" s="23"/>
      <c r="T15" s="30"/>
    </row>
    <row r="16" spans="1:21" s="4" customFormat="1" x14ac:dyDescent="0.25">
      <c r="A16" s="12">
        <f>+MAX($A$1:A15)+1</f>
        <v>10</v>
      </c>
      <c r="B16" s="7"/>
      <c r="C16" s="31" t="s">
        <v>13</v>
      </c>
      <c r="D16" s="32"/>
      <c r="E16" s="18"/>
      <c r="F16" s="33">
        <v>1.0010162362070756</v>
      </c>
      <c r="G16" s="34">
        <f>$F16</f>
        <v>1.0010162362070756</v>
      </c>
      <c r="H16" s="34">
        <f t="shared" ref="H16:M16" si="3">$F16</f>
        <v>1.0010162362070756</v>
      </c>
      <c r="I16" s="34">
        <f t="shared" si="3"/>
        <v>1.0010162362070756</v>
      </c>
      <c r="J16" s="34">
        <f t="shared" si="3"/>
        <v>1.0010162362070756</v>
      </c>
      <c r="K16" s="34">
        <f t="shared" si="3"/>
        <v>1.0010162362070756</v>
      </c>
      <c r="L16" s="34">
        <f t="shared" si="3"/>
        <v>1.0010162362070756</v>
      </c>
      <c r="M16" s="34">
        <f t="shared" si="3"/>
        <v>1.0010162362070756</v>
      </c>
      <c r="N16" s="34"/>
      <c r="O16" s="34"/>
      <c r="P16" s="34"/>
      <c r="Q16" s="34"/>
      <c r="S16" s="35"/>
      <c r="T16" s="35"/>
    </row>
    <row r="17" spans="1:20" s="4" customFormat="1" x14ac:dyDescent="0.25">
      <c r="A17" s="12">
        <f>+MAX($A$1:A16)+1</f>
        <v>11</v>
      </c>
      <c r="B17" s="36"/>
      <c r="C17" s="27" t="s">
        <v>14</v>
      </c>
      <c r="D17" s="28" t="str">
        <f>"Line "&amp;A15&amp;" x "&amp;" Line "&amp;A16</f>
        <v>Line 9 x  Line 10</v>
      </c>
      <c r="E17" s="36"/>
      <c r="F17" s="29">
        <f>F16*F15</f>
        <v>26.602830618524084</v>
      </c>
      <c r="G17" s="29">
        <f t="shared" ref="G17:M17" si="4">G16*G15</f>
        <v>29.197956114782254</v>
      </c>
      <c r="H17" s="29">
        <f t="shared" si="4"/>
        <v>25.994597897206678</v>
      </c>
      <c r="I17" s="29">
        <f t="shared" si="4"/>
        <v>25.873041410370831</v>
      </c>
      <c r="J17" s="29">
        <f t="shared" si="4"/>
        <v>26.282120185920338</v>
      </c>
      <c r="K17" s="29">
        <f t="shared" si="4"/>
        <v>27.146586148570339</v>
      </c>
      <c r="L17" s="29">
        <f t="shared" si="4"/>
        <v>30.020232649677794</v>
      </c>
      <c r="M17" s="29">
        <f t="shared" si="4"/>
        <v>28.731395642567421</v>
      </c>
      <c r="N17" s="29"/>
      <c r="O17" s="29"/>
      <c r="P17" s="29"/>
      <c r="Q17" s="29"/>
      <c r="S17" s="36"/>
      <c r="T17" s="36"/>
    </row>
    <row r="18" spans="1:20" s="4" customFormat="1" x14ac:dyDescent="0.25">
      <c r="A18" s="12">
        <f>+MAX($A$1:A17)+1</f>
        <v>12</v>
      </c>
      <c r="B18" s="36"/>
      <c r="C18" s="24" t="s">
        <v>15</v>
      </c>
      <c r="D18" s="25">
        <v>2</v>
      </c>
      <c r="E18" s="36"/>
      <c r="F18" s="37">
        <v>2238758.9310031459</v>
      </c>
      <c r="G18" s="37">
        <v>1946213.984713739</v>
      </c>
      <c r="H18" s="37">
        <v>2012115.0995251401</v>
      </c>
      <c r="I18" s="37">
        <v>1922587.2997041815</v>
      </c>
      <c r="J18" s="37">
        <v>2083814.2029145586</v>
      </c>
      <c r="K18" s="37">
        <v>2183359.4556987952</v>
      </c>
      <c r="L18" s="37">
        <v>2672204.7121104528</v>
      </c>
      <c r="M18" s="37">
        <v>2379620.9180117892</v>
      </c>
      <c r="N18" s="37"/>
      <c r="O18" s="37"/>
      <c r="P18" s="37"/>
      <c r="Q18" s="37"/>
      <c r="S18" s="17"/>
      <c r="T18" s="17"/>
    </row>
    <row r="19" spans="1:20" s="4" customFormat="1" x14ac:dyDescent="0.25">
      <c r="A19" s="12">
        <f>+MAX($A$1:A18)+1</f>
        <v>13</v>
      </c>
      <c r="B19" s="36"/>
      <c r="C19" s="27" t="s">
        <v>16</v>
      </c>
      <c r="D19" s="28">
        <v>4</v>
      </c>
      <c r="E19" s="36"/>
      <c r="F19" s="23">
        <f>F17*F18</f>
        <v>59557324.637184739</v>
      </c>
      <c r="G19" s="23">
        <f t="shared" ref="G19:M19" si="5">G17*G18</f>
        <v>56825470.515647255</v>
      </c>
      <c r="H19" s="23">
        <f t="shared" si="5"/>
        <v>52304122.935054012</v>
      </c>
      <c r="I19" s="23">
        <f t="shared" si="5"/>
        <v>49743180.820299327</v>
      </c>
      <c r="J19" s="23">
        <f t="shared" si="5"/>
        <v>54767055.326128222</v>
      </c>
      <c r="K19" s="23">
        <f t="shared" si="5"/>
        <v>59270755.557422988</v>
      </c>
      <c r="L19" s="23">
        <f t="shared" si="5"/>
        <v>80220207.145121068</v>
      </c>
      <c r="M19" s="23">
        <f t="shared" si="5"/>
        <v>68369830.074726209</v>
      </c>
      <c r="N19" s="23">
        <v>57129196.588008054</v>
      </c>
      <c r="O19" s="23">
        <v>48690043.06633734</v>
      </c>
      <c r="P19" s="23">
        <v>49946127.85357853</v>
      </c>
      <c r="Q19" s="23">
        <v>53183495.599403858</v>
      </c>
      <c r="S19" s="17"/>
      <c r="T19" s="38"/>
    </row>
    <row r="20" spans="1:20" s="4" customFormat="1" x14ac:dyDescent="0.25">
      <c r="A20" s="12">
        <f>+MAX($A$1:A19)+1</f>
        <v>14</v>
      </c>
      <c r="B20" s="36"/>
      <c r="C20" s="39" t="s">
        <v>17</v>
      </c>
      <c r="D20" s="40">
        <v>1</v>
      </c>
      <c r="E20" s="36"/>
      <c r="F20" s="41">
        <v>-2954345.4884271878</v>
      </c>
      <c r="G20" s="41">
        <v>-2832047.1535681728</v>
      </c>
      <c r="H20" s="41">
        <v>-3033267.1154222852</v>
      </c>
      <c r="I20" s="41">
        <v>-3029880.7875786792</v>
      </c>
      <c r="J20" s="41">
        <v>-2751838.3693462941</v>
      </c>
      <c r="K20" s="26">
        <v>-4121278.7679616204</v>
      </c>
      <c r="L20" s="26">
        <v>-3790580.1578095006</v>
      </c>
      <c r="M20" s="41">
        <v>-3309897.7822045307</v>
      </c>
      <c r="N20" s="41">
        <v>-3302317.699994538</v>
      </c>
      <c r="O20" s="41">
        <v>-3384382.506656785</v>
      </c>
      <c r="P20" s="41">
        <v>-2915609.4551244392</v>
      </c>
      <c r="Q20" s="41">
        <v>-2219657.9215643238</v>
      </c>
      <c r="S20" s="17"/>
      <c r="T20" s="17"/>
    </row>
    <row r="21" spans="1:20" s="4" customFormat="1" x14ac:dyDescent="0.25">
      <c r="A21" s="12">
        <f>+MAX($A$1:A20)+1</f>
        <v>15</v>
      </c>
      <c r="B21" s="36"/>
      <c r="C21" s="22" t="s">
        <v>18</v>
      </c>
      <c r="D21" s="28" t="str">
        <f>"Line "&amp;A19&amp;" +"&amp;" Line "&amp;A20</f>
        <v>Line 13 + Line 14</v>
      </c>
      <c r="E21" s="36"/>
      <c r="F21" s="23">
        <f>SUM(F19:F20)</f>
        <v>56602979.148757555</v>
      </c>
      <c r="G21" s="23">
        <f t="shared" ref="G21:Q21" si="6">SUM(G19:G20)</f>
        <v>53993423.362079084</v>
      </c>
      <c r="H21" s="23">
        <f t="shared" si="6"/>
        <v>49270855.819631726</v>
      </c>
      <c r="I21" s="23">
        <f t="shared" si="6"/>
        <v>46713300.032720648</v>
      </c>
      <c r="J21" s="23">
        <f t="shared" si="6"/>
        <v>52015216.956781931</v>
      </c>
      <c r="K21" s="23">
        <f t="shared" si="6"/>
        <v>55149476.789461367</v>
      </c>
      <c r="L21" s="23">
        <f t="shared" si="6"/>
        <v>76429626.987311572</v>
      </c>
      <c r="M21" s="23">
        <f t="shared" si="6"/>
        <v>65059932.292521678</v>
      </c>
      <c r="N21" s="23">
        <f t="shared" si="6"/>
        <v>53826878.888013512</v>
      </c>
      <c r="O21" s="23">
        <f t="shared" si="6"/>
        <v>45305660.559680551</v>
      </c>
      <c r="P21" s="23">
        <f t="shared" si="6"/>
        <v>47030518.398454092</v>
      </c>
      <c r="Q21" s="23">
        <f t="shared" si="6"/>
        <v>50963837.677839532</v>
      </c>
      <c r="S21" s="17"/>
      <c r="T21" s="17"/>
    </row>
    <row r="22" spans="1:20" s="4" customFormat="1" x14ac:dyDescent="0.25">
      <c r="A22" s="12">
        <f>+MAX($A$1:A21)+1</f>
        <v>16</v>
      </c>
      <c r="B22" s="36"/>
      <c r="C22" s="24" t="s">
        <v>19</v>
      </c>
      <c r="D22" s="25">
        <v>3</v>
      </c>
      <c r="E22" s="36"/>
      <c r="F22" s="42">
        <v>2080024.8839999998</v>
      </c>
      <c r="G22" s="42">
        <v>1778181.71</v>
      </c>
      <c r="H22" s="42">
        <v>1895016.52</v>
      </c>
      <c r="I22" s="42">
        <v>1848369.277</v>
      </c>
      <c r="J22" s="42">
        <v>1934205.9620000001</v>
      </c>
      <c r="K22" s="42">
        <v>2091697.8729999997</v>
      </c>
      <c r="L22" s="42">
        <v>2486321.6829999997</v>
      </c>
      <c r="M22" s="42">
        <v>2162802.41</v>
      </c>
      <c r="N22" s="42">
        <v>2029940.8599999999</v>
      </c>
      <c r="O22" s="42">
        <v>1829115.085</v>
      </c>
      <c r="P22" s="42">
        <v>1899050.0819999999</v>
      </c>
      <c r="Q22" s="42">
        <v>2054334.5380000002</v>
      </c>
      <c r="S22" s="17"/>
      <c r="T22" s="17"/>
    </row>
    <row r="23" spans="1:20" s="4" customFormat="1" x14ac:dyDescent="0.25">
      <c r="A23" s="12">
        <f>+MAX($A$1:A22)+1</f>
        <v>17</v>
      </c>
      <c r="B23" s="36"/>
      <c r="C23" s="22" t="s">
        <v>20</v>
      </c>
      <c r="D23" s="28" t="str">
        <f>"Line "&amp;A21&amp;" / "&amp;" Line "&amp;A22</f>
        <v>Line 15 /  Line 16</v>
      </c>
      <c r="E23" s="36"/>
      <c r="F23" s="29">
        <f>F21/F22</f>
        <v>27.212645187160923</v>
      </c>
      <c r="G23" s="29">
        <f t="shared" ref="G23:Q23" si="7">G21/G22</f>
        <v>30.364401488574014</v>
      </c>
      <c r="H23" s="29">
        <f t="shared" si="7"/>
        <v>26.00022495826671</v>
      </c>
      <c r="I23" s="29">
        <f t="shared" si="7"/>
        <v>25.272709633292962</v>
      </c>
      <c r="J23" s="29">
        <f t="shared" si="7"/>
        <v>26.892284471606818</v>
      </c>
      <c r="K23" s="29">
        <f t="shared" si="7"/>
        <v>26.365890361768024</v>
      </c>
      <c r="L23" s="29">
        <f t="shared" si="7"/>
        <v>30.740039597406987</v>
      </c>
      <c r="M23" s="29">
        <f t="shared" si="7"/>
        <v>30.081311169114922</v>
      </c>
      <c r="N23" s="29">
        <f t="shared" si="7"/>
        <v>26.516476390358246</v>
      </c>
      <c r="O23" s="29">
        <f t="shared" si="7"/>
        <v>24.769168944708884</v>
      </c>
      <c r="P23" s="29">
        <f t="shared" si="7"/>
        <v>24.765285994418601</v>
      </c>
      <c r="Q23" s="29">
        <f t="shared" si="7"/>
        <v>24.807954466586263</v>
      </c>
      <c r="S23" s="29"/>
      <c r="T23" s="29"/>
    </row>
    <row r="24" spans="1:20" s="4" customFormat="1" x14ac:dyDescent="0.25">
      <c r="A24" s="12"/>
      <c r="B24" s="36"/>
      <c r="C24" s="22"/>
      <c r="D24" s="28"/>
      <c r="E24" s="36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S24" s="29"/>
      <c r="T24" s="29"/>
    </row>
    <row r="25" spans="1:20" s="4" customFormat="1" x14ac:dyDescent="0.25">
      <c r="A25" s="12">
        <f>+MAX($A$1:A23)+1</f>
        <v>18</v>
      </c>
      <c r="B25" s="43" t="s">
        <v>21</v>
      </c>
      <c r="C25" s="22"/>
      <c r="D25" s="44"/>
      <c r="E25" s="36"/>
      <c r="F25" s="45"/>
      <c r="G25" s="45"/>
      <c r="H25" s="45"/>
      <c r="I25" s="46"/>
      <c r="J25" s="46"/>
      <c r="K25" s="47"/>
      <c r="L25" s="47"/>
      <c r="M25" s="46"/>
      <c r="N25" s="46"/>
      <c r="O25" s="46"/>
      <c r="P25" s="46"/>
      <c r="Q25" s="46"/>
      <c r="R25" s="48"/>
      <c r="S25" s="48"/>
    </row>
    <row r="26" spans="1:20" s="4" customFormat="1" x14ac:dyDescent="0.25">
      <c r="A26" s="12">
        <f>+MAX($A$1:A25)+1</f>
        <v>19</v>
      </c>
      <c r="B26" s="43"/>
      <c r="C26" s="22" t="s">
        <v>22</v>
      </c>
      <c r="D26" s="44" t="s">
        <v>23</v>
      </c>
      <c r="E26" s="36"/>
      <c r="F26" s="23">
        <v>50011065.137238234</v>
      </c>
      <c r="G26" s="23">
        <v>45985167.100023851</v>
      </c>
      <c r="H26" s="23">
        <v>49906973.15688844</v>
      </c>
      <c r="I26" s="23">
        <v>48917079.303698763</v>
      </c>
      <c r="J26" s="23">
        <v>52873367.693607651</v>
      </c>
      <c r="K26" s="23">
        <v>53728239.205889396</v>
      </c>
      <c r="L26" s="23">
        <v>63466696.84056095</v>
      </c>
      <c r="M26" s="23">
        <v>66758059.057229094</v>
      </c>
      <c r="N26" s="23">
        <v>49906721.067821383</v>
      </c>
      <c r="O26" s="23">
        <v>49492154.976800933</v>
      </c>
      <c r="P26" s="23">
        <v>49898556.117012031</v>
      </c>
      <c r="Q26" s="23">
        <v>53654819.650948182</v>
      </c>
      <c r="S26" s="17"/>
    </row>
    <row r="27" spans="1:20" s="4" customFormat="1" x14ac:dyDescent="0.25">
      <c r="A27" s="12">
        <f>+MAX($A$1:A26)+1</f>
        <v>20</v>
      </c>
      <c r="B27" s="43"/>
      <c r="C27" s="24" t="s">
        <v>24</v>
      </c>
      <c r="D27" s="25" t="s">
        <v>23</v>
      </c>
      <c r="E27" s="36"/>
      <c r="F27" s="26">
        <v>-2684824.28561325</v>
      </c>
      <c r="G27" s="26">
        <v>-2684824.28561325</v>
      </c>
      <c r="H27" s="26">
        <v>-2684824.28561325</v>
      </c>
      <c r="I27" s="26">
        <v>-2684824.28561325</v>
      </c>
      <c r="J27" s="26">
        <v>-2684824.28561325</v>
      </c>
      <c r="K27" s="26">
        <v>-2684824.28561325</v>
      </c>
      <c r="L27" s="26">
        <v>-2684824.28561325</v>
      </c>
      <c r="M27" s="26">
        <v>-2684824.28561325</v>
      </c>
      <c r="N27" s="26">
        <v>-3422346.3761769985</v>
      </c>
      <c r="O27" s="26">
        <v>-3422346.3761769985</v>
      </c>
      <c r="P27" s="26">
        <v>-3422346.3761769985</v>
      </c>
      <c r="Q27" s="26">
        <v>-3422346.3761769985</v>
      </c>
      <c r="S27" s="17"/>
    </row>
    <row r="28" spans="1:20" s="4" customFormat="1" x14ac:dyDescent="0.25">
      <c r="A28" s="12">
        <f>+MAX($A$1:A27)+1</f>
        <v>21</v>
      </c>
      <c r="B28" s="43"/>
      <c r="C28" s="22" t="s">
        <v>25</v>
      </c>
      <c r="D28" s="44" t="str">
        <f>"Line "&amp;A26&amp;" + Line "&amp;A27</f>
        <v>Line 19 + Line 20</v>
      </c>
      <c r="E28" s="36"/>
      <c r="F28" s="23">
        <f t="shared" ref="F28:P28" si="8">SUM(F26:F27)</f>
        <v>47326240.851624981</v>
      </c>
      <c r="G28" s="23">
        <f t="shared" si="8"/>
        <v>43300342.814410597</v>
      </c>
      <c r="H28" s="23">
        <f t="shared" si="8"/>
        <v>47222148.871275187</v>
      </c>
      <c r="I28" s="23">
        <f t="shared" si="8"/>
        <v>46232255.01808551</v>
      </c>
      <c r="J28" s="23">
        <f t="shared" si="8"/>
        <v>50188543.407994404</v>
      </c>
      <c r="K28" s="23">
        <f t="shared" si="8"/>
        <v>51043414.92027615</v>
      </c>
      <c r="L28" s="23">
        <f t="shared" si="8"/>
        <v>60781872.554947704</v>
      </c>
      <c r="M28" s="23">
        <f t="shared" si="8"/>
        <v>64073234.771615848</v>
      </c>
      <c r="N28" s="23">
        <f t="shared" si="8"/>
        <v>46484374.691644385</v>
      </c>
      <c r="O28" s="23">
        <f t="shared" si="8"/>
        <v>46069808.600623935</v>
      </c>
      <c r="P28" s="23">
        <f t="shared" si="8"/>
        <v>46476209.740835033</v>
      </c>
      <c r="Q28" s="23">
        <f>SUM(Q26:Q27)</f>
        <v>50232473.274771184</v>
      </c>
      <c r="S28" s="17"/>
    </row>
    <row r="29" spans="1:20" s="4" customFormat="1" x14ac:dyDescent="0.25">
      <c r="A29" s="12">
        <f>+MAX($A$1:A28)+1</f>
        <v>22</v>
      </c>
      <c r="B29" s="43"/>
      <c r="C29" s="24" t="s">
        <v>26</v>
      </c>
      <c r="D29" s="25" t="s">
        <v>23</v>
      </c>
      <c r="E29" s="36"/>
      <c r="F29" s="26">
        <v>1982626.99979</v>
      </c>
      <c r="G29" s="26">
        <v>1789929.9980000001</v>
      </c>
      <c r="H29" s="26">
        <v>1910070.0009899999</v>
      </c>
      <c r="I29" s="26">
        <v>1856810.0009900001</v>
      </c>
      <c r="J29" s="26">
        <v>1998460.00202</v>
      </c>
      <c r="K29" s="26">
        <v>1912132.46205</v>
      </c>
      <c r="L29" s="26">
        <v>2266364.4785400005</v>
      </c>
      <c r="M29" s="26">
        <v>2314401.9906899994</v>
      </c>
      <c r="N29" s="26">
        <v>1865836.6002939758</v>
      </c>
      <c r="O29" s="26">
        <v>1829380.8936000003</v>
      </c>
      <c r="P29" s="26">
        <v>1877678.2182000002</v>
      </c>
      <c r="Q29" s="26">
        <v>2013528.5713025413</v>
      </c>
      <c r="S29" s="17"/>
    </row>
    <row r="30" spans="1:20" s="4" customFormat="1" x14ac:dyDescent="0.25">
      <c r="A30" s="12">
        <f>+MAX($A$1:A29)+1</f>
        <v>23</v>
      </c>
      <c r="B30" s="49"/>
      <c r="C30" s="50" t="s">
        <v>27</v>
      </c>
      <c r="D30" s="28" t="str">
        <f>"Line "&amp;A28&amp;" / "&amp;" Line "&amp;A29</f>
        <v>Line 21 /  Line 22</v>
      </c>
      <c r="E30" s="49"/>
      <c r="F30" s="51">
        <f t="shared" ref="F30:P30" si="9">F28/F29</f>
        <v>23.870471277067132</v>
      </c>
      <c r="G30" s="51">
        <f t="shared" si="9"/>
        <v>24.191081697492503</v>
      </c>
      <c r="H30" s="51">
        <f t="shared" si="9"/>
        <v>24.722732070971055</v>
      </c>
      <c r="I30" s="51">
        <f t="shared" si="9"/>
        <v>24.898753773103195</v>
      </c>
      <c r="J30" s="51">
        <f t="shared" si="9"/>
        <v>25.113609157683875</v>
      </c>
      <c r="K30" s="23">
        <f t="shared" si="9"/>
        <v>26.694497339139588</v>
      </c>
      <c r="L30" s="51">
        <f t="shared" si="9"/>
        <v>26.819107487116806</v>
      </c>
      <c r="M30" s="51">
        <f t="shared" si="9"/>
        <v>27.684574688994935</v>
      </c>
      <c r="N30" s="51">
        <f t="shared" si="9"/>
        <v>24.91342204581068</v>
      </c>
      <c r="O30" s="51">
        <f t="shared" si="9"/>
        <v>25.183278540733049</v>
      </c>
      <c r="P30" s="51">
        <f t="shared" si="9"/>
        <v>24.751956586783304</v>
      </c>
      <c r="Q30" s="51">
        <f>Q28/Q29</f>
        <v>24.947484724428843</v>
      </c>
      <c r="S30" s="29"/>
    </row>
    <row r="31" spans="1:20" s="4" customFormat="1" x14ac:dyDescent="0.25">
      <c r="A31" s="12">
        <f>+MAX($A$1:A30)+1</f>
        <v>24</v>
      </c>
      <c r="B31" s="52" t="s">
        <v>28</v>
      </c>
      <c r="C31" s="50"/>
      <c r="D31" s="53"/>
      <c r="E31" s="49"/>
      <c r="F31" s="45"/>
      <c r="G31" s="45"/>
      <c r="H31" s="45"/>
      <c r="I31" s="46"/>
      <c r="J31" s="46"/>
      <c r="K31" s="45"/>
      <c r="L31" s="47"/>
      <c r="M31" s="46"/>
      <c r="N31" s="46"/>
      <c r="O31" s="46"/>
      <c r="P31" s="46"/>
      <c r="Q31" s="46"/>
      <c r="R31" s="48"/>
      <c r="S31" s="48"/>
    </row>
    <row r="32" spans="1:20" s="56" customFormat="1" x14ac:dyDescent="0.25">
      <c r="A32" s="12">
        <f>+MAX($A$1:A31)+1</f>
        <v>25</v>
      </c>
      <c r="B32" s="54"/>
      <c r="C32" s="50" t="s">
        <v>29</v>
      </c>
      <c r="D32" s="53" t="str">
        <f>"Line "&amp;A23&amp;" - "&amp;" Line "&amp;A30</f>
        <v>Line 17 -  Line 23</v>
      </c>
      <c r="E32" s="54"/>
      <c r="F32" s="55">
        <f t="shared" ref="F32:Q32" si="10">F23-F30</f>
        <v>3.3421739100937913</v>
      </c>
      <c r="G32" s="55">
        <f t="shared" si="10"/>
        <v>6.1733197910815107</v>
      </c>
      <c r="H32" s="55">
        <f t="shared" si="10"/>
        <v>1.2774928872956544</v>
      </c>
      <c r="I32" s="55">
        <f t="shared" si="10"/>
        <v>0.37395586018976701</v>
      </c>
      <c r="J32" s="55">
        <f t="shared" si="10"/>
        <v>1.7786753139229425</v>
      </c>
      <c r="K32" s="55">
        <f t="shared" si="10"/>
        <v>-0.32860697737156386</v>
      </c>
      <c r="L32" s="55">
        <f t="shared" si="10"/>
        <v>3.9209321102901811</v>
      </c>
      <c r="M32" s="55">
        <f t="shared" si="10"/>
        <v>2.3967364801199871</v>
      </c>
      <c r="N32" s="55">
        <f t="shared" si="10"/>
        <v>1.6030543445475658</v>
      </c>
      <c r="O32" s="55">
        <f t="shared" si="10"/>
        <v>-0.41410959602416497</v>
      </c>
      <c r="P32" s="55">
        <f t="shared" si="10"/>
        <v>1.3329407635296775E-2</v>
      </c>
      <c r="Q32" s="55">
        <f t="shared" si="10"/>
        <v>-0.13953025784257989</v>
      </c>
    </row>
    <row r="33" spans="1:19" s="4" customFormat="1" x14ac:dyDescent="0.25">
      <c r="A33" s="12">
        <f>+MAX($A$1:A32)+1</f>
        <v>26</v>
      </c>
      <c r="B33" s="7"/>
      <c r="C33" s="57" t="s">
        <v>19</v>
      </c>
      <c r="D33" s="25">
        <v>3</v>
      </c>
      <c r="E33" s="7"/>
      <c r="F33" s="58">
        <f t="shared" ref="F33:Q33" si="11">F22</f>
        <v>2080024.8839999998</v>
      </c>
      <c r="G33" s="58">
        <f t="shared" si="11"/>
        <v>1778181.71</v>
      </c>
      <c r="H33" s="58">
        <f t="shared" si="11"/>
        <v>1895016.52</v>
      </c>
      <c r="I33" s="58">
        <f t="shared" si="11"/>
        <v>1848369.277</v>
      </c>
      <c r="J33" s="58">
        <f t="shared" si="11"/>
        <v>1934205.9620000001</v>
      </c>
      <c r="K33" s="59">
        <f t="shared" si="11"/>
        <v>2091697.8729999997</v>
      </c>
      <c r="L33" s="59">
        <f t="shared" si="11"/>
        <v>2486321.6829999997</v>
      </c>
      <c r="M33" s="58">
        <f t="shared" si="11"/>
        <v>2162802.41</v>
      </c>
      <c r="N33" s="58">
        <f t="shared" si="11"/>
        <v>2029940.8599999999</v>
      </c>
      <c r="O33" s="58">
        <f t="shared" si="11"/>
        <v>1829115.085</v>
      </c>
      <c r="P33" s="58">
        <f t="shared" si="11"/>
        <v>1899050.0819999999</v>
      </c>
      <c r="Q33" s="58">
        <f t="shared" si="11"/>
        <v>2054334.5380000002</v>
      </c>
    </row>
    <row r="34" spans="1:19" s="4" customFormat="1" x14ac:dyDescent="0.25">
      <c r="A34" s="12">
        <f>+MAX($A$1:A33)+1</f>
        <v>27</v>
      </c>
      <c r="B34" s="7"/>
      <c r="C34" s="22" t="s">
        <v>30</v>
      </c>
      <c r="D34" s="28" t="str">
        <f>"Line "&amp;A32&amp;" x "&amp;" Line "&amp;A33</f>
        <v>Line 25 x  Line 26</v>
      </c>
      <c r="E34" s="7"/>
      <c r="F34" s="23">
        <f>F33*F32</f>
        <v>6951804.8996506641</v>
      </c>
      <c r="G34" s="23">
        <f t="shared" ref="G34:Q34" si="12">G33*G32</f>
        <v>10977284.342482163</v>
      </c>
      <c r="H34" s="23">
        <f t="shared" si="12"/>
        <v>2420870.125607763</v>
      </c>
      <c r="I34" s="23">
        <f t="shared" si="12"/>
        <v>691208.52292887273</v>
      </c>
      <c r="J34" s="23">
        <f t="shared" si="12"/>
        <v>3440324.3966519772</v>
      </c>
      <c r="K34" s="23">
        <f t="shared" si="12"/>
        <v>-687346.51562105911</v>
      </c>
      <c r="L34" s="23">
        <f t="shared" si="12"/>
        <v>9748698.5233854242</v>
      </c>
      <c r="M34" s="23">
        <f t="shared" si="12"/>
        <v>5183667.4353384255</v>
      </c>
      <c r="N34" s="23">
        <f t="shared" si="12"/>
        <v>3254105.5147976219</v>
      </c>
      <c r="O34" s="23">
        <f t="shared" si="12"/>
        <v>-757454.10893105611</v>
      </c>
      <c r="P34" s="23">
        <f t="shared" si="12"/>
        <v>25313.212662821767</v>
      </c>
      <c r="Q34" s="23">
        <f t="shared" si="12"/>
        <v>-286641.82778205723</v>
      </c>
    </row>
    <row r="35" spans="1:19" s="4" customFormat="1" x14ac:dyDescent="0.25">
      <c r="A35" s="12">
        <f>+MAX($A$1:A34)+1</f>
        <v>28</v>
      </c>
      <c r="B35" s="7"/>
      <c r="C35" s="31" t="s">
        <v>31</v>
      </c>
      <c r="D35" s="32"/>
      <c r="E35" s="7"/>
      <c r="F35" s="60">
        <v>0.7</v>
      </c>
      <c r="G35" s="60">
        <v>0.7</v>
      </c>
      <c r="H35" s="60">
        <v>0.7</v>
      </c>
      <c r="I35" s="60">
        <v>0.7</v>
      </c>
      <c r="J35" s="60">
        <v>0.7</v>
      </c>
      <c r="K35" s="60">
        <v>0.7</v>
      </c>
      <c r="L35" s="60">
        <v>0.7</v>
      </c>
      <c r="M35" s="60">
        <v>0.7</v>
      </c>
      <c r="N35" s="60">
        <v>0.7</v>
      </c>
      <c r="O35" s="60">
        <v>0.7</v>
      </c>
      <c r="P35" s="60">
        <v>0.7</v>
      </c>
      <c r="Q35" s="60">
        <v>0.7</v>
      </c>
    </row>
    <row r="36" spans="1:19" s="4" customFormat="1" x14ac:dyDescent="0.25">
      <c r="A36" s="12">
        <f>+MAX($A$1:A35)+1</f>
        <v>29</v>
      </c>
      <c r="B36" s="7"/>
      <c r="C36" s="22" t="s">
        <v>32</v>
      </c>
      <c r="D36" s="28" t="str">
        <f>"Line "&amp;A34&amp;" x "&amp;" Line "&amp;A35</f>
        <v>Line 27 x  Line 28</v>
      </c>
      <c r="E36" s="7"/>
      <c r="F36" s="23">
        <f>F34*F35</f>
        <v>4866263.4297554642</v>
      </c>
      <c r="G36" s="23">
        <f t="shared" ref="G36:Q36" si="13">G34*G35</f>
        <v>7684099.0397375133</v>
      </c>
      <c r="H36" s="23">
        <f t="shared" si="13"/>
        <v>1694609.0879254339</v>
      </c>
      <c r="I36" s="23">
        <f t="shared" si="13"/>
        <v>483845.96605021087</v>
      </c>
      <c r="J36" s="23">
        <f t="shared" si="13"/>
        <v>2408227.0776563841</v>
      </c>
      <c r="K36" s="23">
        <f t="shared" si="13"/>
        <v>-481142.56093474134</v>
      </c>
      <c r="L36" s="23">
        <f t="shared" si="13"/>
        <v>6824088.9663697965</v>
      </c>
      <c r="M36" s="23">
        <f t="shared" si="13"/>
        <v>3628567.2047368977</v>
      </c>
      <c r="N36" s="23">
        <f t="shared" si="13"/>
        <v>2277873.8603583351</v>
      </c>
      <c r="O36" s="23">
        <f t="shared" si="13"/>
        <v>-530217.87625173922</v>
      </c>
      <c r="P36" s="23">
        <f t="shared" si="13"/>
        <v>17719.248863975234</v>
      </c>
      <c r="Q36" s="23">
        <f t="shared" si="13"/>
        <v>-200649.27944744006</v>
      </c>
    </row>
    <row r="37" spans="1:19" s="4" customFormat="1" x14ac:dyDescent="0.25">
      <c r="A37" s="12">
        <f>+MAX($A$1:A36)+1</f>
        <v>30</v>
      </c>
      <c r="B37" s="7"/>
      <c r="C37" s="61" t="s">
        <v>33</v>
      </c>
      <c r="D37" s="25" t="s">
        <v>34</v>
      </c>
      <c r="E37" s="62"/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-1204554</v>
      </c>
      <c r="N37" s="26">
        <v>0</v>
      </c>
      <c r="O37" s="26">
        <v>0</v>
      </c>
      <c r="P37" s="26">
        <v>0</v>
      </c>
      <c r="Q37" s="26"/>
    </row>
    <row r="38" spans="1:19" s="4" customFormat="1" x14ac:dyDescent="0.25">
      <c r="A38" s="12">
        <f>+MAX($A$1:A37)+1</f>
        <v>31</v>
      </c>
      <c r="B38" s="7"/>
      <c r="C38" s="22" t="s">
        <v>35</v>
      </c>
      <c r="D38" s="28" t="str">
        <f>"Line "&amp;A36&amp;" + "&amp;" Line "&amp;A37</f>
        <v>Line 29 +  Line 30</v>
      </c>
      <c r="E38" s="7"/>
      <c r="F38" s="23">
        <f>SUM(F36:F37)</f>
        <v>4866263.4297554642</v>
      </c>
      <c r="G38" s="23">
        <f t="shared" ref="G38:Q38" si="14">SUM(G36:G37)</f>
        <v>7684099.0397375133</v>
      </c>
      <c r="H38" s="23">
        <f t="shared" si="14"/>
        <v>1694609.0879254339</v>
      </c>
      <c r="I38" s="23">
        <f t="shared" si="14"/>
        <v>483845.96605021087</v>
      </c>
      <c r="J38" s="23">
        <f t="shared" si="14"/>
        <v>2408227.0776563841</v>
      </c>
      <c r="K38" s="23">
        <f t="shared" si="14"/>
        <v>-481142.56093474134</v>
      </c>
      <c r="L38" s="23">
        <f t="shared" si="14"/>
        <v>6824088.9663697965</v>
      </c>
      <c r="M38" s="23">
        <f t="shared" si="14"/>
        <v>2424013.2047368977</v>
      </c>
      <c r="N38" s="23">
        <f t="shared" si="14"/>
        <v>2277873.8603583351</v>
      </c>
      <c r="O38" s="23">
        <f t="shared" si="14"/>
        <v>-530217.87625173922</v>
      </c>
      <c r="P38" s="23">
        <f t="shared" si="14"/>
        <v>17719.248863975234</v>
      </c>
      <c r="Q38" s="23">
        <f t="shared" si="14"/>
        <v>-200649.27944744006</v>
      </c>
    </row>
    <row r="39" spans="1:19" s="4" customFormat="1" x14ac:dyDescent="0.25">
      <c r="A39" s="12"/>
      <c r="B39" s="7"/>
      <c r="C39" s="22"/>
      <c r="D39" s="28"/>
      <c r="E39" s="7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9" s="4" customFormat="1" x14ac:dyDescent="0.25">
      <c r="A40" s="12">
        <f>+MAX($A$1:A38)+1</f>
        <v>32</v>
      </c>
      <c r="B40" s="7"/>
      <c r="C40" s="22" t="s">
        <v>36</v>
      </c>
      <c r="D40" s="44" t="s">
        <v>37</v>
      </c>
      <c r="E40" s="23">
        <v>0</v>
      </c>
      <c r="F40" s="23">
        <v>0</v>
      </c>
      <c r="G40" s="23">
        <f>F43</f>
        <v>4878429.0883298526</v>
      </c>
      <c r="H40" s="23">
        <f t="shared" ref="H40:Q40" si="15">G43</f>
        <v>12606130.521108359</v>
      </c>
      <c r="I40" s="23">
        <f t="shared" si="15"/>
        <v>14368006.784359148</v>
      </c>
      <c r="J40" s="23">
        <f t="shared" si="15"/>
        <v>14924902.399246281</v>
      </c>
      <c r="K40" s="23">
        <f t="shared" si="15"/>
        <v>17413774.556593034</v>
      </c>
      <c r="L40" s="23">
        <f t="shared" si="15"/>
        <v>17018498.01203892</v>
      </c>
      <c r="M40" s="23">
        <f t="shared" si="15"/>
        <v>23944739.690884836</v>
      </c>
      <c r="N40" s="23">
        <f t="shared" si="15"/>
        <v>26494536.627087999</v>
      </c>
      <c r="O40" s="23">
        <f t="shared" si="15"/>
        <v>28910577.855232671</v>
      </c>
      <c r="P40" s="23">
        <f t="shared" si="15"/>
        <v>28523587.323566467</v>
      </c>
      <c r="Q40" s="23">
        <f t="shared" si="15"/>
        <v>28683968.807170436</v>
      </c>
    </row>
    <row r="41" spans="1:19" s="4" customFormat="1" x14ac:dyDescent="0.25">
      <c r="A41" s="12">
        <f>+MAX($A$1:A40)+1</f>
        <v>33</v>
      </c>
      <c r="B41" s="7"/>
      <c r="C41" s="22" t="s">
        <v>38</v>
      </c>
      <c r="D41" s="44" t="str">
        <f>"Line "&amp;A38</f>
        <v>Line 31</v>
      </c>
      <c r="E41" s="23">
        <v>0</v>
      </c>
      <c r="F41" s="23">
        <f t="shared" ref="F41:P41" si="16">F38</f>
        <v>4866263.4297554642</v>
      </c>
      <c r="G41" s="23">
        <f t="shared" si="16"/>
        <v>7684099.0397375133</v>
      </c>
      <c r="H41" s="23">
        <f t="shared" si="16"/>
        <v>1694609.0879254339</v>
      </c>
      <c r="I41" s="23">
        <f t="shared" si="16"/>
        <v>483845.96605021087</v>
      </c>
      <c r="J41" s="23">
        <f t="shared" si="16"/>
        <v>2408227.0776563841</v>
      </c>
      <c r="K41" s="23">
        <f t="shared" si="16"/>
        <v>-481142.56093474134</v>
      </c>
      <c r="L41" s="23">
        <f t="shared" si="16"/>
        <v>6824088.9663697965</v>
      </c>
      <c r="M41" s="23">
        <f t="shared" si="16"/>
        <v>2424013.2047368977</v>
      </c>
      <c r="N41" s="23">
        <f t="shared" si="16"/>
        <v>2277873.8603583351</v>
      </c>
      <c r="O41" s="23">
        <f t="shared" si="16"/>
        <v>-530217.87625173922</v>
      </c>
      <c r="P41" s="23">
        <f t="shared" si="16"/>
        <v>17719.248863975234</v>
      </c>
      <c r="Q41" s="23">
        <f>Q38</f>
        <v>-200649.27944744006</v>
      </c>
    </row>
    <row r="42" spans="1:19" s="4" customFormat="1" x14ac:dyDescent="0.25">
      <c r="A42" s="12">
        <f>+MAX($A$1:A41)+1</f>
        <v>34</v>
      </c>
      <c r="B42" s="7"/>
      <c r="C42" s="24" t="s">
        <v>39</v>
      </c>
      <c r="D42" s="25" t="str">
        <f>"(Line "&amp;A40&amp;"+"&amp;"50% "&amp;"Line "&amp;A40&amp;")"&amp;" x ( 6%/12)"</f>
        <v>(Line 32+50% Line 32) x ( 6%/12)</v>
      </c>
      <c r="E42" s="26">
        <f t="shared" ref="E42:N42" si="17">(E40+(0.5*E41))*(6%/12)</f>
        <v>0</v>
      </c>
      <c r="F42" s="26">
        <f>(F40+(0.5*F41))*(6%/12)</f>
        <v>12165.658574388661</v>
      </c>
      <c r="G42" s="26">
        <f t="shared" si="17"/>
        <v>43602.393040993047</v>
      </c>
      <c r="H42" s="26">
        <f t="shared" si="17"/>
        <v>67267.175325355376</v>
      </c>
      <c r="I42" s="26">
        <f t="shared" si="17"/>
        <v>73049.648836921275</v>
      </c>
      <c r="J42" s="26">
        <f t="shared" si="17"/>
        <v>80645.079690372368</v>
      </c>
      <c r="K42" s="26">
        <f t="shared" si="17"/>
        <v>85866.016380628309</v>
      </c>
      <c r="L42" s="26">
        <f t="shared" si="17"/>
        <v>102152.71247611911</v>
      </c>
      <c r="M42" s="26">
        <f t="shared" si="17"/>
        <v>125783.73146626643</v>
      </c>
      <c r="N42" s="26">
        <f t="shared" si="17"/>
        <v>138167.36778633585</v>
      </c>
      <c r="O42" s="26">
        <f>(O40+(0.5*O41))*(6%/12)</f>
        <v>143227.34458553401</v>
      </c>
      <c r="P42" s="26">
        <f t="shared" ref="P42:Q42" si="18">(P40+(0.5*P41))*(6%/12)</f>
        <v>142662.23473999227</v>
      </c>
      <c r="Q42" s="26">
        <f t="shared" si="18"/>
        <v>142918.22083723359</v>
      </c>
    </row>
    <row r="43" spans="1:19" s="4" customFormat="1" x14ac:dyDescent="0.25">
      <c r="A43" s="12">
        <f>+MAX($A$1:A42)+1</f>
        <v>35</v>
      </c>
      <c r="B43" s="7"/>
      <c r="C43" s="22" t="s">
        <v>40</v>
      </c>
      <c r="D43" s="44" t="str">
        <f>"Sum lines "&amp;A40&amp;" to "&amp;"line "&amp;A42</f>
        <v>Sum lines 32 to line 34</v>
      </c>
      <c r="E43" s="23">
        <v>0</v>
      </c>
      <c r="F43" s="23">
        <f>SUM(F40:F42)</f>
        <v>4878429.0883298526</v>
      </c>
      <c r="G43" s="23">
        <f t="shared" ref="G43:Q43" si="19">SUM(G40:G42)</f>
        <v>12606130.521108359</v>
      </c>
      <c r="H43" s="23">
        <f t="shared" si="19"/>
        <v>14368006.784359148</v>
      </c>
      <c r="I43" s="23">
        <f t="shared" si="19"/>
        <v>14924902.399246281</v>
      </c>
      <c r="J43" s="23">
        <f t="shared" si="19"/>
        <v>17413774.556593034</v>
      </c>
      <c r="K43" s="23">
        <f t="shared" si="19"/>
        <v>17018498.01203892</v>
      </c>
      <c r="L43" s="23">
        <f t="shared" si="19"/>
        <v>23944739.690884836</v>
      </c>
      <c r="M43" s="23">
        <f t="shared" si="19"/>
        <v>26494536.627087999</v>
      </c>
      <c r="N43" s="23">
        <f t="shared" si="19"/>
        <v>28910577.855232671</v>
      </c>
      <c r="O43" s="23">
        <f t="shared" si="19"/>
        <v>28523587.323566467</v>
      </c>
      <c r="P43" s="23">
        <f t="shared" si="19"/>
        <v>28683968.807170436</v>
      </c>
      <c r="Q43" s="23">
        <f t="shared" si="19"/>
        <v>28626237.748560227</v>
      </c>
    </row>
    <row r="44" spans="1:19" s="4" customFormat="1" x14ac:dyDescent="0.25">
      <c r="A44" s="12">
        <f>+MAX($A$1:A43)+1</f>
        <v>36</v>
      </c>
      <c r="B44" s="7"/>
      <c r="C44" s="63" t="s">
        <v>41</v>
      </c>
      <c r="D44" s="44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6">
        <f>((1+(0.06/12))^10)*Q43-Q43</f>
        <v>1463949.5782923922</v>
      </c>
    </row>
    <row r="45" spans="1:19" s="4" customFormat="1" x14ac:dyDescent="0.25">
      <c r="A45" s="12">
        <f>+MAX($A$1:A44)+1</f>
        <v>37</v>
      </c>
      <c r="B45" s="7"/>
      <c r="C45" s="63" t="s">
        <v>42</v>
      </c>
      <c r="D45" s="44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>
        <f>Q43+Q44</f>
        <v>30090187.32685262</v>
      </c>
    </row>
    <row r="46" spans="1:19" s="4" customFormat="1" x14ac:dyDescent="0.25">
      <c r="A46" s="12">
        <f>+MAX($A$1:A45)+1</f>
        <v>38</v>
      </c>
      <c r="B46" s="7"/>
      <c r="C46" s="63" t="s">
        <v>43</v>
      </c>
      <c r="D46" s="44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6">
        <v>30471465.200803213</v>
      </c>
    </row>
    <row r="47" spans="1:19" s="69" customFormat="1" x14ac:dyDescent="0.25">
      <c r="A47" s="12">
        <f>+MAX($A$1:A46)+1</f>
        <v>39</v>
      </c>
      <c r="B47" s="64"/>
      <c r="C47" s="65" t="s">
        <v>44</v>
      </c>
      <c r="D47" s="66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8">
        <f>Q45-Q46</f>
        <v>-381277.87395059317</v>
      </c>
    </row>
    <row r="48" spans="1:19" s="4" customFormat="1" x14ac:dyDescent="0.25">
      <c r="A48" s="12"/>
      <c r="B48"/>
      <c r="D48" s="3"/>
      <c r="E48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1"/>
      <c r="R48" s="72"/>
      <c r="S48" s="72"/>
    </row>
    <row r="49" spans="1:22" s="4" customFormat="1" ht="20.25" customHeight="1" x14ac:dyDescent="0.25">
      <c r="A49" s="12"/>
      <c r="B49"/>
      <c r="C49" s="73"/>
      <c r="D49" s="3"/>
      <c r="E49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</row>
    <row r="50" spans="1:22" s="3" customFormat="1" x14ac:dyDescent="0.25">
      <c r="A50" s="12"/>
      <c r="B50"/>
      <c r="C50" s="75" t="s">
        <v>45</v>
      </c>
      <c r="E50"/>
      <c r="F50"/>
      <c r="G50"/>
      <c r="H50"/>
      <c r="I50"/>
      <c r="J50"/>
      <c r="K50"/>
      <c r="L50"/>
      <c r="M50"/>
      <c r="N50"/>
      <c r="O50"/>
      <c r="P50"/>
      <c r="Q50"/>
      <c r="R50" s="4"/>
      <c r="S50" s="4"/>
      <c r="T50" s="4"/>
      <c r="U50" s="4"/>
      <c r="V50" s="4"/>
    </row>
    <row r="51" spans="1:22" s="3" customFormat="1" x14ac:dyDescent="0.25">
      <c r="A51" s="12"/>
      <c r="B51"/>
      <c r="C51" s="76" t="s">
        <v>46</v>
      </c>
      <c r="E51"/>
      <c r="F51"/>
      <c r="G51"/>
      <c r="H51"/>
      <c r="I51"/>
      <c r="J51"/>
      <c r="K51"/>
      <c r="L51"/>
      <c r="M51"/>
      <c r="N51"/>
      <c r="O51"/>
      <c r="P51"/>
      <c r="Q51"/>
      <c r="R51" s="4"/>
      <c r="S51" s="4"/>
      <c r="T51" s="4"/>
      <c r="U51" s="4"/>
      <c r="V51" s="4"/>
    </row>
    <row r="52" spans="1:22" s="3" customFormat="1" x14ac:dyDescent="0.25">
      <c r="A52" s="12"/>
      <c r="B52"/>
      <c r="C52" s="2" t="s">
        <v>47</v>
      </c>
      <c r="E52"/>
      <c r="F52"/>
      <c r="G52"/>
      <c r="H52"/>
      <c r="I52"/>
      <c r="J52"/>
      <c r="K52"/>
      <c r="L52"/>
      <c r="M52"/>
      <c r="N52"/>
      <c r="O52"/>
      <c r="P52"/>
      <c r="Q52"/>
      <c r="R52" s="4"/>
      <c r="S52" s="4"/>
      <c r="T52" s="4"/>
      <c r="U52" s="4"/>
      <c r="V52" s="4"/>
    </row>
    <row r="53" spans="1:22" s="3" customFormat="1" x14ac:dyDescent="0.25">
      <c r="A53" s="12"/>
      <c r="B53"/>
      <c r="C53" s="2" t="s">
        <v>48</v>
      </c>
      <c r="E53"/>
      <c r="F53"/>
      <c r="G53"/>
      <c r="H53"/>
      <c r="I53"/>
      <c r="J53"/>
      <c r="K53"/>
      <c r="L53"/>
      <c r="M53"/>
      <c r="N53"/>
      <c r="O53"/>
      <c r="P53"/>
      <c r="Q53"/>
      <c r="R53" s="4"/>
      <c r="S53" s="4"/>
      <c r="T53" s="4"/>
      <c r="U53" s="4"/>
      <c r="V53" s="4"/>
    </row>
    <row r="54" spans="1:22" ht="30" customHeight="1" x14ac:dyDescent="0.25">
      <c r="C54" s="84" t="s">
        <v>49</v>
      </c>
      <c r="D54" s="84"/>
    </row>
    <row r="59" spans="1:22" x14ac:dyDescent="0.25">
      <c r="A59" s="78"/>
      <c r="B59" s="7"/>
      <c r="C59" s="79"/>
      <c r="D59" s="80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22" x14ac:dyDescent="0.25">
      <c r="A60" s="78"/>
      <c r="B60" s="7"/>
      <c r="C60" s="79"/>
      <c r="D60" s="80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22" x14ac:dyDescent="0.25">
      <c r="A61" s="78"/>
      <c r="B61" s="7"/>
      <c r="C61" s="79"/>
      <c r="D61" s="80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22" x14ac:dyDescent="0.25">
      <c r="A62" s="78"/>
      <c r="B62" s="7"/>
      <c r="C62" s="79"/>
      <c r="D62" s="80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22" x14ac:dyDescent="0.25">
      <c r="A63" s="78"/>
      <c r="B63" s="7"/>
      <c r="C63" s="79"/>
      <c r="D63" s="80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22" x14ac:dyDescent="0.25">
      <c r="A64" s="78"/>
      <c r="B64" s="7"/>
      <c r="C64" s="79"/>
      <c r="D64" s="80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x14ac:dyDescent="0.25">
      <c r="A65" s="78"/>
      <c r="B65" s="7"/>
      <c r="C65" s="79"/>
      <c r="D65" s="80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x14ac:dyDescent="0.25">
      <c r="A66" s="78"/>
      <c r="B66" s="7"/>
      <c r="C66" s="79"/>
      <c r="D66" s="80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x14ac:dyDescent="0.25">
      <c r="A67" s="78"/>
      <c r="B67" s="7"/>
      <c r="C67" s="79"/>
      <c r="D67" s="80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x14ac:dyDescent="0.25">
      <c r="A68" s="78"/>
      <c r="B68" s="7"/>
      <c r="C68" s="79"/>
      <c r="D68" s="80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x14ac:dyDescent="0.25">
      <c r="A69" s="78"/>
      <c r="B69" s="7"/>
      <c r="C69" s="79"/>
      <c r="D69" s="80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x14ac:dyDescent="0.25">
      <c r="A70" s="78"/>
      <c r="B70" s="7"/>
      <c r="C70" s="79"/>
      <c r="D70" s="80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x14ac:dyDescent="0.25">
      <c r="A71" s="78"/>
      <c r="B71" s="7"/>
      <c r="C71" s="79"/>
      <c r="D71" s="80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x14ac:dyDescent="0.25">
      <c r="A72" s="78"/>
      <c r="B72" s="7"/>
      <c r="C72" s="79"/>
      <c r="D72" s="80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x14ac:dyDescent="0.25">
      <c r="A73" s="78"/>
      <c r="B73" s="7"/>
      <c r="C73" s="79"/>
      <c r="D73" s="80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x14ac:dyDescent="0.25">
      <c r="A74" s="78"/>
      <c r="B74" s="7"/>
      <c r="C74" s="79"/>
      <c r="D74" s="80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x14ac:dyDescent="0.25">
      <c r="A75" s="78"/>
      <c r="B75" s="7"/>
      <c r="C75" s="79"/>
      <c r="D75" s="80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x14ac:dyDescent="0.25">
      <c r="A76" s="78"/>
      <c r="B76" s="7"/>
      <c r="C76" s="79"/>
      <c r="D76" s="80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x14ac:dyDescent="0.25">
      <c r="A77" s="78"/>
      <c r="B77" s="7"/>
      <c r="C77" s="79"/>
      <c r="D77" s="80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x14ac:dyDescent="0.25">
      <c r="A78" s="78"/>
      <c r="B78" s="7"/>
      <c r="C78" s="79"/>
      <c r="D78" s="80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x14ac:dyDescent="0.25">
      <c r="A79" s="78"/>
      <c r="B79" s="7"/>
      <c r="C79" s="79"/>
      <c r="D79" s="80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x14ac:dyDescent="0.25">
      <c r="A80" s="78"/>
      <c r="B80" s="7"/>
      <c r="C80" s="79"/>
      <c r="D80" s="80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x14ac:dyDescent="0.25">
      <c r="A81" s="78"/>
      <c r="B81" s="7"/>
      <c r="C81" s="79"/>
      <c r="D81" s="80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 x14ac:dyDescent="0.25">
      <c r="A82" s="78"/>
      <c r="B82" s="7"/>
      <c r="C82" s="79"/>
      <c r="D82" s="80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x14ac:dyDescent="0.25">
      <c r="A83" s="78"/>
      <c r="B83" s="7"/>
      <c r="C83" s="79"/>
      <c r="D83" s="80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19" x14ac:dyDescent="0.25">
      <c r="A84" s="78"/>
      <c r="B84" s="7"/>
      <c r="C84" s="79"/>
      <c r="D84" s="80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x14ac:dyDescent="0.25">
      <c r="A85" s="78"/>
      <c r="B85" s="7"/>
      <c r="C85" s="79"/>
      <c r="D85" s="80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x14ac:dyDescent="0.25">
      <c r="A86" s="78"/>
      <c r="B86" s="7"/>
      <c r="C86" s="79"/>
      <c r="D86" s="80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x14ac:dyDescent="0.25">
      <c r="A87" s="78"/>
      <c r="B87" s="7"/>
      <c r="C87" s="79"/>
      <c r="D87" s="80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x14ac:dyDescent="0.25">
      <c r="A88" s="78"/>
      <c r="B88" s="7"/>
      <c r="C88" s="79"/>
      <c r="D88" s="80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x14ac:dyDescent="0.25">
      <c r="A89" s="78"/>
      <c r="B89" s="7"/>
      <c r="C89" s="79"/>
      <c r="D89" s="80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x14ac:dyDescent="0.25">
      <c r="A90" s="78"/>
      <c r="B90" s="7"/>
      <c r="C90" s="79"/>
      <c r="D90" s="80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x14ac:dyDescent="0.25">
      <c r="A91" s="78"/>
      <c r="B91" s="7"/>
      <c r="C91" s="79"/>
      <c r="D91" s="80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x14ac:dyDescent="0.25">
      <c r="A92" s="78"/>
      <c r="B92" s="7"/>
      <c r="C92" s="79"/>
      <c r="D92" s="80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x14ac:dyDescent="0.25">
      <c r="A93" s="78"/>
      <c r="B93" s="7"/>
      <c r="C93" s="79"/>
      <c r="D93" s="80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x14ac:dyDescent="0.25">
      <c r="A94" s="78"/>
      <c r="B94" s="7"/>
      <c r="C94" s="79"/>
      <c r="D94" s="80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x14ac:dyDescent="0.25">
      <c r="A95" s="78"/>
      <c r="B95" s="7"/>
      <c r="C95" s="79"/>
      <c r="D95" s="80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x14ac:dyDescent="0.25">
      <c r="A96" s="78"/>
      <c r="B96" s="7"/>
      <c r="C96" s="79"/>
      <c r="D96" s="80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x14ac:dyDescent="0.25">
      <c r="A97" s="78"/>
      <c r="B97" s="7"/>
      <c r="C97" s="79"/>
      <c r="D97" s="80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x14ac:dyDescent="0.25">
      <c r="A98" s="78"/>
      <c r="B98" s="7"/>
      <c r="C98" s="79"/>
      <c r="D98" s="80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x14ac:dyDescent="0.25">
      <c r="A99" s="78"/>
      <c r="B99" s="7"/>
      <c r="C99" s="79"/>
      <c r="D99" s="80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x14ac:dyDescent="0.25">
      <c r="A100" s="78"/>
      <c r="B100" s="7"/>
      <c r="C100" s="79"/>
      <c r="D100" s="80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x14ac:dyDescent="0.25">
      <c r="A101" s="78"/>
      <c r="B101" s="7"/>
      <c r="C101" s="79"/>
      <c r="D101" s="80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x14ac:dyDescent="0.25">
      <c r="A102" s="78"/>
      <c r="B102" s="7"/>
      <c r="C102" s="79"/>
      <c r="D102" s="80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x14ac:dyDescent="0.25">
      <c r="A103" s="78"/>
      <c r="B103" s="7"/>
      <c r="C103" s="79"/>
      <c r="D103" s="80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x14ac:dyDescent="0.25">
      <c r="A104" s="78"/>
      <c r="B104" s="7"/>
      <c r="C104" s="79"/>
      <c r="D104" s="80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x14ac:dyDescent="0.25">
      <c r="A105" s="78"/>
      <c r="B105" s="7"/>
      <c r="C105" s="79"/>
      <c r="D105" s="80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x14ac:dyDescent="0.25">
      <c r="A106" s="78"/>
      <c r="B106" s="7"/>
      <c r="C106" s="79"/>
      <c r="D106" s="80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x14ac:dyDescent="0.25">
      <c r="A107" s="78"/>
      <c r="B107" s="7"/>
      <c r="C107" s="79"/>
      <c r="D107" s="80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x14ac:dyDescent="0.25">
      <c r="A108" s="78"/>
      <c r="B108" s="7"/>
      <c r="C108" s="79"/>
      <c r="D108" s="80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x14ac:dyDescent="0.25">
      <c r="A109" s="78"/>
      <c r="B109" s="7"/>
      <c r="C109" s="79"/>
      <c r="D109" s="80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x14ac:dyDescent="0.25">
      <c r="A110" s="78"/>
      <c r="B110" s="7"/>
      <c r="C110" s="79"/>
      <c r="D110" s="80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x14ac:dyDescent="0.25">
      <c r="A111" s="78"/>
      <c r="B111" s="7"/>
      <c r="C111" s="79"/>
      <c r="D111" s="80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x14ac:dyDescent="0.25">
      <c r="A112" s="78"/>
      <c r="B112" s="7"/>
      <c r="C112" s="79"/>
      <c r="D112" s="80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x14ac:dyDescent="0.25">
      <c r="A113" s="78"/>
      <c r="B113" s="7"/>
      <c r="C113" s="79"/>
      <c r="D113" s="80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x14ac:dyDescent="0.25">
      <c r="A114" s="78"/>
      <c r="B114" s="7"/>
      <c r="C114" s="79"/>
      <c r="D114" s="80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x14ac:dyDescent="0.25">
      <c r="A115" s="78"/>
      <c r="B115" s="7"/>
      <c r="C115" s="79"/>
      <c r="D115" s="80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x14ac:dyDescent="0.25">
      <c r="A116" s="78"/>
      <c r="B116" s="7"/>
      <c r="C116" s="79"/>
      <c r="D116" s="80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x14ac:dyDescent="0.25">
      <c r="A117" s="78"/>
      <c r="B117" s="7"/>
      <c r="C117" s="79"/>
      <c r="D117" s="80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x14ac:dyDescent="0.25">
      <c r="A118" s="78"/>
      <c r="B118" s="7"/>
      <c r="C118" s="79"/>
      <c r="D118" s="80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x14ac:dyDescent="0.25">
      <c r="A119" s="78"/>
      <c r="B119" s="7"/>
      <c r="C119" s="79"/>
      <c r="D119" s="80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x14ac:dyDescent="0.25">
      <c r="A120" s="78"/>
      <c r="B120" s="7"/>
      <c r="C120" s="79"/>
      <c r="D120" s="80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x14ac:dyDescent="0.25">
      <c r="A121" s="78"/>
      <c r="B121" s="7"/>
      <c r="C121" s="79"/>
      <c r="D121" s="80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x14ac:dyDescent="0.25">
      <c r="A122" s="78"/>
      <c r="B122" s="7"/>
      <c r="C122" s="79"/>
      <c r="D122" s="80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x14ac:dyDescent="0.25">
      <c r="A123" s="78"/>
      <c r="B123" s="7"/>
      <c r="C123" s="79"/>
      <c r="D123" s="80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x14ac:dyDescent="0.25">
      <c r="A124" s="78"/>
      <c r="B124" s="7"/>
      <c r="C124" s="79"/>
      <c r="D124" s="80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x14ac:dyDescent="0.25">
      <c r="A125" s="78"/>
      <c r="B125" s="7"/>
      <c r="C125" s="79"/>
      <c r="D125" s="80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x14ac:dyDescent="0.25">
      <c r="A126" s="78"/>
      <c r="B126" s="7"/>
      <c r="C126" s="79"/>
      <c r="D126" s="80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x14ac:dyDescent="0.25">
      <c r="A127" s="78"/>
      <c r="B127" s="7"/>
      <c r="C127" s="79"/>
      <c r="D127" s="80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x14ac:dyDescent="0.25">
      <c r="A128" s="78"/>
      <c r="B128" s="7"/>
      <c r="C128" s="79"/>
      <c r="D128" s="80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x14ac:dyDescent="0.25">
      <c r="A129" s="78"/>
      <c r="B129" s="7"/>
      <c r="C129" s="79"/>
      <c r="D129" s="80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x14ac:dyDescent="0.25">
      <c r="A130" s="78"/>
      <c r="B130" s="7"/>
      <c r="C130" s="79"/>
      <c r="D130" s="80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x14ac:dyDescent="0.25">
      <c r="A131" s="78"/>
      <c r="B131" s="7"/>
      <c r="C131" s="79"/>
      <c r="D131" s="80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x14ac:dyDescent="0.25">
      <c r="A132" s="78"/>
      <c r="B132" s="7"/>
      <c r="C132" s="79"/>
      <c r="D132" s="80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x14ac:dyDescent="0.25">
      <c r="A133" s="78"/>
      <c r="B133" s="7"/>
      <c r="C133" s="79"/>
      <c r="D133" s="80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x14ac:dyDescent="0.25">
      <c r="A134" s="78"/>
      <c r="B134" s="7"/>
      <c r="C134" s="79"/>
      <c r="D134" s="80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x14ac:dyDescent="0.25">
      <c r="A135" s="78"/>
      <c r="B135" s="7"/>
      <c r="C135" s="79"/>
      <c r="D135" s="80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x14ac:dyDescent="0.25">
      <c r="A136" s="78"/>
      <c r="B136" s="7"/>
      <c r="C136" s="79"/>
      <c r="D136" s="80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x14ac:dyDescent="0.25">
      <c r="A137" s="78"/>
      <c r="B137" s="7"/>
      <c r="C137" s="79"/>
      <c r="D137" s="80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x14ac:dyDescent="0.25">
      <c r="A138" s="78"/>
      <c r="B138" s="7"/>
      <c r="C138" s="79"/>
      <c r="D138" s="80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x14ac:dyDescent="0.25">
      <c r="A139" s="78"/>
      <c r="B139" s="7"/>
      <c r="C139" s="79"/>
      <c r="D139" s="80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x14ac:dyDescent="0.25">
      <c r="A140" s="78"/>
      <c r="B140" s="7"/>
      <c r="C140" s="79"/>
      <c r="D140" s="80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x14ac:dyDescent="0.25">
      <c r="A141" s="78"/>
      <c r="B141" s="7"/>
      <c r="C141" s="79"/>
      <c r="D141" s="80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x14ac:dyDescent="0.25">
      <c r="A142" s="78"/>
      <c r="B142" s="7"/>
      <c r="C142" s="79"/>
      <c r="D142" s="80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x14ac:dyDescent="0.25">
      <c r="A143" s="78"/>
      <c r="B143" s="7"/>
      <c r="C143" s="79"/>
      <c r="D143" s="80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x14ac:dyDescent="0.25">
      <c r="A144" s="78"/>
      <c r="B144" s="7"/>
      <c r="C144" s="79"/>
      <c r="D144" s="80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x14ac:dyDescent="0.25">
      <c r="A145" s="78"/>
      <c r="B145" s="7"/>
      <c r="C145" s="79"/>
      <c r="D145" s="80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 x14ac:dyDescent="0.25">
      <c r="A146" s="78"/>
      <c r="B146" s="7"/>
      <c r="C146" s="79"/>
      <c r="D146" s="80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x14ac:dyDescent="0.25">
      <c r="A147" s="78"/>
      <c r="B147" s="7"/>
      <c r="C147" s="79"/>
      <c r="D147" s="80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x14ac:dyDescent="0.25">
      <c r="A148" s="78"/>
      <c r="B148" s="7"/>
      <c r="C148" s="79"/>
      <c r="D148" s="80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x14ac:dyDescent="0.25">
      <c r="A149" s="78"/>
      <c r="B149" s="7"/>
      <c r="C149" s="79"/>
      <c r="D149" s="80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x14ac:dyDescent="0.25">
      <c r="A150" s="78"/>
      <c r="B150" s="7"/>
      <c r="C150" s="79"/>
      <c r="D150" s="80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 x14ac:dyDescent="0.25">
      <c r="A151" s="78"/>
      <c r="B151" s="7"/>
      <c r="C151" s="79"/>
      <c r="D151" s="80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 x14ac:dyDescent="0.25">
      <c r="A152" s="78"/>
      <c r="B152" s="7"/>
      <c r="C152" s="79"/>
      <c r="D152" s="80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 x14ac:dyDescent="0.25">
      <c r="A153" s="78"/>
      <c r="B153" s="7"/>
      <c r="C153" s="79"/>
      <c r="D153" s="80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x14ac:dyDescent="0.25">
      <c r="A154" s="78"/>
      <c r="B154" s="7"/>
      <c r="C154" s="79"/>
      <c r="D154" s="80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x14ac:dyDescent="0.25">
      <c r="A155" s="78"/>
      <c r="B155" s="7"/>
      <c r="C155" s="79"/>
      <c r="D155" s="80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x14ac:dyDescent="0.25">
      <c r="A156" s="78"/>
      <c r="B156" s="7"/>
      <c r="C156" s="79"/>
      <c r="D156" s="80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x14ac:dyDescent="0.25">
      <c r="A157" s="78"/>
      <c r="B157" s="7"/>
      <c r="C157" s="79"/>
      <c r="D157" s="80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x14ac:dyDescent="0.25">
      <c r="A158" s="78"/>
      <c r="B158" s="7"/>
      <c r="C158" s="79"/>
      <c r="D158" s="80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x14ac:dyDescent="0.25">
      <c r="A159" s="78"/>
      <c r="B159" s="7"/>
      <c r="C159" s="79"/>
      <c r="D159" s="80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x14ac:dyDescent="0.25">
      <c r="A160" s="78"/>
      <c r="B160" s="7"/>
      <c r="C160" s="79"/>
      <c r="D160" s="80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x14ac:dyDescent="0.25">
      <c r="A161" s="78"/>
      <c r="B161" s="7"/>
      <c r="C161" s="79"/>
      <c r="D161" s="80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x14ac:dyDescent="0.25">
      <c r="A162" s="78"/>
      <c r="B162" s="7"/>
      <c r="C162" s="79"/>
      <c r="D162" s="80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x14ac:dyDescent="0.25">
      <c r="A163" s="78"/>
      <c r="B163" s="7"/>
      <c r="C163" s="79"/>
      <c r="D163" s="80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x14ac:dyDescent="0.25">
      <c r="A164" s="78"/>
      <c r="B164" s="7"/>
      <c r="C164" s="79"/>
      <c r="D164" s="80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 x14ac:dyDescent="0.25">
      <c r="A165" s="78"/>
      <c r="B165" s="7"/>
      <c r="C165" s="79"/>
      <c r="D165" s="80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x14ac:dyDescent="0.25">
      <c r="A166" s="78"/>
      <c r="B166" s="7"/>
      <c r="C166" s="79"/>
      <c r="D166" s="80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x14ac:dyDescent="0.25">
      <c r="A167" s="78"/>
      <c r="B167" s="7"/>
      <c r="C167" s="79"/>
      <c r="D167" s="80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 x14ac:dyDescent="0.25">
      <c r="A168" s="78"/>
      <c r="B168" s="7"/>
      <c r="C168" s="79"/>
      <c r="D168" s="80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x14ac:dyDescent="0.25">
      <c r="A169" s="78"/>
      <c r="B169" s="7"/>
      <c r="C169" s="79"/>
      <c r="D169" s="80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x14ac:dyDescent="0.25">
      <c r="A170" s="78"/>
      <c r="B170" s="7"/>
      <c r="C170" s="79"/>
      <c r="D170" s="80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 x14ac:dyDescent="0.25">
      <c r="A171" s="78"/>
      <c r="B171" s="7"/>
      <c r="C171" s="79"/>
      <c r="D171" s="80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 x14ac:dyDescent="0.25">
      <c r="A172" s="78"/>
      <c r="B172" s="7"/>
      <c r="C172" s="79"/>
      <c r="D172" s="80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x14ac:dyDescent="0.25">
      <c r="A173" s="78"/>
      <c r="B173" s="7"/>
      <c r="C173" s="79"/>
      <c r="D173" s="80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x14ac:dyDescent="0.25">
      <c r="A174" s="78"/>
      <c r="B174" s="7"/>
      <c r="C174" s="79"/>
      <c r="D174" s="80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x14ac:dyDescent="0.25">
      <c r="A175" s="78"/>
      <c r="B175" s="7"/>
      <c r="C175" s="79"/>
      <c r="D175" s="80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x14ac:dyDescent="0.25">
      <c r="A176" s="78"/>
      <c r="B176" s="7"/>
      <c r="C176" s="79"/>
      <c r="D176" s="80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x14ac:dyDescent="0.25">
      <c r="A177" s="78"/>
      <c r="B177" s="7"/>
      <c r="C177" s="79"/>
      <c r="D177" s="80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x14ac:dyDescent="0.25">
      <c r="A178" s="78"/>
      <c r="B178" s="7"/>
      <c r="C178" s="79"/>
      <c r="D178" s="80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x14ac:dyDescent="0.25">
      <c r="A179" s="78"/>
      <c r="B179" s="7"/>
      <c r="C179" s="79"/>
      <c r="D179" s="80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x14ac:dyDescent="0.25">
      <c r="A180" s="78"/>
      <c r="B180" s="7"/>
      <c r="C180" s="79"/>
      <c r="D180" s="80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x14ac:dyDescent="0.25">
      <c r="A181" s="78"/>
      <c r="B181" s="7"/>
      <c r="C181" s="79"/>
      <c r="D181" s="80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 x14ac:dyDescent="0.25">
      <c r="A182" s="78"/>
      <c r="B182" s="7"/>
      <c r="C182" s="79"/>
      <c r="D182" s="80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 x14ac:dyDescent="0.25">
      <c r="A183" s="78"/>
      <c r="B183" s="7"/>
      <c r="C183" s="79"/>
      <c r="D183" s="80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x14ac:dyDescent="0.25">
      <c r="A184" s="78"/>
      <c r="B184" s="7"/>
      <c r="C184" s="79"/>
      <c r="D184" s="80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x14ac:dyDescent="0.25">
      <c r="A185" s="78"/>
      <c r="B185" s="7"/>
      <c r="C185" s="79"/>
      <c r="D185" s="80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x14ac:dyDescent="0.25">
      <c r="A186" s="78"/>
      <c r="B186" s="7"/>
      <c r="C186" s="79"/>
      <c r="D186" s="80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x14ac:dyDescent="0.25">
      <c r="A187" s="78"/>
      <c r="B187" s="7"/>
      <c r="C187" s="79"/>
      <c r="D187" s="80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x14ac:dyDescent="0.25">
      <c r="A188" s="78"/>
      <c r="B188" s="7"/>
      <c r="C188" s="79"/>
      <c r="D188" s="80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x14ac:dyDescent="0.25">
      <c r="A189" s="78"/>
      <c r="B189" s="7"/>
      <c r="C189" s="79"/>
      <c r="D189" s="80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x14ac:dyDescent="0.25">
      <c r="A190" s="78"/>
      <c r="B190" s="7"/>
      <c r="C190" s="79"/>
      <c r="D190" s="80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x14ac:dyDescent="0.25">
      <c r="A191" s="78"/>
      <c r="B191" s="7"/>
      <c r="C191" s="79"/>
      <c r="D191" s="80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x14ac:dyDescent="0.25">
      <c r="A192" s="78"/>
      <c r="B192" s="7"/>
      <c r="C192" s="79"/>
      <c r="D192" s="80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x14ac:dyDescent="0.25">
      <c r="A193" s="78"/>
      <c r="B193" s="7"/>
      <c r="C193" s="79"/>
      <c r="D193" s="80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x14ac:dyDescent="0.25">
      <c r="A194" s="78"/>
      <c r="B194" s="7"/>
      <c r="C194" s="79"/>
      <c r="D194" s="80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x14ac:dyDescent="0.25">
      <c r="A195" s="78"/>
      <c r="B195" s="7"/>
      <c r="C195" s="79"/>
      <c r="D195" s="80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x14ac:dyDescent="0.25">
      <c r="A196" s="78"/>
      <c r="B196" s="7"/>
      <c r="C196" s="79"/>
      <c r="D196" s="80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x14ac:dyDescent="0.25">
      <c r="A197" s="78"/>
      <c r="B197" s="7"/>
      <c r="C197" s="79"/>
      <c r="D197" s="80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x14ac:dyDescent="0.25">
      <c r="A198" s="78"/>
      <c r="B198" s="7"/>
      <c r="C198" s="79"/>
      <c r="D198" s="80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x14ac:dyDescent="0.25">
      <c r="A199" s="78"/>
      <c r="B199" s="7"/>
      <c r="C199" s="79"/>
      <c r="D199" s="80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x14ac:dyDescent="0.25">
      <c r="A200" s="78"/>
      <c r="B200" s="7"/>
      <c r="C200" s="79"/>
      <c r="D200" s="80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x14ac:dyDescent="0.25">
      <c r="A201" s="78"/>
      <c r="B201" s="7"/>
      <c r="C201" s="79"/>
      <c r="D201" s="80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x14ac:dyDescent="0.25">
      <c r="A202" s="78"/>
      <c r="B202" s="7"/>
      <c r="C202" s="79"/>
      <c r="D202" s="80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x14ac:dyDescent="0.25">
      <c r="A203" s="78"/>
      <c r="B203" s="7"/>
      <c r="C203" s="79"/>
      <c r="D203" s="80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x14ac:dyDescent="0.25">
      <c r="A204" s="78"/>
      <c r="B204" s="7"/>
      <c r="C204" s="79"/>
      <c r="D204" s="80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x14ac:dyDescent="0.25">
      <c r="A205" s="78"/>
      <c r="B205" s="7"/>
      <c r="C205" s="79"/>
      <c r="D205" s="80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x14ac:dyDescent="0.25">
      <c r="A206" s="78"/>
      <c r="B206" s="7"/>
      <c r="C206" s="79"/>
      <c r="D206" s="80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x14ac:dyDescent="0.25">
      <c r="A207" s="78"/>
      <c r="B207" s="7"/>
      <c r="C207" s="79"/>
      <c r="D207" s="80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x14ac:dyDescent="0.25">
      <c r="A208" s="78"/>
      <c r="B208" s="7"/>
      <c r="C208" s="79"/>
      <c r="D208" s="80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x14ac:dyDescent="0.25">
      <c r="A209" s="78"/>
      <c r="B209" s="7"/>
      <c r="C209" s="79"/>
      <c r="D209" s="80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x14ac:dyDescent="0.25">
      <c r="A210" s="78"/>
      <c r="B210" s="7"/>
      <c r="C210" s="79"/>
      <c r="D210" s="80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x14ac:dyDescent="0.25">
      <c r="A211" s="78"/>
      <c r="B211" s="7"/>
      <c r="C211" s="79"/>
      <c r="D211" s="80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x14ac:dyDescent="0.25">
      <c r="A212" s="78"/>
      <c r="B212" s="7"/>
      <c r="C212" s="79"/>
      <c r="D212" s="80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x14ac:dyDescent="0.25">
      <c r="A213" s="78"/>
      <c r="B213" s="7"/>
      <c r="C213" s="79"/>
      <c r="D213" s="80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x14ac:dyDescent="0.25">
      <c r="A214" s="78"/>
      <c r="B214" s="7"/>
      <c r="C214" s="79"/>
      <c r="D214" s="80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x14ac:dyDescent="0.25">
      <c r="A215" s="78"/>
      <c r="B215" s="7"/>
      <c r="C215" s="79"/>
      <c r="D215" s="80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x14ac:dyDescent="0.25">
      <c r="A216" s="78"/>
      <c r="B216" s="7"/>
      <c r="C216" s="79"/>
      <c r="D216" s="80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x14ac:dyDescent="0.25">
      <c r="A217" s="78"/>
      <c r="B217" s="7"/>
      <c r="C217" s="79"/>
      <c r="D217" s="80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x14ac:dyDescent="0.25">
      <c r="A218" s="78"/>
      <c r="B218" s="7"/>
      <c r="C218" s="79"/>
      <c r="D218" s="80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x14ac:dyDescent="0.25">
      <c r="A219" s="78"/>
      <c r="B219" s="7"/>
      <c r="C219" s="79"/>
      <c r="D219" s="80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x14ac:dyDescent="0.25">
      <c r="A220" s="78"/>
      <c r="B220" s="7"/>
      <c r="C220" s="79"/>
      <c r="D220" s="80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x14ac:dyDescent="0.25">
      <c r="A221" s="78"/>
      <c r="B221" s="7"/>
      <c r="C221" s="79"/>
      <c r="D221" s="80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x14ac:dyDescent="0.25">
      <c r="A222" s="78"/>
      <c r="B222" s="7"/>
      <c r="C222" s="79"/>
      <c r="D222" s="80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x14ac:dyDescent="0.25">
      <c r="A223" s="78"/>
      <c r="B223" s="7"/>
      <c r="C223" s="79"/>
      <c r="D223" s="80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x14ac:dyDescent="0.25">
      <c r="A224" s="78"/>
      <c r="B224" s="7"/>
      <c r="C224" s="79"/>
      <c r="D224" s="80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x14ac:dyDescent="0.25">
      <c r="A225" s="78"/>
      <c r="B225" s="7"/>
      <c r="C225" s="79"/>
      <c r="D225" s="80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x14ac:dyDescent="0.25">
      <c r="A226" s="78"/>
      <c r="B226" s="7"/>
      <c r="C226" s="79"/>
      <c r="D226" s="80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x14ac:dyDescent="0.25">
      <c r="A227" s="78"/>
      <c r="B227" s="7"/>
      <c r="C227" s="79"/>
      <c r="D227" s="80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x14ac:dyDescent="0.25">
      <c r="A228" s="78"/>
      <c r="B228" s="7"/>
      <c r="C228" s="79"/>
      <c r="D228" s="80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x14ac:dyDescent="0.25">
      <c r="A229" s="78"/>
      <c r="B229" s="7"/>
      <c r="C229" s="79"/>
      <c r="D229" s="80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x14ac:dyDescent="0.25">
      <c r="A230" s="78"/>
      <c r="B230" s="7"/>
      <c r="C230" s="79"/>
      <c r="D230" s="80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x14ac:dyDescent="0.25">
      <c r="A231" s="78"/>
      <c r="B231" s="7"/>
      <c r="C231" s="79"/>
      <c r="D231" s="80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x14ac:dyDescent="0.25">
      <c r="A232" s="78"/>
      <c r="B232" s="7"/>
      <c r="C232" s="79"/>
      <c r="D232" s="80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x14ac:dyDescent="0.25">
      <c r="A233" s="78"/>
      <c r="B233" s="7"/>
      <c r="C233" s="79"/>
      <c r="D233" s="80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x14ac:dyDescent="0.25">
      <c r="A234" s="78"/>
      <c r="B234" s="7"/>
      <c r="C234" s="79"/>
      <c r="D234" s="80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x14ac:dyDescent="0.25">
      <c r="A235" s="78"/>
      <c r="B235" s="7"/>
      <c r="C235" s="79"/>
      <c r="D235" s="80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x14ac:dyDescent="0.25">
      <c r="A236" s="78"/>
      <c r="B236" s="7"/>
      <c r="C236" s="79"/>
      <c r="D236" s="80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x14ac:dyDescent="0.25">
      <c r="A237" s="78"/>
      <c r="B237" s="7"/>
      <c r="C237" s="79"/>
      <c r="D237" s="80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x14ac:dyDescent="0.25">
      <c r="A238" s="78"/>
      <c r="B238" s="7"/>
      <c r="C238" s="79"/>
      <c r="D238" s="80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x14ac:dyDescent="0.25">
      <c r="A239" s="78"/>
      <c r="B239" s="7"/>
      <c r="C239" s="79"/>
      <c r="D239" s="80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x14ac:dyDescent="0.25">
      <c r="A240" s="78"/>
      <c r="B240" s="7"/>
      <c r="C240" s="79"/>
      <c r="D240" s="80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x14ac:dyDescent="0.25">
      <c r="A241" s="78"/>
      <c r="B241" s="7"/>
      <c r="C241" s="79"/>
      <c r="D241" s="80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x14ac:dyDescent="0.25">
      <c r="A242" s="78"/>
      <c r="B242" s="7"/>
      <c r="C242" s="79"/>
      <c r="D242" s="80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x14ac:dyDescent="0.25">
      <c r="A243" s="78"/>
      <c r="B243" s="7"/>
      <c r="C243" s="79"/>
      <c r="D243" s="80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x14ac:dyDescent="0.25">
      <c r="A244" s="78"/>
      <c r="B244" s="7"/>
      <c r="C244" s="79"/>
      <c r="D244" s="80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x14ac:dyDescent="0.25">
      <c r="A245" s="78"/>
      <c r="B245" s="7"/>
      <c r="C245" s="79"/>
      <c r="D245" s="80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x14ac:dyDescent="0.25">
      <c r="A246" s="78"/>
      <c r="B246" s="7"/>
      <c r="C246" s="79"/>
      <c r="D246" s="80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19" x14ac:dyDescent="0.25">
      <c r="A247" s="78"/>
      <c r="B247" s="7"/>
      <c r="C247" s="79"/>
      <c r="D247" s="80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x14ac:dyDescent="0.25">
      <c r="A248" s="78"/>
      <c r="B248" s="7"/>
      <c r="C248" s="79"/>
      <c r="D248" s="80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x14ac:dyDescent="0.25">
      <c r="A249" s="78"/>
      <c r="B249" s="7"/>
      <c r="C249" s="79"/>
      <c r="D249" s="80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19" x14ac:dyDescent="0.25">
      <c r="A250" s="78"/>
      <c r="B250" s="7"/>
      <c r="C250" s="79"/>
      <c r="D250" s="80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 x14ac:dyDescent="0.25">
      <c r="A251" s="78"/>
      <c r="B251" s="7"/>
      <c r="C251" s="79"/>
      <c r="D251" s="80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x14ac:dyDescent="0.25">
      <c r="A252" s="78"/>
      <c r="B252" s="7"/>
      <c r="C252" s="79"/>
      <c r="D252" s="80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x14ac:dyDescent="0.25">
      <c r="A253" s="78"/>
      <c r="B253" s="7"/>
      <c r="C253" s="79"/>
      <c r="D253" s="80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x14ac:dyDescent="0.25">
      <c r="A254" s="78"/>
      <c r="B254" s="7"/>
      <c r="C254" s="79"/>
      <c r="D254" s="80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x14ac:dyDescent="0.25">
      <c r="A255" s="78"/>
      <c r="B255" s="7"/>
      <c r="C255" s="79"/>
      <c r="D255" s="80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x14ac:dyDescent="0.25">
      <c r="A256" s="78"/>
      <c r="B256" s="7"/>
      <c r="C256" s="79"/>
      <c r="D256" s="80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1:19" x14ac:dyDescent="0.25">
      <c r="A257" s="78"/>
      <c r="B257" s="7"/>
      <c r="C257" s="79"/>
      <c r="D257" s="80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x14ac:dyDescent="0.25">
      <c r="A258" s="78"/>
      <c r="B258" s="7"/>
      <c r="C258" s="79"/>
      <c r="D258" s="80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 x14ac:dyDescent="0.25">
      <c r="A259" s="78"/>
      <c r="B259" s="7"/>
      <c r="C259" s="79"/>
      <c r="D259" s="80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 x14ac:dyDescent="0.25">
      <c r="A260" s="78"/>
      <c r="B260" s="7"/>
      <c r="C260" s="79"/>
      <c r="D260" s="80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x14ac:dyDescent="0.25">
      <c r="A261" s="78"/>
      <c r="B261" s="7"/>
      <c r="C261" s="79"/>
      <c r="D261" s="80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x14ac:dyDescent="0.25">
      <c r="A262" s="78"/>
      <c r="B262" s="7"/>
      <c r="C262" s="79"/>
      <c r="D262" s="80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x14ac:dyDescent="0.25">
      <c r="A263" s="78"/>
      <c r="B263" s="7"/>
      <c r="C263" s="79"/>
      <c r="D263" s="80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x14ac:dyDescent="0.25">
      <c r="A264" s="78"/>
      <c r="B264" s="7"/>
      <c r="C264" s="79"/>
      <c r="D264" s="80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x14ac:dyDescent="0.25">
      <c r="A265" s="78"/>
      <c r="B265" s="7"/>
      <c r="C265" s="79"/>
      <c r="D265" s="80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x14ac:dyDescent="0.25">
      <c r="A266" s="78"/>
      <c r="B266" s="7"/>
      <c r="C266" s="79"/>
      <c r="D266" s="80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x14ac:dyDescent="0.25">
      <c r="A267" s="78"/>
      <c r="B267" s="7"/>
      <c r="C267" s="79"/>
      <c r="D267" s="80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x14ac:dyDescent="0.25">
      <c r="A268" s="78"/>
      <c r="B268" s="7"/>
      <c r="C268" s="79"/>
      <c r="D268" s="80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x14ac:dyDescent="0.25">
      <c r="A269" s="78"/>
      <c r="B269" s="7"/>
      <c r="C269" s="79"/>
      <c r="D269" s="80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x14ac:dyDescent="0.25">
      <c r="A270" s="78"/>
      <c r="B270" s="7"/>
      <c r="C270" s="79"/>
      <c r="D270" s="80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x14ac:dyDescent="0.25">
      <c r="A271" s="78"/>
      <c r="B271" s="7"/>
      <c r="C271" s="79"/>
      <c r="D271" s="80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x14ac:dyDescent="0.25">
      <c r="A272" s="78"/>
      <c r="B272" s="7"/>
      <c r="C272" s="79"/>
      <c r="D272" s="80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x14ac:dyDescent="0.25">
      <c r="A273" s="78"/>
      <c r="B273" s="7"/>
      <c r="C273" s="79"/>
      <c r="D273" s="80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x14ac:dyDescent="0.25">
      <c r="A274" s="78"/>
      <c r="B274" s="7"/>
      <c r="C274" s="79"/>
      <c r="D274" s="80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x14ac:dyDescent="0.25">
      <c r="A275" s="78"/>
      <c r="B275" s="7"/>
      <c r="C275" s="79"/>
      <c r="D275" s="80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x14ac:dyDescent="0.25">
      <c r="A276" s="78"/>
      <c r="B276" s="7"/>
      <c r="C276" s="79"/>
      <c r="D276" s="80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x14ac:dyDescent="0.25">
      <c r="A277" s="78"/>
      <c r="B277" s="7"/>
      <c r="C277" s="79"/>
      <c r="D277" s="80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x14ac:dyDescent="0.25">
      <c r="A278" s="78"/>
      <c r="B278" s="7"/>
      <c r="C278" s="79"/>
      <c r="D278" s="80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x14ac:dyDescent="0.25">
      <c r="A279" s="78"/>
      <c r="B279" s="7"/>
      <c r="C279" s="79"/>
      <c r="D279" s="80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x14ac:dyDescent="0.25">
      <c r="A280" s="78"/>
      <c r="B280" s="7"/>
      <c r="C280" s="79"/>
      <c r="D280" s="80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x14ac:dyDescent="0.25">
      <c r="A281" s="78"/>
      <c r="B281" s="7"/>
      <c r="C281" s="79"/>
      <c r="D281" s="80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x14ac:dyDescent="0.25">
      <c r="A282" s="78"/>
      <c r="B282" s="7"/>
      <c r="C282" s="79"/>
      <c r="D282" s="80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x14ac:dyDescent="0.25">
      <c r="A283" s="78"/>
      <c r="B283" s="7"/>
      <c r="C283" s="79"/>
      <c r="D283" s="80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x14ac:dyDescent="0.25">
      <c r="A284" s="78"/>
      <c r="B284" s="7"/>
      <c r="C284" s="79"/>
      <c r="D284" s="80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x14ac:dyDescent="0.25">
      <c r="A285" s="78"/>
      <c r="B285" s="7"/>
      <c r="C285" s="79"/>
      <c r="D285" s="80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x14ac:dyDescent="0.25">
      <c r="A286" s="78"/>
      <c r="B286" s="7"/>
      <c r="C286" s="79"/>
      <c r="D286" s="80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x14ac:dyDescent="0.25">
      <c r="A287" s="78"/>
      <c r="B287" s="7"/>
      <c r="C287" s="79"/>
      <c r="D287" s="80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s="4" customFormat="1" x14ac:dyDescent="0.25">
      <c r="A288" s="78"/>
      <c r="B288" s="7"/>
      <c r="C288" s="79"/>
      <c r="D288" s="80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27" x14ac:dyDescent="0.25">
      <c r="A289" s="78"/>
      <c r="B289" s="7"/>
      <c r="C289" s="79"/>
      <c r="D289" s="80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27" x14ac:dyDescent="0.25">
      <c r="A290" s="78"/>
      <c r="B290" s="7"/>
      <c r="C290" s="79"/>
      <c r="D290" s="80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27" x14ac:dyDescent="0.25">
      <c r="A291" s="78"/>
      <c r="B291" s="7"/>
      <c r="C291" s="79"/>
      <c r="D291" s="80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27" x14ac:dyDescent="0.25">
      <c r="A292" s="78"/>
      <c r="B292" s="7"/>
      <c r="C292" s="79"/>
      <c r="D292" s="80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27" x14ac:dyDescent="0.25">
      <c r="A293" s="78"/>
      <c r="B293" s="7"/>
      <c r="C293" s="79"/>
      <c r="D293" s="80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27" x14ac:dyDescent="0.25">
      <c r="A294" s="78"/>
      <c r="B294" s="7"/>
      <c r="C294" s="79"/>
      <c r="D294" s="80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27" x14ac:dyDescent="0.25">
      <c r="A295" s="78"/>
      <c r="B295" s="7"/>
      <c r="C295" s="79"/>
      <c r="D295" s="80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27" x14ac:dyDescent="0.25">
      <c r="A296" s="78"/>
      <c r="B296" s="7"/>
      <c r="C296" s="79"/>
      <c r="D296" s="80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27" x14ac:dyDescent="0.25">
      <c r="A297" s="78"/>
      <c r="B297" s="7"/>
      <c r="C297" s="79"/>
      <c r="D297" s="80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x14ac:dyDescent="0.25">
      <c r="A298" s="78"/>
      <c r="B298" s="7"/>
      <c r="C298" s="79"/>
      <c r="D298" s="80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x14ac:dyDescent="0.25">
      <c r="A299" s="78"/>
      <c r="B299" s="7"/>
      <c r="C299" s="79"/>
      <c r="D299" s="80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x14ac:dyDescent="0.25">
      <c r="A300" s="78"/>
      <c r="B300" s="7"/>
      <c r="C300" s="79"/>
      <c r="D300" s="80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x14ac:dyDescent="0.25">
      <c r="A301" s="78"/>
      <c r="B301" s="7"/>
      <c r="C301" s="79"/>
      <c r="D301" s="80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x14ac:dyDescent="0.25">
      <c r="A302" s="78"/>
      <c r="B302" s="7"/>
      <c r="C302" s="79"/>
      <c r="D302" s="80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x14ac:dyDescent="0.25">
      <c r="A303" s="78"/>
      <c r="B303" s="7"/>
      <c r="C303" s="79"/>
      <c r="D303" s="80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x14ac:dyDescent="0.25">
      <c r="A304" s="78"/>
      <c r="B304" s="7"/>
      <c r="C304" s="79"/>
      <c r="D304" s="80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x14ac:dyDescent="0.25">
      <c r="A305" s="78"/>
      <c r="B305" s="7"/>
      <c r="C305" s="79"/>
      <c r="D305" s="80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x14ac:dyDescent="0.25">
      <c r="A306" s="78"/>
      <c r="B306" s="7"/>
      <c r="C306" s="79"/>
      <c r="D306" s="80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x14ac:dyDescent="0.25">
      <c r="A307" s="78"/>
      <c r="B307" s="7"/>
      <c r="C307" s="79"/>
      <c r="D307" s="80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x14ac:dyDescent="0.25">
      <c r="A308" s="78"/>
      <c r="B308" s="7"/>
      <c r="C308" s="79"/>
      <c r="D308" s="80"/>
      <c r="E308" s="81"/>
      <c r="F308" s="82"/>
      <c r="G308" s="82"/>
      <c r="H308" s="83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x14ac:dyDescent="0.25">
      <c r="C309" s="79"/>
      <c r="D309" s="80"/>
      <c r="E309" s="81"/>
      <c r="F309" s="82"/>
      <c r="G309" s="82"/>
      <c r="H309" s="83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x14ac:dyDescent="0.25">
      <c r="C310" s="79"/>
      <c r="D310" s="80"/>
      <c r="E310" s="81"/>
      <c r="F310" s="82"/>
      <c r="G310" s="82"/>
      <c r="H310" s="83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x14ac:dyDescent="0.25">
      <c r="C311" s="79"/>
      <c r="D311" s="80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x14ac:dyDescent="0.25">
      <c r="C312" s="79"/>
      <c r="D312" s="80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x14ac:dyDescent="0.25">
      <c r="C313" s="79"/>
      <c r="D313" s="80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x14ac:dyDescent="0.25">
      <c r="C314" s="79"/>
      <c r="D314" s="80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x14ac:dyDescent="0.25">
      <c r="C315" s="79"/>
      <c r="D315" s="80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x14ac:dyDescent="0.25">
      <c r="C316" s="79"/>
      <c r="D316" s="80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x14ac:dyDescent="0.25">
      <c r="C317" s="79"/>
      <c r="D317" s="80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x14ac:dyDescent="0.25">
      <c r="C318" s="79"/>
      <c r="D318" s="80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x14ac:dyDescent="0.25">
      <c r="C319" s="79"/>
      <c r="D319" s="80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x14ac:dyDescent="0.25">
      <c r="C320" s="79"/>
      <c r="D320" s="80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3:27" x14ac:dyDescent="0.25">
      <c r="C321" s="79"/>
      <c r="D321" s="80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3:27" x14ac:dyDescent="0.25">
      <c r="C322" s="79"/>
      <c r="D322" s="80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3:27" x14ac:dyDescent="0.25">
      <c r="C323" s="79"/>
      <c r="D323" s="80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3:27" x14ac:dyDescent="0.25">
      <c r="C324" s="79"/>
      <c r="D324" s="80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3:27" x14ac:dyDescent="0.25">
      <c r="C325" s="79"/>
      <c r="D325" s="80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</sheetData>
  <mergeCells count="1">
    <mergeCell ref="C54:D54"/>
  </mergeCells>
  <pageMargins left="0.25" right="0.25" top="0.75" bottom="0.75" header="0.3" footer="0.3"/>
  <pageSetup scale="50" orientation="landscape" r:id="rId1"/>
  <headerFooter>
    <oddHeader>&amp;R&amp;14DPU EXHIBIT 1.4.0 - DPU ADJUSTED EBA SUMMARY
Docket No. 15-035-03
CROFT</oddHeader>
  </headerFooter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DPU Ex 1.4.0_DPU Adj Summary</vt:lpstr>
      <vt:lpstr>'DPU Ex 1.4.0_DPU Adj Summary'!Print_Area</vt:lpstr>
    </vt:vector>
  </TitlesOfParts>
  <Company>State of Utah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MCroft</dc:creator>
  <cp:lastModifiedBy>laurieharris</cp:lastModifiedBy>
  <cp:lastPrinted>2015-07-14T20:45:51Z</cp:lastPrinted>
  <dcterms:created xsi:type="dcterms:W3CDTF">2015-07-14T20:45:18Z</dcterms:created>
  <dcterms:modified xsi:type="dcterms:W3CDTF">2015-07-15T20:38:31Z</dcterms:modified>
</cp:coreProperties>
</file>