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/>
  </bookViews>
  <sheets>
    <sheet name="Figure 7.1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3" s="1"/>
  <c r="I9" i="3" s="1"/>
  <c r="F11" i="3"/>
  <c r="F10" i="3" s="1"/>
  <c r="G10" i="3" s="1"/>
  <c r="H10" i="3" s="1"/>
  <c r="I10" i="3" s="1"/>
  <c r="J10" i="3" s="1"/>
  <c r="K10" i="3" s="1"/>
  <c r="L10" i="3" s="1"/>
  <c r="E12" i="3"/>
  <c r="F12" i="3"/>
  <c r="G12" i="3" s="1"/>
  <c r="E13" i="3"/>
  <c r="F14" i="3"/>
  <c r="E15" i="3"/>
  <c r="F15" i="3"/>
  <c r="E16" i="3"/>
  <c r="F17" i="3"/>
  <c r="E18" i="3"/>
  <c r="F18" i="3"/>
  <c r="G18" i="3"/>
  <c r="E19" i="3"/>
  <c r="F19" i="3"/>
  <c r="G19" i="3" s="1"/>
  <c r="H19" i="3" s="1"/>
  <c r="I19" i="3" s="1"/>
  <c r="J19" i="3" s="1"/>
  <c r="K19" i="3" s="1"/>
  <c r="L19" i="3" s="1"/>
  <c r="F20" i="3"/>
  <c r="E21" i="3"/>
  <c r="F21" i="3"/>
  <c r="E22" i="3"/>
  <c r="F23" i="3"/>
  <c r="E24" i="3"/>
  <c r="F24" i="3"/>
  <c r="G24" i="3" s="1"/>
  <c r="E25" i="3"/>
  <c r="F26" i="3"/>
  <c r="Q13" i="3"/>
  <c r="Q19" i="3" s="1"/>
  <c r="R13" i="3"/>
  <c r="S13" i="3"/>
  <c r="T13" i="3"/>
  <c r="U13" i="3"/>
  <c r="V13" i="3"/>
  <c r="Q14" i="3"/>
  <c r="R14" i="3"/>
  <c r="S14" i="3"/>
  <c r="T14" i="3"/>
  <c r="U14" i="3"/>
  <c r="V14" i="3"/>
  <c r="Q15" i="3"/>
  <c r="R15" i="3"/>
  <c r="S15" i="3"/>
  <c r="T15" i="3"/>
  <c r="U15" i="3"/>
  <c r="V15" i="3"/>
  <c r="Q16" i="3"/>
  <c r="Q22" i="3" s="1"/>
  <c r="R16" i="3"/>
  <c r="S16" i="3"/>
  <c r="T16" i="3"/>
  <c r="U16" i="3"/>
  <c r="V16" i="3"/>
  <c r="F25" i="3" l="1"/>
  <c r="G25" i="3" s="1"/>
  <c r="H25" i="3" s="1"/>
  <c r="I25" i="3" s="1"/>
  <c r="J25" i="3" s="1"/>
  <c r="K25" i="3" s="1"/>
  <c r="L25" i="3" s="1"/>
  <c r="G15" i="3"/>
  <c r="H15" i="3" s="1"/>
  <c r="G11" i="3"/>
  <c r="G21" i="3"/>
  <c r="H21" i="3" s="1"/>
  <c r="F16" i="3"/>
  <c r="G16" i="3" s="1"/>
  <c r="H16" i="3" s="1"/>
  <c r="I16" i="3" s="1"/>
  <c r="J16" i="3" s="1"/>
  <c r="K16" i="3" s="1"/>
  <c r="L16" i="3" s="1"/>
  <c r="F22" i="3"/>
  <c r="G22" i="3" s="1"/>
  <c r="H22" i="3" s="1"/>
  <c r="I22" i="3" s="1"/>
  <c r="J22" i="3" s="1"/>
  <c r="K22" i="3" s="1"/>
  <c r="L22" i="3" s="1"/>
  <c r="G20" i="3"/>
  <c r="H18" i="3"/>
  <c r="I18" i="3" s="1"/>
  <c r="I20" i="3" s="1"/>
  <c r="F13" i="3"/>
  <c r="G13" i="3" s="1"/>
  <c r="H13" i="3" s="1"/>
  <c r="I13" i="3" s="1"/>
  <c r="J13" i="3" s="1"/>
  <c r="K13" i="3" s="1"/>
  <c r="L13" i="3" s="1"/>
  <c r="Q21" i="3"/>
  <c r="H24" i="3"/>
  <c r="G26" i="3"/>
  <c r="J9" i="3"/>
  <c r="I11" i="3"/>
  <c r="H12" i="3"/>
  <c r="I15" i="3"/>
  <c r="H11" i="3"/>
  <c r="R21" i="3"/>
  <c r="R20" i="3"/>
  <c r="Q20" i="3"/>
  <c r="R22" i="3"/>
  <c r="R19" i="3"/>
  <c r="AA44" i="3"/>
  <c r="AB44" i="3" s="1"/>
  <c r="AC44" i="3" s="1"/>
  <c r="AD44" i="3" s="1"/>
  <c r="AE44" i="3" s="1"/>
  <c r="AF44" i="3" s="1"/>
  <c r="AG44" i="3" s="1"/>
  <c r="AH44" i="3" s="1"/>
  <c r="AI44" i="3" s="1"/>
  <c r="AJ44" i="3" s="1"/>
  <c r="AA43" i="3"/>
  <c r="AB43" i="3" s="1"/>
  <c r="AC43" i="3" s="1"/>
  <c r="AD43" i="3" s="1"/>
  <c r="AE43" i="3" s="1"/>
  <c r="AF43" i="3" s="1"/>
  <c r="AG43" i="3" s="1"/>
  <c r="AH43" i="3" s="1"/>
  <c r="AI43" i="3" s="1"/>
  <c r="AJ43" i="3" s="1"/>
  <c r="AA42" i="3"/>
  <c r="AB42" i="3" s="1"/>
  <c r="AC42" i="3" s="1"/>
  <c r="AD42" i="3" s="1"/>
  <c r="AE42" i="3" s="1"/>
  <c r="AF42" i="3" s="1"/>
  <c r="AG42" i="3" s="1"/>
  <c r="AH42" i="3" s="1"/>
  <c r="AI42" i="3" s="1"/>
  <c r="AJ42" i="3" s="1"/>
  <c r="AA41" i="3"/>
  <c r="AB41" i="3" s="1"/>
  <c r="AC41" i="3" s="1"/>
  <c r="AD41" i="3" s="1"/>
  <c r="AE41" i="3" s="1"/>
  <c r="AF41" i="3" s="1"/>
  <c r="AG41" i="3" s="1"/>
  <c r="AH41" i="3" s="1"/>
  <c r="AI41" i="3" s="1"/>
  <c r="AJ41" i="3" s="1"/>
  <c r="G23" i="3" l="1"/>
  <c r="H20" i="3"/>
  <c r="J18" i="3"/>
  <c r="J20" i="3" s="1"/>
  <c r="H17" i="3"/>
  <c r="G14" i="3"/>
  <c r="G17" i="3"/>
  <c r="H23" i="3"/>
  <c r="I21" i="3"/>
  <c r="H26" i="3"/>
  <c r="I24" i="3"/>
  <c r="I17" i="3"/>
  <c r="J15" i="3"/>
  <c r="H14" i="3"/>
  <c r="I12" i="3"/>
  <c r="K9" i="3"/>
  <c r="J11" i="3"/>
  <c r="S22" i="3"/>
  <c r="S21" i="3"/>
  <c r="S19" i="3"/>
  <c r="S20" i="3"/>
  <c r="P50" i="3"/>
  <c r="X50" i="3" s="1"/>
  <c r="P49" i="3"/>
  <c r="V49" i="3" s="1"/>
  <c r="P48" i="3"/>
  <c r="Z48" i="3" s="1"/>
  <c r="P47" i="3"/>
  <c r="Z47" i="3" s="1"/>
  <c r="Q46" i="3"/>
  <c r="R40" i="3"/>
  <c r="R46" i="3" s="1"/>
  <c r="R29" i="3"/>
  <c r="R28" i="3"/>
  <c r="R27" i="3"/>
  <c r="R26" i="3"/>
  <c r="K18" i="3" l="1"/>
  <c r="I14" i="3"/>
  <c r="J12" i="3"/>
  <c r="I26" i="3"/>
  <c r="J24" i="3"/>
  <c r="J21" i="3"/>
  <c r="I23" i="3"/>
  <c r="J17" i="3"/>
  <c r="K15" i="3"/>
  <c r="K20" i="3"/>
  <c r="T20" i="3" s="1"/>
  <c r="L18" i="3"/>
  <c r="L20" i="3" s="1"/>
  <c r="K11" i="3"/>
  <c r="L9" i="3"/>
  <c r="L11" i="3" s="1"/>
  <c r="U22" i="3"/>
  <c r="S48" i="3"/>
  <c r="U50" i="3"/>
  <c r="U19" i="3"/>
  <c r="U21" i="3"/>
  <c r="AA48" i="3"/>
  <c r="Y50" i="3"/>
  <c r="U20" i="3"/>
  <c r="AB48" i="3"/>
  <c r="Q48" i="3"/>
  <c r="X47" i="3"/>
  <c r="U48" i="3"/>
  <c r="Y48" i="3"/>
  <c r="Q50" i="3"/>
  <c r="W48" i="3"/>
  <c r="T49" i="3"/>
  <c r="S50" i="3"/>
  <c r="S40" i="3"/>
  <c r="T40" i="3" s="1"/>
  <c r="R47" i="3"/>
  <c r="W50" i="3"/>
  <c r="AC48" i="3"/>
  <c r="AA49" i="3"/>
  <c r="AA50" i="3"/>
  <c r="W47" i="3"/>
  <c r="S47" i="3"/>
  <c r="Y47" i="3"/>
  <c r="U47" i="3"/>
  <c r="Q47" i="3"/>
  <c r="V47" i="3"/>
  <c r="T47" i="3"/>
  <c r="AA47" i="3"/>
  <c r="Y49" i="3"/>
  <c r="U49" i="3"/>
  <c r="Q49" i="3"/>
  <c r="W49" i="3"/>
  <c r="S49" i="3"/>
  <c r="X49" i="3"/>
  <c r="P54" i="3"/>
  <c r="R49" i="3"/>
  <c r="Z49" i="3"/>
  <c r="T48" i="3"/>
  <c r="X48" i="3"/>
  <c r="R50" i="3"/>
  <c r="V50" i="3"/>
  <c r="Z50" i="3"/>
  <c r="R48" i="3"/>
  <c r="V48" i="3"/>
  <c r="T50" i="3"/>
  <c r="K12" i="3" l="1"/>
  <c r="J14" i="3"/>
  <c r="V20" i="3"/>
  <c r="K21" i="3"/>
  <c r="J23" i="3"/>
  <c r="L15" i="3"/>
  <c r="L17" i="3" s="1"/>
  <c r="K17" i="3"/>
  <c r="T19" i="3" s="1"/>
  <c r="K24" i="3"/>
  <c r="J26" i="3"/>
  <c r="S46" i="3"/>
  <c r="AB50" i="3"/>
  <c r="P53" i="3"/>
  <c r="P51" i="3"/>
  <c r="AB49" i="3"/>
  <c r="AB47" i="3"/>
  <c r="AD48" i="3"/>
  <c r="P52" i="3"/>
  <c r="T46" i="3"/>
  <c r="U40" i="3"/>
  <c r="L24" i="3" l="1"/>
  <c r="L26" i="3" s="1"/>
  <c r="K26" i="3"/>
  <c r="T22" i="3" s="1"/>
  <c r="K23" i="3"/>
  <c r="T21" i="3" s="1"/>
  <c r="L21" i="3"/>
  <c r="L23" i="3" s="1"/>
  <c r="L12" i="3"/>
  <c r="L14" i="3" s="1"/>
  <c r="K14" i="3"/>
  <c r="V19" i="3"/>
  <c r="AC49" i="3"/>
  <c r="AC50" i="3"/>
  <c r="V40" i="3"/>
  <c r="U46" i="3"/>
  <c r="AE48" i="3"/>
  <c r="AC47" i="3"/>
  <c r="V22" i="3" l="1"/>
  <c r="V21" i="3"/>
  <c r="Q53" i="3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Q51" i="3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D50" i="3"/>
  <c r="AD49" i="3"/>
  <c r="AD47" i="3"/>
  <c r="AF48" i="3"/>
  <c r="V46" i="3"/>
  <c r="W40" i="3"/>
  <c r="Q54" i="3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AG48" i="3" l="1"/>
  <c r="AE50" i="3"/>
  <c r="X40" i="3"/>
  <c r="W46" i="3"/>
  <c r="AE47" i="3"/>
  <c r="AE49" i="3"/>
  <c r="AF47" i="3" l="1"/>
  <c r="AF50" i="3"/>
  <c r="AF49" i="3"/>
  <c r="Q52" i="3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X46" i="3"/>
  <c r="Y40" i="3"/>
  <c r="AH48" i="3"/>
  <c r="Z40" i="3" l="1"/>
  <c r="Y46" i="3"/>
  <c r="AG50" i="3"/>
  <c r="AG47" i="3"/>
  <c r="AJ48" i="3"/>
  <c r="AI48" i="3"/>
  <c r="AG49" i="3"/>
  <c r="AH49" i="3" l="1"/>
  <c r="AH47" i="3"/>
  <c r="Z46" i="3"/>
  <c r="AA40" i="3"/>
  <c r="AH50" i="3"/>
  <c r="AI47" i="3" l="1"/>
  <c r="AJ47" i="3"/>
  <c r="AJ50" i="3"/>
  <c r="AI50" i="3"/>
  <c r="AB40" i="3"/>
  <c r="AA46" i="3"/>
  <c r="AI49" i="3"/>
  <c r="AJ49" i="3"/>
  <c r="AB46" i="3" l="1"/>
  <c r="AC40" i="3"/>
  <c r="AD40" i="3" l="1"/>
  <c r="AC46" i="3"/>
  <c r="AD46" i="3" l="1"/>
  <c r="AE40" i="3"/>
  <c r="AF40" i="3" l="1"/>
  <c r="AE46" i="3"/>
  <c r="AF46" i="3" l="1"/>
  <c r="AG40" i="3"/>
  <c r="AH40" i="3" l="1"/>
  <c r="AG46" i="3"/>
  <c r="AH46" i="3" l="1"/>
  <c r="AI40" i="3"/>
  <c r="AJ40" i="3" l="1"/>
  <c r="AJ46" i="3" s="1"/>
  <c r="AI46" i="3"/>
</calcChain>
</file>

<file path=xl/sharedStrings.xml><?xml version="1.0" encoding="utf-8"?>
<sst xmlns="http://schemas.openxmlformats.org/spreadsheetml/2006/main" count="93" uniqueCount="61">
  <si>
    <t>Residential Rooftop</t>
  </si>
  <si>
    <t>Commercial Rooftop</t>
  </si>
  <si>
    <t>Modules</t>
  </si>
  <si>
    <t>Other</t>
  </si>
  <si>
    <t>Aggregate Capacity</t>
  </si>
  <si>
    <t>2014 x 2</t>
  </si>
  <si>
    <t>2014 x 4</t>
  </si>
  <si>
    <t>2014 x 8</t>
  </si>
  <si>
    <t>2014 x 16</t>
  </si>
  <si>
    <t>2014 x 32</t>
  </si>
  <si>
    <t>2034 ref</t>
  </si>
  <si>
    <t>2014 ref</t>
  </si>
  <si>
    <t>Learning %</t>
  </si>
  <si>
    <t>Fixed Tilt (1-20 MW)</t>
  </si>
  <si>
    <t>Tracking (1-20 MW)</t>
  </si>
  <si>
    <t>Fixed Tilt (&gt; 20 MW)</t>
  </si>
  <si>
    <t>Tracking (&gt; 20 MW)</t>
  </si>
  <si>
    <t>1 doubling</t>
  </si>
  <si>
    <t>2 doublings</t>
  </si>
  <si>
    <t>3 doublings</t>
  </si>
  <si>
    <t>4 doublings</t>
  </si>
  <si>
    <t>5 doublings</t>
  </si>
  <si>
    <t>Solar PV 2034 scenario inputs</t>
  </si>
  <si>
    <t xml:space="preserve">Fixed Tilt (1-20 MW)   </t>
  </si>
  <si>
    <t xml:space="preserve">Tracking (1-20 MW)   </t>
  </si>
  <si>
    <t xml:space="preserve">Fixed Tilt (20+ MW)   </t>
  </si>
  <si>
    <t xml:space="preserve">Tracking (20+ MW)   </t>
  </si>
  <si>
    <t>S1</t>
  </si>
  <si>
    <t>S2</t>
  </si>
  <si>
    <t>S3</t>
  </si>
  <si>
    <t>S4</t>
  </si>
  <si>
    <t>6 doublings</t>
  </si>
  <si>
    <t>2014 x 64</t>
  </si>
  <si>
    <t xml:space="preserve">   -S2: rapid global growth compounded by fast technological progress [Cost reduction &gt;&gt; Ref Case];</t>
  </si>
  <si>
    <t xml:space="preserve">   -S3: stagnant global economy and slow technological progress [Cost reduction &lt;&lt; Ref Case]; and</t>
  </si>
  <si>
    <t xml:space="preserve">   -S4: rapid technological progress offset by slow global growth [Cost reduction &gt;= Ref Case].</t>
  </si>
  <si>
    <t xml:space="preserve">   -S1: rapid global growth offset by slow technological progress [Cost reduction &lt;= Ref Case];</t>
  </si>
  <si>
    <t>E3 proposal kw-dc</t>
  </si>
  <si>
    <t>FH proposal kw-ac</t>
  </si>
  <si>
    <t>E3 proposal w-ac</t>
  </si>
  <si>
    <t>October 21, 2014</t>
  </si>
  <si>
    <t>Analysis for WECC MDTF</t>
  </si>
  <si>
    <t>dc&gt;ac</t>
  </si>
  <si>
    <t>PacifiCorp 2015 IRP (Preliminary)</t>
  </si>
  <si>
    <t xml:space="preserve">Fixed Tilt (50 MW)   </t>
  </si>
  <si>
    <t xml:space="preserve">Tracking (50 MW)   </t>
  </si>
  <si>
    <t xml:space="preserve">Fixed Tilt (5 MW)   </t>
  </si>
  <si>
    <t xml:space="preserve">Tracking (5 MW)   </t>
  </si>
  <si>
    <t>Real Levelized Escalation Rate</t>
  </si>
  <si>
    <t>UT Solar; 10-Year Compound Growth De-escalation - Solar Capital Dollars (2024)</t>
  </si>
  <si>
    <t>*Prices exclude fixed and variable O&amp;M</t>
  </si>
  <si>
    <t>Unit Construction Cost* - AC</t>
  </si>
  <si>
    <t>Utah South</t>
  </si>
  <si>
    <t xml:space="preserve">Base Fixed Tilt (5 MW)   </t>
  </si>
  <si>
    <t xml:space="preserve">Base Tracking (5 MW)   </t>
  </si>
  <si>
    <t xml:space="preserve">Base Fixed Tilt (50 MW)   </t>
  </si>
  <si>
    <t xml:space="preserve">Base Tracking (50 MW)   </t>
  </si>
  <si>
    <t xml:space="preserve">Sensitivity Fixed Tilt (5 MW)   </t>
  </si>
  <si>
    <t xml:space="preserve">Sensitivity Tracking (5 MW)   </t>
  </si>
  <si>
    <t xml:space="preserve">Sensitivity Fixed Tilt (50 MW)   </t>
  </si>
  <si>
    <t xml:space="preserve">Sensitivity Tracking (50 MW)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</si>
</sst>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1" fontId="3" fillId="0" borderId="0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5" fontId="3" fillId="0" borderId="0" xfId="0" quotePrefix="1" applyNumberFormat="1" applyFont="1" applyFill="1"/>
    <xf numFmtId="0" fontId="6" fillId="0" borderId="0" xfId="1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/>
    <xf numFmtId="1" fontId="3" fillId="0" borderId="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left"/>
    </xf>
    <xf numFmtId="9" fontId="3" fillId="0" borderId="0" xfId="5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64" fontId="3" fillId="0" borderId="6" xfId="5" applyNumberFormat="1" applyFont="1" applyFill="1" applyBorder="1"/>
    <xf numFmtId="164" fontId="3" fillId="0" borderId="1" xfId="5" applyNumberFormat="1" applyFont="1" applyFill="1" applyBorder="1"/>
    <xf numFmtId="164" fontId="3" fillId="0" borderId="7" xfId="5" applyNumberFormat="1" applyFont="1" applyFill="1" applyBorder="1"/>
    <xf numFmtId="9" fontId="3" fillId="0" borderId="0" xfId="5" applyFont="1" applyFill="1"/>
    <xf numFmtId="164" fontId="3" fillId="0" borderId="8" xfId="5" applyNumberFormat="1" applyFont="1" applyFill="1" applyBorder="1"/>
    <xf numFmtId="164" fontId="3" fillId="0" borderId="0" xfId="5" applyNumberFormat="1" applyFont="1" applyFill="1" applyBorder="1"/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3" fillId="0" borderId="2" xfId="5" applyNumberFormat="1" applyFont="1" applyFill="1" applyBorder="1"/>
    <xf numFmtId="164" fontId="3" fillId="0" borderId="11" xfId="5" applyNumberFormat="1" applyFont="1" applyFill="1" applyBorder="1"/>
    <xf numFmtId="165" fontId="3" fillId="0" borderId="0" xfId="6" applyNumberFormat="1" applyFont="1" applyFill="1" applyAlignment="1">
      <alignment horizontal="center"/>
    </xf>
    <xf numFmtId="165" fontId="3" fillId="0" borderId="0" xfId="0" applyNumberFormat="1" applyFont="1" applyFill="1"/>
    <xf numFmtId="1" fontId="3" fillId="0" borderId="0" xfId="0" applyNumberFormat="1" applyFont="1" applyFill="1"/>
  </cellXfs>
  <cellStyles count="7">
    <cellStyle name="Comma" xfId="6" builtinId="3"/>
    <cellStyle name="Currency 2" xfId="3"/>
    <cellStyle name="Hyperlink" xfId="1" builtinId="8"/>
    <cellStyle name="Normal" xfId="0" builtinId="0"/>
    <cellStyle name="Normal 2" xfId="2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3691833313479"/>
          <c:y val="9.4764750247033874E-2"/>
          <c:w val="0.85660697990051915"/>
          <c:h val="0.63620058856279327"/>
        </c:manualLayout>
      </c:layout>
      <c:lineChart>
        <c:grouping val="standard"/>
        <c:varyColors val="0"/>
        <c:ser>
          <c:idx val="0"/>
          <c:order val="0"/>
          <c:tx>
            <c:strRef>
              <c:f>'Figure 7.12'!$O$47</c:f>
              <c:strCache>
                <c:ptCount val="1"/>
                <c:pt idx="0">
                  <c:v>Base Fixed Tilt (5 MW)  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7.12'!$P$47:$AJ$47</c:f>
              <c:numCache>
                <c:formatCode>_(* #,##0_);_(* \(#,##0\);_(* "-"??_);_(@_)</c:formatCode>
                <c:ptCount val="21"/>
                <c:pt idx="0" formatCode="0">
                  <c:v>3080.3870000000002</c:v>
                </c:pt>
                <c:pt idx="1">
                  <c:v>3027.6158421229429</c:v>
                </c:pt>
                <c:pt idx="2">
                  <c:v>2982.0877843466578</c:v>
                </c:pt>
                <c:pt idx="3">
                  <c:v>2936.5597265703727</c:v>
                </c:pt>
                <c:pt idx="4">
                  <c:v>2891.0316687940876</c:v>
                </c:pt>
                <c:pt idx="5">
                  <c:v>2845.503611017803</c:v>
                </c:pt>
                <c:pt idx="6">
                  <c:v>2799.9755532415184</c:v>
                </c:pt>
                <c:pt idx="7">
                  <c:v>2754.4474954652337</c:v>
                </c:pt>
                <c:pt idx="8">
                  <c:v>2708.9194376889491</c:v>
                </c:pt>
                <c:pt idx="9">
                  <c:v>2663.391379912664</c:v>
                </c:pt>
                <c:pt idx="10">
                  <c:v>2618.8980507222041</c:v>
                </c:pt>
                <c:pt idx="11">
                  <c:v>2618.8980507222041</c:v>
                </c:pt>
                <c:pt idx="12">
                  <c:v>2618.8980507222041</c:v>
                </c:pt>
                <c:pt idx="13">
                  <c:v>2618.8980507222041</c:v>
                </c:pt>
                <c:pt idx="14">
                  <c:v>2618.8980507222041</c:v>
                </c:pt>
                <c:pt idx="15">
                  <c:v>2618.8980507222041</c:v>
                </c:pt>
                <c:pt idx="16">
                  <c:v>2618.8980507222041</c:v>
                </c:pt>
                <c:pt idx="17">
                  <c:v>2618.8980507222041</c:v>
                </c:pt>
                <c:pt idx="18">
                  <c:v>2618.8980507222041</c:v>
                </c:pt>
                <c:pt idx="19">
                  <c:v>2618.8980507222041</c:v>
                </c:pt>
                <c:pt idx="20">
                  <c:v>2618.8980507222041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7.12'!$O$48</c:f>
              <c:strCache>
                <c:ptCount val="1"/>
                <c:pt idx="0">
                  <c:v>Base Tracking (5 MW)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7.12'!$P$48:$AJ$48</c:f>
              <c:numCache>
                <c:formatCode>_(* #,##0_);_(* \(#,##0\);_(* "-"??_);_(@_)</c:formatCode>
                <c:ptCount val="21"/>
                <c:pt idx="0" formatCode="0">
                  <c:v>3260.681</c:v>
                </c:pt>
                <c:pt idx="1">
                  <c:v>3205.870948303203</c:v>
                </c:pt>
                <c:pt idx="2">
                  <c:v>3138.6510735807165</c:v>
                </c:pt>
                <c:pt idx="3">
                  <c:v>3071.4311988582303</c:v>
                </c:pt>
                <c:pt idx="4">
                  <c:v>3004.2113241357438</c:v>
                </c:pt>
                <c:pt idx="5">
                  <c:v>2936.9914494132572</c:v>
                </c:pt>
                <c:pt idx="6">
                  <c:v>2869.7715746907706</c:v>
                </c:pt>
                <c:pt idx="7">
                  <c:v>2802.5516999682841</c:v>
                </c:pt>
                <c:pt idx="8">
                  <c:v>2735.3318252457975</c:v>
                </c:pt>
                <c:pt idx="9">
                  <c:v>2668.1119505233105</c:v>
                </c:pt>
                <c:pt idx="10">
                  <c:v>2600.8920758008239</c:v>
                </c:pt>
                <c:pt idx="11">
                  <c:v>2600.8920758008239</c:v>
                </c:pt>
                <c:pt idx="12">
                  <c:v>2600.8920758008239</c:v>
                </c:pt>
                <c:pt idx="13">
                  <c:v>2600.8920758008239</c:v>
                </c:pt>
                <c:pt idx="14">
                  <c:v>2600.8920758008239</c:v>
                </c:pt>
                <c:pt idx="15">
                  <c:v>2600.8920758008239</c:v>
                </c:pt>
                <c:pt idx="16">
                  <c:v>2600.8920758008239</c:v>
                </c:pt>
                <c:pt idx="17">
                  <c:v>2600.8920758008239</c:v>
                </c:pt>
                <c:pt idx="18">
                  <c:v>2600.8920758008239</c:v>
                </c:pt>
                <c:pt idx="19">
                  <c:v>2600.8920758008239</c:v>
                </c:pt>
                <c:pt idx="20">
                  <c:v>2600.8920758008239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7.12'!$O$49</c:f>
              <c:strCache>
                <c:ptCount val="1"/>
                <c:pt idx="0">
                  <c:v>Base Fixed Tilt (50 MW)  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7.12'!$P$49:$AJ$49</c:f>
              <c:numCache>
                <c:formatCode>_(* #,##0_);_(* \(#,##0\);_(* "-"??_);_(@_)</c:formatCode>
                <c:ptCount val="21"/>
                <c:pt idx="0" formatCode="0">
                  <c:v>2546.0920000000001</c:v>
                </c:pt>
                <c:pt idx="1">
                  <c:v>2499.575032065623</c:v>
                </c:pt>
                <c:pt idx="2">
                  <c:v>2459.7033452647279</c:v>
                </c:pt>
                <c:pt idx="3">
                  <c:v>2415.3941022261279</c:v>
                </c:pt>
                <c:pt idx="4">
                  <c:v>2372.1655724323714</c:v>
                </c:pt>
                <c:pt idx="5">
                  <c:v>2326.7756161489278</c:v>
                </c:pt>
                <c:pt idx="6">
                  <c:v>2282.4663731103274</c:v>
                </c:pt>
                <c:pt idx="7">
                  <c:v>2238.1571300717278</c:v>
                </c:pt>
                <c:pt idx="8">
                  <c:v>2193.8478870331273</c:v>
                </c:pt>
                <c:pt idx="9">
                  <c:v>2149.5386439945273</c:v>
                </c:pt>
                <c:pt idx="10">
                  <c:v>2108.4715406904588</c:v>
                </c:pt>
                <c:pt idx="11">
                  <c:v>2108.4715406904588</c:v>
                </c:pt>
                <c:pt idx="12">
                  <c:v>2108.4715406904588</c:v>
                </c:pt>
                <c:pt idx="13">
                  <c:v>2108.4715406904588</c:v>
                </c:pt>
                <c:pt idx="14">
                  <c:v>2108.4715406904588</c:v>
                </c:pt>
                <c:pt idx="15">
                  <c:v>2108.4715406904588</c:v>
                </c:pt>
                <c:pt idx="16">
                  <c:v>2108.4715406904588</c:v>
                </c:pt>
                <c:pt idx="17">
                  <c:v>2108.4715406904588</c:v>
                </c:pt>
                <c:pt idx="18">
                  <c:v>2108.4715406904588</c:v>
                </c:pt>
                <c:pt idx="19">
                  <c:v>2108.4715406904588</c:v>
                </c:pt>
                <c:pt idx="20">
                  <c:v>2108.4715406904588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7.12'!$O$50</c:f>
              <c:strCache>
                <c:ptCount val="1"/>
                <c:pt idx="0">
                  <c:v>Base Tracking (50 MW)  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7.12'!$P$50:$AJ$50</c:f>
              <c:numCache>
                <c:formatCode>_(* #,##0_);_(* \(#,##0\);_(* "-"??_);_(@_)</c:formatCode>
                <c:ptCount val="21"/>
                <c:pt idx="0" formatCode="0">
                  <c:v>2702.2750000000001</c:v>
                </c:pt>
                <c:pt idx="1">
                  <c:v>2652.904576808352</c:v>
                </c:pt>
                <c:pt idx="2">
                  <c:v>2610.5870712155111</c:v>
                </c:pt>
                <c:pt idx="3">
                  <c:v>2568.2695656226697</c:v>
                </c:pt>
                <c:pt idx="4">
                  <c:v>2525.9520600298283</c:v>
                </c:pt>
                <c:pt idx="5">
                  <c:v>2483.6345544369874</c:v>
                </c:pt>
                <c:pt idx="6">
                  <c:v>2441.317048844146</c:v>
                </c:pt>
                <c:pt idx="7">
                  <c:v>2398.9995432513051</c:v>
                </c:pt>
                <c:pt idx="8">
                  <c:v>2356.6820376584642</c:v>
                </c:pt>
                <c:pt idx="9">
                  <c:v>2314.3645320656228</c:v>
                </c:pt>
                <c:pt idx="10">
                  <c:v>2268.016787844892</c:v>
                </c:pt>
                <c:pt idx="11">
                  <c:v>2268.016787844892</c:v>
                </c:pt>
                <c:pt idx="12">
                  <c:v>2268.016787844892</c:v>
                </c:pt>
                <c:pt idx="13">
                  <c:v>2268.016787844892</c:v>
                </c:pt>
                <c:pt idx="14">
                  <c:v>2268.016787844892</c:v>
                </c:pt>
                <c:pt idx="15">
                  <c:v>2268.016787844892</c:v>
                </c:pt>
                <c:pt idx="16">
                  <c:v>2268.016787844892</c:v>
                </c:pt>
                <c:pt idx="17">
                  <c:v>2268.016787844892</c:v>
                </c:pt>
                <c:pt idx="18">
                  <c:v>2268.016787844892</c:v>
                </c:pt>
                <c:pt idx="19">
                  <c:v>2268.016787844892</c:v>
                </c:pt>
                <c:pt idx="20">
                  <c:v>2268.016787844892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7.12'!$O$51</c:f>
              <c:strCache>
                <c:ptCount val="1"/>
                <c:pt idx="0">
                  <c:v>Sensitivity Fixed Tilt (5 MW)  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7.12'!$P$51:$AJ$51</c:f>
              <c:numCache>
                <c:formatCode>_(* #,##0_);_(* \(#,##0\);_(* "-"??_);_(@_)</c:formatCode>
                <c:ptCount val="21"/>
                <c:pt idx="0">
                  <c:v>3639.9999999999995</c:v>
                </c:pt>
                <c:pt idx="1">
                  <c:v>3534.4034176562495</c:v>
                </c:pt>
                <c:pt idx="2">
                  <c:v>3428.8068353124995</c:v>
                </c:pt>
                <c:pt idx="3">
                  <c:v>3323.2102529687495</c:v>
                </c:pt>
                <c:pt idx="4">
                  <c:v>3217.6136706249995</c:v>
                </c:pt>
                <c:pt idx="5">
                  <c:v>3112.0170882812495</c:v>
                </c:pt>
                <c:pt idx="6">
                  <c:v>3006.4205059374995</c:v>
                </c:pt>
                <c:pt idx="7">
                  <c:v>2900.8239235937494</c:v>
                </c:pt>
                <c:pt idx="8">
                  <c:v>2795.2273412499994</c:v>
                </c:pt>
                <c:pt idx="9">
                  <c:v>2689.6307589062494</c:v>
                </c:pt>
                <c:pt idx="10">
                  <c:v>2584.0341765624994</c:v>
                </c:pt>
                <c:pt idx="11">
                  <c:v>2478.4375942187494</c:v>
                </c:pt>
                <c:pt idx="12">
                  <c:v>2372.8410118749994</c:v>
                </c:pt>
                <c:pt idx="13">
                  <c:v>2267.2444295312494</c:v>
                </c:pt>
                <c:pt idx="14">
                  <c:v>2161.6478471874993</c:v>
                </c:pt>
                <c:pt idx="15">
                  <c:v>2056.0512648437493</c:v>
                </c:pt>
                <c:pt idx="16">
                  <c:v>1950.4546824999993</c:v>
                </c:pt>
                <c:pt idx="17">
                  <c:v>1844.8581001562493</c:v>
                </c:pt>
                <c:pt idx="18">
                  <c:v>1739.2615178124993</c:v>
                </c:pt>
                <c:pt idx="19">
                  <c:v>1633.6649354687493</c:v>
                </c:pt>
                <c:pt idx="20">
                  <c:v>1528.0683531249992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7.12'!$O$52</c:f>
              <c:strCache>
                <c:ptCount val="1"/>
                <c:pt idx="0">
                  <c:v>Sensitivity Tracking (5 MW)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7.12'!$P$52:$AJ$52</c:f>
              <c:numCache>
                <c:formatCode>_(* #,##0_);_(* \(#,##0\);_(* "-"??_);_(@_)</c:formatCode>
                <c:ptCount val="21"/>
                <c:pt idx="0">
                  <c:v>3900</c:v>
                </c:pt>
                <c:pt idx="1">
                  <c:v>3787.1715867187499</c:v>
                </c:pt>
                <c:pt idx="2">
                  <c:v>3674.3431734374999</c:v>
                </c:pt>
                <c:pt idx="3">
                  <c:v>3561.5147601562498</c:v>
                </c:pt>
                <c:pt idx="4">
                  <c:v>3448.6863468749998</c:v>
                </c:pt>
                <c:pt idx="5">
                  <c:v>3335.8579335937497</c:v>
                </c:pt>
                <c:pt idx="6">
                  <c:v>3223.0295203124997</c:v>
                </c:pt>
                <c:pt idx="7">
                  <c:v>3110.2011070312496</c:v>
                </c:pt>
                <c:pt idx="8">
                  <c:v>2997.3726937499996</c:v>
                </c:pt>
                <c:pt idx="9">
                  <c:v>2884.5442804687495</c:v>
                </c:pt>
                <c:pt idx="10">
                  <c:v>2771.7158671874995</c:v>
                </c:pt>
                <c:pt idx="11">
                  <c:v>2658.8874539062494</c:v>
                </c:pt>
                <c:pt idx="12">
                  <c:v>2546.0590406249994</c:v>
                </c:pt>
                <c:pt idx="13">
                  <c:v>2433.2306273437493</c:v>
                </c:pt>
                <c:pt idx="14">
                  <c:v>2320.4022140624993</c:v>
                </c:pt>
                <c:pt idx="15">
                  <c:v>2207.5738007812492</c:v>
                </c:pt>
                <c:pt idx="16">
                  <c:v>2094.7453874999992</c:v>
                </c:pt>
                <c:pt idx="17">
                  <c:v>1981.9169742187491</c:v>
                </c:pt>
                <c:pt idx="18">
                  <c:v>1869.0885609374991</c:v>
                </c:pt>
                <c:pt idx="19">
                  <c:v>1756.260147656249</c:v>
                </c:pt>
                <c:pt idx="20">
                  <c:v>1643.431734374999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7.12'!$O$53</c:f>
              <c:strCache>
                <c:ptCount val="1"/>
                <c:pt idx="0">
                  <c:v>Sensitivity Fixed Tilt (50 MW)  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7.12'!$P$53:$AJ$53</c:f>
              <c:numCache>
                <c:formatCode>_(* #,##0_);_(* \(#,##0\);_(* "-"??_);_(@_)</c:formatCode>
                <c:ptCount val="21"/>
                <c:pt idx="0">
                  <c:v>3080</c:v>
                </c:pt>
                <c:pt idx="1">
                  <c:v>2989.97966890625</c:v>
                </c:pt>
                <c:pt idx="2">
                  <c:v>2899.9593378125001</c:v>
                </c:pt>
                <c:pt idx="3">
                  <c:v>2809.9390067187501</c:v>
                </c:pt>
                <c:pt idx="4">
                  <c:v>2719.9186756250001</c:v>
                </c:pt>
                <c:pt idx="5">
                  <c:v>2629.8983445312501</c:v>
                </c:pt>
                <c:pt idx="6">
                  <c:v>2539.8780134375002</c:v>
                </c:pt>
                <c:pt idx="7">
                  <c:v>2449.8576823437502</c:v>
                </c:pt>
                <c:pt idx="8">
                  <c:v>2359.8373512500002</c:v>
                </c:pt>
                <c:pt idx="9">
                  <c:v>2269.8170201562502</c:v>
                </c:pt>
                <c:pt idx="10">
                  <c:v>2179.7966890625003</c:v>
                </c:pt>
                <c:pt idx="11">
                  <c:v>2089.7763579687503</c:v>
                </c:pt>
                <c:pt idx="12">
                  <c:v>1999.7560268750003</c:v>
                </c:pt>
                <c:pt idx="13">
                  <c:v>1909.7356957812503</c:v>
                </c:pt>
                <c:pt idx="14">
                  <c:v>1819.7153646875004</c:v>
                </c:pt>
                <c:pt idx="15">
                  <c:v>1729.6950335937504</c:v>
                </c:pt>
                <c:pt idx="16">
                  <c:v>1639.6747025000004</c:v>
                </c:pt>
                <c:pt idx="17">
                  <c:v>1549.6543714062504</c:v>
                </c:pt>
                <c:pt idx="18">
                  <c:v>1459.6340403125005</c:v>
                </c:pt>
                <c:pt idx="19">
                  <c:v>1369.6137092187505</c:v>
                </c:pt>
                <c:pt idx="20">
                  <c:v>1279.5933781250005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7.12'!$O$54</c:f>
              <c:strCache>
                <c:ptCount val="1"/>
                <c:pt idx="0">
                  <c:v>Sensitivity Tracking (50 MW)   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'Figure 7.12'!$P$46:$AJ$46</c:f>
              <c:numCache>
                <c:formatCode>General</c:formatCode>
                <c:ptCount val="2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</c:numCache>
            </c:numRef>
          </c:cat>
          <c:val>
            <c:numRef>
              <c:f>'Figure 7.12'!$P$54:$AJ$54</c:f>
              <c:numCache>
                <c:formatCode>_(* #,##0_);_(* \(#,##0\);_(* "-"??_);_(@_)</c:formatCode>
                <c:ptCount val="21"/>
                <c:pt idx="0">
                  <c:v>3380</c:v>
                </c:pt>
                <c:pt idx="1">
                  <c:v>3281.63524859375</c:v>
                </c:pt>
                <c:pt idx="2">
                  <c:v>3183.2704971875</c:v>
                </c:pt>
                <c:pt idx="3">
                  <c:v>3084.9057457812501</c:v>
                </c:pt>
                <c:pt idx="4">
                  <c:v>2986.5409943750001</c:v>
                </c:pt>
                <c:pt idx="5">
                  <c:v>2888.1762429687501</c:v>
                </c:pt>
                <c:pt idx="6">
                  <c:v>2789.8114915625001</c:v>
                </c:pt>
                <c:pt idx="7">
                  <c:v>2691.4467401562501</c:v>
                </c:pt>
                <c:pt idx="8">
                  <c:v>2593.0819887500002</c:v>
                </c:pt>
                <c:pt idx="9">
                  <c:v>2494.7172373437502</c:v>
                </c:pt>
                <c:pt idx="10">
                  <c:v>2396.3524859375002</c:v>
                </c:pt>
                <c:pt idx="11">
                  <c:v>2297.9877345312502</c:v>
                </c:pt>
                <c:pt idx="12">
                  <c:v>2199.6229831250002</c:v>
                </c:pt>
                <c:pt idx="13">
                  <c:v>2101.2582317187503</c:v>
                </c:pt>
                <c:pt idx="14">
                  <c:v>2002.8934803125003</c:v>
                </c:pt>
                <c:pt idx="15">
                  <c:v>1904.5287289062503</c:v>
                </c:pt>
                <c:pt idx="16">
                  <c:v>1806.1639775000003</c:v>
                </c:pt>
                <c:pt idx="17">
                  <c:v>1707.7992260937503</c:v>
                </c:pt>
                <c:pt idx="18">
                  <c:v>1609.4344746875004</c:v>
                </c:pt>
                <c:pt idx="19">
                  <c:v>1511.0697232812504</c:v>
                </c:pt>
                <c:pt idx="20">
                  <c:v>1412.7049718750004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20720"/>
        <c:axId val="207302232"/>
      </c:lineChart>
      <c:catAx>
        <c:axId val="20792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302232"/>
        <c:crosses val="autoZero"/>
        <c:auto val="1"/>
        <c:lblAlgn val="ctr"/>
        <c:lblOffset val="100"/>
        <c:noMultiLvlLbl val="0"/>
      </c:catAx>
      <c:valAx>
        <c:axId val="207302232"/>
        <c:scaling>
          <c:orientation val="minMax"/>
          <c:min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Real  2014$/kW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792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685990338164261E-2"/>
          <c:y val="0.85463639014820114"/>
          <c:w val="0.94361352657004827"/>
          <c:h val="0.12988971075585251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972548" y="10496550"/>
    <xdr:ext cx="7362827" cy="3800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topLeftCell="N1" workbookViewId="0">
      <selection activeCell="O55" sqref="O55"/>
    </sheetView>
  </sheetViews>
  <sheetFormatPr defaultRowHeight="15" x14ac:dyDescent="0.25"/>
  <cols>
    <col min="1" max="1" width="9.5703125" style="6" customWidth="1"/>
    <col min="2" max="2" width="12.7109375" style="6" customWidth="1"/>
    <col min="3" max="3" width="4.5703125" style="6" customWidth="1"/>
    <col min="4" max="4" width="11.5703125" style="6" customWidth="1"/>
    <col min="5" max="5" width="12.85546875" style="6" customWidth="1"/>
    <col min="6" max="7" width="11" style="6" customWidth="1"/>
    <col min="8" max="8" width="12.28515625" style="6" customWidth="1"/>
    <col min="9" max="9" width="11.28515625" style="6" customWidth="1"/>
    <col min="10" max="10" width="10.7109375" style="6" customWidth="1"/>
    <col min="11" max="11" width="11.7109375" style="6" customWidth="1"/>
    <col min="12" max="12" width="11" style="8" customWidth="1"/>
    <col min="13" max="13" width="2.28515625" style="8" customWidth="1"/>
    <col min="14" max="14" width="1.85546875" style="8" customWidth="1"/>
    <col min="15" max="15" width="23.42578125" style="8" customWidth="1"/>
    <col min="16" max="16" width="8.7109375" style="6" customWidth="1"/>
    <col min="17" max="22" width="9.5703125" style="6" bestFit="1" customWidth="1"/>
    <col min="23" max="23" width="8.85546875" style="8" customWidth="1"/>
    <col min="24" max="36" width="9.5703125" style="8" bestFit="1" customWidth="1"/>
    <col min="37" max="16384" width="9.140625" style="8"/>
  </cols>
  <sheetData>
    <row r="1" spans="1:29" x14ac:dyDescent="0.25">
      <c r="A1" s="5" t="s">
        <v>41</v>
      </c>
      <c r="I1" s="7"/>
      <c r="O1" s="8" t="s">
        <v>36</v>
      </c>
    </row>
    <row r="2" spans="1:29" x14ac:dyDescent="0.25">
      <c r="A2" s="5" t="s">
        <v>22</v>
      </c>
      <c r="I2" s="7"/>
      <c r="O2" s="8" t="s">
        <v>33</v>
      </c>
    </row>
    <row r="3" spans="1:29" x14ac:dyDescent="0.25">
      <c r="A3" s="9" t="s">
        <v>40</v>
      </c>
      <c r="I3" s="10"/>
      <c r="O3" s="8" t="s">
        <v>34</v>
      </c>
    </row>
    <row r="4" spans="1:29" x14ac:dyDescent="0.25">
      <c r="O4" s="8" t="s">
        <v>35</v>
      </c>
    </row>
    <row r="5" spans="1:29" x14ac:dyDescent="0.25">
      <c r="L5" s="6"/>
    </row>
    <row r="6" spans="1:29" x14ac:dyDescent="0.25">
      <c r="A6" s="11"/>
      <c r="B6" s="11"/>
      <c r="C6" s="11"/>
      <c r="D6" s="11"/>
      <c r="E6" s="11"/>
      <c r="F6" s="11"/>
      <c r="G6" s="11"/>
      <c r="H6" s="11" t="s">
        <v>4</v>
      </c>
      <c r="I6" s="11"/>
      <c r="J6" s="11"/>
      <c r="K6" s="11"/>
      <c r="L6" s="11"/>
      <c r="O6" s="5" t="s">
        <v>37</v>
      </c>
      <c r="Q6" s="12">
        <v>2014</v>
      </c>
      <c r="R6" s="12">
        <v>2034</v>
      </c>
      <c r="S6" s="12" t="s">
        <v>27</v>
      </c>
      <c r="T6" s="12" t="s">
        <v>28</v>
      </c>
      <c r="U6" s="12" t="s">
        <v>29</v>
      </c>
      <c r="V6" s="12" t="s">
        <v>30</v>
      </c>
      <c r="W6" s="5"/>
      <c r="X6" s="12"/>
      <c r="Y6" s="12"/>
      <c r="Z6" s="12"/>
      <c r="AA6" s="12"/>
      <c r="AB6" s="12"/>
      <c r="AC6" s="12"/>
    </row>
    <row r="7" spans="1:29" x14ac:dyDescent="0.25">
      <c r="A7" s="13"/>
      <c r="B7" s="13"/>
      <c r="C7" s="13"/>
      <c r="D7" s="13"/>
      <c r="E7" s="13"/>
      <c r="F7" s="13"/>
      <c r="G7" s="13" t="s">
        <v>17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31</v>
      </c>
      <c r="O7" s="8" t="s">
        <v>23</v>
      </c>
      <c r="Q7" s="6">
        <v>2600</v>
      </c>
      <c r="R7" s="6">
        <v>2050</v>
      </c>
      <c r="S7" s="6">
        <v>2050</v>
      </c>
      <c r="T7" s="6">
        <v>1430</v>
      </c>
      <c r="U7" s="6">
        <v>2440</v>
      </c>
      <c r="V7" s="6">
        <v>2050</v>
      </c>
      <c r="X7" s="14"/>
      <c r="Y7" s="14"/>
      <c r="Z7" s="14"/>
      <c r="AA7" s="14"/>
      <c r="AB7" s="14"/>
      <c r="AC7" s="14"/>
    </row>
    <row r="8" spans="1:29" x14ac:dyDescent="0.25">
      <c r="A8" s="15" t="s">
        <v>11</v>
      </c>
      <c r="B8" s="15" t="s">
        <v>10</v>
      </c>
      <c r="C8" s="15"/>
      <c r="D8" s="15"/>
      <c r="E8" s="15" t="s">
        <v>12</v>
      </c>
      <c r="F8" s="15" t="s">
        <v>11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32</v>
      </c>
      <c r="O8" s="8" t="s">
        <v>24</v>
      </c>
      <c r="Q8" s="6">
        <v>3000</v>
      </c>
      <c r="R8" s="6">
        <v>2360</v>
      </c>
      <c r="S8" s="6">
        <v>2360</v>
      </c>
      <c r="T8" s="6">
        <v>1660</v>
      </c>
      <c r="U8" s="6">
        <v>2800</v>
      </c>
      <c r="V8" s="6">
        <v>2360</v>
      </c>
      <c r="X8" s="14"/>
      <c r="Y8" s="14"/>
      <c r="Z8" s="14"/>
      <c r="AA8" s="14"/>
      <c r="AB8" s="14"/>
      <c r="AC8" s="14"/>
    </row>
    <row r="9" spans="1:29" x14ac:dyDescent="0.25">
      <c r="A9" s="8" t="s">
        <v>0</v>
      </c>
      <c r="D9" s="6" t="s">
        <v>2</v>
      </c>
      <c r="E9" s="16">
        <v>0.8</v>
      </c>
      <c r="F9" s="17">
        <v>750</v>
      </c>
      <c r="G9" s="18">
        <f>F9*$E9</f>
        <v>600</v>
      </c>
      <c r="H9" s="18">
        <f t="shared" ref="H9:L9" si="0">G9*$E9</f>
        <v>480</v>
      </c>
      <c r="I9" s="18">
        <f t="shared" si="0"/>
        <v>384</v>
      </c>
      <c r="J9" s="18">
        <f t="shared" si="0"/>
        <v>307.20000000000005</v>
      </c>
      <c r="K9" s="18">
        <f t="shared" si="0"/>
        <v>245.76000000000005</v>
      </c>
      <c r="L9" s="18">
        <f t="shared" si="0"/>
        <v>196.60800000000006</v>
      </c>
      <c r="O9" s="8" t="s">
        <v>25</v>
      </c>
      <c r="Q9" s="6">
        <v>2200</v>
      </c>
      <c r="R9" s="6">
        <v>1740</v>
      </c>
      <c r="S9" s="6">
        <v>1740</v>
      </c>
      <c r="T9" s="6">
        <v>1200</v>
      </c>
      <c r="U9" s="6">
        <v>2060</v>
      </c>
      <c r="V9" s="6">
        <v>1740</v>
      </c>
      <c r="X9" s="14"/>
      <c r="Y9" s="14"/>
      <c r="Z9" s="14"/>
      <c r="AA9" s="14"/>
      <c r="AB9" s="14"/>
      <c r="AC9" s="14"/>
    </row>
    <row r="10" spans="1:29" x14ac:dyDescent="0.25">
      <c r="D10" s="6" t="s">
        <v>3</v>
      </c>
      <c r="E10" s="19">
        <v>0.85</v>
      </c>
      <c r="F10" s="18">
        <f>F11-F9</f>
        <v>4530</v>
      </c>
      <c r="G10" s="18">
        <f t="shared" ref="G10:L10" si="1">F10*$E10</f>
        <v>3850.5</v>
      </c>
      <c r="H10" s="18">
        <f t="shared" si="1"/>
        <v>3272.9249999999997</v>
      </c>
      <c r="I10" s="18">
        <f t="shared" si="1"/>
        <v>2781.9862499999995</v>
      </c>
      <c r="J10" s="18">
        <f t="shared" si="1"/>
        <v>2364.6883124999995</v>
      </c>
      <c r="K10" s="18">
        <f t="shared" si="1"/>
        <v>2009.9850656249996</v>
      </c>
      <c r="L10" s="18">
        <f t="shared" si="1"/>
        <v>1708.4873057812497</v>
      </c>
      <c r="O10" s="8" t="s">
        <v>26</v>
      </c>
      <c r="Q10" s="6">
        <v>2600</v>
      </c>
      <c r="R10" s="6">
        <v>2050</v>
      </c>
      <c r="S10" s="6">
        <v>2050</v>
      </c>
      <c r="T10" s="6">
        <v>1430</v>
      </c>
      <c r="U10" s="6">
        <v>2430</v>
      </c>
      <c r="V10" s="6">
        <v>2050</v>
      </c>
      <c r="X10" s="14"/>
      <c r="Y10" s="14"/>
      <c r="Z10" s="14"/>
      <c r="AA10" s="14"/>
      <c r="AB10" s="14"/>
      <c r="AC10" s="14"/>
    </row>
    <row r="11" spans="1:29" x14ac:dyDescent="0.25">
      <c r="A11" s="15">
        <v>5280</v>
      </c>
      <c r="B11" s="15">
        <v>4007</v>
      </c>
      <c r="C11" s="15"/>
      <c r="D11" s="15"/>
      <c r="E11" s="15"/>
      <c r="F11" s="3">
        <f>A11</f>
        <v>5280</v>
      </c>
      <c r="G11" s="3">
        <f>G9+G10</f>
        <v>4450.5</v>
      </c>
      <c r="H11" s="3">
        <f t="shared" ref="H11:L11" si="2">H9+H10</f>
        <v>3752.9249999999997</v>
      </c>
      <c r="I11" s="3">
        <f t="shared" si="2"/>
        <v>3165.9862499999995</v>
      </c>
      <c r="J11" s="3">
        <f t="shared" si="2"/>
        <v>2671.8883124999993</v>
      </c>
      <c r="K11" s="3">
        <f t="shared" si="2"/>
        <v>2255.7450656249998</v>
      </c>
      <c r="L11" s="3">
        <f t="shared" si="2"/>
        <v>1905.0953057812499</v>
      </c>
      <c r="M11" s="20"/>
    </row>
    <row r="12" spans="1:29" x14ac:dyDescent="0.25">
      <c r="A12" s="7" t="s">
        <v>1</v>
      </c>
      <c r="D12" s="6" t="s">
        <v>2</v>
      </c>
      <c r="E12" s="6">
        <f>E$9</f>
        <v>0.8</v>
      </c>
      <c r="F12" s="18">
        <f>F$9</f>
        <v>750</v>
      </c>
      <c r="G12" s="18">
        <f>F12*$E12</f>
        <v>600</v>
      </c>
      <c r="H12" s="18">
        <f t="shared" ref="H12:L12" si="3">G12*$E12</f>
        <v>480</v>
      </c>
      <c r="I12" s="18">
        <f t="shared" si="3"/>
        <v>384</v>
      </c>
      <c r="J12" s="18">
        <f t="shared" si="3"/>
        <v>307.20000000000005</v>
      </c>
      <c r="K12" s="18">
        <f t="shared" si="3"/>
        <v>245.76000000000005</v>
      </c>
      <c r="L12" s="18">
        <f t="shared" si="3"/>
        <v>196.60800000000006</v>
      </c>
      <c r="O12" s="5" t="s">
        <v>39</v>
      </c>
      <c r="P12" s="12" t="s">
        <v>42</v>
      </c>
      <c r="Q12" s="12">
        <v>2014</v>
      </c>
      <c r="R12" s="12">
        <v>2034</v>
      </c>
      <c r="S12" s="12" t="s">
        <v>27</v>
      </c>
      <c r="T12" s="12" t="s">
        <v>28</v>
      </c>
      <c r="U12" s="12" t="s">
        <v>29</v>
      </c>
      <c r="V12" s="12" t="s">
        <v>30</v>
      </c>
      <c r="W12" s="5"/>
      <c r="X12" s="12"/>
      <c r="Y12" s="12"/>
      <c r="Z12" s="12"/>
      <c r="AA12" s="12"/>
      <c r="AB12" s="12"/>
      <c r="AC12" s="12"/>
    </row>
    <row r="13" spans="1:29" x14ac:dyDescent="0.25">
      <c r="D13" s="6" t="s">
        <v>3</v>
      </c>
      <c r="E13" s="6">
        <f>E$10</f>
        <v>0.85</v>
      </c>
      <c r="F13" s="18">
        <f>F14-F12</f>
        <v>3810</v>
      </c>
      <c r="G13" s="18">
        <f t="shared" ref="G13:L13" si="4">F13*$E13</f>
        <v>3238.5</v>
      </c>
      <c r="H13" s="18">
        <f t="shared" si="4"/>
        <v>2752.7249999999999</v>
      </c>
      <c r="I13" s="18">
        <f t="shared" si="4"/>
        <v>2339.8162499999999</v>
      </c>
      <c r="J13" s="18">
        <f t="shared" si="4"/>
        <v>1988.8438124999998</v>
      </c>
      <c r="K13" s="18">
        <f t="shared" si="4"/>
        <v>1690.5172406249999</v>
      </c>
      <c r="L13" s="18">
        <f t="shared" si="4"/>
        <v>1436.93965453125</v>
      </c>
      <c r="O13" s="8" t="s">
        <v>23</v>
      </c>
      <c r="P13" s="6">
        <v>1.4</v>
      </c>
      <c r="Q13" s="6">
        <f t="shared" ref="Q13:V16" si="5">Q7*$P13</f>
        <v>3639.9999999999995</v>
      </c>
      <c r="R13" s="6">
        <f t="shared" si="5"/>
        <v>2870</v>
      </c>
      <c r="S13" s="6">
        <f t="shared" si="5"/>
        <v>2870</v>
      </c>
      <c r="T13" s="6">
        <f t="shared" si="5"/>
        <v>2001.9999999999998</v>
      </c>
      <c r="U13" s="6">
        <f t="shared" si="5"/>
        <v>3416</v>
      </c>
      <c r="V13" s="6">
        <f t="shared" si="5"/>
        <v>2870</v>
      </c>
      <c r="X13" s="14"/>
      <c r="Y13" s="14"/>
      <c r="Z13" s="14"/>
      <c r="AA13" s="14"/>
      <c r="AB13" s="14"/>
      <c r="AC13" s="14"/>
    </row>
    <row r="14" spans="1:29" x14ac:dyDescent="0.25">
      <c r="A14" s="15">
        <v>4560</v>
      </c>
      <c r="B14" s="15">
        <v>3256</v>
      </c>
      <c r="C14" s="15"/>
      <c r="D14" s="15"/>
      <c r="E14" s="15"/>
      <c r="F14" s="3">
        <f>A14</f>
        <v>4560</v>
      </c>
      <c r="G14" s="3">
        <f>G12+G13</f>
        <v>3838.5</v>
      </c>
      <c r="H14" s="3">
        <f t="shared" ref="H14:L14" si="6">H12+H13</f>
        <v>3232.7249999999999</v>
      </c>
      <c r="I14" s="3">
        <f t="shared" si="6"/>
        <v>2723.8162499999999</v>
      </c>
      <c r="J14" s="3">
        <f t="shared" si="6"/>
        <v>2296.0438125000001</v>
      </c>
      <c r="K14" s="3">
        <f t="shared" si="6"/>
        <v>1936.2772406249999</v>
      </c>
      <c r="L14" s="3">
        <f t="shared" si="6"/>
        <v>1633.5476545312499</v>
      </c>
      <c r="M14" s="20"/>
      <c r="O14" s="8" t="s">
        <v>24</v>
      </c>
      <c r="P14" s="6">
        <v>1.3</v>
      </c>
      <c r="Q14" s="6">
        <f t="shared" si="5"/>
        <v>3900</v>
      </c>
      <c r="R14" s="6">
        <f t="shared" si="5"/>
        <v>3068</v>
      </c>
      <c r="S14" s="6">
        <f t="shared" si="5"/>
        <v>3068</v>
      </c>
      <c r="T14" s="6">
        <f t="shared" si="5"/>
        <v>2158</v>
      </c>
      <c r="U14" s="6">
        <f t="shared" si="5"/>
        <v>3640</v>
      </c>
      <c r="V14" s="6">
        <f t="shared" si="5"/>
        <v>3068</v>
      </c>
      <c r="X14" s="14"/>
      <c r="Y14" s="14"/>
      <c r="Z14" s="14"/>
      <c r="AA14" s="14"/>
      <c r="AB14" s="14"/>
      <c r="AC14" s="14"/>
    </row>
    <row r="15" spans="1:29" x14ac:dyDescent="0.25">
      <c r="A15" s="21" t="s">
        <v>13</v>
      </c>
      <c r="D15" s="6" t="s">
        <v>2</v>
      </c>
      <c r="E15" s="6">
        <f>E$9</f>
        <v>0.8</v>
      </c>
      <c r="F15" s="18">
        <f>F$9</f>
        <v>750</v>
      </c>
      <c r="G15" s="18">
        <f>F15*$E15</f>
        <v>600</v>
      </c>
      <c r="H15" s="18">
        <f t="shared" ref="H15:L15" si="7">G15*$E15</f>
        <v>480</v>
      </c>
      <c r="I15" s="18">
        <f t="shared" si="7"/>
        <v>384</v>
      </c>
      <c r="J15" s="18">
        <f t="shared" si="7"/>
        <v>307.20000000000005</v>
      </c>
      <c r="K15" s="18">
        <f t="shared" si="7"/>
        <v>245.76000000000005</v>
      </c>
      <c r="L15" s="18">
        <f t="shared" si="7"/>
        <v>196.60800000000006</v>
      </c>
      <c r="M15" s="6"/>
      <c r="O15" s="8" t="s">
        <v>25</v>
      </c>
      <c r="P15" s="6">
        <v>1.4</v>
      </c>
      <c r="Q15" s="6">
        <f t="shared" si="5"/>
        <v>3080</v>
      </c>
      <c r="R15" s="6">
        <f t="shared" si="5"/>
        <v>2436</v>
      </c>
      <c r="S15" s="6">
        <f t="shared" si="5"/>
        <v>2436</v>
      </c>
      <c r="T15" s="6">
        <f t="shared" si="5"/>
        <v>1680</v>
      </c>
      <c r="U15" s="6">
        <f t="shared" si="5"/>
        <v>2884</v>
      </c>
      <c r="V15" s="6">
        <f t="shared" si="5"/>
        <v>2436</v>
      </c>
      <c r="X15" s="14"/>
      <c r="Y15" s="14"/>
      <c r="Z15" s="14"/>
      <c r="AA15" s="14"/>
      <c r="AB15" s="14"/>
      <c r="AC15" s="14"/>
    </row>
    <row r="16" spans="1:29" x14ac:dyDescent="0.25">
      <c r="D16" s="6" t="s">
        <v>3</v>
      </c>
      <c r="E16" s="6">
        <f>E$10</f>
        <v>0.85</v>
      </c>
      <c r="F16" s="18">
        <f>F17-F15</f>
        <v>2890</v>
      </c>
      <c r="G16" s="18">
        <f t="shared" ref="G16:L16" si="8">F16*$E16</f>
        <v>2456.5</v>
      </c>
      <c r="H16" s="18">
        <f t="shared" si="8"/>
        <v>2088.0250000000001</v>
      </c>
      <c r="I16" s="18">
        <f t="shared" si="8"/>
        <v>1774.82125</v>
      </c>
      <c r="J16" s="18">
        <f t="shared" si="8"/>
        <v>1508.5980625</v>
      </c>
      <c r="K16" s="18">
        <f t="shared" si="8"/>
        <v>1282.3083531249999</v>
      </c>
      <c r="L16" s="18">
        <f t="shared" si="8"/>
        <v>1089.96210015625</v>
      </c>
      <c r="M16" s="6"/>
      <c r="O16" s="8" t="s">
        <v>26</v>
      </c>
      <c r="P16" s="6">
        <v>1.3</v>
      </c>
      <c r="Q16" s="6">
        <f t="shared" si="5"/>
        <v>3380</v>
      </c>
      <c r="R16" s="6">
        <f t="shared" si="5"/>
        <v>2665</v>
      </c>
      <c r="S16" s="6">
        <f t="shared" si="5"/>
        <v>2665</v>
      </c>
      <c r="T16" s="6">
        <f t="shared" si="5"/>
        <v>1859</v>
      </c>
      <c r="U16" s="6">
        <f t="shared" si="5"/>
        <v>3159</v>
      </c>
      <c r="V16" s="6">
        <f t="shared" si="5"/>
        <v>2665</v>
      </c>
      <c r="X16" s="14"/>
      <c r="Y16" s="14"/>
      <c r="Z16" s="14"/>
      <c r="AA16" s="14"/>
      <c r="AB16" s="14"/>
      <c r="AC16" s="14"/>
    </row>
    <row r="17" spans="1:29" x14ac:dyDescent="0.25">
      <c r="A17" s="15">
        <v>3640</v>
      </c>
      <c r="B17" s="15">
        <v>2874</v>
      </c>
      <c r="C17" s="15"/>
      <c r="D17" s="15"/>
      <c r="E17" s="15"/>
      <c r="F17" s="3">
        <f>A17</f>
        <v>3640</v>
      </c>
      <c r="G17" s="3">
        <f>G15+G16</f>
        <v>3056.5</v>
      </c>
      <c r="H17" s="3">
        <f t="shared" ref="H17:L17" si="9">H15+H16</f>
        <v>2568.0250000000001</v>
      </c>
      <c r="I17" s="3">
        <f t="shared" si="9"/>
        <v>2158.82125</v>
      </c>
      <c r="J17" s="3">
        <f t="shared" si="9"/>
        <v>1815.7980625</v>
      </c>
      <c r="K17" s="3">
        <f t="shared" si="9"/>
        <v>1528.0683531249999</v>
      </c>
      <c r="L17" s="3">
        <f t="shared" si="9"/>
        <v>1286.5701001562502</v>
      </c>
      <c r="M17" s="20"/>
    </row>
    <row r="18" spans="1:29" x14ac:dyDescent="0.25">
      <c r="A18" s="7" t="s">
        <v>14</v>
      </c>
      <c r="D18" s="6" t="s">
        <v>2</v>
      </c>
      <c r="E18" s="6">
        <f>E$9</f>
        <v>0.8</v>
      </c>
      <c r="F18" s="18">
        <f>F$9</f>
        <v>750</v>
      </c>
      <c r="G18" s="18">
        <f>F18*$E18</f>
        <v>600</v>
      </c>
      <c r="H18" s="18">
        <f t="shared" ref="H18:L18" si="10">G18*$E18</f>
        <v>480</v>
      </c>
      <c r="I18" s="18">
        <f t="shared" si="10"/>
        <v>384</v>
      </c>
      <c r="J18" s="18">
        <f t="shared" si="10"/>
        <v>307.20000000000005</v>
      </c>
      <c r="K18" s="18">
        <f t="shared" si="10"/>
        <v>245.76000000000005</v>
      </c>
      <c r="L18" s="18">
        <f t="shared" si="10"/>
        <v>196.60800000000006</v>
      </c>
      <c r="M18" s="6"/>
      <c r="O18" s="5" t="s">
        <v>38</v>
      </c>
      <c r="P18" s="12" t="s">
        <v>42</v>
      </c>
      <c r="Q18" s="22">
        <v>2014</v>
      </c>
      <c r="R18" s="23">
        <v>2034</v>
      </c>
      <c r="S18" s="23" t="s">
        <v>27</v>
      </c>
      <c r="T18" s="23" t="s">
        <v>28</v>
      </c>
      <c r="U18" s="23" t="s">
        <v>29</v>
      </c>
      <c r="V18" s="24" t="s">
        <v>30</v>
      </c>
      <c r="W18" s="5"/>
      <c r="X18" s="12"/>
      <c r="Y18" s="12"/>
      <c r="Z18" s="12"/>
      <c r="AA18" s="12"/>
      <c r="AB18" s="12"/>
      <c r="AC18" s="12"/>
    </row>
    <row r="19" spans="1:29" x14ac:dyDescent="0.25">
      <c r="D19" s="6" t="s">
        <v>3</v>
      </c>
      <c r="E19" s="6">
        <f>E$10</f>
        <v>0.85</v>
      </c>
      <c r="F19" s="18">
        <f>F20-F18</f>
        <v>3150</v>
      </c>
      <c r="G19" s="18">
        <f t="shared" ref="G19:L19" si="11">F19*$E19</f>
        <v>2677.5</v>
      </c>
      <c r="H19" s="18">
        <f t="shared" si="11"/>
        <v>2275.875</v>
      </c>
      <c r="I19" s="18">
        <f t="shared" si="11"/>
        <v>1934.4937499999999</v>
      </c>
      <c r="J19" s="18">
        <f t="shared" si="11"/>
        <v>1644.3196874999999</v>
      </c>
      <c r="K19" s="18">
        <f t="shared" si="11"/>
        <v>1397.6717343749999</v>
      </c>
      <c r="L19" s="18">
        <f t="shared" si="11"/>
        <v>1188.0209742187499</v>
      </c>
      <c r="O19" s="8" t="s">
        <v>23</v>
      </c>
      <c r="P19" s="6">
        <v>1.4</v>
      </c>
      <c r="Q19" s="25">
        <f t="shared" ref="Q19:R22" si="12">Q13</f>
        <v>3639.9999999999995</v>
      </c>
      <c r="R19" s="1">
        <f t="shared" si="12"/>
        <v>2870</v>
      </c>
      <c r="S19" s="1">
        <f t="shared" ref="S19:S22" si="13">R19</f>
        <v>2870</v>
      </c>
      <c r="T19" s="1">
        <f>K17</f>
        <v>1528.0683531249999</v>
      </c>
      <c r="U19" s="1">
        <f t="shared" ref="U19:V22" si="14">S19</f>
        <v>2870</v>
      </c>
      <c r="V19" s="2">
        <f t="shared" si="14"/>
        <v>1528.0683531249999</v>
      </c>
      <c r="X19" s="14"/>
      <c r="Y19" s="14"/>
      <c r="Z19" s="14"/>
      <c r="AA19" s="14"/>
      <c r="AB19" s="14"/>
      <c r="AC19" s="14"/>
    </row>
    <row r="20" spans="1:29" x14ac:dyDescent="0.25">
      <c r="A20" s="15">
        <v>3900</v>
      </c>
      <c r="B20" s="15">
        <v>3071</v>
      </c>
      <c r="C20" s="15"/>
      <c r="D20" s="15"/>
      <c r="E20" s="15"/>
      <c r="F20" s="3">
        <f>A20</f>
        <v>3900</v>
      </c>
      <c r="G20" s="3">
        <f>G18+G19</f>
        <v>3277.5</v>
      </c>
      <c r="H20" s="3">
        <f t="shared" ref="H20:L20" si="15">H18+H19</f>
        <v>2755.875</v>
      </c>
      <c r="I20" s="3">
        <f t="shared" si="15"/>
        <v>2318.4937499999996</v>
      </c>
      <c r="J20" s="3">
        <f t="shared" si="15"/>
        <v>1951.5196874999999</v>
      </c>
      <c r="K20" s="3">
        <f t="shared" si="15"/>
        <v>1643.4317343749999</v>
      </c>
      <c r="L20" s="3">
        <f t="shared" si="15"/>
        <v>1384.62897421875</v>
      </c>
      <c r="M20" s="20"/>
      <c r="O20" s="8" t="s">
        <v>24</v>
      </c>
      <c r="P20" s="6">
        <v>1.3</v>
      </c>
      <c r="Q20" s="25">
        <f t="shared" si="12"/>
        <v>3900</v>
      </c>
      <c r="R20" s="1">
        <f t="shared" si="12"/>
        <v>3068</v>
      </c>
      <c r="S20" s="1">
        <f t="shared" si="13"/>
        <v>3068</v>
      </c>
      <c r="T20" s="1">
        <f>K20</f>
        <v>1643.4317343749999</v>
      </c>
      <c r="U20" s="1">
        <f t="shared" si="14"/>
        <v>3068</v>
      </c>
      <c r="V20" s="2">
        <f t="shared" si="14"/>
        <v>1643.4317343749999</v>
      </c>
      <c r="X20" s="14"/>
      <c r="Y20" s="14"/>
      <c r="Z20" s="14"/>
      <c r="AA20" s="14"/>
      <c r="AB20" s="14"/>
      <c r="AC20" s="14"/>
    </row>
    <row r="21" spans="1:29" x14ac:dyDescent="0.25">
      <c r="A21" s="7" t="s">
        <v>15</v>
      </c>
      <c r="D21" s="6" t="s">
        <v>2</v>
      </c>
      <c r="E21" s="6">
        <f>E$9</f>
        <v>0.8</v>
      </c>
      <c r="F21" s="18">
        <f>F$9</f>
        <v>750</v>
      </c>
      <c r="G21" s="18">
        <f>F21*$E21</f>
        <v>600</v>
      </c>
      <c r="H21" s="18">
        <f t="shared" ref="H21:L21" si="16">G21*$E21</f>
        <v>480</v>
      </c>
      <c r="I21" s="18">
        <f t="shared" si="16"/>
        <v>384</v>
      </c>
      <c r="J21" s="18">
        <f t="shared" si="16"/>
        <v>307.20000000000005</v>
      </c>
      <c r="K21" s="18">
        <f t="shared" si="16"/>
        <v>245.76000000000005</v>
      </c>
      <c r="L21" s="18">
        <f t="shared" si="16"/>
        <v>196.60800000000006</v>
      </c>
      <c r="O21" s="8" t="s">
        <v>25</v>
      </c>
      <c r="P21" s="6">
        <v>1.4</v>
      </c>
      <c r="Q21" s="25">
        <f t="shared" si="12"/>
        <v>3080</v>
      </c>
      <c r="R21" s="1">
        <f t="shared" si="12"/>
        <v>2436</v>
      </c>
      <c r="S21" s="1">
        <f t="shared" si="13"/>
        <v>2436</v>
      </c>
      <c r="T21" s="1">
        <f>K23</f>
        <v>1279.5933781249998</v>
      </c>
      <c r="U21" s="1">
        <f t="shared" si="14"/>
        <v>2436</v>
      </c>
      <c r="V21" s="2">
        <f t="shared" si="14"/>
        <v>1279.5933781249998</v>
      </c>
      <c r="X21" s="14"/>
      <c r="Y21" s="14"/>
      <c r="Z21" s="14"/>
      <c r="AA21" s="14"/>
      <c r="AB21" s="14"/>
      <c r="AC21" s="14"/>
    </row>
    <row r="22" spans="1:29" x14ac:dyDescent="0.25">
      <c r="D22" s="6" t="s">
        <v>3</v>
      </c>
      <c r="E22" s="6">
        <f>E$10</f>
        <v>0.85</v>
      </c>
      <c r="F22" s="18">
        <f>F23-F21</f>
        <v>2330</v>
      </c>
      <c r="G22" s="18">
        <f t="shared" ref="G22:L22" si="17">F22*$E22</f>
        <v>1980.5</v>
      </c>
      <c r="H22" s="18">
        <f t="shared" si="17"/>
        <v>1683.425</v>
      </c>
      <c r="I22" s="18">
        <f t="shared" si="17"/>
        <v>1430.9112499999999</v>
      </c>
      <c r="J22" s="18">
        <f t="shared" si="17"/>
        <v>1216.2745624999998</v>
      </c>
      <c r="K22" s="18">
        <f t="shared" si="17"/>
        <v>1033.8333781249999</v>
      </c>
      <c r="L22" s="18">
        <f t="shared" si="17"/>
        <v>878.75837140624981</v>
      </c>
      <c r="O22" s="8" t="s">
        <v>26</v>
      </c>
      <c r="P22" s="6">
        <v>1.3</v>
      </c>
      <c r="Q22" s="26">
        <f t="shared" si="12"/>
        <v>3380</v>
      </c>
      <c r="R22" s="3">
        <f t="shared" si="12"/>
        <v>2665</v>
      </c>
      <c r="S22" s="3">
        <f t="shared" si="13"/>
        <v>2665</v>
      </c>
      <c r="T22" s="3">
        <f>K26</f>
        <v>1412.7049718749997</v>
      </c>
      <c r="U22" s="3">
        <f t="shared" si="14"/>
        <v>2665</v>
      </c>
      <c r="V22" s="4">
        <f t="shared" si="14"/>
        <v>1412.7049718749997</v>
      </c>
      <c r="X22" s="14"/>
      <c r="Y22" s="14"/>
      <c r="Z22" s="14"/>
      <c r="AA22" s="14"/>
      <c r="AB22" s="14"/>
      <c r="AC22" s="14"/>
    </row>
    <row r="23" spans="1:29" x14ac:dyDescent="0.25">
      <c r="A23" s="15">
        <v>3080</v>
      </c>
      <c r="B23" s="15">
        <v>2440</v>
      </c>
      <c r="C23" s="15"/>
      <c r="D23" s="15"/>
      <c r="E23" s="15"/>
      <c r="F23" s="3">
        <f>A23</f>
        <v>3080</v>
      </c>
      <c r="G23" s="3">
        <f>G21+G22</f>
        <v>2580.5</v>
      </c>
      <c r="H23" s="3">
        <f t="shared" ref="H23:L23" si="18">H21+H22</f>
        <v>2163.4250000000002</v>
      </c>
      <c r="I23" s="3">
        <f t="shared" si="18"/>
        <v>1814.9112499999999</v>
      </c>
      <c r="J23" s="3">
        <f t="shared" si="18"/>
        <v>1523.4745624999998</v>
      </c>
      <c r="K23" s="3">
        <f t="shared" si="18"/>
        <v>1279.5933781249998</v>
      </c>
      <c r="L23" s="3">
        <f t="shared" si="18"/>
        <v>1075.36637140625</v>
      </c>
      <c r="M23" s="20"/>
    </row>
    <row r="24" spans="1:29" x14ac:dyDescent="0.25">
      <c r="A24" s="7" t="s">
        <v>16</v>
      </c>
      <c r="D24" s="6" t="s">
        <v>2</v>
      </c>
      <c r="E24" s="6">
        <f>E$9</f>
        <v>0.8</v>
      </c>
      <c r="F24" s="18">
        <f>F$9</f>
        <v>750</v>
      </c>
      <c r="G24" s="18">
        <f>F24*$E24</f>
        <v>600</v>
      </c>
      <c r="H24" s="18">
        <f t="shared" ref="H24:L24" si="19">G24*$E24</f>
        <v>480</v>
      </c>
      <c r="I24" s="18">
        <f t="shared" si="19"/>
        <v>384</v>
      </c>
      <c r="J24" s="18">
        <f t="shared" si="19"/>
        <v>307.20000000000005</v>
      </c>
      <c r="K24" s="18">
        <f t="shared" si="19"/>
        <v>245.76000000000005</v>
      </c>
      <c r="L24" s="18">
        <f t="shared" si="19"/>
        <v>196.60800000000006</v>
      </c>
      <c r="O24" s="5" t="s">
        <v>43</v>
      </c>
      <c r="Q24" s="7" t="s">
        <v>51</v>
      </c>
    </row>
    <row r="25" spans="1:29" x14ac:dyDescent="0.25">
      <c r="D25" s="6" t="s">
        <v>3</v>
      </c>
      <c r="E25" s="6">
        <f>E$10</f>
        <v>0.85</v>
      </c>
      <c r="F25" s="18">
        <f>F26-F24</f>
        <v>2630</v>
      </c>
      <c r="G25" s="18">
        <f t="shared" ref="G25:L25" si="20">F25*$E25</f>
        <v>2235.5</v>
      </c>
      <c r="H25" s="18">
        <f t="shared" si="20"/>
        <v>1900.175</v>
      </c>
      <c r="I25" s="18">
        <f t="shared" si="20"/>
        <v>1615.1487499999998</v>
      </c>
      <c r="J25" s="18">
        <f t="shared" si="20"/>
        <v>1372.8764374999998</v>
      </c>
      <c r="K25" s="18">
        <f t="shared" si="20"/>
        <v>1166.9449718749997</v>
      </c>
      <c r="L25" s="18">
        <f t="shared" si="20"/>
        <v>991.90322609374971</v>
      </c>
      <c r="O25" s="27" t="s">
        <v>52</v>
      </c>
      <c r="Q25" s="22">
        <v>2014</v>
      </c>
      <c r="R25" s="24">
        <v>2034</v>
      </c>
    </row>
    <row r="26" spans="1:29" x14ac:dyDescent="0.25">
      <c r="A26" s="15">
        <v>3380</v>
      </c>
      <c r="B26" s="15">
        <v>2668</v>
      </c>
      <c r="C26" s="15"/>
      <c r="D26" s="15"/>
      <c r="E26" s="15"/>
      <c r="F26" s="3">
        <f>A26</f>
        <v>3380</v>
      </c>
      <c r="G26" s="3">
        <f>G24+G25</f>
        <v>2835.5</v>
      </c>
      <c r="H26" s="3">
        <f t="shared" ref="H26:L26" si="21">H24+H25</f>
        <v>2380.1750000000002</v>
      </c>
      <c r="I26" s="3">
        <f t="shared" si="21"/>
        <v>1999.1487499999998</v>
      </c>
      <c r="J26" s="3">
        <f t="shared" si="21"/>
        <v>1680.0764374999999</v>
      </c>
      <c r="K26" s="3">
        <f t="shared" si="21"/>
        <v>1412.7049718749997</v>
      </c>
      <c r="L26" s="3">
        <f t="shared" si="21"/>
        <v>1188.5112260937499</v>
      </c>
      <c r="M26" s="20"/>
      <c r="O26" s="8" t="s">
        <v>46</v>
      </c>
      <c r="Q26" s="28">
        <v>3080.3870000000002</v>
      </c>
      <c r="R26" s="2">
        <f>Q26*R32*(1+$R$38)^10</f>
        <v>3161.2615745463891</v>
      </c>
    </row>
    <row r="27" spans="1:29" x14ac:dyDescent="0.25">
      <c r="O27" s="8" t="s">
        <v>47</v>
      </c>
      <c r="Q27" s="28">
        <v>3260.681</v>
      </c>
      <c r="R27" s="2">
        <f>Q27*R33*(1+$R$38)^10</f>
        <v>3139.5266327774616</v>
      </c>
    </row>
    <row r="28" spans="1:29" x14ac:dyDescent="0.25">
      <c r="O28" s="8" t="s">
        <v>44</v>
      </c>
      <c r="Q28" s="28">
        <v>2546.0920000000001</v>
      </c>
      <c r="R28" s="2">
        <f>Q28*R34*(1+$R$38)^10</f>
        <v>2545.1277344573491</v>
      </c>
    </row>
    <row r="29" spans="1:29" x14ac:dyDescent="0.25">
      <c r="O29" s="8" t="s">
        <v>45</v>
      </c>
      <c r="Q29" s="29">
        <v>2702.2750000000001</v>
      </c>
      <c r="R29" s="4">
        <f>Q29*R35*(1+$R$38)^10</f>
        <v>2737.7141770994094</v>
      </c>
    </row>
    <row r="30" spans="1:29" x14ac:dyDescent="0.25">
      <c r="O30" s="30" t="s">
        <v>50</v>
      </c>
    </row>
    <row r="31" spans="1:29" x14ac:dyDescent="0.25">
      <c r="A31" s="31"/>
      <c r="R31" s="7" t="s">
        <v>49</v>
      </c>
    </row>
    <row r="32" spans="1:29" x14ac:dyDescent="0.25">
      <c r="A32" s="7"/>
      <c r="B32" s="18"/>
      <c r="R32" s="32">
        <v>0.85018474974806857</v>
      </c>
    </row>
    <row r="33" spans="1:36" x14ac:dyDescent="0.25">
      <c r="A33" s="7"/>
      <c r="B33" s="18"/>
      <c r="R33" s="32">
        <v>0.79765302886140166</v>
      </c>
    </row>
    <row r="34" spans="1:36" x14ac:dyDescent="0.25">
      <c r="A34" s="7"/>
      <c r="B34" s="18"/>
      <c r="D34" s="8"/>
      <c r="E34" s="8"/>
      <c r="R34" s="32">
        <v>0.82812072018232596</v>
      </c>
    </row>
    <row r="35" spans="1:36" x14ac:dyDescent="0.25">
      <c r="A35" s="7"/>
      <c r="R35" s="32">
        <v>0.83929903057419841</v>
      </c>
    </row>
    <row r="36" spans="1:36" x14ac:dyDescent="0.25">
      <c r="A36" s="7"/>
      <c r="B36" s="18"/>
    </row>
    <row r="37" spans="1:36" x14ac:dyDescent="0.25">
      <c r="A37" s="7"/>
      <c r="R37" s="7" t="s">
        <v>48</v>
      </c>
    </row>
    <row r="38" spans="1:36" x14ac:dyDescent="0.25">
      <c r="A38" s="7"/>
      <c r="B38" s="18"/>
      <c r="R38" s="33">
        <v>1.9E-2</v>
      </c>
    </row>
    <row r="39" spans="1:36" x14ac:dyDescent="0.25">
      <c r="A39" s="7"/>
      <c r="B39" s="18"/>
    </row>
    <row r="40" spans="1:36" x14ac:dyDescent="0.25">
      <c r="A40" s="7"/>
      <c r="B40" s="18"/>
      <c r="Q40" s="6">
        <v>2015</v>
      </c>
      <c r="R40" s="6">
        <f>Q40+1</f>
        <v>2016</v>
      </c>
      <c r="S40" s="6">
        <f t="shared" ref="S40:AJ40" si="22">R40+1</f>
        <v>2017</v>
      </c>
      <c r="T40" s="6">
        <f t="shared" si="22"/>
        <v>2018</v>
      </c>
      <c r="U40" s="6">
        <f t="shared" si="22"/>
        <v>2019</v>
      </c>
      <c r="V40" s="6">
        <f t="shared" si="22"/>
        <v>2020</v>
      </c>
      <c r="W40" s="6">
        <f t="shared" si="22"/>
        <v>2021</v>
      </c>
      <c r="X40" s="6">
        <f t="shared" si="22"/>
        <v>2022</v>
      </c>
      <c r="Y40" s="6">
        <f t="shared" si="22"/>
        <v>2023</v>
      </c>
      <c r="Z40" s="6">
        <f t="shared" si="22"/>
        <v>2024</v>
      </c>
      <c r="AA40" s="6">
        <f t="shared" si="22"/>
        <v>2025</v>
      </c>
      <c r="AB40" s="6">
        <f t="shared" si="22"/>
        <v>2026</v>
      </c>
      <c r="AC40" s="6">
        <f t="shared" si="22"/>
        <v>2027</v>
      </c>
      <c r="AD40" s="6">
        <f t="shared" si="22"/>
        <v>2028</v>
      </c>
      <c r="AE40" s="6">
        <f t="shared" si="22"/>
        <v>2029</v>
      </c>
      <c r="AF40" s="6">
        <f t="shared" si="22"/>
        <v>2030</v>
      </c>
      <c r="AG40" s="6">
        <f t="shared" si="22"/>
        <v>2031</v>
      </c>
      <c r="AH40" s="6">
        <f t="shared" si="22"/>
        <v>2032</v>
      </c>
      <c r="AI40" s="6">
        <f t="shared" si="22"/>
        <v>2033</v>
      </c>
      <c r="AJ40" s="6">
        <f t="shared" si="22"/>
        <v>2034</v>
      </c>
    </row>
    <row r="41" spans="1:36" x14ac:dyDescent="0.25">
      <c r="O41" s="8" t="s">
        <v>46</v>
      </c>
      <c r="Q41" s="34">
        <v>0.98286865972455495</v>
      </c>
      <c r="R41" s="35">
        <v>0.96808867987907288</v>
      </c>
      <c r="S41" s="35">
        <v>0.95330870003359081</v>
      </c>
      <c r="T41" s="35">
        <v>0.93852872018810873</v>
      </c>
      <c r="U41" s="35">
        <v>0.92374874034262677</v>
      </c>
      <c r="V41" s="35">
        <v>0.9089687604971447</v>
      </c>
      <c r="W41" s="35">
        <v>0.89418878065166274</v>
      </c>
      <c r="X41" s="35">
        <v>0.87940880080618078</v>
      </c>
      <c r="Y41" s="35">
        <v>0.86462882096069871</v>
      </c>
      <c r="Z41" s="36">
        <v>0.85018474974806857</v>
      </c>
      <c r="AA41" s="37">
        <f>Z41</f>
        <v>0.85018474974806857</v>
      </c>
      <c r="AB41" s="37">
        <f t="shared" ref="AB41:AJ41" si="23">AA41</f>
        <v>0.85018474974806857</v>
      </c>
      <c r="AC41" s="37">
        <f t="shared" si="23"/>
        <v>0.85018474974806857</v>
      </c>
      <c r="AD41" s="37">
        <f t="shared" si="23"/>
        <v>0.85018474974806857</v>
      </c>
      <c r="AE41" s="37">
        <f t="shared" si="23"/>
        <v>0.85018474974806857</v>
      </c>
      <c r="AF41" s="37">
        <f t="shared" si="23"/>
        <v>0.85018474974806857</v>
      </c>
      <c r="AG41" s="37">
        <f t="shared" si="23"/>
        <v>0.85018474974806857</v>
      </c>
      <c r="AH41" s="37">
        <f t="shared" si="23"/>
        <v>0.85018474974806857</v>
      </c>
      <c r="AI41" s="37">
        <f t="shared" si="23"/>
        <v>0.85018474974806857</v>
      </c>
      <c r="AJ41" s="37">
        <f t="shared" si="23"/>
        <v>0.85018474974806857</v>
      </c>
    </row>
    <row r="42" spans="1:36" x14ac:dyDescent="0.25">
      <c r="O42" s="8" t="s">
        <v>47</v>
      </c>
      <c r="Q42" s="38">
        <v>0.98319061211544556</v>
      </c>
      <c r="R42" s="39">
        <v>0.96257532508721844</v>
      </c>
      <c r="S42" s="39">
        <v>0.94196003805899142</v>
      </c>
      <c r="T42" s="39">
        <v>0.92134475103076441</v>
      </c>
      <c r="U42" s="39">
        <v>0.90072946400253728</v>
      </c>
      <c r="V42" s="39">
        <v>0.88011417697431016</v>
      </c>
      <c r="W42" s="39">
        <v>0.85949888994608303</v>
      </c>
      <c r="X42" s="39">
        <v>0.83888360291785591</v>
      </c>
      <c r="Y42" s="39">
        <v>0.81826831588962878</v>
      </c>
      <c r="Z42" s="40">
        <v>0.79765302886140166</v>
      </c>
      <c r="AA42" s="37">
        <f t="shared" ref="AA42:AJ42" si="24">Z42</f>
        <v>0.79765302886140166</v>
      </c>
      <c r="AB42" s="37">
        <f t="shared" si="24"/>
        <v>0.79765302886140166</v>
      </c>
      <c r="AC42" s="37">
        <f t="shared" si="24"/>
        <v>0.79765302886140166</v>
      </c>
      <c r="AD42" s="37">
        <f t="shared" si="24"/>
        <v>0.79765302886140166</v>
      </c>
      <c r="AE42" s="37">
        <f t="shared" si="24"/>
        <v>0.79765302886140166</v>
      </c>
      <c r="AF42" s="37">
        <f t="shared" si="24"/>
        <v>0.79765302886140166</v>
      </c>
      <c r="AG42" s="37">
        <f t="shared" si="24"/>
        <v>0.79765302886140166</v>
      </c>
      <c r="AH42" s="37">
        <f t="shared" si="24"/>
        <v>0.79765302886140166</v>
      </c>
      <c r="AI42" s="37">
        <f t="shared" si="24"/>
        <v>0.79765302886140166</v>
      </c>
      <c r="AJ42" s="37">
        <f t="shared" si="24"/>
        <v>0.79765302886140166</v>
      </c>
    </row>
    <row r="43" spans="1:36" x14ac:dyDescent="0.25">
      <c r="O43" s="8" t="s">
        <v>44</v>
      </c>
      <c r="Q43" s="38">
        <v>0.98173005219985088</v>
      </c>
      <c r="R43" s="39">
        <v>0.96607009694258017</v>
      </c>
      <c r="S43" s="39">
        <v>0.94866725248974815</v>
      </c>
      <c r="T43" s="39">
        <v>0.93168886765771675</v>
      </c>
      <c r="U43" s="39">
        <v>0.91386156358408399</v>
      </c>
      <c r="V43" s="39">
        <v>0.89645871913125186</v>
      </c>
      <c r="W43" s="39">
        <v>0.87905587467841995</v>
      </c>
      <c r="X43" s="39">
        <v>0.86165303022558781</v>
      </c>
      <c r="Y43" s="39">
        <v>0.84425018577275579</v>
      </c>
      <c r="Z43" s="40">
        <v>0.82812072018232596</v>
      </c>
      <c r="AA43" s="37">
        <f t="shared" ref="AA43:AJ43" si="25">Z43</f>
        <v>0.82812072018232596</v>
      </c>
      <c r="AB43" s="37">
        <f t="shared" si="25"/>
        <v>0.82812072018232596</v>
      </c>
      <c r="AC43" s="37">
        <f t="shared" si="25"/>
        <v>0.82812072018232596</v>
      </c>
      <c r="AD43" s="37">
        <f t="shared" si="25"/>
        <v>0.82812072018232596</v>
      </c>
      <c r="AE43" s="37">
        <f t="shared" si="25"/>
        <v>0.82812072018232596</v>
      </c>
      <c r="AF43" s="37">
        <f t="shared" si="25"/>
        <v>0.82812072018232596</v>
      </c>
      <c r="AG43" s="37">
        <f t="shared" si="25"/>
        <v>0.82812072018232596</v>
      </c>
      <c r="AH43" s="37">
        <f t="shared" si="25"/>
        <v>0.82812072018232596</v>
      </c>
      <c r="AI43" s="37">
        <f t="shared" si="25"/>
        <v>0.82812072018232596</v>
      </c>
      <c r="AJ43" s="37">
        <f t="shared" si="25"/>
        <v>0.82812072018232596</v>
      </c>
    </row>
    <row r="44" spans="1:36" x14ac:dyDescent="0.25">
      <c r="O44" s="8" t="s">
        <v>45</v>
      </c>
      <c r="Q44" s="41">
        <v>0.98173005219985088</v>
      </c>
      <c r="R44" s="42">
        <v>0.96607009694258017</v>
      </c>
      <c r="S44" s="42">
        <v>0.95041014168530946</v>
      </c>
      <c r="T44" s="42">
        <v>0.93475018642803875</v>
      </c>
      <c r="U44" s="42">
        <v>0.91909023117076805</v>
      </c>
      <c r="V44" s="42">
        <v>0.90343027591349734</v>
      </c>
      <c r="W44" s="42">
        <v>0.88777032065622674</v>
      </c>
      <c r="X44" s="42">
        <v>0.87211036539895603</v>
      </c>
      <c r="Y44" s="42">
        <v>0.85645041014168533</v>
      </c>
      <c r="Z44" s="43">
        <v>0.83929903057419841</v>
      </c>
      <c r="AA44" s="37">
        <f t="shared" ref="AA44:AJ44" si="26">Z44</f>
        <v>0.83929903057419841</v>
      </c>
      <c r="AB44" s="37">
        <f t="shared" si="26"/>
        <v>0.83929903057419841</v>
      </c>
      <c r="AC44" s="37">
        <f t="shared" si="26"/>
        <v>0.83929903057419841</v>
      </c>
      <c r="AD44" s="37">
        <f t="shared" si="26"/>
        <v>0.83929903057419841</v>
      </c>
      <c r="AE44" s="37">
        <f t="shared" si="26"/>
        <v>0.83929903057419841</v>
      </c>
      <c r="AF44" s="37">
        <f t="shared" si="26"/>
        <v>0.83929903057419841</v>
      </c>
      <c r="AG44" s="37">
        <f t="shared" si="26"/>
        <v>0.83929903057419841</v>
      </c>
      <c r="AH44" s="37">
        <f t="shared" si="26"/>
        <v>0.83929903057419841</v>
      </c>
      <c r="AI44" s="37">
        <f t="shared" si="26"/>
        <v>0.83929903057419841</v>
      </c>
      <c r="AJ44" s="37">
        <f t="shared" si="26"/>
        <v>0.83929903057419841</v>
      </c>
    </row>
    <row r="46" spans="1:36" x14ac:dyDescent="0.25">
      <c r="P46" s="6">
        <v>2014</v>
      </c>
      <c r="Q46" s="6">
        <f>Q40</f>
        <v>2015</v>
      </c>
      <c r="R46" s="6">
        <f t="shared" ref="R46:AJ46" si="27">R40</f>
        <v>2016</v>
      </c>
      <c r="S46" s="6">
        <f t="shared" si="27"/>
        <v>2017</v>
      </c>
      <c r="T46" s="6">
        <f t="shared" si="27"/>
        <v>2018</v>
      </c>
      <c r="U46" s="6">
        <f t="shared" si="27"/>
        <v>2019</v>
      </c>
      <c r="V46" s="6">
        <f t="shared" si="27"/>
        <v>2020</v>
      </c>
      <c r="W46" s="6">
        <f t="shared" si="27"/>
        <v>2021</v>
      </c>
      <c r="X46" s="6">
        <f t="shared" si="27"/>
        <v>2022</v>
      </c>
      <c r="Y46" s="6">
        <f t="shared" si="27"/>
        <v>2023</v>
      </c>
      <c r="Z46" s="6">
        <f t="shared" si="27"/>
        <v>2024</v>
      </c>
      <c r="AA46" s="6">
        <f t="shared" si="27"/>
        <v>2025</v>
      </c>
      <c r="AB46" s="6">
        <f t="shared" si="27"/>
        <v>2026</v>
      </c>
      <c r="AC46" s="6">
        <f t="shared" si="27"/>
        <v>2027</v>
      </c>
      <c r="AD46" s="6">
        <f t="shared" si="27"/>
        <v>2028</v>
      </c>
      <c r="AE46" s="6">
        <f t="shared" si="27"/>
        <v>2029</v>
      </c>
      <c r="AF46" s="6">
        <f t="shared" si="27"/>
        <v>2030</v>
      </c>
      <c r="AG46" s="6">
        <f t="shared" si="27"/>
        <v>2031</v>
      </c>
      <c r="AH46" s="6">
        <f t="shared" si="27"/>
        <v>2032</v>
      </c>
      <c r="AI46" s="6">
        <f t="shared" si="27"/>
        <v>2033</v>
      </c>
      <c r="AJ46" s="6">
        <f t="shared" si="27"/>
        <v>2034</v>
      </c>
    </row>
    <row r="47" spans="1:36" x14ac:dyDescent="0.25">
      <c r="O47" s="8" t="s">
        <v>53</v>
      </c>
      <c r="P47" s="18">
        <f>Q26</f>
        <v>3080.3870000000002</v>
      </c>
      <c r="Q47" s="44">
        <f t="shared" ref="Q47:AJ47" si="28">Q41*$P47</f>
        <v>3027.6158421229429</v>
      </c>
      <c r="R47" s="44">
        <f t="shared" si="28"/>
        <v>2982.0877843466578</v>
      </c>
      <c r="S47" s="44">
        <f t="shared" si="28"/>
        <v>2936.5597265703727</v>
      </c>
      <c r="T47" s="44">
        <f t="shared" si="28"/>
        <v>2891.0316687940876</v>
      </c>
      <c r="U47" s="44">
        <f t="shared" si="28"/>
        <v>2845.503611017803</v>
      </c>
      <c r="V47" s="44">
        <f t="shared" si="28"/>
        <v>2799.9755532415184</v>
      </c>
      <c r="W47" s="44">
        <f t="shared" si="28"/>
        <v>2754.4474954652337</v>
      </c>
      <c r="X47" s="44">
        <f t="shared" si="28"/>
        <v>2708.9194376889491</v>
      </c>
      <c r="Y47" s="44">
        <f t="shared" si="28"/>
        <v>2663.391379912664</v>
      </c>
      <c r="Z47" s="44">
        <f t="shared" si="28"/>
        <v>2618.8980507222041</v>
      </c>
      <c r="AA47" s="44">
        <f t="shared" si="28"/>
        <v>2618.8980507222041</v>
      </c>
      <c r="AB47" s="44">
        <f t="shared" si="28"/>
        <v>2618.8980507222041</v>
      </c>
      <c r="AC47" s="44">
        <f t="shared" si="28"/>
        <v>2618.8980507222041</v>
      </c>
      <c r="AD47" s="44">
        <f t="shared" si="28"/>
        <v>2618.8980507222041</v>
      </c>
      <c r="AE47" s="44">
        <f t="shared" si="28"/>
        <v>2618.8980507222041</v>
      </c>
      <c r="AF47" s="44">
        <f t="shared" si="28"/>
        <v>2618.8980507222041</v>
      </c>
      <c r="AG47" s="44">
        <f t="shared" si="28"/>
        <v>2618.8980507222041</v>
      </c>
      <c r="AH47" s="44">
        <f t="shared" si="28"/>
        <v>2618.8980507222041</v>
      </c>
      <c r="AI47" s="44">
        <f t="shared" si="28"/>
        <v>2618.8980507222041</v>
      </c>
      <c r="AJ47" s="44">
        <f t="shared" si="28"/>
        <v>2618.8980507222041</v>
      </c>
    </row>
    <row r="48" spans="1:36" x14ac:dyDescent="0.25">
      <c r="O48" s="8" t="s">
        <v>54</v>
      </c>
      <c r="P48" s="18">
        <f>Q27</f>
        <v>3260.681</v>
      </c>
      <c r="Q48" s="44">
        <f t="shared" ref="Q48:AJ48" si="29">Q42*$P48</f>
        <v>3205.870948303203</v>
      </c>
      <c r="R48" s="44">
        <f t="shared" si="29"/>
        <v>3138.6510735807165</v>
      </c>
      <c r="S48" s="44">
        <f t="shared" si="29"/>
        <v>3071.4311988582303</v>
      </c>
      <c r="T48" s="44">
        <f t="shared" si="29"/>
        <v>3004.2113241357438</v>
      </c>
      <c r="U48" s="44">
        <f t="shared" si="29"/>
        <v>2936.9914494132572</v>
      </c>
      <c r="V48" s="44">
        <f t="shared" si="29"/>
        <v>2869.7715746907706</v>
      </c>
      <c r="W48" s="44">
        <f t="shared" si="29"/>
        <v>2802.5516999682841</v>
      </c>
      <c r="X48" s="44">
        <f t="shared" si="29"/>
        <v>2735.3318252457975</v>
      </c>
      <c r="Y48" s="44">
        <f t="shared" si="29"/>
        <v>2668.1119505233105</v>
      </c>
      <c r="Z48" s="44">
        <f t="shared" si="29"/>
        <v>2600.8920758008239</v>
      </c>
      <c r="AA48" s="44">
        <f t="shared" si="29"/>
        <v>2600.8920758008239</v>
      </c>
      <c r="AB48" s="44">
        <f t="shared" si="29"/>
        <v>2600.8920758008239</v>
      </c>
      <c r="AC48" s="44">
        <f t="shared" si="29"/>
        <v>2600.8920758008239</v>
      </c>
      <c r="AD48" s="44">
        <f t="shared" si="29"/>
        <v>2600.8920758008239</v>
      </c>
      <c r="AE48" s="44">
        <f t="shared" si="29"/>
        <v>2600.8920758008239</v>
      </c>
      <c r="AF48" s="44">
        <f t="shared" si="29"/>
        <v>2600.8920758008239</v>
      </c>
      <c r="AG48" s="44">
        <f t="shared" si="29"/>
        <v>2600.8920758008239</v>
      </c>
      <c r="AH48" s="44">
        <f t="shared" si="29"/>
        <v>2600.8920758008239</v>
      </c>
      <c r="AI48" s="44">
        <f t="shared" si="29"/>
        <v>2600.8920758008239</v>
      </c>
      <c r="AJ48" s="44">
        <f t="shared" si="29"/>
        <v>2600.8920758008239</v>
      </c>
    </row>
    <row r="49" spans="15:38" x14ac:dyDescent="0.25">
      <c r="O49" s="8" t="s">
        <v>55</v>
      </c>
      <c r="P49" s="18">
        <f>Q28</f>
        <v>2546.0920000000001</v>
      </c>
      <c r="Q49" s="44">
        <f t="shared" ref="Q49:AJ49" si="30">Q43*$P49</f>
        <v>2499.575032065623</v>
      </c>
      <c r="R49" s="44">
        <f t="shared" si="30"/>
        <v>2459.7033452647279</v>
      </c>
      <c r="S49" s="44">
        <f t="shared" si="30"/>
        <v>2415.3941022261279</v>
      </c>
      <c r="T49" s="44">
        <f t="shared" si="30"/>
        <v>2372.1655724323714</v>
      </c>
      <c r="U49" s="44">
        <f t="shared" si="30"/>
        <v>2326.7756161489278</v>
      </c>
      <c r="V49" s="44">
        <f t="shared" si="30"/>
        <v>2282.4663731103274</v>
      </c>
      <c r="W49" s="44">
        <f t="shared" si="30"/>
        <v>2238.1571300717278</v>
      </c>
      <c r="X49" s="44">
        <f t="shared" si="30"/>
        <v>2193.8478870331273</v>
      </c>
      <c r="Y49" s="44">
        <f t="shared" si="30"/>
        <v>2149.5386439945273</v>
      </c>
      <c r="Z49" s="44">
        <f t="shared" si="30"/>
        <v>2108.4715406904588</v>
      </c>
      <c r="AA49" s="44">
        <f t="shared" si="30"/>
        <v>2108.4715406904588</v>
      </c>
      <c r="AB49" s="44">
        <f t="shared" si="30"/>
        <v>2108.4715406904588</v>
      </c>
      <c r="AC49" s="44">
        <f t="shared" si="30"/>
        <v>2108.4715406904588</v>
      </c>
      <c r="AD49" s="44">
        <f t="shared" si="30"/>
        <v>2108.4715406904588</v>
      </c>
      <c r="AE49" s="44">
        <f t="shared" si="30"/>
        <v>2108.4715406904588</v>
      </c>
      <c r="AF49" s="44">
        <f t="shared" si="30"/>
        <v>2108.4715406904588</v>
      </c>
      <c r="AG49" s="44">
        <f t="shared" si="30"/>
        <v>2108.4715406904588</v>
      </c>
      <c r="AH49" s="44">
        <f t="shared" si="30"/>
        <v>2108.4715406904588</v>
      </c>
      <c r="AI49" s="44">
        <f t="shared" si="30"/>
        <v>2108.4715406904588</v>
      </c>
      <c r="AJ49" s="44">
        <f t="shared" si="30"/>
        <v>2108.4715406904588</v>
      </c>
    </row>
    <row r="50" spans="15:38" x14ac:dyDescent="0.25">
      <c r="O50" s="8" t="s">
        <v>56</v>
      </c>
      <c r="P50" s="18">
        <f>Q29</f>
        <v>2702.2750000000001</v>
      </c>
      <c r="Q50" s="44">
        <f t="shared" ref="Q50:AJ50" si="31">Q44*$P50</f>
        <v>2652.904576808352</v>
      </c>
      <c r="R50" s="44">
        <f t="shared" si="31"/>
        <v>2610.5870712155111</v>
      </c>
      <c r="S50" s="44">
        <f t="shared" si="31"/>
        <v>2568.2695656226697</v>
      </c>
      <c r="T50" s="44">
        <f t="shared" si="31"/>
        <v>2525.9520600298283</v>
      </c>
      <c r="U50" s="44">
        <f t="shared" si="31"/>
        <v>2483.6345544369874</v>
      </c>
      <c r="V50" s="44">
        <f t="shared" si="31"/>
        <v>2441.317048844146</v>
      </c>
      <c r="W50" s="44">
        <f t="shared" si="31"/>
        <v>2398.9995432513051</v>
      </c>
      <c r="X50" s="44">
        <f t="shared" si="31"/>
        <v>2356.6820376584642</v>
      </c>
      <c r="Y50" s="44">
        <f t="shared" si="31"/>
        <v>2314.3645320656228</v>
      </c>
      <c r="Z50" s="44">
        <f t="shared" si="31"/>
        <v>2268.016787844892</v>
      </c>
      <c r="AA50" s="44">
        <f t="shared" si="31"/>
        <v>2268.016787844892</v>
      </c>
      <c r="AB50" s="44">
        <f t="shared" si="31"/>
        <v>2268.016787844892</v>
      </c>
      <c r="AC50" s="44">
        <f t="shared" si="31"/>
        <v>2268.016787844892</v>
      </c>
      <c r="AD50" s="44">
        <f t="shared" si="31"/>
        <v>2268.016787844892</v>
      </c>
      <c r="AE50" s="44">
        <f t="shared" si="31"/>
        <v>2268.016787844892</v>
      </c>
      <c r="AF50" s="44">
        <f t="shared" si="31"/>
        <v>2268.016787844892</v>
      </c>
      <c r="AG50" s="44">
        <f t="shared" si="31"/>
        <v>2268.016787844892</v>
      </c>
      <c r="AH50" s="44">
        <f t="shared" si="31"/>
        <v>2268.016787844892</v>
      </c>
      <c r="AI50" s="44">
        <f t="shared" si="31"/>
        <v>2268.016787844892</v>
      </c>
      <c r="AJ50" s="44">
        <f t="shared" si="31"/>
        <v>2268.016787844892</v>
      </c>
    </row>
    <row r="51" spans="15:38" x14ac:dyDescent="0.25">
      <c r="O51" s="8" t="s">
        <v>57</v>
      </c>
      <c r="P51" s="44">
        <f>Q19</f>
        <v>3639.9999999999995</v>
      </c>
      <c r="Q51" s="44">
        <f t="shared" ref="Q51:AJ51" si="32">P51-($Q$19-$T$19)/20</f>
        <v>3534.4034176562495</v>
      </c>
      <c r="R51" s="44">
        <f t="shared" si="32"/>
        <v>3428.8068353124995</v>
      </c>
      <c r="S51" s="44">
        <f t="shared" si="32"/>
        <v>3323.2102529687495</v>
      </c>
      <c r="T51" s="44">
        <f t="shared" si="32"/>
        <v>3217.6136706249995</v>
      </c>
      <c r="U51" s="44">
        <f t="shared" si="32"/>
        <v>3112.0170882812495</v>
      </c>
      <c r="V51" s="44">
        <f t="shared" si="32"/>
        <v>3006.4205059374995</v>
      </c>
      <c r="W51" s="44">
        <f t="shared" si="32"/>
        <v>2900.8239235937494</v>
      </c>
      <c r="X51" s="44">
        <f t="shared" si="32"/>
        <v>2795.2273412499994</v>
      </c>
      <c r="Y51" s="44">
        <f t="shared" si="32"/>
        <v>2689.6307589062494</v>
      </c>
      <c r="Z51" s="44">
        <f t="shared" si="32"/>
        <v>2584.0341765624994</v>
      </c>
      <c r="AA51" s="44">
        <f t="shared" si="32"/>
        <v>2478.4375942187494</v>
      </c>
      <c r="AB51" s="44">
        <f t="shared" si="32"/>
        <v>2372.8410118749994</v>
      </c>
      <c r="AC51" s="44">
        <f t="shared" si="32"/>
        <v>2267.2444295312494</v>
      </c>
      <c r="AD51" s="44">
        <f t="shared" si="32"/>
        <v>2161.6478471874993</v>
      </c>
      <c r="AE51" s="44">
        <f t="shared" si="32"/>
        <v>2056.0512648437493</v>
      </c>
      <c r="AF51" s="44">
        <f t="shared" si="32"/>
        <v>1950.4546824999993</v>
      </c>
      <c r="AG51" s="44">
        <f t="shared" si="32"/>
        <v>1844.8581001562493</v>
      </c>
      <c r="AH51" s="44">
        <f t="shared" si="32"/>
        <v>1739.2615178124993</v>
      </c>
      <c r="AI51" s="44">
        <f t="shared" si="32"/>
        <v>1633.6649354687493</v>
      </c>
      <c r="AJ51" s="44">
        <f t="shared" si="32"/>
        <v>1528.0683531249992</v>
      </c>
    </row>
    <row r="52" spans="15:38" x14ac:dyDescent="0.25">
      <c r="O52" s="8" t="s">
        <v>58</v>
      </c>
      <c r="P52" s="44">
        <f>Q20</f>
        <v>3900</v>
      </c>
      <c r="Q52" s="44">
        <f t="shared" ref="Q52:AJ52" si="33">P52-($Q$20-$T$20)/20</f>
        <v>3787.1715867187499</v>
      </c>
      <c r="R52" s="44">
        <f t="shared" si="33"/>
        <v>3674.3431734374999</v>
      </c>
      <c r="S52" s="44">
        <f t="shared" si="33"/>
        <v>3561.5147601562498</v>
      </c>
      <c r="T52" s="44">
        <f t="shared" si="33"/>
        <v>3448.6863468749998</v>
      </c>
      <c r="U52" s="44">
        <f t="shared" si="33"/>
        <v>3335.8579335937497</v>
      </c>
      <c r="V52" s="44">
        <f t="shared" si="33"/>
        <v>3223.0295203124997</v>
      </c>
      <c r="W52" s="44">
        <f t="shared" si="33"/>
        <v>3110.2011070312496</v>
      </c>
      <c r="X52" s="44">
        <f t="shared" si="33"/>
        <v>2997.3726937499996</v>
      </c>
      <c r="Y52" s="44">
        <f t="shared" si="33"/>
        <v>2884.5442804687495</v>
      </c>
      <c r="Z52" s="44">
        <f t="shared" si="33"/>
        <v>2771.7158671874995</v>
      </c>
      <c r="AA52" s="44">
        <f t="shared" si="33"/>
        <v>2658.8874539062494</v>
      </c>
      <c r="AB52" s="44">
        <f t="shared" si="33"/>
        <v>2546.0590406249994</v>
      </c>
      <c r="AC52" s="44">
        <f t="shared" si="33"/>
        <v>2433.2306273437493</v>
      </c>
      <c r="AD52" s="44">
        <f t="shared" si="33"/>
        <v>2320.4022140624993</v>
      </c>
      <c r="AE52" s="44">
        <f t="shared" si="33"/>
        <v>2207.5738007812492</v>
      </c>
      <c r="AF52" s="44">
        <f t="shared" si="33"/>
        <v>2094.7453874999992</v>
      </c>
      <c r="AG52" s="44">
        <f t="shared" si="33"/>
        <v>1981.9169742187491</v>
      </c>
      <c r="AH52" s="44">
        <f t="shared" si="33"/>
        <v>1869.0885609374991</v>
      </c>
      <c r="AI52" s="44">
        <f t="shared" si="33"/>
        <v>1756.260147656249</v>
      </c>
      <c r="AJ52" s="44">
        <f t="shared" si="33"/>
        <v>1643.431734374999</v>
      </c>
      <c r="AK52" s="6"/>
      <c r="AL52" s="6"/>
    </row>
    <row r="53" spans="15:38" x14ac:dyDescent="0.25">
      <c r="O53" s="8" t="s">
        <v>59</v>
      </c>
      <c r="P53" s="44">
        <f>Q21</f>
        <v>3080</v>
      </c>
      <c r="Q53" s="44">
        <f t="shared" ref="Q53:AJ53" si="34">P53-($Q$21-$T$21)/20</f>
        <v>2989.97966890625</v>
      </c>
      <c r="R53" s="44">
        <f t="shared" si="34"/>
        <v>2899.9593378125001</v>
      </c>
      <c r="S53" s="44">
        <f t="shared" si="34"/>
        <v>2809.9390067187501</v>
      </c>
      <c r="T53" s="44">
        <f t="shared" si="34"/>
        <v>2719.9186756250001</v>
      </c>
      <c r="U53" s="44">
        <f t="shared" si="34"/>
        <v>2629.8983445312501</v>
      </c>
      <c r="V53" s="44">
        <f t="shared" si="34"/>
        <v>2539.8780134375002</v>
      </c>
      <c r="W53" s="44">
        <f t="shared" si="34"/>
        <v>2449.8576823437502</v>
      </c>
      <c r="X53" s="44">
        <f t="shared" si="34"/>
        <v>2359.8373512500002</v>
      </c>
      <c r="Y53" s="44">
        <f t="shared" si="34"/>
        <v>2269.8170201562502</v>
      </c>
      <c r="Z53" s="44">
        <f t="shared" si="34"/>
        <v>2179.7966890625003</v>
      </c>
      <c r="AA53" s="44">
        <f t="shared" si="34"/>
        <v>2089.7763579687503</v>
      </c>
      <c r="AB53" s="44">
        <f t="shared" si="34"/>
        <v>1999.7560268750003</v>
      </c>
      <c r="AC53" s="44">
        <f t="shared" si="34"/>
        <v>1909.7356957812503</v>
      </c>
      <c r="AD53" s="44">
        <f t="shared" si="34"/>
        <v>1819.7153646875004</v>
      </c>
      <c r="AE53" s="44">
        <f t="shared" si="34"/>
        <v>1729.6950335937504</v>
      </c>
      <c r="AF53" s="44">
        <f t="shared" si="34"/>
        <v>1639.6747025000004</v>
      </c>
      <c r="AG53" s="44">
        <f t="shared" si="34"/>
        <v>1549.6543714062504</v>
      </c>
      <c r="AH53" s="44">
        <f t="shared" si="34"/>
        <v>1459.6340403125005</v>
      </c>
      <c r="AI53" s="44">
        <f t="shared" si="34"/>
        <v>1369.6137092187505</v>
      </c>
      <c r="AJ53" s="44">
        <f t="shared" si="34"/>
        <v>1279.5933781250005</v>
      </c>
    </row>
    <row r="54" spans="15:38" x14ac:dyDescent="0.25">
      <c r="O54" s="8" t="s">
        <v>60</v>
      </c>
      <c r="P54" s="44">
        <f>Q22</f>
        <v>3380</v>
      </c>
      <c r="Q54" s="44">
        <f t="shared" ref="Q54:AJ54" si="35">P54-($Q$22-$T$22)/20</f>
        <v>3281.63524859375</v>
      </c>
      <c r="R54" s="44">
        <f t="shared" si="35"/>
        <v>3183.2704971875</v>
      </c>
      <c r="S54" s="44">
        <f t="shared" si="35"/>
        <v>3084.9057457812501</v>
      </c>
      <c r="T54" s="44">
        <f t="shared" si="35"/>
        <v>2986.5409943750001</v>
      </c>
      <c r="U54" s="44">
        <f t="shared" si="35"/>
        <v>2888.1762429687501</v>
      </c>
      <c r="V54" s="44">
        <f t="shared" si="35"/>
        <v>2789.8114915625001</v>
      </c>
      <c r="W54" s="44">
        <f t="shared" si="35"/>
        <v>2691.4467401562501</v>
      </c>
      <c r="X54" s="44">
        <f t="shared" si="35"/>
        <v>2593.0819887500002</v>
      </c>
      <c r="Y54" s="44">
        <f t="shared" si="35"/>
        <v>2494.7172373437502</v>
      </c>
      <c r="Z54" s="44">
        <f t="shared" si="35"/>
        <v>2396.3524859375002</v>
      </c>
      <c r="AA54" s="44">
        <f t="shared" si="35"/>
        <v>2297.9877345312502</v>
      </c>
      <c r="AB54" s="44">
        <f t="shared" si="35"/>
        <v>2199.6229831250002</v>
      </c>
      <c r="AC54" s="44">
        <f t="shared" si="35"/>
        <v>2101.2582317187503</v>
      </c>
      <c r="AD54" s="44">
        <f t="shared" si="35"/>
        <v>2002.8934803125003</v>
      </c>
      <c r="AE54" s="44">
        <f t="shared" si="35"/>
        <v>1904.5287289062503</v>
      </c>
      <c r="AF54" s="44">
        <f t="shared" si="35"/>
        <v>1806.1639775000003</v>
      </c>
      <c r="AG54" s="44">
        <f t="shared" si="35"/>
        <v>1707.7992260937503</v>
      </c>
      <c r="AH54" s="44">
        <f t="shared" si="35"/>
        <v>1609.4344746875004</v>
      </c>
      <c r="AI54" s="44">
        <f t="shared" si="35"/>
        <v>1511.0697232812504</v>
      </c>
      <c r="AJ54" s="44">
        <f t="shared" si="35"/>
        <v>1412.7049718750004</v>
      </c>
    </row>
    <row r="55" spans="15:38" x14ac:dyDescent="0.25">
      <c r="P55" s="8"/>
      <c r="Q55" s="8"/>
      <c r="R55" s="8"/>
      <c r="S55" s="8"/>
      <c r="T55" s="8"/>
      <c r="U55" s="8"/>
      <c r="V55" s="8"/>
    </row>
    <row r="56" spans="15:38" x14ac:dyDescent="0.25">
      <c r="P56" s="8"/>
      <c r="Q56" s="8"/>
      <c r="R56" s="8"/>
      <c r="S56" s="8"/>
      <c r="T56" s="8"/>
      <c r="U56" s="8"/>
      <c r="V56" s="8"/>
    </row>
    <row r="58" spans="15:38" x14ac:dyDescent="0.25">
      <c r="P58" s="8"/>
      <c r="Q58" s="8"/>
      <c r="R58" s="8"/>
      <c r="S58" s="8"/>
      <c r="T58" s="8"/>
      <c r="U58" s="8"/>
      <c r="V58" s="8"/>
    </row>
    <row r="59" spans="15:38" x14ac:dyDescent="0.25">
      <c r="P59" s="8"/>
      <c r="Q59" s="8"/>
      <c r="R59" s="8"/>
      <c r="S59" s="8"/>
      <c r="T59" s="8"/>
      <c r="U59" s="8"/>
      <c r="V59" s="8"/>
      <c r="AK59" s="45"/>
    </row>
    <row r="60" spans="15:38" x14ac:dyDescent="0.25">
      <c r="P60" s="8"/>
      <c r="Q60" s="8"/>
      <c r="R60" s="8"/>
      <c r="S60" s="8"/>
      <c r="T60" s="8"/>
      <c r="U60" s="8"/>
      <c r="V60" s="8"/>
      <c r="AK60" s="45"/>
    </row>
    <row r="61" spans="15:38" x14ac:dyDescent="0.25">
      <c r="P61" s="8"/>
      <c r="Q61" s="8"/>
      <c r="R61" s="8"/>
      <c r="S61" s="8"/>
      <c r="T61" s="8"/>
      <c r="U61" s="8"/>
      <c r="V61" s="8"/>
      <c r="AK61" s="45"/>
    </row>
    <row r="62" spans="15:38" x14ac:dyDescent="0.25">
      <c r="P62" s="8"/>
      <c r="Q62" s="8"/>
      <c r="R62" s="8"/>
      <c r="S62" s="8"/>
      <c r="T62" s="8"/>
      <c r="U62" s="8"/>
      <c r="V62" s="8"/>
      <c r="AK62" s="45"/>
    </row>
    <row r="63" spans="15:38" x14ac:dyDescent="0.25">
      <c r="P63" s="8"/>
      <c r="Q63" s="8"/>
      <c r="R63" s="8"/>
      <c r="S63" s="8"/>
      <c r="T63" s="8"/>
      <c r="U63" s="8"/>
      <c r="V63" s="8"/>
      <c r="AK63" s="46"/>
    </row>
    <row r="64" spans="15:38" x14ac:dyDescent="0.25">
      <c r="P64" s="8"/>
      <c r="Q64" s="8"/>
      <c r="R64" s="8"/>
      <c r="S64" s="8"/>
      <c r="T64" s="8"/>
      <c r="U64" s="8"/>
      <c r="V64" s="8"/>
      <c r="AK64" s="46"/>
    </row>
    <row r="65" spans="16:37" x14ac:dyDescent="0.25">
      <c r="P65" s="8"/>
      <c r="Q65" s="8"/>
      <c r="R65" s="8"/>
      <c r="S65" s="8"/>
      <c r="T65" s="8"/>
      <c r="U65" s="8"/>
      <c r="V65" s="8"/>
      <c r="AK65" s="46"/>
    </row>
    <row r="66" spans="16:37" x14ac:dyDescent="0.25">
      <c r="P66" s="8"/>
      <c r="Q66" s="8"/>
      <c r="R66" s="8"/>
      <c r="S66" s="8"/>
      <c r="T66" s="8"/>
      <c r="U66" s="8"/>
      <c r="V66" s="8"/>
      <c r="AK66" s="46"/>
    </row>
    <row r="67" spans="16:37" x14ac:dyDescent="0.25"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2015-03-27T22:38:33Z</dcterms:created>
  <dcterms:modified xsi:type="dcterms:W3CDTF">2015-03-31T18:01:38Z</dcterms:modified>
</cp:coreProperties>
</file>