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480" yWindow="135" windowWidth="18195" windowHeight="10800"/>
  </bookViews>
  <sheets>
    <sheet name="Table 8.2" sheetId="2" r:id="rId1"/>
    <sheet name="OR RPS Calculations" sheetId="1" r:id="rId2"/>
  </sheets>
  <calcPr calcId="152511"/>
</workbook>
</file>

<file path=xl/calcChain.xml><?xml version="1.0" encoding="utf-8"?>
<calcChain xmlns="http://schemas.openxmlformats.org/spreadsheetml/2006/main">
  <c r="E5" i="2" l="1"/>
  <c r="C5" i="2"/>
  <c r="C6" i="2"/>
  <c r="C4" i="2"/>
  <c r="I19" i="1" l="1"/>
  <c r="H19" i="1"/>
  <c r="G19" i="1"/>
  <c r="F19" i="1"/>
  <c r="H18" i="1"/>
  <c r="I18" i="1" s="1"/>
  <c r="J18" i="1" s="1"/>
  <c r="K18" i="1" s="1"/>
  <c r="L18" i="1" s="1"/>
  <c r="M18" i="1" s="1"/>
  <c r="N18" i="1" s="1"/>
  <c r="O18" i="1" s="1"/>
  <c r="P18" i="1" s="1"/>
  <c r="Q18" i="1" s="1"/>
  <c r="R18" i="1" s="1"/>
  <c r="S18" i="1" s="1"/>
  <c r="T18" i="1" s="1"/>
  <c r="U18" i="1" s="1"/>
  <c r="V18" i="1" s="1"/>
  <c r="W18" i="1" s="1"/>
  <c r="X18" i="1" s="1"/>
  <c r="Y18" i="1" s="1"/>
  <c r="F39" i="1" l="1"/>
  <c r="I16" i="1" l="1"/>
  <c r="H16" i="1"/>
  <c r="G16" i="1"/>
  <c r="F16" i="1"/>
  <c r="I15" i="1"/>
  <c r="H15" i="1"/>
  <c r="G15" i="1"/>
  <c r="F15" i="1"/>
  <c r="I14" i="1"/>
  <c r="H14" i="1"/>
  <c r="G14" i="1"/>
  <c r="F14" i="1"/>
  <c r="H13" i="1"/>
  <c r="I13" i="1" s="1"/>
  <c r="J13" i="1" s="1"/>
  <c r="K13" i="1" s="1"/>
  <c r="L13" i="1" s="1"/>
  <c r="M13" i="1" s="1"/>
  <c r="N13" i="1" s="1"/>
  <c r="O13" i="1" s="1"/>
  <c r="P13" i="1" s="1"/>
  <c r="Q13" i="1" s="1"/>
  <c r="R13" i="1" s="1"/>
  <c r="S13" i="1" s="1"/>
  <c r="T13" i="1" s="1"/>
  <c r="U13" i="1" s="1"/>
  <c r="V13" i="1" s="1"/>
  <c r="W13" i="1" s="1"/>
  <c r="X13" i="1" s="1"/>
  <c r="Y13" i="1" s="1"/>
  <c r="I11" i="1"/>
  <c r="H11" i="1"/>
  <c r="G11" i="1"/>
  <c r="F11" i="1"/>
  <c r="I10" i="1"/>
  <c r="H10" i="1"/>
  <c r="G10" i="1"/>
  <c r="F10" i="1"/>
  <c r="I9" i="1"/>
  <c r="H9" i="1"/>
  <c r="G9" i="1"/>
  <c r="F9" i="1"/>
  <c r="H8" i="1"/>
  <c r="I8" i="1" s="1"/>
  <c r="J8" i="1" s="1"/>
  <c r="K8" i="1" s="1"/>
  <c r="L8" i="1" s="1"/>
  <c r="M8" i="1" s="1"/>
  <c r="N8" i="1" s="1"/>
  <c r="O8" i="1" s="1"/>
  <c r="P8" i="1" s="1"/>
  <c r="Q8" i="1" s="1"/>
  <c r="R8" i="1" s="1"/>
  <c r="S8" i="1" s="1"/>
  <c r="T8" i="1" s="1"/>
  <c r="U8" i="1" s="1"/>
  <c r="V8" i="1" s="1"/>
  <c r="W8" i="1" s="1"/>
  <c r="X8" i="1" s="1"/>
  <c r="Y8" i="1" s="1"/>
  <c r="F26" i="1" l="1"/>
  <c r="G26" i="1"/>
  <c r="F33" i="1"/>
  <c r="E26" i="1"/>
  <c r="G33" i="1"/>
  <c r="E33" i="1"/>
  <c r="J6" i="1" l="1"/>
  <c r="H5" i="1"/>
  <c r="I5" i="1" s="1"/>
  <c r="J5" i="1" s="1"/>
  <c r="K5" i="1" s="1"/>
  <c r="L5" i="1" s="1"/>
  <c r="M5" i="1" s="1"/>
  <c r="N5" i="1" s="1"/>
  <c r="O5" i="1" s="1"/>
  <c r="P5" i="1" s="1"/>
  <c r="Q5" i="1" s="1"/>
  <c r="R5" i="1" s="1"/>
  <c r="S5" i="1" s="1"/>
  <c r="T5" i="1" s="1"/>
  <c r="U5" i="1" s="1"/>
  <c r="V5" i="1" s="1"/>
  <c r="W5" i="1" s="1"/>
  <c r="X5" i="1" s="1"/>
  <c r="Y5" i="1" s="1"/>
  <c r="J19" i="1" l="1"/>
  <c r="J10" i="1"/>
  <c r="J16" i="1"/>
  <c r="J14" i="1"/>
  <c r="J15" i="1"/>
  <c r="J11" i="1"/>
  <c r="J9" i="1"/>
  <c r="K6" i="1"/>
  <c r="L6" i="1" l="1"/>
  <c r="K19" i="1"/>
  <c r="K15" i="1"/>
  <c r="K9" i="1"/>
  <c r="K11" i="1"/>
  <c r="K16" i="1"/>
  <c r="K14" i="1"/>
  <c r="K10" i="1"/>
  <c r="M6" i="1" l="1"/>
  <c r="L19" i="1"/>
  <c r="L11" i="1"/>
  <c r="L9" i="1"/>
  <c r="L15" i="1"/>
  <c r="L16" i="1"/>
  <c r="L14" i="1"/>
  <c r="L10" i="1"/>
  <c r="N6" i="1" l="1"/>
  <c r="M19" i="1"/>
  <c r="M15" i="1"/>
  <c r="M11" i="1"/>
  <c r="M9" i="1"/>
  <c r="M14" i="1"/>
  <c r="M10" i="1"/>
  <c r="M16" i="1"/>
  <c r="O6" i="1" l="1"/>
  <c r="N19" i="1"/>
  <c r="N11" i="1"/>
  <c r="N9" i="1"/>
  <c r="N14" i="1"/>
  <c r="N15" i="1"/>
  <c r="N16" i="1"/>
  <c r="N10" i="1"/>
  <c r="P6" i="1" l="1"/>
  <c r="O19" i="1"/>
  <c r="O14" i="1"/>
  <c r="O15" i="1"/>
  <c r="O11" i="1"/>
  <c r="O9" i="1"/>
  <c r="O16" i="1"/>
  <c r="O10" i="1"/>
  <c r="Q6" i="1" l="1"/>
  <c r="P19" i="1"/>
  <c r="P10" i="1"/>
  <c r="P16" i="1"/>
  <c r="P14" i="1"/>
  <c r="P15" i="1"/>
  <c r="P11" i="1"/>
  <c r="P9" i="1"/>
  <c r="R6" i="1" l="1"/>
  <c r="Q19" i="1"/>
  <c r="Q16" i="1"/>
  <c r="Q14" i="1"/>
  <c r="Q15" i="1"/>
  <c r="Q10" i="1"/>
  <c r="Q11" i="1"/>
  <c r="Q9" i="1"/>
  <c r="S6" i="1" l="1"/>
  <c r="R19" i="1"/>
  <c r="R10" i="1"/>
  <c r="R15" i="1"/>
  <c r="R11" i="1"/>
  <c r="R9" i="1"/>
  <c r="R16" i="1"/>
  <c r="R14" i="1"/>
  <c r="T6" i="1" l="1"/>
  <c r="S19" i="1"/>
  <c r="S15" i="1"/>
  <c r="S11" i="1"/>
  <c r="S9" i="1"/>
  <c r="S16" i="1"/>
  <c r="S14" i="1"/>
  <c r="S10" i="1"/>
  <c r="U6" i="1" l="1"/>
  <c r="T19" i="1"/>
  <c r="T11" i="1"/>
  <c r="T9" i="1"/>
  <c r="T15" i="1"/>
  <c r="T14" i="1"/>
  <c r="T16" i="1"/>
  <c r="T10" i="1"/>
  <c r="V6" i="1" l="1"/>
  <c r="U19" i="1"/>
  <c r="U15" i="1"/>
  <c r="U16" i="1"/>
  <c r="U14" i="1"/>
  <c r="U11" i="1"/>
  <c r="U9" i="1"/>
  <c r="U10" i="1"/>
  <c r="V19" i="1" l="1"/>
  <c r="V11" i="1"/>
  <c r="V9" i="1"/>
  <c r="V16" i="1"/>
  <c r="V10" i="1"/>
  <c r="V14" i="1"/>
  <c r="V15" i="1"/>
  <c r="W6" i="1"/>
  <c r="W19" i="1" l="1"/>
  <c r="W14" i="1"/>
  <c r="W10" i="1"/>
  <c r="W16" i="1"/>
  <c r="W15" i="1"/>
  <c r="W11" i="1"/>
  <c r="W9" i="1"/>
  <c r="X6" i="1"/>
  <c r="X19" i="1" l="1"/>
  <c r="X10" i="1"/>
  <c r="X16" i="1"/>
  <c r="X14" i="1"/>
  <c r="X15" i="1"/>
  <c r="X11" i="1"/>
  <c r="X9" i="1"/>
  <c r="Y6" i="1"/>
  <c r="Y19" i="1" l="1"/>
  <c r="E19" i="1" s="1"/>
  <c r="D5" i="2" s="1"/>
  <c r="Y16" i="1"/>
  <c r="E16" i="1" s="1"/>
  <c r="B6" i="2" s="1"/>
  <c r="Y14" i="1"/>
  <c r="E14" i="1" s="1"/>
  <c r="B4" i="2" s="1"/>
  <c r="Y10" i="1"/>
  <c r="E10" i="1" s="1"/>
  <c r="Y15" i="1"/>
  <c r="E15" i="1" s="1"/>
  <c r="B5" i="2" s="1"/>
  <c r="Y11" i="1"/>
  <c r="E11" i="1" s="1"/>
  <c r="Y9" i="1"/>
  <c r="E9" i="1" s="1"/>
</calcChain>
</file>

<file path=xl/sharedStrings.xml><?xml version="1.0" encoding="utf-8"?>
<sst xmlns="http://schemas.openxmlformats.org/spreadsheetml/2006/main" count="58" uniqueCount="26">
  <si>
    <t>C05a3 Unbundled REC Need (MWh)</t>
  </si>
  <si>
    <t>Low</t>
  </si>
  <si>
    <t>Medium</t>
  </si>
  <si>
    <t>High</t>
  </si>
  <si>
    <t>C05a-3</t>
  </si>
  <si>
    <t>Delta</t>
  </si>
  <si>
    <t>MEAN</t>
  </si>
  <si>
    <t>Discount Rate</t>
  </si>
  <si>
    <t>PVRR ($m)</t>
  </si>
  <si>
    <t>RISK ADJUSTED</t>
  </si>
  <si>
    <t>Mean PVRR ($ million)</t>
  </si>
  <si>
    <t>Risk Adjusted PVRR ($ million)</t>
  </si>
  <si>
    <t>C05b-3</t>
  </si>
  <si>
    <t>SO PVRR ($ million)</t>
  </si>
  <si>
    <t>n/a</t>
  </si>
  <si>
    <t>SO</t>
  </si>
  <si>
    <t>Reduction in System PVRR with Removal of OR Situs Renewables ($m)</t>
  </si>
  <si>
    <t>Nominal Levelized Reduction in System PVRR per MWh of OR Unbundled RECs</t>
  </si>
  <si>
    <t>PaR Risk Adjusted PVRR</t>
  </si>
  <si>
    <t>System Optimizer</t>
  </si>
  <si>
    <t>Low Natural Gas</t>
  </si>
  <si>
    <t>Medium Natural Gas</t>
  </si>
  <si>
    <t>High Natural Gas</t>
  </si>
  <si>
    <t>The break even REC value is calculated using Goal Seek in the workbook, to solve for the PVRR value that is equal to the PVRR delta for the specific scenario.</t>
  </si>
  <si>
    <t>Break Even REC $/MWh</t>
  </si>
  <si>
    <t>Table 8.2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</si>
</sst>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164" formatCode="&quot;$&quot;#,##0&quot;/REC&quot;"/>
  </numFmts>
  <fonts count="4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8DB4E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2" borderId="7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Continuous" vertical="center" wrapText="1"/>
    </xf>
    <xf numFmtId="0" fontId="2" fillId="2" borderId="8" xfId="0" applyFont="1" applyFill="1" applyBorder="1" applyAlignment="1">
      <alignment horizontal="centerContinuous" vertical="center" wrapText="1"/>
    </xf>
    <xf numFmtId="5" fontId="3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Continuous" vertical="center" wrapText="1"/>
    </xf>
    <xf numFmtId="0" fontId="3" fillId="0" borderId="8" xfId="0" applyFont="1" applyBorder="1" applyAlignment="1">
      <alignment horizontal="centerContinuous" vertical="center" wrapText="1"/>
    </xf>
    <xf numFmtId="164" fontId="3" fillId="0" borderId="10" xfId="0" applyNumberFormat="1" applyFont="1" applyBorder="1" applyAlignment="1">
      <alignment horizontal="center" vertical="center"/>
    </xf>
    <xf numFmtId="0" fontId="0" fillId="0" borderId="0" xfId="0" applyFill="1"/>
    <xf numFmtId="0" fontId="0" fillId="0" borderId="1" xfId="0" applyFill="1" applyBorder="1"/>
    <xf numFmtId="10" fontId="0" fillId="0" borderId="1" xfId="0" applyNumberFormat="1" applyFill="1" applyBorder="1"/>
    <xf numFmtId="0" fontId="1" fillId="0" borderId="0" xfId="0" applyFont="1" applyFill="1"/>
    <xf numFmtId="0" fontId="0" fillId="0" borderId="1" xfId="0" applyFill="1" applyBorder="1" applyAlignment="1">
      <alignment horizontal="center"/>
    </xf>
    <xf numFmtId="3" fontId="0" fillId="0" borderId="0" xfId="0" applyNumberFormat="1" applyFill="1" applyAlignment="1">
      <alignment horizontal="center"/>
    </xf>
    <xf numFmtId="8" fontId="0" fillId="0" borderId="0" xfId="0" applyNumberFormat="1" applyFill="1"/>
    <xf numFmtId="0" fontId="0" fillId="0" borderId="0" xfId="0" applyFill="1" applyAlignment="1">
      <alignment horizontal="center" wrapText="1"/>
    </xf>
    <xf numFmtId="8" fontId="0" fillId="0" borderId="0" xfId="0" applyNumberFormat="1" applyFill="1" applyAlignment="1">
      <alignment horizontal="center"/>
    </xf>
    <xf numFmtId="8" fontId="0" fillId="0" borderId="1" xfId="0" applyNumberFormat="1" applyFill="1" applyBorder="1" applyAlignment="1">
      <alignment horizontal="center"/>
    </xf>
    <xf numFmtId="7" fontId="0" fillId="0" borderId="1" xfId="0" applyNumberFormat="1" applyFill="1" applyBorder="1" applyAlignment="1">
      <alignment horizontal="center"/>
    </xf>
    <xf numFmtId="6" fontId="0" fillId="0" borderId="0" xfId="0" applyNumberFormat="1" applyFill="1" applyAlignment="1">
      <alignment horizontal="center"/>
    </xf>
    <xf numFmtId="0" fontId="0" fillId="0" borderId="4" xfId="0" applyFill="1" applyBorder="1"/>
    <xf numFmtId="0" fontId="0" fillId="0" borderId="2" xfId="0" applyFill="1" applyBorder="1" applyAlignment="1">
      <alignment horizontal="centerContinuous"/>
    </xf>
    <xf numFmtId="0" fontId="0" fillId="0" borderId="6" xfId="0" applyFill="1" applyBorder="1" applyAlignment="1">
      <alignment horizontal="centerContinuous"/>
    </xf>
    <xf numFmtId="0" fontId="0" fillId="0" borderId="3" xfId="0" applyFill="1" applyBorder="1" applyAlignment="1">
      <alignment horizontal="centerContinuous"/>
    </xf>
    <xf numFmtId="0" fontId="0" fillId="0" borderId="5" xfId="0" applyFill="1" applyBorder="1"/>
    <xf numFmtId="0" fontId="0" fillId="0" borderId="3" xfId="0" applyFill="1" applyBorder="1" applyAlignment="1">
      <alignment horizontal="center"/>
    </xf>
    <xf numFmtId="0" fontId="0" fillId="0" borderId="2" xfId="0" applyFill="1" applyBorder="1"/>
    <xf numFmtId="5" fontId="0" fillId="0" borderId="1" xfId="0" applyNumberFormat="1" applyFill="1" applyBorder="1" applyAlignment="1">
      <alignment horizontal="center"/>
    </xf>
    <xf numFmtId="7" fontId="0" fillId="0" borderId="3" xfId="0" applyNumberFormat="1" applyFill="1" applyBorder="1" applyAlignment="1">
      <alignment horizontal="center"/>
    </xf>
    <xf numFmtId="0" fontId="0" fillId="0" borderId="2" xfId="0" applyFill="1" applyBorder="1" applyAlignment="1">
      <alignment horizontal="left"/>
    </xf>
    <xf numFmtId="0" fontId="0" fillId="0" borderId="6" xfId="0" applyFill="1" applyBorder="1"/>
    <xf numFmtId="0" fontId="0" fillId="0" borderId="3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abSelected="1" workbookViewId="0">
      <selection activeCell="A2" sqref="A2"/>
    </sheetView>
  </sheetViews>
  <sheetFormatPr defaultRowHeight="15" x14ac:dyDescent="0.25"/>
  <cols>
    <col min="1" max="5" width="27.85546875" customWidth="1"/>
  </cols>
  <sheetData>
    <row r="1" spans="1:5" ht="15.75" thickBot="1" x14ac:dyDescent="0.3">
      <c r="A1" t="s">
        <v>25</v>
      </c>
    </row>
    <row r="2" spans="1:5" ht="25.5" customHeight="1" thickBot="1" x14ac:dyDescent="0.3">
      <c r="A2" s="1"/>
      <c r="B2" s="5" t="s">
        <v>18</v>
      </c>
      <c r="C2" s="6"/>
      <c r="D2" s="5" t="s">
        <v>19</v>
      </c>
      <c r="E2" s="6"/>
    </row>
    <row r="3" spans="1:5" ht="39" thickBot="1" x14ac:dyDescent="0.3">
      <c r="A3" s="3"/>
      <c r="B3" s="1" t="s">
        <v>16</v>
      </c>
      <c r="C3" s="4" t="s">
        <v>17</v>
      </c>
      <c r="D3" s="1" t="s">
        <v>16</v>
      </c>
      <c r="E3" s="4" t="s">
        <v>17</v>
      </c>
    </row>
    <row r="4" spans="1:5" ht="15.75" thickBot="1" x14ac:dyDescent="0.3">
      <c r="A4" s="2" t="s">
        <v>20</v>
      </c>
      <c r="B4" s="7">
        <f>'OR RPS Calculations'!E14</f>
        <v>210.74</v>
      </c>
      <c r="C4" s="10">
        <f>'OR RPS Calculations'!C14</f>
        <v>54.72386121026274</v>
      </c>
      <c r="D4" s="8" t="s">
        <v>14</v>
      </c>
      <c r="E4" s="9"/>
    </row>
    <row r="5" spans="1:5" ht="15.75" thickBot="1" x14ac:dyDescent="0.3">
      <c r="A5" s="2" t="s">
        <v>21</v>
      </c>
      <c r="B5" s="7">
        <f>'OR RPS Calculations'!E15</f>
        <v>173.31999999999996</v>
      </c>
      <c r="C5" s="10">
        <f>'OR RPS Calculations'!C15</f>
        <v>45.006831284818901</v>
      </c>
      <c r="D5" s="10">
        <f>'OR RPS Calculations'!E19</f>
        <v>71.009999999999891</v>
      </c>
      <c r="E5" s="10">
        <f>'OR RPS Calculations'!C19</f>
        <v>18.439505478507879</v>
      </c>
    </row>
    <row r="6" spans="1:5" ht="15.75" thickBot="1" x14ac:dyDescent="0.3">
      <c r="A6" s="2" t="s">
        <v>22</v>
      </c>
      <c r="B6" s="7">
        <f>'OR RPS Calculations'!E16</f>
        <v>141.36999999999983</v>
      </c>
      <c r="C6" s="10">
        <f>'OR RPS Calculations'!C16</f>
        <v>36.710222355959175</v>
      </c>
      <c r="D6" s="8" t="s">
        <v>14</v>
      </c>
      <c r="E6" s="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Y39"/>
  <sheetViews>
    <sheetView showGridLines="0" workbookViewId="0">
      <selection activeCell="B23" sqref="B23"/>
    </sheetView>
  </sheetViews>
  <sheetFormatPr defaultRowHeight="15" x14ac:dyDescent="0.25"/>
  <cols>
    <col min="1" max="3" width="9.140625" style="11"/>
    <col min="4" max="4" width="22.42578125" style="11" customWidth="1"/>
    <col min="5" max="5" width="10.28515625" style="11" customWidth="1"/>
    <col min="6" max="9" width="9.140625" style="11" customWidth="1"/>
    <col min="10" max="16384" width="9.140625" style="11"/>
  </cols>
  <sheetData>
    <row r="3" spans="2:25" x14ac:dyDescent="0.25">
      <c r="D3" s="12" t="s">
        <v>7</v>
      </c>
      <c r="E3" s="13">
        <v>6.6600000000000006E-2</v>
      </c>
    </row>
    <row r="4" spans="2:25" x14ac:dyDescent="0.25">
      <c r="D4" s="14"/>
    </row>
    <row r="5" spans="2:25" x14ac:dyDescent="0.25">
      <c r="F5" s="15">
        <v>2015</v>
      </c>
      <c r="G5" s="15">
        <v>2016</v>
      </c>
      <c r="H5" s="15">
        <f>G5+1</f>
        <v>2017</v>
      </c>
      <c r="I5" s="15">
        <f t="shared" ref="I5:Y5" si="0">H5+1</f>
        <v>2018</v>
      </c>
      <c r="J5" s="15">
        <f t="shared" si="0"/>
        <v>2019</v>
      </c>
      <c r="K5" s="15">
        <f t="shared" si="0"/>
        <v>2020</v>
      </c>
      <c r="L5" s="15">
        <f t="shared" si="0"/>
        <v>2021</v>
      </c>
      <c r="M5" s="15">
        <f t="shared" si="0"/>
        <v>2022</v>
      </c>
      <c r="N5" s="15">
        <f t="shared" si="0"/>
        <v>2023</v>
      </c>
      <c r="O5" s="15">
        <f t="shared" si="0"/>
        <v>2024</v>
      </c>
      <c r="P5" s="15">
        <f t="shared" si="0"/>
        <v>2025</v>
      </c>
      <c r="Q5" s="15">
        <f t="shared" si="0"/>
        <v>2026</v>
      </c>
      <c r="R5" s="15">
        <f t="shared" si="0"/>
        <v>2027</v>
      </c>
      <c r="S5" s="15">
        <f t="shared" si="0"/>
        <v>2028</v>
      </c>
      <c r="T5" s="15">
        <f t="shared" si="0"/>
        <v>2029</v>
      </c>
      <c r="U5" s="15">
        <f t="shared" si="0"/>
        <v>2030</v>
      </c>
      <c r="V5" s="15">
        <f t="shared" si="0"/>
        <v>2031</v>
      </c>
      <c r="W5" s="15">
        <f t="shared" si="0"/>
        <v>2032</v>
      </c>
      <c r="X5" s="15">
        <f t="shared" si="0"/>
        <v>2033</v>
      </c>
      <c r="Y5" s="15">
        <f t="shared" si="0"/>
        <v>2034</v>
      </c>
    </row>
    <row r="6" spans="2:25" x14ac:dyDescent="0.25">
      <c r="D6" s="11" t="s">
        <v>0</v>
      </c>
      <c r="F6" s="16">
        <v>0</v>
      </c>
      <c r="G6" s="16">
        <v>0</v>
      </c>
      <c r="H6" s="16">
        <v>0</v>
      </c>
      <c r="I6" s="16">
        <v>467400</v>
      </c>
      <c r="J6" s="16">
        <f>I6</f>
        <v>467400</v>
      </c>
      <c r="K6" s="16">
        <f t="shared" ref="K6:Y6" si="1">J6</f>
        <v>467400</v>
      </c>
      <c r="L6" s="16">
        <f t="shared" si="1"/>
        <v>467400</v>
      </c>
      <c r="M6" s="16">
        <f t="shared" si="1"/>
        <v>467400</v>
      </c>
      <c r="N6" s="16">
        <f t="shared" si="1"/>
        <v>467400</v>
      </c>
      <c r="O6" s="16">
        <f t="shared" si="1"/>
        <v>467400</v>
      </c>
      <c r="P6" s="16">
        <f t="shared" si="1"/>
        <v>467400</v>
      </c>
      <c r="Q6" s="16">
        <f t="shared" si="1"/>
        <v>467400</v>
      </c>
      <c r="R6" s="16">
        <f t="shared" si="1"/>
        <v>467400</v>
      </c>
      <c r="S6" s="16">
        <f t="shared" si="1"/>
        <v>467400</v>
      </c>
      <c r="T6" s="16">
        <f t="shared" si="1"/>
        <v>467400</v>
      </c>
      <c r="U6" s="16">
        <f t="shared" si="1"/>
        <v>467400</v>
      </c>
      <c r="V6" s="16">
        <f t="shared" si="1"/>
        <v>467400</v>
      </c>
      <c r="W6" s="16">
        <f t="shared" si="1"/>
        <v>467400</v>
      </c>
      <c r="X6" s="16">
        <f t="shared" si="1"/>
        <v>467400</v>
      </c>
      <c r="Y6" s="16">
        <f t="shared" si="1"/>
        <v>467400</v>
      </c>
    </row>
    <row r="7" spans="2:25" x14ac:dyDescent="0.25">
      <c r="D7" s="17"/>
      <c r="E7" s="17"/>
    </row>
    <row r="8" spans="2:25" ht="45" x14ac:dyDescent="0.25">
      <c r="C8" s="18" t="s">
        <v>24</v>
      </c>
      <c r="D8" s="17" t="s">
        <v>6</v>
      </c>
      <c r="E8" s="19" t="s">
        <v>8</v>
      </c>
      <c r="F8" s="15">
        <v>2015</v>
      </c>
      <c r="G8" s="15">
        <v>2016</v>
      </c>
      <c r="H8" s="15">
        <f>G8+1</f>
        <v>2017</v>
      </c>
      <c r="I8" s="15">
        <f t="shared" ref="I8:Y8" si="2">H8+1</f>
        <v>2018</v>
      </c>
      <c r="J8" s="15">
        <f t="shared" si="2"/>
        <v>2019</v>
      </c>
      <c r="K8" s="15">
        <f t="shared" si="2"/>
        <v>2020</v>
      </c>
      <c r="L8" s="15">
        <f t="shared" si="2"/>
        <v>2021</v>
      </c>
      <c r="M8" s="15">
        <f t="shared" si="2"/>
        <v>2022</v>
      </c>
      <c r="N8" s="15">
        <f t="shared" si="2"/>
        <v>2023</v>
      </c>
      <c r="O8" s="15">
        <f t="shared" si="2"/>
        <v>2024</v>
      </c>
      <c r="P8" s="15">
        <f t="shared" si="2"/>
        <v>2025</v>
      </c>
      <c r="Q8" s="15">
        <f t="shared" si="2"/>
        <v>2026</v>
      </c>
      <c r="R8" s="15">
        <f t="shared" si="2"/>
        <v>2027</v>
      </c>
      <c r="S8" s="15">
        <f t="shared" si="2"/>
        <v>2028</v>
      </c>
      <c r="T8" s="15">
        <f t="shared" si="2"/>
        <v>2029</v>
      </c>
      <c r="U8" s="15">
        <f t="shared" si="2"/>
        <v>2030</v>
      </c>
      <c r="V8" s="15">
        <f t="shared" si="2"/>
        <v>2031</v>
      </c>
      <c r="W8" s="15">
        <f t="shared" si="2"/>
        <v>2032</v>
      </c>
      <c r="X8" s="15">
        <f t="shared" si="2"/>
        <v>2033</v>
      </c>
      <c r="Y8" s="15">
        <f t="shared" si="2"/>
        <v>2034</v>
      </c>
    </row>
    <row r="9" spans="2:25" x14ac:dyDescent="0.25">
      <c r="C9" s="20">
        <v>52.378998029430093</v>
      </c>
      <c r="D9" s="17" t="s">
        <v>1</v>
      </c>
      <c r="E9" s="21">
        <f>NPV($E$3,F9:Y9)</f>
        <v>201.71000000000006</v>
      </c>
      <c r="F9" s="22">
        <f>$C9*F$6/10^6</f>
        <v>0</v>
      </c>
      <c r="G9" s="22">
        <f t="shared" ref="G9:Y11" si="3">$C9*G$6/10^6</f>
        <v>0</v>
      </c>
      <c r="H9" s="22">
        <f t="shared" si="3"/>
        <v>0</v>
      </c>
      <c r="I9" s="22">
        <f t="shared" si="3"/>
        <v>24.481943678955627</v>
      </c>
      <c r="J9" s="22">
        <f t="shared" si="3"/>
        <v>24.481943678955627</v>
      </c>
      <c r="K9" s="22">
        <f t="shared" si="3"/>
        <v>24.481943678955627</v>
      </c>
      <c r="L9" s="22">
        <f t="shared" si="3"/>
        <v>24.481943678955627</v>
      </c>
      <c r="M9" s="22">
        <f t="shared" si="3"/>
        <v>24.481943678955627</v>
      </c>
      <c r="N9" s="22">
        <f t="shared" si="3"/>
        <v>24.481943678955627</v>
      </c>
      <c r="O9" s="22">
        <f t="shared" si="3"/>
        <v>24.481943678955627</v>
      </c>
      <c r="P9" s="22">
        <f t="shared" si="3"/>
        <v>24.481943678955627</v>
      </c>
      <c r="Q9" s="22">
        <f t="shared" si="3"/>
        <v>24.481943678955627</v>
      </c>
      <c r="R9" s="22">
        <f t="shared" si="3"/>
        <v>24.481943678955627</v>
      </c>
      <c r="S9" s="22">
        <f t="shared" si="3"/>
        <v>24.481943678955627</v>
      </c>
      <c r="T9" s="22">
        <f t="shared" si="3"/>
        <v>24.481943678955627</v>
      </c>
      <c r="U9" s="22">
        <f t="shared" si="3"/>
        <v>24.481943678955627</v>
      </c>
      <c r="V9" s="22">
        <f t="shared" si="3"/>
        <v>24.481943678955627</v>
      </c>
      <c r="W9" s="22">
        <f t="shared" si="3"/>
        <v>24.481943678955627</v>
      </c>
      <c r="X9" s="22">
        <f t="shared" si="3"/>
        <v>24.481943678955627</v>
      </c>
      <c r="Y9" s="22">
        <f t="shared" si="3"/>
        <v>24.481943678955627</v>
      </c>
    </row>
    <row r="10" spans="2:25" x14ac:dyDescent="0.25">
      <c r="C10" s="20">
        <v>43.033303026310811</v>
      </c>
      <c r="D10" s="17" t="s">
        <v>2</v>
      </c>
      <c r="E10" s="21">
        <f>NPV($E$3,F10:Y10)</f>
        <v>165.71999999999997</v>
      </c>
      <c r="F10" s="22">
        <f>$C10*F$6/10^6</f>
        <v>0</v>
      </c>
      <c r="G10" s="22">
        <f t="shared" si="3"/>
        <v>0</v>
      </c>
      <c r="H10" s="22">
        <f t="shared" si="3"/>
        <v>0</v>
      </c>
      <c r="I10" s="22">
        <f t="shared" si="3"/>
        <v>20.11376583449767</v>
      </c>
      <c r="J10" s="22">
        <f t="shared" si="3"/>
        <v>20.11376583449767</v>
      </c>
      <c r="K10" s="22">
        <f t="shared" si="3"/>
        <v>20.11376583449767</v>
      </c>
      <c r="L10" s="22">
        <f t="shared" si="3"/>
        <v>20.11376583449767</v>
      </c>
      <c r="M10" s="22">
        <f t="shared" si="3"/>
        <v>20.11376583449767</v>
      </c>
      <c r="N10" s="22">
        <f t="shared" si="3"/>
        <v>20.11376583449767</v>
      </c>
      <c r="O10" s="22">
        <f t="shared" si="3"/>
        <v>20.11376583449767</v>
      </c>
      <c r="P10" s="22">
        <f t="shared" si="3"/>
        <v>20.11376583449767</v>
      </c>
      <c r="Q10" s="22">
        <f t="shared" si="3"/>
        <v>20.11376583449767</v>
      </c>
      <c r="R10" s="22">
        <f t="shared" si="3"/>
        <v>20.11376583449767</v>
      </c>
      <c r="S10" s="22">
        <f t="shared" si="3"/>
        <v>20.11376583449767</v>
      </c>
      <c r="T10" s="22">
        <f t="shared" si="3"/>
        <v>20.11376583449767</v>
      </c>
      <c r="U10" s="22">
        <f t="shared" si="3"/>
        <v>20.11376583449767</v>
      </c>
      <c r="V10" s="22">
        <f t="shared" si="3"/>
        <v>20.11376583449767</v>
      </c>
      <c r="W10" s="22">
        <f t="shared" si="3"/>
        <v>20.11376583449767</v>
      </c>
      <c r="X10" s="22">
        <f t="shared" si="3"/>
        <v>20.11376583449767</v>
      </c>
      <c r="Y10" s="22">
        <f t="shared" si="3"/>
        <v>20.11376583449767</v>
      </c>
    </row>
    <row r="11" spans="2:25" x14ac:dyDescent="0.25">
      <c r="C11" s="20">
        <v>34.988578625181745</v>
      </c>
      <c r="D11" s="17" t="s">
        <v>3</v>
      </c>
      <c r="E11" s="21">
        <f>NPV($E$3,F11:Y11)</f>
        <v>134.73999999999998</v>
      </c>
      <c r="F11" s="22">
        <f>$C11*F$6/10^6</f>
        <v>0</v>
      </c>
      <c r="G11" s="22">
        <f t="shared" si="3"/>
        <v>0</v>
      </c>
      <c r="H11" s="22">
        <f t="shared" si="3"/>
        <v>0</v>
      </c>
      <c r="I11" s="22">
        <f t="shared" si="3"/>
        <v>16.353661649409947</v>
      </c>
      <c r="J11" s="22">
        <f t="shared" si="3"/>
        <v>16.353661649409947</v>
      </c>
      <c r="K11" s="22">
        <f t="shared" si="3"/>
        <v>16.353661649409947</v>
      </c>
      <c r="L11" s="22">
        <f t="shared" si="3"/>
        <v>16.353661649409947</v>
      </c>
      <c r="M11" s="22">
        <f t="shared" si="3"/>
        <v>16.353661649409947</v>
      </c>
      <c r="N11" s="22">
        <f t="shared" si="3"/>
        <v>16.353661649409947</v>
      </c>
      <c r="O11" s="22">
        <f t="shared" si="3"/>
        <v>16.353661649409947</v>
      </c>
      <c r="P11" s="22">
        <f t="shared" si="3"/>
        <v>16.353661649409947</v>
      </c>
      <c r="Q11" s="22">
        <f t="shared" si="3"/>
        <v>16.353661649409947</v>
      </c>
      <c r="R11" s="22">
        <f t="shared" si="3"/>
        <v>16.353661649409947</v>
      </c>
      <c r="S11" s="22">
        <f t="shared" si="3"/>
        <v>16.353661649409947</v>
      </c>
      <c r="T11" s="22">
        <f t="shared" si="3"/>
        <v>16.353661649409947</v>
      </c>
      <c r="U11" s="22">
        <f t="shared" si="3"/>
        <v>16.353661649409947</v>
      </c>
      <c r="V11" s="22">
        <f t="shared" si="3"/>
        <v>16.353661649409947</v>
      </c>
      <c r="W11" s="22">
        <f t="shared" si="3"/>
        <v>16.353661649409947</v>
      </c>
      <c r="X11" s="22">
        <f t="shared" si="3"/>
        <v>16.353661649409947</v>
      </c>
      <c r="Y11" s="22">
        <f t="shared" si="3"/>
        <v>16.353661649409947</v>
      </c>
    </row>
    <row r="12" spans="2:25" x14ac:dyDescent="0.25">
      <c r="D12" s="17"/>
      <c r="E12" s="17"/>
    </row>
    <row r="13" spans="2:25" ht="45" x14ac:dyDescent="0.25">
      <c r="C13" s="18" t="s">
        <v>24</v>
      </c>
      <c r="D13" s="17" t="s">
        <v>9</v>
      </c>
      <c r="E13" s="19" t="s">
        <v>8</v>
      </c>
      <c r="F13" s="15">
        <v>2015</v>
      </c>
      <c r="G13" s="15">
        <v>2016</v>
      </c>
      <c r="H13" s="15">
        <f>G13+1</f>
        <v>2017</v>
      </c>
      <c r="I13" s="15">
        <f t="shared" ref="I13:Y13" si="4">H13+1</f>
        <v>2018</v>
      </c>
      <c r="J13" s="15">
        <f t="shared" si="4"/>
        <v>2019</v>
      </c>
      <c r="K13" s="15">
        <f t="shared" si="4"/>
        <v>2020</v>
      </c>
      <c r="L13" s="15">
        <f t="shared" si="4"/>
        <v>2021</v>
      </c>
      <c r="M13" s="15">
        <f t="shared" si="4"/>
        <v>2022</v>
      </c>
      <c r="N13" s="15">
        <f t="shared" si="4"/>
        <v>2023</v>
      </c>
      <c r="O13" s="15">
        <f t="shared" si="4"/>
        <v>2024</v>
      </c>
      <c r="P13" s="15">
        <f t="shared" si="4"/>
        <v>2025</v>
      </c>
      <c r="Q13" s="15">
        <f t="shared" si="4"/>
        <v>2026</v>
      </c>
      <c r="R13" s="15">
        <f t="shared" si="4"/>
        <v>2027</v>
      </c>
      <c r="S13" s="15">
        <f t="shared" si="4"/>
        <v>2028</v>
      </c>
      <c r="T13" s="15">
        <f t="shared" si="4"/>
        <v>2029</v>
      </c>
      <c r="U13" s="15">
        <f t="shared" si="4"/>
        <v>2030</v>
      </c>
      <c r="V13" s="15">
        <f t="shared" si="4"/>
        <v>2031</v>
      </c>
      <c r="W13" s="15">
        <f t="shared" si="4"/>
        <v>2032</v>
      </c>
      <c r="X13" s="15">
        <f t="shared" si="4"/>
        <v>2033</v>
      </c>
      <c r="Y13" s="15">
        <f t="shared" si="4"/>
        <v>2034</v>
      </c>
    </row>
    <row r="14" spans="2:25" x14ac:dyDescent="0.25">
      <c r="B14" s="17"/>
      <c r="C14" s="20">
        <v>54.72386121026274</v>
      </c>
      <c r="D14" s="17" t="s">
        <v>1</v>
      </c>
      <c r="E14" s="21">
        <f>NPV($E$3,F14:Y14)</f>
        <v>210.74</v>
      </c>
      <c r="F14" s="22">
        <f>$C14*F$6/10^6</f>
        <v>0</v>
      </c>
      <c r="G14" s="22">
        <f t="shared" ref="G14:Y16" si="5">$C14*G$6/10^6</f>
        <v>0</v>
      </c>
      <c r="H14" s="22">
        <f t="shared" si="5"/>
        <v>0</v>
      </c>
      <c r="I14" s="22">
        <f t="shared" si="5"/>
        <v>25.577932729676807</v>
      </c>
      <c r="J14" s="22">
        <f t="shared" si="5"/>
        <v>25.577932729676807</v>
      </c>
      <c r="K14" s="22">
        <f t="shared" si="5"/>
        <v>25.577932729676807</v>
      </c>
      <c r="L14" s="22">
        <f t="shared" si="5"/>
        <v>25.577932729676807</v>
      </c>
      <c r="M14" s="22">
        <f t="shared" si="5"/>
        <v>25.577932729676807</v>
      </c>
      <c r="N14" s="22">
        <f t="shared" si="5"/>
        <v>25.577932729676807</v>
      </c>
      <c r="O14" s="22">
        <f t="shared" si="5"/>
        <v>25.577932729676807</v>
      </c>
      <c r="P14" s="22">
        <f t="shared" si="5"/>
        <v>25.577932729676807</v>
      </c>
      <c r="Q14" s="22">
        <f t="shared" si="5"/>
        <v>25.577932729676807</v>
      </c>
      <c r="R14" s="22">
        <f t="shared" si="5"/>
        <v>25.577932729676807</v>
      </c>
      <c r="S14" s="22">
        <f t="shared" si="5"/>
        <v>25.577932729676807</v>
      </c>
      <c r="T14" s="22">
        <f t="shared" si="5"/>
        <v>25.577932729676807</v>
      </c>
      <c r="U14" s="22">
        <f t="shared" si="5"/>
        <v>25.577932729676807</v>
      </c>
      <c r="V14" s="22">
        <f t="shared" si="5"/>
        <v>25.577932729676807</v>
      </c>
      <c r="W14" s="22">
        <f t="shared" si="5"/>
        <v>25.577932729676807</v>
      </c>
      <c r="X14" s="22">
        <f t="shared" si="5"/>
        <v>25.577932729676807</v>
      </c>
      <c r="Y14" s="22">
        <f t="shared" si="5"/>
        <v>25.577932729676807</v>
      </c>
    </row>
    <row r="15" spans="2:25" x14ac:dyDescent="0.25">
      <c r="B15" s="17"/>
      <c r="C15" s="20">
        <v>45.006831284818901</v>
      </c>
      <c r="D15" s="17" t="s">
        <v>2</v>
      </c>
      <c r="E15" s="21">
        <f>NPV($E$3,F15:Y15)</f>
        <v>173.31999999999996</v>
      </c>
      <c r="F15" s="22">
        <f>$C15*F$6/10^6</f>
        <v>0</v>
      </c>
      <c r="G15" s="22">
        <f t="shared" si="5"/>
        <v>0</v>
      </c>
      <c r="H15" s="22">
        <f t="shared" si="5"/>
        <v>0</v>
      </c>
      <c r="I15" s="22">
        <f t="shared" si="5"/>
        <v>21.036192942524355</v>
      </c>
      <c r="J15" s="22">
        <f t="shared" si="5"/>
        <v>21.036192942524355</v>
      </c>
      <c r="K15" s="22">
        <f t="shared" si="5"/>
        <v>21.036192942524355</v>
      </c>
      <c r="L15" s="22">
        <f t="shared" si="5"/>
        <v>21.036192942524355</v>
      </c>
      <c r="M15" s="22">
        <f t="shared" si="5"/>
        <v>21.036192942524355</v>
      </c>
      <c r="N15" s="22">
        <f t="shared" si="5"/>
        <v>21.036192942524355</v>
      </c>
      <c r="O15" s="22">
        <f t="shared" si="5"/>
        <v>21.036192942524355</v>
      </c>
      <c r="P15" s="22">
        <f t="shared" si="5"/>
        <v>21.036192942524355</v>
      </c>
      <c r="Q15" s="22">
        <f t="shared" si="5"/>
        <v>21.036192942524355</v>
      </c>
      <c r="R15" s="22">
        <f t="shared" si="5"/>
        <v>21.036192942524355</v>
      </c>
      <c r="S15" s="22">
        <f t="shared" si="5"/>
        <v>21.036192942524355</v>
      </c>
      <c r="T15" s="22">
        <f t="shared" si="5"/>
        <v>21.036192942524355</v>
      </c>
      <c r="U15" s="22">
        <f t="shared" si="5"/>
        <v>21.036192942524355</v>
      </c>
      <c r="V15" s="22">
        <f t="shared" si="5"/>
        <v>21.036192942524355</v>
      </c>
      <c r="W15" s="22">
        <f t="shared" si="5"/>
        <v>21.036192942524355</v>
      </c>
      <c r="X15" s="22">
        <f t="shared" si="5"/>
        <v>21.036192942524355</v>
      </c>
      <c r="Y15" s="22">
        <f t="shared" si="5"/>
        <v>21.036192942524355</v>
      </c>
    </row>
    <row r="16" spans="2:25" x14ac:dyDescent="0.25">
      <c r="B16" s="17"/>
      <c r="C16" s="20">
        <v>36.710222355959175</v>
      </c>
      <c r="D16" s="17" t="s">
        <v>3</v>
      </c>
      <c r="E16" s="21">
        <f>NPV($E$3,F16:Y16)</f>
        <v>141.36999999999983</v>
      </c>
      <c r="F16" s="22">
        <f>$C16*F$6/10^6</f>
        <v>0</v>
      </c>
      <c r="G16" s="22">
        <f t="shared" si="5"/>
        <v>0</v>
      </c>
      <c r="H16" s="22">
        <f t="shared" si="5"/>
        <v>0</v>
      </c>
      <c r="I16" s="22">
        <f t="shared" si="5"/>
        <v>17.158357929175317</v>
      </c>
      <c r="J16" s="22">
        <f t="shared" si="5"/>
        <v>17.158357929175317</v>
      </c>
      <c r="K16" s="22">
        <f t="shared" si="5"/>
        <v>17.158357929175317</v>
      </c>
      <c r="L16" s="22">
        <f t="shared" si="5"/>
        <v>17.158357929175317</v>
      </c>
      <c r="M16" s="22">
        <f t="shared" si="5"/>
        <v>17.158357929175317</v>
      </c>
      <c r="N16" s="22">
        <f t="shared" si="5"/>
        <v>17.158357929175317</v>
      </c>
      <c r="O16" s="22">
        <f t="shared" si="5"/>
        <v>17.158357929175317</v>
      </c>
      <c r="P16" s="22">
        <f t="shared" si="5"/>
        <v>17.158357929175317</v>
      </c>
      <c r="Q16" s="22">
        <f t="shared" si="5"/>
        <v>17.158357929175317</v>
      </c>
      <c r="R16" s="22">
        <f t="shared" si="5"/>
        <v>17.158357929175317</v>
      </c>
      <c r="S16" s="22">
        <f t="shared" si="5"/>
        <v>17.158357929175317</v>
      </c>
      <c r="T16" s="22">
        <f t="shared" si="5"/>
        <v>17.158357929175317</v>
      </c>
      <c r="U16" s="22">
        <f t="shared" si="5"/>
        <v>17.158357929175317</v>
      </c>
      <c r="V16" s="22">
        <f t="shared" si="5"/>
        <v>17.158357929175317</v>
      </c>
      <c r="W16" s="22">
        <f t="shared" si="5"/>
        <v>17.158357929175317</v>
      </c>
      <c r="X16" s="22">
        <f t="shared" si="5"/>
        <v>17.158357929175317</v>
      </c>
      <c r="Y16" s="22">
        <f t="shared" si="5"/>
        <v>17.158357929175317</v>
      </c>
    </row>
    <row r="17" spans="3:25" x14ac:dyDescent="0.25">
      <c r="D17" s="17"/>
      <c r="E17" s="17"/>
    </row>
    <row r="18" spans="3:25" ht="45" x14ac:dyDescent="0.25">
      <c r="C18" s="18" t="s">
        <v>24</v>
      </c>
      <c r="D18" s="17" t="s">
        <v>15</v>
      </c>
      <c r="E18" s="19" t="s">
        <v>8</v>
      </c>
      <c r="F18" s="15">
        <v>2015</v>
      </c>
      <c r="G18" s="15">
        <v>2016</v>
      </c>
      <c r="H18" s="15">
        <f>G18+1</f>
        <v>2017</v>
      </c>
      <c r="I18" s="15">
        <f t="shared" ref="I18" si="6">H18+1</f>
        <v>2018</v>
      </c>
      <c r="J18" s="15">
        <f t="shared" ref="J18" si="7">I18+1</f>
        <v>2019</v>
      </c>
      <c r="K18" s="15">
        <f t="shared" ref="K18" si="8">J18+1</f>
        <v>2020</v>
      </c>
      <c r="L18" s="15">
        <f t="shared" ref="L18" si="9">K18+1</f>
        <v>2021</v>
      </c>
      <c r="M18" s="15">
        <f t="shared" ref="M18" si="10">L18+1</f>
        <v>2022</v>
      </c>
      <c r="N18" s="15">
        <f t="shared" ref="N18" si="11">M18+1</f>
        <v>2023</v>
      </c>
      <c r="O18" s="15">
        <f t="shared" ref="O18" si="12">N18+1</f>
        <v>2024</v>
      </c>
      <c r="P18" s="15">
        <f t="shared" ref="P18" si="13">O18+1</f>
        <v>2025</v>
      </c>
      <c r="Q18" s="15">
        <f t="shared" ref="Q18" si="14">P18+1</f>
        <v>2026</v>
      </c>
      <c r="R18" s="15">
        <f t="shared" ref="R18" si="15">Q18+1</f>
        <v>2027</v>
      </c>
      <c r="S18" s="15">
        <f t="shared" ref="S18" si="16">R18+1</f>
        <v>2028</v>
      </c>
      <c r="T18" s="15">
        <f t="shared" ref="T18" si="17">S18+1</f>
        <v>2029</v>
      </c>
      <c r="U18" s="15">
        <f t="shared" ref="U18" si="18">T18+1</f>
        <v>2030</v>
      </c>
      <c r="V18" s="15">
        <f t="shared" ref="V18" si="19">U18+1</f>
        <v>2031</v>
      </c>
      <c r="W18" s="15">
        <f t="shared" ref="W18" si="20">V18+1</f>
        <v>2032</v>
      </c>
      <c r="X18" s="15">
        <f t="shared" ref="X18" si="21">W18+1</f>
        <v>2033</v>
      </c>
      <c r="Y18" s="15">
        <f t="shared" ref="Y18" si="22">X18+1</f>
        <v>2034</v>
      </c>
    </row>
    <row r="19" spans="3:25" x14ac:dyDescent="0.25">
      <c r="C19" s="20">
        <v>18.439505478507879</v>
      </c>
      <c r="D19" s="17" t="s">
        <v>2</v>
      </c>
      <c r="E19" s="21">
        <f>NPV($E$3,F19:Y19)</f>
        <v>71.009999999999891</v>
      </c>
      <c r="F19" s="22">
        <f>$C19*F$6/10^6</f>
        <v>0</v>
      </c>
      <c r="G19" s="22">
        <f t="shared" ref="G19:Y19" si="23">$C19*G$6/10^6</f>
        <v>0</v>
      </c>
      <c r="H19" s="22">
        <f t="shared" si="23"/>
        <v>0</v>
      </c>
      <c r="I19" s="22">
        <f t="shared" si="23"/>
        <v>8.6186248606545828</v>
      </c>
      <c r="J19" s="22">
        <f t="shared" si="23"/>
        <v>8.6186248606545828</v>
      </c>
      <c r="K19" s="22">
        <f t="shared" si="23"/>
        <v>8.6186248606545828</v>
      </c>
      <c r="L19" s="22">
        <f t="shared" si="23"/>
        <v>8.6186248606545828</v>
      </c>
      <c r="M19" s="22">
        <f t="shared" si="23"/>
        <v>8.6186248606545828</v>
      </c>
      <c r="N19" s="22">
        <f t="shared" si="23"/>
        <v>8.6186248606545828</v>
      </c>
      <c r="O19" s="22">
        <f t="shared" si="23"/>
        <v>8.6186248606545828</v>
      </c>
      <c r="P19" s="22">
        <f t="shared" si="23"/>
        <v>8.6186248606545828</v>
      </c>
      <c r="Q19" s="22">
        <f t="shared" si="23"/>
        <v>8.6186248606545828</v>
      </c>
      <c r="R19" s="22">
        <f t="shared" si="23"/>
        <v>8.6186248606545828</v>
      </c>
      <c r="S19" s="22">
        <f t="shared" si="23"/>
        <v>8.6186248606545828</v>
      </c>
      <c r="T19" s="22">
        <f t="shared" si="23"/>
        <v>8.6186248606545828</v>
      </c>
      <c r="U19" s="22">
        <f t="shared" si="23"/>
        <v>8.6186248606545828</v>
      </c>
      <c r="V19" s="22">
        <f t="shared" si="23"/>
        <v>8.6186248606545828</v>
      </c>
      <c r="W19" s="22">
        <f t="shared" si="23"/>
        <v>8.6186248606545828</v>
      </c>
      <c r="X19" s="22">
        <f t="shared" si="23"/>
        <v>8.6186248606545828</v>
      </c>
      <c r="Y19" s="22">
        <f t="shared" si="23"/>
        <v>8.6186248606545828</v>
      </c>
    </row>
    <row r="20" spans="3:25" x14ac:dyDescent="0.25">
      <c r="D20" s="17"/>
      <c r="E20" s="17"/>
    </row>
    <row r="21" spans="3:25" x14ac:dyDescent="0.25">
      <c r="D21" s="17"/>
      <c r="E21" s="17"/>
    </row>
    <row r="22" spans="3:25" x14ac:dyDescent="0.25">
      <c r="D22" s="23"/>
      <c r="E22" s="24" t="s">
        <v>10</v>
      </c>
      <c r="F22" s="25"/>
      <c r="G22" s="26"/>
    </row>
    <row r="23" spans="3:25" x14ac:dyDescent="0.25">
      <c r="D23" s="27"/>
      <c r="E23" s="28" t="s">
        <v>1</v>
      </c>
      <c r="F23" s="15" t="s">
        <v>2</v>
      </c>
      <c r="G23" s="15" t="s">
        <v>3</v>
      </c>
      <c r="J23" s="32" t="s">
        <v>23</v>
      </c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4"/>
      <c r="W23" s="33"/>
      <c r="X23" s="33"/>
      <c r="Y23" s="34"/>
    </row>
    <row r="24" spans="3:25" x14ac:dyDescent="0.25">
      <c r="D24" s="29" t="s">
        <v>4</v>
      </c>
      <c r="E24" s="30">
        <v>26159.280467779521</v>
      </c>
      <c r="F24" s="30">
        <v>27570.478770855465</v>
      </c>
      <c r="G24" s="30">
        <v>29184.11587400948</v>
      </c>
    </row>
    <row r="25" spans="3:25" x14ac:dyDescent="0.25">
      <c r="D25" s="12" t="s">
        <v>12</v>
      </c>
      <c r="E25" s="30">
        <v>26360.99099318064</v>
      </c>
      <c r="F25" s="30">
        <v>27736.198224717224</v>
      </c>
      <c r="G25" s="30">
        <v>29318.856692298687</v>
      </c>
    </row>
    <row r="26" spans="3:25" x14ac:dyDescent="0.25">
      <c r="D26" s="12" t="s">
        <v>5</v>
      </c>
      <c r="E26" s="21">
        <f>E25-E24</f>
        <v>201.7105254011185</v>
      </c>
      <c r="F26" s="21">
        <f>F25-F24</f>
        <v>165.71945386175867</v>
      </c>
      <c r="G26" s="21">
        <f>G25-G24</f>
        <v>134.7408182892068</v>
      </c>
    </row>
    <row r="29" spans="3:25" x14ac:dyDescent="0.25">
      <c r="D29" s="23"/>
      <c r="E29" s="24" t="s">
        <v>11</v>
      </c>
      <c r="F29" s="25"/>
      <c r="G29" s="26"/>
    </row>
    <row r="30" spans="3:25" x14ac:dyDescent="0.25">
      <c r="D30" s="27"/>
      <c r="E30" s="28" t="s">
        <v>1</v>
      </c>
      <c r="F30" s="15" t="s">
        <v>2</v>
      </c>
      <c r="G30" s="15" t="s">
        <v>3</v>
      </c>
    </row>
    <row r="31" spans="3:25" x14ac:dyDescent="0.25">
      <c r="D31" s="29" t="s">
        <v>4</v>
      </c>
      <c r="E31" s="30">
        <v>27481.362118234454</v>
      </c>
      <c r="F31" s="30">
        <v>28967.171299143436</v>
      </c>
      <c r="G31" s="30">
        <v>30666.541504075649</v>
      </c>
    </row>
    <row r="32" spans="3:25" x14ac:dyDescent="0.25">
      <c r="D32" s="29" t="s">
        <v>12</v>
      </c>
      <c r="E32" s="30">
        <v>27692.098464446834</v>
      </c>
      <c r="F32" s="30">
        <v>29140.490374911376</v>
      </c>
      <c r="G32" s="30">
        <v>30807.911897383117</v>
      </c>
    </row>
    <row r="33" spans="4:7" x14ac:dyDescent="0.25">
      <c r="D33" s="12" t="s">
        <v>5</v>
      </c>
      <c r="E33" s="31">
        <f>E32-E31</f>
        <v>210.73634621237943</v>
      </c>
      <c r="F33" s="21">
        <f>F32-F31</f>
        <v>173.31907576794038</v>
      </c>
      <c r="G33" s="21">
        <f>G32-G31</f>
        <v>141.37039330746848</v>
      </c>
    </row>
    <row r="35" spans="4:7" x14ac:dyDescent="0.25">
      <c r="D35" s="23"/>
      <c r="E35" s="24" t="s">
        <v>13</v>
      </c>
      <c r="F35" s="25"/>
      <c r="G35" s="26"/>
    </row>
    <row r="36" spans="4:7" x14ac:dyDescent="0.25">
      <c r="D36" s="27"/>
      <c r="E36" s="28" t="s">
        <v>1</v>
      </c>
      <c r="F36" s="15" t="s">
        <v>2</v>
      </c>
      <c r="G36" s="15" t="s">
        <v>3</v>
      </c>
    </row>
    <row r="37" spans="4:7" x14ac:dyDescent="0.25">
      <c r="D37" s="29" t="s">
        <v>4</v>
      </c>
      <c r="E37" s="30" t="s">
        <v>14</v>
      </c>
      <c r="F37" s="30">
        <v>26577.576043040073</v>
      </c>
      <c r="G37" s="30" t="s">
        <v>14</v>
      </c>
    </row>
    <row r="38" spans="4:7" x14ac:dyDescent="0.25">
      <c r="D38" s="29" t="s">
        <v>12</v>
      </c>
      <c r="E38" s="30" t="s">
        <v>14</v>
      </c>
      <c r="F38" s="30">
        <v>26648.582676241203</v>
      </c>
      <c r="G38" s="30" t="s">
        <v>14</v>
      </c>
    </row>
    <row r="39" spans="4:7" x14ac:dyDescent="0.25">
      <c r="D39" s="12" t="s">
        <v>5</v>
      </c>
      <c r="E39" s="31" t="s">
        <v>14</v>
      </c>
      <c r="F39" s="21">
        <f>F38-F37</f>
        <v>71.006633201130171</v>
      </c>
      <c r="G39" s="31" t="s">
        <v>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Table 8.2</vt:lpstr>
      <vt:lpstr>OR RPS Calculations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2015-03-11T20:17:51Z</dcterms:created>
  <dcterms:modified xsi:type="dcterms:W3CDTF">2015-03-31T18:16:46Z</dcterms:modified>
</cp:coreProperties>
</file>