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95" windowHeight="11040"/>
  </bookViews>
  <sheets>
    <sheet name="Figure 8.17" sheetId="17" r:id="rId1"/>
    <sheet name="Summary" sheetId="9" r:id="rId2"/>
    <sheet name="Portfolio Sum C05-1" sheetId="1" r:id="rId3"/>
    <sheet name="Portfolio Sum C05-3" sheetId="3" r:id="rId4"/>
    <sheet name="Portfolio Sum C05a-3" sheetId="4" r:id="rId5"/>
    <sheet name="Portfolio Sum C05b-1" sheetId="5" r:id="rId6"/>
    <sheet name="Portfolio Sum C05b-3" sheetId="6" r:id="rId7"/>
    <sheet name="Portfolio Sum C09-1" sheetId="7" r:id="rId8"/>
    <sheet name="Portfolio Sum C13-1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DiscountRate" localSheetId="3">'[1]Control Panel'!$F$31</definedName>
    <definedName name="DiscountRate" localSheetId="4">'[2]Control Panel'!$F$31</definedName>
    <definedName name="DiscountRate" localSheetId="5">'[3]Control Panel'!$F$31</definedName>
    <definedName name="DiscountRate" localSheetId="6">'[4]Control Panel'!$F$31</definedName>
    <definedName name="DiscountRate" localSheetId="7">'[5]Control Panel'!$F$31</definedName>
    <definedName name="DiscountRate" localSheetId="8">'[6]Control Panel'!$F$31</definedName>
    <definedName name="DiscountRate">'[7]Control Panel'!$F$31</definedName>
    <definedName name="NPVCost" localSheetId="3">'[1]PVRR Table'!$X$54</definedName>
    <definedName name="NPVCost" localSheetId="4">'[2]PVRR Table'!$X$54</definedName>
    <definedName name="NPVCost" localSheetId="5">'[3]PVRR Table'!$X$54</definedName>
    <definedName name="NPVCost" localSheetId="6">'[4]PVRR Table'!$X$54</definedName>
    <definedName name="NPVCost" localSheetId="7">'[5]PVRR Table'!$X$54</definedName>
    <definedName name="NPVCost" localSheetId="8">'[6]PVRR Table'!$X$54</definedName>
    <definedName name="NPVCost">'[7]PVRR Table'!$X$54</definedName>
    <definedName name="OutputLocation" localSheetId="3">'[1]Control Panel'!$B$7</definedName>
    <definedName name="OutputLocation" localSheetId="4">'[2]Control Panel'!$B$7</definedName>
    <definedName name="OutputLocation" localSheetId="5">'[3]Control Panel'!$B$7</definedName>
    <definedName name="OutputLocation" localSheetId="6">'[4]Control Panel'!$B$7</definedName>
    <definedName name="OutputLocation" localSheetId="7">'[5]Control Panel'!$B$7</definedName>
    <definedName name="OutputLocation" localSheetId="8">'[6]Control Panel'!$B$7</definedName>
    <definedName name="OutputLocation">'[7]Control Panel'!$B$7</definedName>
    <definedName name="_xlnm.Print_Area" localSheetId="2">'Portfolio Sum C05-1'!$A$1:$W$27</definedName>
    <definedName name="_xlnm.Print_Area" localSheetId="3">'Portfolio Sum C05-3'!$A$1:$W$27</definedName>
    <definedName name="_xlnm.Print_Area" localSheetId="4">'Portfolio Sum C05a-3'!$A$1:$W$27</definedName>
    <definedName name="_xlnm.Print_Area" localSheetId="5">'Portfolio Sum C05b-1'!$A$1:$W$27</definedName>
    <definedName name="_xlnm.Print_Area" localSheetId="6">'Portfolio Sum C05b-3'!$A$1:$W$27</definedName>
    <definedName name="_xlnm.Print_Area" localSheetId="7">'Portfolio Sum C09-1'!$A$1:$W$27</definedName>
    <definedName name="_xlnm.Print_Area" localSheetId="8">'Portfolio Sum C13-1'!$A$1:$W$27</definedName>
    <definedName name="ProjectName" localSheetId="3">'[1]Control Panel'!$F$3</definedName>
    <definedName name="ProjectName" localSheetId="4">'[2]Control Panel'!$F$3</definedName>
    <definedName name="ProjectName" localSheetId="5">'[3]Control Panel'!$F$3</definedName>
    <definedName name="ProjectName" localSheetId="6">'[4]Control Panel'!$F$3</definedName>
    <definedName name="ProjectName" localSheetId="7">'[5]Control Panel'!$F$3</definedName>
    <definedName name="ProjectName" localSheetId="8">'[6]Control Panel'!$F$3</definedName>
    <definedName name="ProjectName">'[7]Control Panel'!$F$3</definedName>
    <definedName name="ResourceTbl">'[8]Proj Attrib List'!$A$1:$E$442</definedName>
    <definedName name="StudyName" localSheetId="3">'[1]Control Panel'!$B$6</definedName>
    <definedName name="StudyName" localSheetId="4">'[2]Control Panel'!$B$6</definedName>
    <definedName name="StudyName" localSheetId="5">'[3]Control Panel'!$B$6</definedName>
    <definedName name="StudyName" localSheetId="6">'[4]Control Panel'!$B$6</definedName>
    <definedName name="StudyName" localSheetId="7">'[5]Control Panel'!$B$6</definedName>
    <definedName name="StudyName" localSheetId="8">'[6]Control Panel'!$B$6</definedName>
    <definedName name="StudyName">'[7]Control Panel'!$B$6</definedName>
    <definedName name="StudySaveName" localSheetId="3">'[1]Control Panel'!$B$8</definedName>
    <definedName name="StudySaveName" localSheetId="4">'[2]Control Panel'!$B$8</definedName>
    <definedName name="StudySaveName" localSheetId="5">'[3]Control Panel'!$B$8</definedName>
    <definedName name="StudySaveName" localSheetId="6">'[4]Control Panel'!$B$8</definedName>
    <definedName name="StudySaveName" localSheetId="7">'[5]Control Panel'!$B$8</definedName>
    <definedName name="StudySaveName" localSheetId="8">'[6]Control Panel'!$B$8</definedName>
    <definedName name="StudySaveName">'[7]Control Panel'!$B$8</definedName>
    <definedName name="Tbl_Coal_EndofLife" localSheetId="3">[1]CoalPlants!$M$77:$R$103</definedName>
    <definedName name="Tbl_Coal_EndofLife" localSheetId="4">[2]CoalPlants!$M$77:$R$103</definedName>
    <definedName name="Tbl_Coal_EndofLife" localSheetId="5">[3]CoalPlants!$M$77:$R$103</definedName>
    <definedName name="Tbl_Coal_EndofLife" localSheetId="6">[4]CoalPlants!$M$77:$R$103</definedName>
    <definedName name="Tbl_Coal_EndofLife" localSheetId="7">[5]CoalPlants!$M$77:$R$103</definedName>
    <definedName name="Tbl_Coal_EndofLife" localSheetId="8">[6]CoalPlants!$M$77:$R$103</definedName>
    <definedName name="Tbl_Coal_EndofLife">[7]CoalPlants!$M$77:$R$103</definedName>
    <definedName name="TBL_DSMFactor" localSheetId="3">'[1]EPM Tables'!$L$32:$M$38</definedName>
    <definedName name="TBL_DSMFactor" localSheetId="4">'[2]EPM Tables'!$L$32:$M$38</definedName>
    <definedName name="TBL_DSMFactor" localSheetId="5">'[3]EPM Tables'!$L$32:$M$38</definedName>
    <definedName name="TBL_DSMFactor" localSheetId="6">'[4]EPM Tables'!$L$32:$M$38</definedName>
    <definedName name="TBL_DSMFactor" localSheetId="7">'[5]EPM Tables'!$L$32:$M$38</definedName>
    <definedName name="TBL_DSMFactor" localSheetId="8">'[6]EPM Tables'!$L$32:$M$38</definedName>
    <definedName name="TBL_DSMFactor">'[7]EPM Tables'!$L$32:$M$38</definedName>
    <definedName name="Tbl_MasterResource" localSheetId="3">[1]TBL_ResourceMaster!$A:$X</definedName>
    <definedName name="Tbl_MasterResource" localSheetId="4">[2]TBL_ResourceMaster!$A:$X</definedName>
    <definedName name="Tbl_MasterResource" localSheetId="5">[3]TBL_ResourceMaster!$A:$X</definedName>
    <definedName name="Tbl_MasterResource" localSheetId="6">[4]TBL_ResourceMaster!$A:$X</definedName>
    <definedName name="Tbl_MasterResource" localSheetId="7">[5]TBL_ResourceMaster!$A:$X</definedName>
    <definedName name="Tbl_MasterResource" localSheetId="8">[6]TBL_ResourceMaster!$A:$X</definedName>
    <definedName name="Tbl_MasterResource">[7]TBL_ResourceMaster!$A:$X</definedName>
  </definedNames>
  <calcPr calcId="152511"/>
</workbook>
</file>

<file path=xl/calcChain.xml><?xml version="1.0" encoding="utf-8"?>
<calcChain xmlns="http://schemas.openxmlformats.org/spreadsheetml/2006/main">
  <c r="G148" i="9" l="1"/>
  <c r="M148" i="9" l="1"/>
  <c r="L148" i="9"/>
  <c r="K148" i="9"/>
  <c r="J148" i="9"/>
  <c r="I148" i="9"/>
  <c r="H148" i="9"/>
  <c r="F148" i="9"/>
  <c r="E148" i="9"/>
  <c r="C77" i="9" l="1"/>
  <c r="C85" i="9" l="1"/>
  <c r="C93" i="9" l="1"/>
  <c r="C101" i="9" l="1"/>
  <c r="C109" i="9" l="1"/>
  <c r="C117" i="9" l="1"/>
  <c r="C125" i="9" l="1"/>
  <c r="C133" i="9" l="1"/>
  <c r="C141" i="9" l="1"/>
  <c r="C149" i="9" l="1"/>
  <c r="C157" i="9" l="1"/>
  <c r="C165" i="9" l="1"/>
  <c r="C173" i="9" l="1"/>
  <c r="C181" i="9" l="1"/>
  <c r="C189" i="9" l="1"/>
  <c r="C197" i="9" l="1"/>
  <c r="C205" i="9" l="1"/>
  <c r="C213" i="9" l="1"/>
  <c r="C221" i="9" l="1"/>
  <c r="V34" i="8" l="1"/>
  <c r="K40" i="8"/>
  <c r="N57" i="9" s="1"/>
  <c r="K147" i="9" s="1"/>
  <c r="U38" i="8"/>
  <c r="X55" i="9" s="1"/>
  <c r="E227" i="9" s="1"/>
  <c r="T38" i="8"/>
  <c r="W55" i="9" s="1"/>
  <c r="E219" i="9" s="1"/>
  <c r="S38" i="8"/>
  <c r="V55" i="9" s="1"/>
  <c r="E211" i="9" s="1"/>
  <c r="R38" i="8"/>
  <c r="U55" i="9" s="1"/>
  <c r="E203" i="9" s="1"/>
  <c r="Q38" i="8"/>
  <c r="T55" i="9" s="1"/>
  <c r="E195" i="9" s="1"/>
  <c r="P38" i="8"/>
  <c r="S55" i="9" s="1"/>
  <c r="E187" i="9" s="1"/>
  <c r="O38" i="8"/>
  <c r="R55" i="9" s="1"/>
  <c r="E179" i="9" s="1"/>
  <c r="N38" i="8"/>
  <c r="Q55" i="9" s="1"/>
  <c r="E171" i="9" s="1"/>
  <c r="M38" i="8"/>
  <c r="P55" i="9" s="1"/>
  <c r="E163" i="9" s="1"/>
  <c r="L38" i="8"/>
  <c r="O55" i="9" s="1"/>
  <c r="E155" i="9" s="1"/>
  <c r="K38" i="8"/>
  <c r="N55" i="9" s="1"/>
  <c r="E147" i="9" s="1"/>
  <c r="J38" i="8"/>
  <c r="M55" i="9" s="1"/>
  <c r="E139" i="9" s="1"/>
  <c r="I38" i="8"/>
  <c r="L55" i="9" s="1"/>
  <c r="E131" i="9" s="1"/>
  <c r="H38" i="8"/>
  <c r="K55" i="9" s="1"/>
  <c r="E123" i="9" s="1"/>
  <c r="G38" i="8"/>
  <c r="J55" i="9" s="1"/>
  <c r="E115" i="9" s="1"/>
  <c r="F38" i="8"/>
  <c r="I55" i="9" s="1"/>
  <c r="E107" i="9" s="1"/>
  <c r="E38" i="8"/>
  <c r="H55" i="9" s="1"/>
  <c r="E99" i="9" s="1"/>
  <c r="D38" i="8"/>
  <c r="G55" i="9" s="1"/>
  <c r="E91" i="9" s="1"/>
  <c r="C38" i="8"/>
  <c r="F55" i="9" s="1"/>
  <c r="E83" i="9" s="1"/>
  <c r="B38" i="8"/>
  <c r="E55" i="9" s="1"/>
  <c r="E75" i="9" s="1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F75" i="9" l="1"/>
  <c r="F83" i="9" s="1"/>
  <c r="F91" i="9" s="1"/>
  <c r="F99" i="9" s="1"/>
  <c r="F107" i="9" s="1"/>
  <c r="F115" i="9" s="1"/>
  <c r="F123" i="9" s="1"/>
  <c r="F131" i="9" s="1"/>
  <c r="F139" i="9" s="1"/>
  <c r="F147" i="9" s="1"/>
  <c r="F155" i="9" s="1"/>
  <c r="F163" i="9" s="1"/>
  <c r="F171" i="9" s="1"/>
  <c r="F179" i="9" s="1"/>
  <c r="F187" i="9" s="1"/>
  <c r="F195" i="9" s="1"/>
  <c r="F203" i="9" s="1"/>
  <c r="F211" i="9" s="1"/>
  <c r="F219" i="9" s="1"/>
  <c r="F227" i="9" s="1"/>
  <c r="G75" i="9"/>
  <c r="G83" i="9" s="1"/>
  <c r="G91" i="9" s="1"/>
  <c r="G99" i="9" s="1"/>
  <c r="G107" i="9" s="1"/>
  <c r="G115" i="9" s="1"/>
  <c r="G123" i="9" s="1"/>
  <c r="G131" i="9" s="1"/>
  <c r="G139" i="9" s="1"/>
  <c r="G147" i="9" s="1"/>
  <c r="G155" i="9" s="1"/>
  <c r="G163" i="9" s="1"/>
  <c r="G171" i="9" s="1"/>
  <c r="G179" i="9" s="1"/>
  <c r="G187" i="9" s="1"/>
  <c r="G195" i="9" s="1"/>
  <c r="G203" i="9" s="1"/>
  <c r="G211" i="9" s="1"/>
  <c r="G219" i="9" s="1"/>
  <c r="G227" i="9" s="1"/>
  <c r="K35" i="8"/>
  <c r="N52" i="9" s="1"/>
  <c r="G36" i="8"/>
  <c r="J53" i="9" s="1"/>
  <c r="H115" i="9" s="1"/>
  <c r="B34" i="8"/>
  <c r="W16" i="8"/>
  <c r="W18" i="8"/>
  <c r="S40" i="8"/>
  <c r="V57" i="9" s="1"/>
  <c r="K211" i="9" s="1"/>
  <c r="C40" i="8"/>
  <c r="F57" i="9" s="1"/>
  <c r="K83" i="9" s="1"/>
  <c r="N42" i="8"/>
  <c r="Q59" i="9" s="1"/>
  <c r="M171" i="9" s="1"/>
  <c r="W13" i="8"/>
  <c r="W15" i="8"/>
  <c r="W19" i="8"/>
  <c r="C26" i="8"/>
  <c r="G26" i="8"/>
  <c r="K26" i="8"/>
  <c r="O26" i="8"/>
  <c r="S26" i="8"/>
  <c r="W7" i="8"/>
  <c r="W9" i="8"/>
  <c r="W11" i="8"/>
  <c r="E26" i="8"/>
  <c r="I26" i="8"/>
  <c r="M26" i="8"/>
  <c r="Q26" i="8"/>
  <c r="U26" i="8"/>
  <c r="R37" i="8"/>
  <c r="U54" i="9" s="1"/>
  <c r="I203" i="9" s="1"/>
  <c r="N37" i="8"/>
  <c r="Q54" i="9" s="1"/>
  <c r="I171" i="9" s="1"/>
  <c r="J37" i="8"/>
  <c r="M54" i="9" s="1"/>
  <c r="I139" i="9" s="1"/>
  <c r="F37" i="8"/>
  <c r="I54" i="9" s="1"/>
  <c r="I107" i="9" s="1"/>
  <c r="B37" i="8"/>
  <c r="E54" i="9" s="1"/>
  <c r="I75" i="9" s="1"/>
  <c r="T37" i="8"/>
  <c r="W54" i="9" s="1"/>
  <c r="I219" i="9" s="1"/>
  <c r="P37" i="8"/>
  <c r="S54" i="9" s="1"/>
  <c r="I187" i="9" s="1"/>
  <c r="L37" i="8"/>
  <c r="O54" i="9" s="1"/>
  <c r="I155" i="9" s="1"/>
  <c r="H37" i="8"/>
  <c r="K54" i="9" s="1"/>
  <c r="I123" i="9" s="1"/>
  <c r="D37" i="8"/>
  <c r="G54" i="9" s="1"/>
  <c r="I91" i="9" s="1"/>
  <c r="U37" i="8"/>
  <c r="X54" i="9" s="1"/>
  <c r="I227" i="9" s="1"/>
  <c r="M37" i="8"/>
  <c r="P54" i="9" s="1"/>
  <c r="I163" i="9" s="1"/>
  <c r="E37" i="8"/>
  <c r="H54" i="9" s="1"/>
  <c r="I99" i="9" s="1"/>
  <c r="Q37" i="8"/>
  <c r="T54" i="9" s="1"/>
  <c r="I195" i="9" s="1"/>
  <c r="I37" i="8"/>
  <c r="L54" i="9" s="1"/>
  <c r="I131" i="9" s="1"/>
  <c r="U41" i="8"/>
  <c r="X58" i="9" s="1"/>
  <c r="L227" i="9" s="1"/>
  <c r="Q41" i="8"/>
  <c r="T58" i="9" s="1"/>
  <c r="L195" i="9" s="1"/>
  <c r="M41" i="8"/>
  <c r="P58" i="9" s="1"/>
  <c r="L163" i="9" s="1"/>
  <c r="I41" i="8"/>
  <c r="L58" i="9" s="1"/>
  <c r="L131" i="9" s="1"/>
  <c r="E41" i="8"/>
  <c r="H58" i="9" s="1"/>
  <c r="L99" i="9" s="1"/>
  <c r="S41" i="8"/>
  <c r="V58" i="9" s="1"/>
  <c r="L211" i="9" s="1"/>
  <c r="O41" i="8"/>
  <c r="R58" i="9" s="1"/>
  <c r="L179" i="9" s="1"/>
  <c r="K41" i="8"/>
  <c r="N58" i="9" s="1"/>
  <c r="L147" i="9" s="1"/>
  <c r="G41" i="8"/>
  <c r="J58" i="9" s="1"/>
  <c r="L115" i="9" s="1"/>
  <c r="C41" i="8"/>
  <c r="F58" i="9" s="1"/>
  <c r="L83" i="9" s="1"/>
  <c r="T41" i="8"/>
  <c r="W58" i="9" s="1"/>
  <c r="L219" i="9" s="1"/>
  <c r="L41" i="8"/>
  <c r="O58" i="9" s="1"/>
  <c r="L155" i="9" s="1"/>
  <c r="D41" i="8"/>
  <c r="G58" i="9" s="1"/>
  <c r="L91" i="9" s="1"/>
  <c r="P41" i="8"/>
  <c r="S58" i="9" s="1"/>
  <c r="L187" i="9" s="1"/>
  <c r="H41" i="8"/>
  <c r="K58" i="9" s="1"/>
  <c r="L123" i="9" s="1"/>
  <c r="W22" i="8"/>
  <c r="G35" i="8"/>
  <c r="J52" i="9" s="1"/>
  <c r="C36" i="8"/>
  <c r="F53" i="9" s="1"/>
  <c r="H83" i="9" s="1"/>
  <c r="S36" i="8"/>
  <c r="V53" i="9" s="1"/>
  <c r="H211" i="9" s="1"/>
  <c r="O37" i="8"/>
  <c r="R54" i="9" s="1"/>
  <c r="I179" i="9" s="1"/>
  <c r="N41" i="8"/>
  <c r="Q58" i="9" s="1"/>
  <c r="L171" i="9" s="1"/>
  <c r="J42" i="8"/>
  <c r="M59" i="9" s="1"/>
  <c r="M139" i="9" s="1"/>
  <c r="W6" i="8"/>
  <c r="W10" i="8"/>
  <c r="W12" i="8"/>
  <c r="V40" i="8"/>
  <c r="R40" i="8"/>
  <c r="U57" i="9" s="1"/>
  <c r="K203" i="9" s="1"/>
  <c r="N40" i="8"/>
  <c r="Q57" i="9" s="1"/>
  <c r="K171" i="9" s="1"/>
  <c r="J40" i="8"/>
  <c r="M57" i="9" s="1"/>
  <c r="K139" i="9" s="1"/>
  <c r="F40" i="8"/>
  <c r="I57" i="9" s="1"/>
  <c r="K107" i="9" s="1"/>
  <c r="B40" i="8"/>
  <c r="E57" i="9" s="1"/>
  <c r="K75" i="9" s="1"/>
  <c r="T40" i="8"/>
  <c r="W57" i="9" s="1"/>
  <c r="K219" i="9" s="1"/>
  <c r="P40" i="8"/>
  <c r="S57" i="9" s="1"/>
  <c r="K187" i="9" s="1"/>
  <c r="L40" i="8"/>
  <c r="O57" i="9" s="1"/>
  <c r="K155" i="9" s="1"/>
  <c r="H40" i="8"/>
  <c r="K57" i="9" s="1"/>
  <c r="K123" i="9" s="1"/>
  <c r="D40" i="8"/>
  <c r="G57" i="9" s="1"/>
  <c r="K91" i="9" s="1"/>
  <c r="Q40" i="8"/>
  <c r="T57" i="9" s="1"/>
  <c r="K195" i="9" s="1"/>
  <c r="I40" i="8"/>
  <c r="L57" i="9" s="1"/>
  <c r="K131" i="9" s="1"/>
  <c r="U40" i="8"/>
  <c r="X57" i="9" s="1"/>
  <c r="K227" i="9" s="1"/>
  <c r="M40" i="8"/>
  <c r="P57" i="9" s="1"/>
  <c r="K163" i="9" s="1"/>
  <c r="E40" i="8"/>
  <c r="H57" i="9" s="1"/>
  <c r="K99" i="9" s="1"/>
  <c r="W21" i="8"/>
  <c r="C37" i="8"/>
  <c r="F54" i="9" s="1"/>
  <c r="I83" i="9" s="1"/>
  <c r="S37" i="8"/>
  <c r="V54" i="9" s="1"/>
  <c r="I211" i="9" s="1"/>
  <c r="G40" i="8"/>
  <c r="J57" i="9" s="1"/>
  <c r="K115" i="9" s="1"/>
  <c r="B41" i="8"/>
  <c r="E58" i="9" s="1"/>
  <c r="L75" i="9" s="1"/>
  <c r="R41" i="8"/>
  <c r="U58" i="9" s="1"/>
  <c r="L203" i="9" s="1"/>
  <c r="R35" i="8"/>
  <c r="U52" i="9" s="1"/>
  <c r="N35" i="8"/>
  <c r="Q52" i="9" s="1"/>
  <c r="J35" i="8"/>
  <c r="M52" i="9" s="1"/>
  <c r="F35" i="8"/>
  <c r="I52" i="9" s="1"/>
  <c r="B35" i="8"/>
  <c r="E52" i="9" s="1"/>
  <c r="B26" i="8"/>
  <c r="T35" i="8"/>
  <c r="W52" i="9" s="1"/>
  <c r="P35" i="8"/>
  <c r="S52" i="9" s="1"/>
  <c r="L35" i="8"/>
  <c r="O52" i="9" s="1"/>
  <c r="H35" i="8"/>
  <c r="K52" i="9" s="1"/>
  <c r="D35" i="8"/>
  <c r="G52" i="9" s="1"/>
  <c r="U35" i="8"/>
  <c r="X52" i="9" s="1"/>
  <c r="M35" i="8"/>
  <c r="P52" i="9" s="1"/>
  <c r="E35" i="8"/>
  <c r="H52" i="9" s="1"/>
  <c r="Q35" i="8"/>
  <c r="T52" i="9" s="1"/>
  <c r="I35" i="8"/>
  <c r="L52" i="9" s="1"/>
  <c r="D26" i="8"/>
  <c r="F26" i="8"/>
  <c r="H26" i="8"/>
  <c r="J26" i="8"/>
  <c r="L26" i="8"/>
  <c r="N26" i="8"/>
  <c r="P26" i="8"/>
  <c r="R26" i="8"/>
  <c r="T26" i="8"/>
  <c r="R36" i="8"/>
  <c r="U53" i="9" s="1"/>
  <c r="H203" i="9" s="1"/>
  <c r="N36" i="8"/>
  <c r="Q53" i="9" s="1"/>
  <c r="H171" i="9" s="1"/>
  <c r="J36" i="8"/>
  <c r="M53" i="9" s="1"/>
  <c r="H139" i="9" s="1"/>
  <c r="F36" i="8"/>
  <c r="I53" i="9" s="1"/>
  <c r="H107" i="9" s="1"/>
  <c r="B36" i="8"/>
  <c r="E53" i="9" s="1"/>
  <c r="H75" i="9" s="1"/>
  <c r="T36" i="8"/>
  <c r="W53" i="9" s="1"/>
  <c r="H219" i="9" s="1"/>
  <c r="P36" i="8"/>
  <c r="S53" i="9" s="1"/>
  <c r="H187" i="9" s="1"/>
  <c r="L36" i="8"/>
  <c r="O53" i="9" s="1"/>
  <c r="H155" i="9" s="1"/>
  <c r="H36" i="8"/>
  <c r="K53" i="9" s="1"/>
  <c r="H123" i="9" s="1"/>
  <c r="D36" i="8"/>
  <c r="G53" i="9" s="1"/>
  <c r="H91" i="9" s="1"/>
  <c r="Q36" i="8"/>
  <c r="T53" i="9" s="1"/>
  <c r="H195" i="9" s="1"/>
  <c r="I36" i="8"/>
  <c r="L53" i="9" s="1"/>
  <c r="H131" i="9" s="1"/>
  <c r="U36" i="8"/>
  <c r="X53" i="9" s="1"/>
  <c r="H227" i="9" s="1"/>
  <c r="M36" i="8"/>
  <c r="P53" i="9" s="1"/>
  <c r="H163" i="9" s="1"/>
  <c r="E36" i="8"/>
  <c r="H53" i="9" s="1"/>
  <c r="H99" i="9" s="1"/>
  <c r="W14" i="8"/>
  <c r="W17" i="8"/>
  <c r="U42" i="8"/>
  <c r="X59" i="9" s="1"/>
  <c r="M227" i="9" s="1"/>
  <c r="Q42" i="8"/>
  <c r="T59" i="9" s="1"/>
  <c r="M195" i="9" s="1"/>
  <c r="M42" i="8"/>
  <c r="P59" i="9" s="1"/>
  <c r="M163" i="9" s="1"/>
  <c r="I42" i="8"/>
  <c r="L59" i="9" s="1"/>
  <c r="M131" i="9" s="1"/>
  <c r="E42" i="8"/>
  <c r="H59" i="9" s="1"/>
  <c r="M99" i="9" s="1"/>
  <c r="S42" i="8"/>
  <c r="V59" i="9" s="1"/>
  <c r="M211" i="9" s="1"/>
  <c r="O42" i="8"/>
  <c r="R59" i="9" s="1"/>
  <c r="M179" i="9" s="1"/>
  <c r="K42" i="8"/>
  <c r="N59" i="9" s="1"/>
  <c r="M147" i="9" s="1"/>
  <c r="G42" i="8"/>
  <c r="J59" i="9" s="1"/>
  <c r="M115" i="9" s="1"/>
  <c r="C42" i="8"/>
  <c r="F59" i="9" s="1"/>
  <c r="M83" i="9" s="1"/>
  <c r="W23" i="8"/>
  <c r="P42" i="8"/>
  <c r="S59" i="9" s="1"/>
  <c r="M187" i="9" s="1"/>
  <c r="H42" i="8"/>
  <c r="K59" i="9" s="1"/>
  <c r="M123" i="9" s="1"/>
  <c r="T42" i="8"/>
  <c r="W59" i="9" s="1"/>
  <c r="M219" i="9" s="1"/>
  <c r="L42" i="8"/>
  <c r="O59" i="9" s="1"/>
  <c r="M155" i="9" s="1"/>
  <c r="D42" i="8"/>
  <c r="G59" i="9" s="1"/>
  <c r="M91" i="9" s="1"/>
  <c r="O35" i="8"/>
  <c r="R52" i="9" s="1"/>
  <c r="K36" i="8"/>
  <c r="N53" i="9" s="1"/>
  <c r="H147" i="9" s="1"/>
  <c r="G37" i="8"/>
  <c r="J54" i="9" s="1"/>
  <c r="I115" i="9" s="1"/>
  <c r="F41" i="8"/>
  <c r="I58" i="9" s="1"/>
  <c r="L107" i="9" s="1"/>
  <c r="B42" i="8"/>
  <c r="E59" i="9" s="1"/>
  <c r="M75" i="9" s="1"/>
  <c r="R42" i="8"/>
  <c r="U59" i="9" s="1"/>
  <c r="M203" i="9" s="1"/>
  <c r="W8" i="8"/>
  <c r="C35" i="8"/>
  <c r="F52" i="9" s="1"/>
  <c r="S35" i="8"/>
  <c r="V52" i="9" s="1"/>
  <c r="O36" i="8"/>
  <c r="R53" i="9" s="1"/>
  <c r="H179" i="9" s="1"/>
  <c r="K37" i="8"/>
  <c r="N54" i="9" s="1"/>
  <c r="I147" i="9" s="1"/>
  <c r="O40" i="8"/>
  <c r="R57" i="9" s="1"/>
  <c r="K179" i="9" s="1"/>
  <c r="J41" i="8"/>
  <c r="M58" i="9" s="1"/>
  <c r="L139" i="9" s="1"/>
  <c r="F42" i="8"/>
  <c r="I59" i="9" s="1"/>
  <c r="M107" i="9" s="1"/>
  <c r="W24" i="8"/>
  <c r="R39" i="8" l="1"/>
  <c r="U56" i="9" s="1"/>
  <c r="J203" i="9" s="1"/>
  <c r="N39" i="8"/>
  <c r="J39" i="8"/>
  <c r="F39" i="8"/>
  <c r="I56" i="9" s="1"/>
  <c r="J107" i="9" s="1"/>
  <c r="B39" i="8"/>
  <c r="E56" i="9" s="1"/>
  <c r="J75" i="9" s="1"/>
  <c r="T39" i="8"/>
  <c r="W56" i="9" s="1"/>
  <c r="J219" i="9" s="1"/>
  <c r="P39" i="8"/>
  <c r="L39" i="8"/>
  <c r="H39" i="8"/>
  <c r="D39" i="8"/>
  <c r="G56" i="9" s="1"/>
  <c r="J91" i="9" s="1"/>
  <c r="U39" i="8"/>
  <c r="M39" i="8"/>
  <c r="E39" i="8"/>
  <c r="Q39" i="8"/>
  <c r="I39" i="8"/>
  <c r="S39" i="8"/>
  <c r="V56" i="9" s="1"/>
  <c r="J211" i="9" s="1"/>
  <c r="C39" i="8"/>
  <c r="F56" i="9" s="1"/>
  <c r="J83" i="9" s="1"/>
  <c r="O39" i="8"/>
  <c r="K39" i="8"/>
  <c r="G39" i="8"/>
  <c r="J56" i="9" s="1"/>
  <c r="J115" i="9" s="1"/>
  <c r="B44" i="8"/>
  <c r="C44" i="8" l="1"/>
  <c r="D44" i="8"/>
  <c r="R44" i="8"/>
  <c r="M44" i="8"/>
  <c r="P56" i="9"/>
  <c r="J163" i="9" s="1"/>
  <c r="L44" i="8"/>
  <c r="O56" i="9"/>
  <c r="J155" i="9" s="1"/>
  <c r="S44" i="8"/>
  <c r="K44" i="8"/>
  <c r="N56" i="9"/>
  <c r="J147" i="9" s="1"/>
  <c r="I44" i="8"/>
  <c r="L56" i="9"/>
  <c r="J131" i="9" s="1"/>
  <c r="U44" i="8"/>
  <c r="X56" i="9"/>
  <c r="J227" i="9" s="1"/>
  <c r="P44" i="8"/>
  <c r="S56" i="9"/>
  <c r="J187" i="9" s="1"/>
  <c r="J44" i="8"/>
  <c r="M56" i="9"/>
  <c r="J139" i="9" s="1"/>
  <c r="F44" i="8"/>
  <c r="O44" i="8"/>
  <c r="R56" i="9"/>
  <c r="J179" i="9" s="1"/>
  <c r="Q44" i="8"/>
  <c r="T56" i="9"/>
  <c r="J195" i="9" s="1"/>
  <c r="N44" i="8"/>
  <c r="Q56" i="9"/>
  <c r="J171" i="9" s="1"/>
  <c r="T44" i="8"/>
  <c r="E44" i="8"/>
  <c r="H56" i="9"/>
  <c r="J99" i="9" s="1"/>
  <c r="H44" i="8"/>
  <c r="K56" i="9"/>
  <c r="J123" i="9" s="1"/>
  <c r="G44" i="8"/>
  <c r="V34" i="7"/>
  <c r="B42" i="7"/>
  <c r="E51" i="9" s="1"/>
  <c r="M74" i="9" s="1"/>
  <c r="U38" i="7"/>
  <c r="X47" i="9" s="1"/>
  <c r="E226" i="9" s="1"/>
  <c r="T38" i="7"/>
  <c r="W47" i="9" s="1"/>
  <c r="E218" i="9" s="1"/>
  <c r="S38" i="7"/>
  <c r="V47" i="9" s="1"/>
  <c r="E210" i="9" s="1"/>
  <c r="R38" i="7"/>
  <c r="U47" i="9" s="1"/>
  <c r="E202" i="9" s="1"/>
  <c r="Q38" i="7"/>
  <c r="T47" i="9" s="1"/>
  <c r="E194" i="9" s="1"/>
  <c r="P38" i="7"/>
  <c r="S47" i="9" s="1"/>
  <c r="E186" i="9" s="1"/>
  <c r="O38" i="7"/>
  <c r="R47" i="9" s="1"/>
  <c r="E178" i="9" s="1"/>
  <c r="N38" i="7"/>
  <c r="Q47" i="9" s="1"/>
  <c r="E170" i="9" s="1"/>
  <c r="M38" i="7"/>
  <c r="P47" i="9" s="1"/>
  <c r="E162" i="9" s="1"/>
  <c r="L38" i="7"/>
  <c r="O47" i="9" s="1"/>
  <c r="E154" i="9" s="1"/>
  <c r="K38" i="7"/>
  <c r="N47" i="9" s="1"/>
  <c r="E146" i="9" s="1"/>
  <c r="J38" i="7"/>
  <c r="M47" i="9" s="1"/>
  <c r="E138" i="9" s="1"/>
  <c r="I38" i="7"/>
  <c r="L47" i="9" s="1"/>
  <c r="E130" i="9" s="1"/>
  <c r="H38" i="7"/>
  <c r="K47" i="9" s="1"/>
  <c r="E122" i="9" s="1"/>
  <c r="G38" i="7"/>
  <c r="J47" i="9" s="1"/>
  <c r="E114" i="9" s="1"/>
  <c r="F38" i="7"/>
  <c r="I47" i="9" s="1"/>
  <c r="E106" i="9" s="1"/>
  <c r="E38" i="7"/>
  <c r="H47" i="9" s="1"/>
  <c r="E98" i="9" s="1"/>
  <c r="D38" i="7"/>
  <c r="G47" i="9" s="1"/>
  <c r="E90" i="9" s="1"/>
  <c r="C38" i="7"/>
  <c r="F47" i="9" s="1"/>
  <c r="E82" i="9" s="1"/>
  <c r="B38" i="7"/>
  <c r="E47" i="9" s="1"/>
  <c r="E74" i="9" s="1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V34" i="6"/>
  <c r="U38" i="6"/>
  <c r="X39" i="9" s="1"/>
  <c r="E223" i="9" s="1"/>
  <c r="T38" i="6"/>
  <c r="W39" i="9" s="1"/>
  <c r="E215" i="9" s="1"/>
  <c r="S38" i="6"/>
  <c r="V39" i="9" s="1"/>
  <c r="E207" i="9" s="1"/>
  <c r="R38" i="6"/>
  <c r="U39" i="9" s="1"/>
  <c r="E199" i="9" s="1"/>
  <c r="Q38" i="6"/>
  <c r="T39" i="9" s="1"/>
  <c r="E191" i="9" s="1"/>
  <c r="P38" i="6"/>
  <c r="S39" i="9" s="1"/>
  <c r="E183" i="9" s="1"/>
  <c r="O38" i="6"/>
  <c r="R39" i="9" s="1"/>
  <c r="E175" i="9" s="1"/>
  <c r="N38" i="6"/>
  <c r="Q39" i="9" s="1"/>
  <c r="E167" i="9" s="1"/>
  <c r="M38" i="6"/>
  <c r="P39" i="9" s="1"/>
  <c r="E159" i="9" s="1"/>
  <c r="L38" i="6"/>
  <c r="O39" i="9" s="1"/>
  <c r="E151" i="9" s="1"/>
  <c r="K38" i="6"/>
  <c r="N39" i="9" s="1"/>
  <c r="E143" i="9" s="1"/>
  <c r="J38" i="6"/>
  <c r="M39" i="9" s="1"/>
  <c r="E135" i="9" s="1"/>
  <c r="I38" i="6"/>
  <c r="L39" i="9" s="1"/>
  <c r="E127" i="9" s="1"/>
  <c r="H38" i="6"/>
  <c r="K39" i="9" s="1"/>
  <c r="E119" i="9" s="1"/>
  <c r="G38" i="6"/>
  <c r="J39" i="9" s="1"/>
  <c r="E111" i="9" s="1"/>
  <c r="F38" i="6"/>
  <c r="I39" i="9" s="1"/>
  <c r="E103" i="9" s="1"/>
  <c r="E38" i="6"/>
  <c r="H39" i="9" s="1"/>
  <c r="E95" i="9" s="1"/>
  <c r="D38" i="6"/>
  <c r="G39" i="9" s="1"/>
  <c r="E87" i="9" s="1"/>
  <c r="C38" i="6"/>
  <c r="F39" i="9" s="1"/>
  <c r="E79" i="9" s="1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V34" i="5"/>
  <c r="C40" i="5"/>
  <c r="F33" i="9" s="1"/>
  <c r="K81" i="9" s="1"/>
  <c r="U38" i="5"/>
  <c r="X31" i="9" s="1"/>
  <c r="E225" i="9" s="1"/>
  <c r="T38" i="5"/>
  <c r="W31" i="9" s="1"/>
  <c r="E217" i="9" s="1"/>
  <c r="S38" i="5"/>
  <c r="V31" i="9" s="1"/>
  <c r="E209" i="9" s="1"/>
  <c r="R38" i="5"/>
  <c r="U31" i="9" s="1"/>
  <c r="E201" i="9" s="1"/>
  <c r="Q38" i="5"/>
  <c r="T31" i="9" s="1"/>
  <c r="E193" i="9" s="1"/>
  <c r="P38" i="5"/>
  <c r="S31" i="9" s="1"/>
  <c r="E185" i="9" s="1"/>
  <c r="O38" i="5"/>
  <c r="R31" i="9" s="1"/>
  <c r="E177" i="9" s="1"/>
  <c r="N38" i="5"/>
  <c r="Q31" i="9" s="1"/>
  <c r="E169" i="9" s="1"/>
  <c r="M38" i="5"/>
  <c r="P31" i="9" s="1"/>
  <c r="E161" i="9" s="1"/>
  <c r="L38" i="5"/>
  <c r="O31" i="9" s="1"/>
  <c r="E153" i="9" s="1"/>
  <c r="K38" i="5"/>
  <c r="N31" i="9" s="1"/>
  <c r="E145" i="9" s="1"/>
  <c r="J38" i="5"/>
  <c r="M31" i="9" s="1"/>
  <c r="E137" i="9" s="1"/>
  <c r="I38" i="5"/>
  <c r="L31" i="9" s="1"/>
  <c r="E129" i="9" s="1"/>
  <c r="H38" i="5"/>
  <c r="K31" i="9" s="1"/>
  <c r="E121" i="9" s="1"/>
  <c r="G38" i="5"/>
  <c r="J31" i="9" s="1"/>
  <c r="E113" i="9" s="1"/>
  <c r="F38" i="5"/>
  <c r="I31" i="9" s="1"/>
  <c r="E105" i="9" s="1"/>
  <c r="E38" i="5"/>
  <c r="H31" i="9" s="1"/>
  <c r="E97" i="9" s="1"/>
  <c r="D38" i="5"/>
  <c r="G31" i="9" s="1"/>
  <c r="E89" i="9" s="1"/>
  <c r="C38" i="5"/>
  <c r="F31" i="9" s="1"/>
  <c r="E81" i="9" s="1"/>
  <c r="B38" i="5"/>
  <c r="E31" i="9" s="1"/>
  <c r="E73" i="9" s="1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G36" i="5" l="1"/>
  <c r="J29" i="9" s="1"/>
  <c r="H113" i="9" s="1"/>
  <c r="S42" i="7"/>
  <c r="V51" i="9" s="1"/>
  <c r="M210" i="9" s="1"/>
  <c r="F73" i="9"/>
  <c r="F81" i="9" s="1"/>
  <c r="F89" i="9" s="1"/>
  <c r="F97" i="9" s="1"/>
  <c r="F105" i="9" s="1"/>
  <c r="F113" i="9" s="1"/>
  <c r="F121" i="9" s="1"/>
  <c r="F129" i="9" s="1"/>
  <c r="F137" i="9" s="1"/>
  <c r="F145" i="9" s="1"/>
  <c r="F153" i="9" s="1"/>
  <c r="F161" i="9" s="1"/>
  <c r="F169" i="9" s="1"/>
  <c r="F177" i="9" s="1"/>
  <c r="F185" i="9" s="1"/>
  <c r="F193" i="9" s="1"/>
  <c r="F201" i="9" s="1"/>
  <c r="F209" i="9" s="1"/>
  <c r="F217" i="9" s="1"/>
  <c r="F225" i="9" s="1"/>
  <c r="G73" i="9"/>
  <c r="G81" i="9" s="1"/>
  <c r="G89" i="9" s="1"/>
  <c r="G97" i="9" s="1"/>
  <c r="G105" i="9" s="1"/>
  <c r="G113" i="9" s="1"/>
  <c r="G121" i="9" s="1"/>
  <c r="G129" i="9" s="1"/>
  <c r="G137" i="9" s="1"/>
  <c r="G145" i="9" s="1"/>
  <c r="G153" i="9" s="1"/>
  <c r="G161" i="9" s="1"/>
  <c r="G169" i="9" s="1"/>
  <c r="G177" i="9" s="1"/>
  <c r="G185" i="9" s="1"/>
  <c r="G193" i="9" s="1"/>
  <c r="G201" i="9" s="1"/>
  <c r="G209" i="9" s="1"/>
  <c r="G217" i="9" s="1"/>
  <c r="G225" i="9" s="1"/>
  <c r="F71" i="9"/>
  <c r="F79" i="9" s="1"/>
  <c r="F87" i="9" s="1"/>
  <c r="F95" i="9" s="1"/>
  <c r="F103" i="9" s="1"/>
  <c r="F111" i="9" s="1"/>
  <c r="F119" i="9" s="1"/>
  <c r="F127" i="9" s="1"/>
  <c r="F135" i="9" s="1"/>
  <c r="F143" i="9" s="1"/>
  <c r="F151" i="9" s="1"/>
  <c r="F159" i="9" s="1"/>
  <c r="F167" i="9" s="1"/>
  <c r="F175" i="9" s="1"/>
  <c r="F183" i="9" s="1"/>
  <c r="F191" i="9" s="1"/>
  <c r="F199" i="9" s="1"/>
  <c r="F207" i="9" s="1"/>
  <c r="F215" i="9" s="1"/>
  <c r="F223" i="9" s="1"/>
  <c r="G71" i="9"/>
  <c r="G79" i="9" s="1"/>
  <c r="G87" i="9" s="1"/>
  <c r="G95" i="9" s="1"/>
  <c r="G103" i="9" s="1"/>
  <c r="G111" i="9" s="1"/>
  <c r="G119" i="9" s="1"/>
  <c r="G127" i="9" s="1"/>
  <c r="G135" i="9" s="1"/>
  <c r="G143" i="9" s="1"/>
  <c r="G151" i="9" s="1"/>
  <c r="G159" i="9" s="1"/>
  <c r="G167" i="9" s="1"/>
  <c r="G175" i="9" s="1"/>
  <c r="G183" i="9" s="1"/>
  <c r="G191" i="9" s="1"/>
  <c r="G199" i="9" s="1"/>
  <c r="G207" i="9" s="1"/>
  <c r="G215" i="9" s="1"/>
  <c r="G223" i="9" s="1"/>
  <c r="F74" i="9"/>
  <c r="F82" i="9" s="1"/>
  <c r="F90" i="9" s="1"/>
  <c r="F98" i="9" s="1"/>
  <c r="F106" i="9" s="1"/>
  <c r="F114" i="9" s="1"/>
  <c r="F122" i="9" s="1"/>
  <c r="F130" i="9" s="1"/>
  <c r="F138" i="9" s="1"/>
  <c r="F146" i="9" s="1"/>
  <c r="F154" i="9" s="1"/>
  <c r="F162" i="9" s="1"/>
  <c r="F170" i="9" s="1"/>
  <c r="F178" i="9" s="1"/>
  <c r="F186" i="9" s="1"/>
  <c r="F194" i="9" s="1"/>
  <c r="F202" i="9" s="1"/>
  <c r="F210" i="9" s="1"/>
  <c r="F218" i="9" s="1"/>
  <c r="F226" i="9" s="1"/>
  <c r="G74" i="9"/>
  <c r="G82" i="9" s="1"/>
  <c r="G90" i="9" s="1"/>
  <c r="G98" i="9" s="1"/>
  <c r="G106" i="9" s="1"/>
  <c r="G114" i="9" s="1"/>
  <c r="G122" i="9" s="1"/>
  <c r="G130" i="9" s="1"/>
  <c r="G138" i="9" s="1"/>
  <c r="G146" i="9" s="1"/>
  <c r="G154" i="9" s="1"/>
  <c r="G162" i="9" s="1"/>
  <c r="G170" i="9" s="1"/>
  <c r="G178" i="9" s="1"/>
  <c r="G186" i="9" s="1"/>
  <c r="G194" i="9" s="1"/>
  <c r="G202" i="9" s="1"/>
  <c r="G210" i="9" s="1"/>
  <c r="G218" i="9" s="1"/>
  <c r="G226" i="9" s="1"/>
  <c r="J42" i="7"/>
  <c r="M51" i="9" s="1"/>
  <c r="M138" i="9" s="1"/>
  <c r="K35" i="5"/>
  <c r="N28" i="9" s="1"/>
  <c r="K40" i="5"/>
  <c r="N33" i="9" s="1"/>
  <c r="K145" i="9" s="1"/>
  <c r="G26" i="6"/>
  <c r="O26" i="6"/>
  <c r="W19" i="6"/>
  <c r="B34" i="7"/>
  <c r="D26" i="7"/>
  <c r="G26" i="7"/>
  <c r="L26" i="7"/>
  <c r="O26" i="7"/>
  <c r="T26" i="7"/>
  <c r="K36" i="7"/>
  <c r="N45" i="9" s="1"/>
  <c r="H146" i="9" s="1"/>
  <c r="W13" i="5"/>
  <c r="W15" i="5"/>
  <c r="W19" i="5"/>
  <c r="S40" i="5"/>
  <c r="V33" i="9" s="1"/>
  <c r="K209" i="9" s="1"/>
  <c r="W13" i="7"/>
  <c r="W16" i="5"/>
  <c r="W18" i="5"/>
  <c r="N42" i="5"/>
  <c r="Q35" i="9" s="1"/>
  <c r="M169" i="9" s="1"/>
  <c r="W15" i="6"/>
  <c r="F41" i="6"/>
  <c r="I42" i="9" s="1"/>
  <c r="L103" i="9" s="1"/>
  <c r="B34" i="5"/>
  <c r="B34" i="6"/>
  <c r="F26" i="6"/>
  <c r="J26" i="6"/>
  <c r="N26" i="6"/>
  <c r="T26" i="6"/>
  <c r="W14" i="6"/>
  <c r="F41" i="7"/>
  <c r="I50" i="9" s="1"/>
  <c r="L106" i="9" s="1"/>
  <c r="E26" i="7"/>
  <c r="M26" i="7"/>
  <c r="U26" i="7"/>
  <c r="W9" i="7"/>
  <c r="W16" i="7"/>
  <c r="V40" i="7"/>
  <c r="R40" i="7"/>
  <c r="U49" i="9" s="1"/>
  <c r="K202" i="9" s="1"/>
  <c r="N40" i="7"/>
  <c r="Q49" i="9" s="1"/>
  <c r="K170" i="9" s="1"/>
  <c r="J40" i="7"/>
  <c r="M49" i="9" s="1"/>
  <c r="K138" i="9" s="1"/>
  <c r="F40" i="7"/>
  <c r="I49" i="9" s="1"/>
  <c r="K106" i="9" s="1"/>
  <c r="B40" i="7"/>
  <c r="E49" i="9" s="1"/>
  <c r="K74" i="9" s="1"/>
  <c r="U40" i="7"/>
  <c r="X49" i="9" s="1"/>
  <c r="K226" i="9" s="1"/>
  <c r="Q40" i="7"/>
  <c r="T49" i="9" s="1"/>
  <c r="K194" i="9" s="1"/>
  <c r="M40" i="7"/>
  <c r="P49" i="9" s="1"/>
  <c r="K162" i="9" s="1"/>
  <c r="I40" i="7"/>
  <c r="L49" i="9" s="1"/>
  <c r="K130" i="9" s="1"/>
  <c r="E40" i="7"/>
  <c r="H49" i="9" s="1"/>
  <c r="K98" i="9" s="1"/>
  <c r="P40" i="7"/>
  <c r="S49" i="9" s="1"/>
  <c r="K186" i="9" s="1"/>
  <c r="H40" i="7"/>
  <c r="K49" i="9" s="1"/>
  <c r="K122" i="9" s="1"/>
  <c r="O40" i="7"/>
  <c r="R49" i="9" s="1"/>
  <c r="K178" i="9" s="1"/>
  <c r="G40" i="7"/>
  <c r="J49" i="9" s="1"/>
  <c r="K114" i="9" s="1"/>
  <c r="L40" i="7"/>
  <c r="O49" i="9" s="1"/>
  <c r="K154" i="9" s="1"/>
  <c r="W21" i="7"/>
  <c r="S40" i="7"/>
  <c r="V49" i="9" s="1"/>
  <c r="K210" i="9" s="1"/>
  <c r="C40" i="7"/>
  <c r="F49" i="9" s="1"/>
  <c r="K82" i="9" s="1"/>
  <c r="K40" i="7"/>
  <c r="N49" i="9" s="1"/>
  <c r="K146" i="9" s="1"/>
  <c r="T40" i="7"/>
  <c r="W49" i="9" s="1"/>
  <c r="K218" i="9" s="1"/>
  <c r="D40" i="7"/>
  <c r="G49" i="9" s="1"/>
  <c r="K90" i="9" s="1"/>
  <c r="C26" i="7"/>
  <c r="K26" i="7"/>
  <c r="S26" i="7"/>
  <c r="W7" i="7"/>
  <c r="I26" i="7"/>
  <c r="Q26" i="7"/>
  <c r="R37" i="7"/>
  <c r="U46" i="9" s="1"/>
  <c r="I202" i="9" s="1"/>
  <c r="N37" i="7"/>
  <c r="Q46" i="9" s="1"/>
  <c r="I170" i="9" s="1"/>
  <c r="J37" i="7"/>
  <c r="M46" i="9" s="1"/>
  <c r="I138" i="9" s="1"/>
  <c r="F37" i="7"/>
  <c r="I46" i="9" s="1"/>
  <c r="I106" i="9" s="1"/>
  <c r="B37" i="7"/>
  <c r="E46" i="9" s="1"/>
  <c r="I74" i="9" s="1"/>
  <c r="U37" i="7"/>
  <c r="X46" i="9" s="1"/>
  <c r="I226" i="9" s="1"/>
  <c r="Q37" i="7"/>
  <c r="T46" i="9" s="1"/>
  <c r="I194" i="9" s="1"/>
  <c r="M37" i="7"/>
  <c r="P46" i="9" s="1"/>
  <c r="I162" i="9" s="1"/>
  <c r="I37" i="7"/>
  <c r="L46" i="9" s="1"/>
  <c r="I130" i="9" s="1"/>
  <c r="E37" i="7"/>
  <c r="H46" i="9" s="1"/>
  <c r="I98" i="9" s="1"/>
  <c r="T37" i="7"/>
  <c r="W46" i="9" s="1"/>
  <c r="I218" i="9" s="1"/>
  <c r="L37" i="7"/>
  <c r="O46" i="9" s="1"/>
  <c r="I154" i="9" s="1"/>
  <c r="D37" i="7"/>
  <c r="G46" i="9" s="1"/>
  <c r="I90" i="9" s="1"/>
  <c r="S37" i="7"/>
  <c r="V46" i="9" s="1"/>
  <c r="I210" i="9" s="1"/>
  <c r="K37" i="7"/>
  <c r="N46" i="9" s="1"/>
  <c r="I146" i="9" s="1"/>
  <c r="C37" i="7"/>
  <c r="F46" i="9" s="1"/>
  <c r="I82" i="9" s="1"/>
  <c r="H37" i="7"/>
  <c r="K46" i="9" s="1"/>
  <c r="I122" i="9" s="1"/>
  <c r="W8" i="7"/>
  <c r="O37" i="7"/>
  <c r="R46" i="9" s="1"/>
  <c r="I178" i="9" s="1"/>
  <c r="G37" i="7"/>
  <c r="J46" i="9" s="1"/>
  <c r="I114" i="9" s="1"/>
  <c r="P37" i="7"/>
  <c r="S46" i="9" s="1"/>
  <c r="I186" i="9" s="1"/>
  <c r="W12" i="7"/>
  <c r="R35" i="7"/>
  <c r="U44" i="9" s="1"/>
  <c r="N35" i="7"/>
  <c r="Q44" i="9" s="1"/>
  <c r="J35" i="7"/>
  <c r="M44" i="9" s="1"/>
  <c r="F35" i="7"/>
  <c r="I44" i="9" s="1"/>
  <c r="B35" i="7"/>
  <c r="E44" i="9" s="1"/>
  <c r="B26" i="7"/>
  <c r="U35" i="7"/>
  <c r="X44" i="9" s="1"/>
  <c r="Q35" i="7"/>
  <c r="T44" i="9" s="1"/>
  <c r="M35" i="7"/>
  <c r="P44" i="9" s="1"/>
  <c r="I35" i="7"/>
  <c r="L44" i="9" s="1"/>
  <c r="E35" i="7"/>
  <c r="H44" i="9" s="1"/>
  <c r="T35" i="7"/>
  <c r="W44" i="9" s="1"/>
  <c r="L35" i="7"/>
  <c r="O44" i="9" s="1"/>
  <c r="D35" i="7"/>
  <c r="G44" i="9" s="1"/>
  <c r="S35" i="7"/>
  <c r="V44" i="9" s="1"/>
  <c r="K35" i="7"/>
  <c r="N44" i="9" s="1"/>
  <c r="C35" i="7"/>
  <c r="F44" i="9" s="1"/>
  <c r="F26" i="7"/>
  <c r="H26" i="7"/>
  <c r="J26" i="7"/>
  <c r="N26" i="7"/>
  <c r="P26" i="7"/>
  <c r="R26" i="7"/>
  <c r="W17" i="7"/>
  <c r="W19" i="7"/>
  <c r="W18" i="7"/>
  <c r="W23" i="7"/>
  <c r="H35" i="7"/>
  <c r="K44" i="9" s="1"/>
  <c r="D36" i="7"/>
  <c r="G45" i="9" s="1"/>
  <c r="H90" i="9" s="1"/>
  <c r="T36" i="7"/>
  <c r="W45" i="9" s="1"/>
  <c r="H218" i="9" s="1"/>
  <c r="O41" i="7"/>
  <c r="R50" i="9" s="1"/>
  <c r="L178" i="9" s="1"/>
  <c r="K42" i="7"/>
  <c r="N51" i="9" s="1"/>
  <c r="M146" i="9" s="1"/>
  <c r="W15" i="7"/>
  <c r="W22" i="7"/>
  <c r="W24" i="7"/>
  <c r="O35" i="7"/>
  <c r="R44" i="9" s="1"/>
  <c r="R42" i="7"/>
  <c r="U51" i="9" s="1"/>
  <c r="M202" i="9" s="1"/>
  <c r="R36" i="7"/>
  <c r="U45" i="9" s="1"/>
  <c r="H202" i="9" s="1"/>
  <c r="N36" i="7"/>
  <c r="Q45" i="9" s="1"/>
  <c r="H170" i="9" s="1"/>
  <c r="J36" i="7"/>
  <c r="M45" i="9" s="1"/>
  <c r="H138" i="9" s="1"/>
  <c r="F36" i="7"/>
  <c r="I45" i="9" s="1"/>
  <c r="H106" i="9" s="1"/>
  <c r="B36" i="7"/>
  <c r="E45" i="9" s="1"/>
  <c r="H74" i="9" s="1"/>
  <c r="U36" i="7"/>
  <c r="X45" i="9" s="1"/>
  <c r="H226" i="9" s="1"/>
  <c r="Q36" i="7"/>
  <c r="T45" i="9" s="1"/>
  <c r="H194" i="9" s="1"/>
  <c r="M36" i="7"/>
  <c r="P45" i="9" s="1"/>
  <c r="H162" i="9" s="1"/>
  <c r="I36" i="7"/>
  <c r="L45" i="9" s="1"/>
  <c r="H130" i="9" s="1"/>
  <c r="E36" i="7"/>
  <c r="H45" i="9" s="1"/>
  <c r="H98" i="9" s="1"/>
  <c r="P36" i="7"/>
  <c r="S45" i="9" s="1"/>
  <c r="H186" i="9" s="1"/>
  <c r="H36" i="7"/>
  <c r="K45" i="9" s="1"/>
  <c r="H122" i="9" s="1"/>
  <c r="O36" i="7"/>
  <c r="R45" i="9" s="1"/>
  <c r="H178" i="9" s="1"/>
  <c r="G36" i="7"/>
  <c r="J45" i="9" s="1"/>
  <c r="H114" i="9" s="1"/>
  <c r="U41" i="7"/>
  <c r="X50" i="9" s="1"/>
  <c r="L226" i="9" s="1"/>
  <c r="Q41" i="7"/>
  <c r="T50" i="9" s="1"/>
  <c r="L194" i="9" s="1"/>
  <c r="M41" i="7"/>
  <c r="P50" i="9" s="1"/>
  <c r="L162" i="9" s="1"/>
  <c r="I41" i="7"/>
  <c r="L50" i="9" s="1"/>
  <c r="L130" i="9" s="1"/>
  <c r="E41" i="7"/>
  <c r="H50" i="9" s="1"/>
  <c r="L98" i="9" s="1"/>
  <c r="T41" i="7"/>
  <c r="W50" i="9" s="1"/>
  <c r="L218" i="9" s="1"/>
  <c r="P41" i="7"/>
  <c r="S50" i="9" s="1"/>
  <c r="L186" i="9" s="1"/>
  <c r="L41" i="7"/>
  <c r="O50" i="9" s="1"/>
  <c r="L154" i="9" s="1"/>
  <c r="H41" i="7"/>
  <c r="K50" i="9" s="1"/>
  <c r="L122" i="9" s="1"/>
  <c r="D41" i="7"/>
  <c r="G50" i="9" s="1"/>
  <c r="L90" i="9" s="1"/>
  <c r="S41" i="7"/>
  <c r="V50" i="9" s="1"/>
  <c r="L210" i="9" s="1"/>
  <c r="K41" i="7"/>
  <c r="N50" i="9" s="1"/>
  <c r="L146" i="9" s="1"/>
  <c r="C41" i="7"/>
  <c r="F50" i="9" s="1"/>
  <c r="L82" i="9" s="1"/>
  <c r="R41" i="7"/>
  <c r="U50" i="9" s="1"/>
  <c r="L202" i="9" s="1"/>
  <c r="J41" i="7"/>
  <c r="M50" i="9" s="1"/>
  <c r="L138" i="9" s="1"/>
  <c r="B41" i="7"/>
  <c r="E50" i="9" s="1"/>
  <c r="L74" i="9" s="1"/>
  <c r="G35" i="7"/>
  <c r="J44" i="9" s="1"/>
  <c r="C36" i="7"/>
  <c r="F45" i="9" s="1"/>
  <c r="H82" i="9" s="1"/>
  <c r="S36" i="7"/>
  <c r="V45" i="9" s="1"/>
  <c r="H210" i="9" s="1"/>
  <c r="N41" i="7"/>
  <c r="Q50" i="9" s="1"/>
  <c r="L170" i="9" s="1"/>
  <c r="W11" i="7"/>
  <c r="W6" i="7"/>
  <c r="W10" i="7"/>
  <c r="W14" i="7"/>
  <c r="P35" i="7"/>
  <c r="S44" i="9" s="1"/>
  <c r="L36" i="7"/>
  <c r="O45" i="9" s="1"/>
  <c r="H154" i="9" s="1"/>
  <c r="G41" i="7"/>
  <c r="J50" i="9" s="1"/>
  <c r="L114" i="9" s="1"/>
  <c r="C42" i="7"/>
  <c r="F51" i="9" s="1"/>
  <c r="M82" i="9" s="1"/>
  <c r="U42" i="7"/>
  <c r="X51" i="9" s="1"/>
  <c r="M226" i="9" s="1"/>
  <c r="Q42" i="7"/>
  <c r="T51" i="9" s="1"/>
  <c r="M194" i="9" s="1"/>
  <c r="M42" i="7"/>
  <c r="P51" i="9" s="1"/>
  <c r="M162" i="9" s="1"/>
  <c r="I42" i="7"/>
  <c r="L51" i="9" s="1"/>
  <c r="M130" i="9" s="1"/>
  <c r="E42" i="7"/>
  <c r="H51" i="9" s="1"/>
  <c r="M98" i="9" s="1"/>
  <c r="T42" i="7"/>
  <c r="W51" i="9" s="1"/>
  <c r="M218" i="9" s="1"/>
  <c r="P42" i="7"/>
  <c r="S51" i="9" s="1"/>
  <c r="M186" i="9" s="1"/>
  <c r="L42" i="7"/>
  <c r="O51" i="9" s="1"/>
  <c r="M154" i="9" s="1"/>
  <c r="H42" i="7"/>
  <c r="K51" i="9" s="1"/>
  <c r="M122" i="9" s="1"/>
  <c r="D42" i="7"/>
  <c r="G51" i="9" s="1"/>
  <c r="M90" i="9" s="1"/>
  <c r="F42" i="7"/>
  <c r="I51" i="9" s="1"/>
  <c r="M106" i="9" s="1"/>
  <c r="N42" i="7"/>
  <c r="Q51" i="9" s="1"/>
  <c r="M170" i="9" s="1"/>
  <c r="G42" i="7"/>
  <c r="J51" i="9" s="1"/>
  <c r="M114" i="9" s="1"/>
  <c r="O42" i="7"/>
  <c r="R51" i="9" s="1"/>
  <c r="M178" i="9" s="1"/>
  <c r="R35" i="6"/>
  <c r="U36" i="9" s="1"/>
  <c r="N35" i="6"/>
  <c r="Q36" i="9" s="1"/>
  <c r="J35" i="6"/>
  <c r="M36" i="9" s="1"/>
  <c r="F35" i="6"/>
  <c r="I36" i="9" s="1"/>
  <c r="B35" i="6"/>
  <c r="E36" i="9" s="1"/>
  <c r="B26" i="6"/>
  <c r="U35" i="6"/>
  <c r="X36" i="9" s="1"/>
  <c r="Q35" i="6"/>
  <c r="T36" i="9" s="1"/>
  <c r="M35" i="6"/>
  <c r="P36" i="9" s="1"/>
  <c r="I35" i="6"/>
  <c r="L36" i="9" s="1"/>
  <c r="E35" i="6"/>
  <c r="H36" i="9" s="1"/>
  <c r="T35" i="6"/>
  <c r="W36" i="9" s="1"/>
  <c r="L35" i="6"/>
  <c r="O36" i="9" s="1"/>
  <c r="D35" i="6"/>
  <c r="G36" i="9" s="1"/>
  <c r="S35" i="6"/>
  <c r="V36" i="9" s="1"/>
  <c r="K35" i="6"/>
  <c r="N36" i="9" s="1"/>
  <c r="C35" i="6"/>
  <c r="F36" i="9" s="1"/>
  <c r="P35" i="6"/>
  <c r="S36" i="9" s="1"/>
  <c r="H35" i="6"/>
  <c r="K36" i="9" s="1"/>
  <c r="O35" i="6"/>
  <c r="R36" i="9" s="1"/>
  <c r="G35" i="6"/>
  <c r="J36" i="9" s="1"/>
  <c r="W6" i="6"/>
  <c r="R36" i="6"/>
  <c r="U37" i="9" s="1"/>
  <c r="H199" i="9" s="1"/>
  <c r="N36" i="6"/>
  <c r="Q37" i="9" s="1"/>
  <c r="H167" i="9" s="1"/>
  <c r="J36" i="6"/>
  <c r="M37" i="9" s="1"/>
  <c r="H135" i="9" s="1"/>
  <c r="F36" i="6"/>
  <c r="I37" i="9" s="1"/>
  <c r="H103" i="9" s="1"/>
  <c r="B36" i="6"/>
  <c r="E37" i="9" s="1"/>
  <c r="H71" i="9" s="1"/>
  <c r="U36" i="6"/>
  <c r="X37" i="9" s="1"/>
  <c r="H223" i="9" s="1"/>
  <c r="Q36" i="6"/>
  <c r="T37" i="9" s="1"/>
  <c r="H191" i="9" s="1"/>
  <c r="M36" i="6"/>
  <c r="P37" i="9" s="1"/>
  <c r="H159" i="9" s="1"/>
  <c r="I36" i="6"/>
  <c r="L37" i="9" s="1"/>
  <c r="H127" i="9" s="1"/>
  <c r="E36" i="6"/>
  <c r="H37" i="9" s="1"/>
  <c r="H95" i="9" s="1"/>
  <c r="P36" i="6"/>
  <c r="S37" i="9" s="1"/>
  <c r="H183" i="9" s="1"/>
  <c r="H36" i="6"/>
  <c r="K37" i="9" s="1"/>
  <c r="H119" i="9" s="1"/>
  <c r="O36" i="6"/>
  <c r="R37" i="9" s="1"/>
  <c r="H175" i="9" s="1"/>
  <c r="G36" i="6"/>
  <c r="J37" i="9" s="1"/>
  <c r="H111" i="9" s="1"/>
  <c r="L36" i="6"/>
  <c r="O37" i="9" s="1"/>
  <c r="H151" i="9" s="1"/>
  <c r="T36" i="6"/>
  <c r="W37" i="9" s="1"/>
  <c r="H215" i="9" s="1"/>
  <c r="D36" i="6"/>
  <c r="G37" i="9" s="1"/>
  <c r="H87" i="9" s="1"/>
  <c r="K36" i="6"/>
  <c r="N37" i="9" s="1"/>
  <c r="H143" i="9" s="1"/>
  <c r="S36" i="6"/>
  <c r="V37" i="9" s="1"/>
  <c r="H207" i="9" s="1"/>
  <c r="C36" i="6"/>
  <c r="F37" i="9" s="1"/>
  <c r="H79" i="9" s="1"/>
  <c r="W10" i="6"/>
  <c r="C26" i="6"/>
  <c r="K26" i="6"/>
  <c r="R26" i="6"/>
  <c r="R37" i="6"/>
  <c r="U38" i="9" s="1"/>
  <c r="I199" i="9" s="1"/>
  <c r="N37" i="6"/>
  <c r="Q38" i="9" s="1"/>
  <c r="I167" i="9" s="1"/>
  <c r="J37" i="6"/>
  <c r="M38" i="9" s="1"/>
  <c r="I135" i="9" s="1"/>
  <c r="F37" i="6"/>
  <c r="I38" i="9" s="1"/>
  <c r="I103" i="9" s="1"/>
  <c r="B37" i="6"/>
  <c r="E38" i="9" s="1"/>
  <c r="I71" i="9" s="1"/>
  <c r="U37" i="6"/>
  <c r="X38" i="9" s="1"/>
  <c r="I223" i="9" s="1"/>
  <c r="Q37" i="6"/>
  <c r="T38" i="9" s="1"/>
  <c r="I191" i="9" s="1"/>
  <c r="M37" i="6"/>
  <c r="P38" i="9" s="1"/>
  <c r="I159" i="9" s="1"/>
  <c r="I37" i="6"/>
  <c r="L38" i="9" s="1"/>
  <c r="I127" i="9" s="1"/>
  <c r="E37" i="6"/>
  <c r="H38" i="9" s="1"/>
  <c r="I95" i="9" s="1"/>
  <c r="T37" i="6"/>
  <c r="W38" i="9" s="1"/>
  <c r="I215" i="9" s="1"/>
  <c r="L37" i="6"/>
  <c r="O38" i="9" s="1"/>
  <c r="I151" i="9" s="1"/>
  <c r="D37" i="6"/>
  <c r="G38" i="9" s="1"/>
  <c r="I87" i="9" s="1"/>
  <c r="S37" i="6"/>
  <c r="V38" i="9" s="1"/>
  <c r="I207" i="9" s="1"/>
  <c r="K37" i="6"/>
  <c r="N38" i="9" s="1"/>
  <c r="I143" i="9" s="1"/>
  <c r="C37" i="6"/>
  <c r="F38" i="9" s="1"/>
  <c r="I79" i="9" s="1"/>
  <c r="H37" i="6"/>
  <c r="K38" i="9" s="1"/>
  <c r="I119" i="9" s="1"/>
  <c r="P37" i="6"/>
  <c r="S38" i="9" s="1"/>
  <c r="I183" i="9" s="1"/>
  <c r="G37" i="6"/>
  <c r="J38" i="9" s="1"/>
  <c r="I111" i="9" s="1"/>
  <c r="W8" i="6"/>
  <c r="O37" i="6"/>
  <c r="R38" i="9" s="1"/>
  <c r="I175" i="9" s="1"/>
  <c r="W11" i="6"/>
  <c r="D26" i="6"/>
  <c r="H26" i="6"/>
  <c r="L26" i="6"/>
  <c r="P26" i="6"/>
  <c r="W18" i="6"/>
  <c r="U42" i="6"/>
  <c r="X43" i="9" s="1"/>
  <c r="M223" i="9" s="1"/>
  <c r="Q42" i="6"/>
  <c r="T43" i="9" s="1"/>
  <c r="M191" i="9" s="1"/>
  <c r="M42" i="6"/>
  <c r="P43" i="9" s="1"/>
  <c r="M159" i="9" s="1"/>
  <c r="I42" i="6"/>
  <c r="L43" i="9" s="1"/>
  <c r="M127" i="9" s="1"/>
  <c r="E42" i="6"/>
  <c r="H43" i="9" s="1"/>
  <c r="M95" i="9" s="1"/>
  <c r="T42" i="6"/>
  <c r="W43" i="9" s="1"/>
  <c r="M215" i="9" s="1"/>
  <c r="P42" i="6"/>
  <c r="S43" i="9" s="1"/>
  <c r="M183" i="9" s="1"/>
  <c r="L42" i="6"/>
  <c r="O43" i="9" s="1"/>
  <c r="M151" i="9" s="1"/>
  <c r="H42" i="6"/>
  <c r="K43" i="9" s="1"/>
  <c r="M119" i="9" s="1"/>
  <c r="D42" i="6"/>
  <c r="G43" i="9" s="1"/>
  <c r="M87" i="9" s="1"/>
  <c r="O42" i="6"/>
  <c r="R43" i="9" s="1"/>
  <c r="M175" i="9" s="1"/>
  <c r="G42" i="6"/>
  <c r="J43" i="9" s="1"/>
  <c r="M111" i="9" s="1"/>
  <c r="N42" i="6"/>
  <c r="Q43" i="9" s="1"/>
  <c r="M167" i="9" s="1"/>
  <c r="F42" i="6"/>
  <c r="I43" i="9" s="1"/>
  <c r="M103" i="9" s="1"/>
  <c r="S42" i="6"/>
  <c r="V43" i="9" s="1"/>
  <c r="M207" i="9" s="1"/>
  <c r="C42" i="6"/>
  <c r="F43" i="9" s="1"/>
  <c r="M79" i="9" s="1"/>
  <c r="K42" i="6"/>
  <c r="N43" i="9" s="1"/>
  <c r="M143" i="9" s="1"/>
  <c r="R42" i="6"/>
  <c r="U43" i="9" s="1"/>
  <c r="M199" i="9" s="1"/>
  <c r="B42" i="6"/>
  <c r="E43" i="9" s="1"/>
  <c r="M71" i="9" s="1"/>
  <c r="W23" i="6"/>
  <c r="J42" i="6"/>
  <c r="M43" i="9" s="1"/>
  <c r="M135" i="9" s="1"/>
  <c r="E26" i="6"/>
  <c r="I26" i="6"/>
  <c r="M26" i="6"/>
  <c r="W7" i="6"/>
  <c r="W9" i="6"/>
  <c r="K40" i="6"/>
  <c r="N41" i="9" s="1"/>
  <c r="K143" i="9" s="1"/>
  <c r="W16" i="6"/>
  <c r="B38" i="6"/>
  <c r="E39" i="9" s="1"/>
  <c r="E71" i="9" s="1"/>
  <c r="W17" i="6"/>
  <c r="C40" i="6"/>
  <c r="F41" i="9" s="1"/>
  <c r="K79" i="9" s="1"/>
  <c r="S40" i="6"/>
  <c r="V41" i="9" s="1"/>
  <c r="K207" i="9" s="1"/>
  <c r="N41" i="6"/>
  <c r="Q42" i="9" s="1"/>
  <c r="L167" i="9" s="1"/>
  <c r="W24" i="6"/>
  <c r="W12" i="6"/>
  <c r="W13" i="6"/>
  <c r="V40" i="6"/>
  <c r="R40" i="6"/>
  <c r="U41" i="9" s="1"/>
  <c r="K199" i="9" s="1"/>
  <c r="N40" i="6"/>
  <c r="Q41" i="9" s="1"/>
  <c r="K167" i="9" s="1"/>
  <c r="J40" i="6"/>
  <c r="M41" i="9" s="1"/>
  <c r="K135" i="9" s="1"/>
  <c r="F40" i="6"/>
  <c r="I41" i="9" s="1"/>
  <c r="K103" i="9" s="1"/>
  <c r="B40" i="6"/>
  <c r="E41" i="9" s="1"/>
  <c r="K71" i="9" s="1"/>
  <c r="U40" i="6"/>
  <c r="X41" i="9" s="1"/>
  <c r="K223" i="9" s="1"/>
  <c r="Q40" i="6"/>
  <c r="T41" i="9" s="1"/>
  <c r="K191" i="9" s="1"/>
  <c r="M40" i="6"/>
  <c r="P41" i="9" s="1"/>
  <c r="K159" i="9" s="1"/>
  <c r="I40" i="6"/>
  <c r="L41" i="9" s="1"/>
  <c r="K127" i="9" s="1"/>
  <c r="E40" i="6"/>
  <c r="H41" i="9" s="1"/>
  <c r="K95" i="9" s="1"/>
  <c r="P40" i="6"/>
  <c r="S41" i="9" s="1"/>
  <c r="K183" i="9" s="1"/>
  <c r="H40" i="6"/>
  <c r="K41" i="9" s="1"/>
  <c r="K119" i="9" s="1"/>
  <c r="O40" i="6"/>
  <c r="R41" i="9" s="1"/>
  <c r="K175" i="9" s="1"/>
  <c r="G40" i="6"/>
  <c r="J41" i="9" s="1"/>
  <c r="K111" i="9" s="1"/>
  <c r="W21" i="6"/>
  <c r="U41" i="6"/>
  <c r="X42" i="9" s="1"/>
  <c r="L223" i="9" s="1"/>
  <c r="Q41" i="6"/>
  <c r="T42" i="9" s="1"/>
  <c r="L191" i="9" s="1"/>
  <c r="M41" i="6"/>
  <c r="P42" i="9" s="1"/>
  <c r="L159" i="9" s="1"/>
  <c r="I41" i="6"/>
  <c r="L42" i="9" s="1"/>
  <c r="L127" i="9" s="1"/>
  <c r="E41" i="6"/>
  <c r="H42" i="9" s="1"/>
  <c r="L95" i="9" s="1"/>
  <c r="T41" i="6"/>
  <c r="W42" i="9" s="1"/>
  <c r="L215" i="9" s="1"/>
  <c r="P41" i="6"/>
  <c r="S42" i="9" s="1"/>
  <c r="L183" i="9" s="1"/>
  <c r="L41" i="6"/>
  <c r="O42" i="9" s="1"/>
  <c r="L151" i="9" s="1"/>
  <c r="H41" i="6"/>
  <c r="K42" i="9" s="1"/>
  <c r="L119" i="9" s="1"/>
  <c r="D41" i="6"/>
  <c r="G42" i="9" s="1"/>
  <c r="L87" i="9" s="1"/>
  <c r="S41" i="6"/>
  <c r="V42" i="9" s="1"/>
  <c r="L207" i="9" s="1"/>
  <c r="K41" i="6"/>
  <c r="N42" i="9" s="1"/>
  <c r="L143" i="9" s="1"/>
  <c r="C41" i="6"/>
  <c r="F42" i="9" s="1"/>
  <c r="L79" i="9" s="1"/>
  <c r="W22" i="6"/>
  <c r="R41" i="6"/>
  <c r="U42" i="9" s="1"/>
  <c r="L199" i="9" s="1"/>
  <c r="J41" i="6"/>
  <c r="M42" i="9" s="1"/>
  <c r="L135" i="9" s="1"/>
  <c r="B41" i="6"/>
  <c r="E42" i="9" s="1"/>
  <c r="L71" i="9" s="1"/>
  <c r="D40" i="6"/>
  <c r="G41" i="9" s="1"/>
  <c r="K87" i="9" s="1"/>
  <c r="T40" i="6"/>
  <c r="W41" i="9" s="1"/>
  <c r="K215" i="9" s="1"/>
  <c r="O41" i="6"/>
  <c r="R42" i="9" s="1"/>
  <c r="L175" i="9" s="1"/>
  <c r="Q26" i="6"/>
  <c r="S26" i="6"/>
  <c r="U26" i="6"/>
  <c r="L40" i="6"/>
  <c r="O41" i="9" s="1"/>
  <c r="K151" i="9" s="1"/>
  <c r="G41" i="6"/>
  <c r="J42" i="9" s="1"/>
  <c r="L111" i="9" s="1"/>
  <c r="C26" i="5"/>
  <c r="G26" i="5"/>
  <c r="K26" i="5"/>
  <c r="O26" i="5"/>
  <c r="S26" i="5"/>
  <c r="W7" i="5"/>
  <c r="W9" i="5"/>
  <c r="W11" i="5"/>
  <c r="R37" i="5"/>
  <c r="U30" i="9" s="1"/>
  <c r="I201" i="9" s="1"/>
  <c r="N37" i="5"/>
  <c r="Q30" i="9" s="1"/>
  <c r="I169" i="9" s="1"/>
  <c r="J37" i="5"/>
  <c r="M30" i="9" s="1"/>
  <c r="I137" i="9" s="1"/>
  <c r="F37" i="5"/>
  <c r="I30" i="9" s="1"/>
  <c r="I105" i="9" s="1"/>
  <c r="B37" i="5"/>
  <c r="E30" i="9" s="1"/>
  <c r="I73" i="9" s="1"/>
  <c r="T37" i="5"/>
  <c r="W30" i="9" s="1"/>
  <c r="I217" i="9" s="1"/>
  <c r="P37" i="5"/>
  <c r="S30" i="9" s="1"/>
  <c r="I185" i="9" s="1"/>
  <c r="L37" i="5"/>
  <c r="O30" i="9" s="1"/>
  <c r="I153" i="9" s="1"/>
  <c r="H37" i="5"/>
  <c r="K30" i="9" s="1"/>
  <c r="I121" i="9" s="1"/>
  <c r="D37" i="5"/>
  <c r="G30" i="9" s="1"/>
  <c r="I89" i="9" s="1"/>
  <c r="U37" i="5"/>
  <c r="X30" i="9" s="1"/>
  <c r="I225" i="9" s="1"/>
  <c r="M37" i="5"/>
  <c r="P30" i="9" s="1"/>
  <c r="I161" i="9" s="1"/>
  <c r="E37" i="5"/>
  <c r="H30" i="9" s="1"/>
  <c r="I97" i="9" s="1"/>
  <c r="Q37" i="5"/>
  <c r="T30" i="9" s="1"/>
  <c r="I193" i="9" s="1"/>
  <c r="I37" i="5"/>
  <c r="L30" i="9" s="1"/>
  <c r="I129" i="9" s="1"/>
  <c r="U41" i="5"/>
  <c r="X34" i="9" s="1"/>
  <c r="L225" i="9" s="1"/>
  <c r="Q41" i="5"/>
  <c r="T34" i="9" s="1"/>
  <c r="L193" i="9" s="1"/>
  <c r="M41" i="5"/>
  <c r="P34" i="9" s="1"/>
  <c r="L161" i="9" s="1"/>
  <c r="I41" i="5"/>
  <c r="L34" i="9" s="1"/>
  <c r="L129" i="9" s="1"/>
  <c r="E41" i="5"/>
  <c r="H34" i="9" s="1"/>
  <c r="L97" i="9" s="1"/>
  <c r="S41" i="5"/>
  <c r="V34" i="9" s="1"/>
  <c r="L209" i="9" s="1"/>
  <c r="O41" i="5"/>
  <c r="R34" i="9" s="1"/>
  <c r="L177" i="9" s="1"/>
  <c r="K41" i="5"/>
  <c r="N34" i="9" s="1"/>
  <c r="L145" i="9" s="1"/>
  <c r="G41" i="5"/>
  <c r="J34" i="9" s="1"/>
  <c r="L113" i="9" s="1"/>
  <c r="C41" i="5"/>
  <c r="F34" i="9" s="1"/>
  <c r="L81" i="9" s="1"/>
  <c r="T41" i="5"/>
  <c r="W34" i="9" s="1"/>
  <c r="L217" i="9" s="1"/>
  <c r="L41" i="5"/>
  <c r="O34" i="9" s="1"/>
  <c r="L153" i="9" s="1"/>
  <c r="D41" i="5"/>
  <c r="G34" i="9" s="1"/>
  <c r="L89" i="9" s="1"/>
  <c r="P41" i="5"/>
  <c r="S34" i="9" s="1"/>
  <c r="L185" i="9" s="1"/>
  <c r="H41" i="5"/>
  <c r="K34" i="9" s="1"/>
  <c r="L121" i="9" s="1"/>
  <c r="W22" i="5"/>
  <c r="G35" i="5"/>
  <c r="J28" i="9" s="1"/>
  <c r="C36" i="5"/>
  <c r="F29" i="9" s="1"/>
  <c r="H81" i="9" s="1"/>
  <c r="S36" i="5"/>
  <c r="V29" i="9" s="1"/>
  <c r="H209" i="9" s="1"/>
  <c r="O37" i="5"/>
  <c r="R30" i="9" s="1"/>
  <c r="I177" i="9" s="1"/>
  <c r="N41" i="5"/>
  <c r="Q34" i="9" s="1"/>
  <c r="L169" i="9" s="1"/>
  <c r="J42" i="5"/>
  <c r="M35" i="9" s="1"/>
  <c r="M137" i="9" s="1"/>
  <c r="W6" i="5"/>
  <c r="W10" i="5"/>
  <c r="W12" i="5"/>
  <c r="V40" i="5"/>
  <c r="R40" i="5"/>
  <c r="U33" i="9" s="1"/>
  <c r="K201" i="9" s="1"/>
  <c r="N40" i="5"/>
  <c r="Q33" i="9" s="1"/>
  <c r="K169" i="9" s="1"/>
  <c r="J40" i="5"/>
  <c r="M33" i="9" s="1"/>
  <c r="K137" i="9" s="1"/>
  <c r="F40" i="5"/>
  <c r="I33" i="9" s="1"/>
  <c r="K105" i="9" s="1"/>
  <c r="B40" i="5"/>
  <c r="E33" i="9" s="1"/>
  <c r="K73" i="9" s="1"/>
  <c r="T40" i="5"/>
  <c r="W33" i="9" s="1"/>
  <c r="K217" i="9" s="1"/>
  <c r="P40" i="5"/>
  <c r="S33" i="9" s="1"/>
  <c r="K185" i="9" s="1"/>
  <c r="L40" i="5"/>
  <c r="O33" i="9" s="1"/>
  <c r="K153" i="9" s="1"/>
  <c r="H40" i="5"/>
  <c r="K33" i="9" s="1"/>
  <c r="K121" i="9" s="1"/>
  <c r="D40" i="5"/>
  <c r="G33" i="9" s="1"/>
  <c r="K89" i="9" s="1"/>
  <c r="Q40" i="5"/>
  <c r="T33" i="9" s="1"/>
  <c r="K193" i="9" s="1"/>
  <c r="I40" i="5"/>
  <c r="L33" i="9" s="1"/>
  <c r="K129" i="9" s="1"/>
  <c r="U40" i="5"/>
  <c r="X33" i="9" s="1"/>
  <c r="K225" i="9" s="1"/>
  <c r="M40" i="5"/>
  <c r="P33" i="9" s="1"/>
  <c r="K161" i="9" s="1"/>
  <c r="E40" i="5"/>
  <c r="H33" i="9" s="1"/>
  <c r="K97" i="9" s="1"/>
  <c r="W21" i="5"/>
  <c r="C37" i="5"/>
  <c r="F30" i="9" s="1"/>
  <c r="I81" i="9" s="1"/>
  <c r="S37" i="5"/>
  <c r="V30" i="9" s="1"/>
  <c r="I209" i="9" s="1"/>
  <c r="G40" i="5"/>
  <c r="J33" i="9" s="1"/>
  <c r="K113" i="9" s="1"/>
  <c r="B41" i="5"/>
  <c r="E34" i="9" s="1"/>
  <c r="L73" i="9" s="1"/>
  <c r="R41" i="5"/>
  <c r="U34" i="9" s="1"/>
  <c r="L201" i="9" s="1"/>
  <c r="E26" i="5"/>
  <c r="I26" i="5"/>
  <c r="M26" i="5"/>
  <c r="Q26" i="5"/>
  <c r="U26" i="5"/>
  <c r="R35" i="5"/>
  <c r="U28" i="9" s="1"/>
  <c r="N35" i="5"/>
  <c r="Q28" i="9" s="1"/>
  <c r="J35" i="5"/>
  <c r="M28" i="9" s="1"/>
  <c r="F35" i="5"/>
  <c r="I28" i="9" s="1"/>
  <c r="B35" i="5"/>
  <c r="E28" i="9" s="1"/>
  <c r="B26" i="5"/>
  <c r="T35" i="5"/>
  <c r="W28" i="9" s="1"/>
  <c r="P35" i="5"/>
  <c r="S28" i="9" s="1"/>
  <c r="L35" i="5"/>
  <c r="O28" i="9" s="1"/>
  <c r="H35" i="5"/>
  <c r="K28" i="9" s="1"/>
  <c r="D35" i="5"/>
  <c r="G28" i="9" s="1"/>
  <c r="U35" i="5"/>
  <c r="X28" i="9" s="1"/>
  <c r="M35" i="5"/>
  <c r="P28" i="9" s="1"/>
  <c r="E35" i="5"/>
  <c r="H28" i="9" s="1"/>
  <c r="Q35" i="5"/>
  <c r="T28" i="9" s="1"/>
  <c r="I35" i="5"/>
  <c r="L28" i="9" s="1"/>
  <c r="D26" i="5"/>
  <c r="F26" i="5"/>
  <c r="H26" i="5"/>
  <c r="J26" i="5"/>
  <c r="L26" i="5"/>
  <c r="N26" i="5"/>
  <c r="P26" i="5"/>
  <c r="R26" i="5"/>
  <c r="T26" i="5"/>
  <c r="R36" i="5"/>
  <c r="U29" i="9" s="1"/>
  <c r="H201" i="9" s="1"/>
  <c r="N36" i="5"/>
  <c r="Q29" i="9" s="1"/>
  <c r="H169" i="9" s="1"/>
  <c r="J36" i="5"/>
  <c r="M29" i="9" s="1"/>
  <c r="H137" i="9" s="1"/>
  <c r="F36" i="5"/>
  <c r="I29" i="9" s="1"/>
  <c r="H105" i="9" s="1"/>
  <c r="B36" i="5"/>
  <c r="E29" i="9" s="1"/>
  <c r="H73" i="9" s="1"/>
  <c r="T36" i="5"/>
  <c r="W29" i="9" s="1"/>
  <c r="H217" i="9" s="1"/>
  <c r="P36" i="5"/>
  <c r="S29" i="9" s="1"/>
  <c r="H185" i="9" s="1"/>
  <c r="L36" i="5"/>
  <c r="O29" i="9" s="1"/>
  <c r="H153" i="9" s="1"/>
  <c r="H36" i="5"/>
  <c r="K29" i="9" s="1"/>
  <c r="H121" i="9" s="1"/>
  <c r="D36" i="5"/>
  <c r="G29" i="9" s="1"/>
  <c r="H89" i="9" s="1"/>
  <c r="Q36" i="5"/>
  <c r="T29" i="9" s="1"/>
  <c r="H193" i="9" s="1"/>
  <c r="I36" i="5"/>
  <c r="L29" i="9" s="1"/>
  <c r="H129" i="9" s="1"/>
  <c r="U36" i="5"/>
  <c r="X29" i="9" s="1"/>
  <c r="H225" i="9" s="1"/>
  <c r="M36" i="5"/>
  <c r="P29" i="9" s="1"/>
  <c r="H161" i="9" s="1"/>
  <c r="E36" i="5"/>
  <c r="H29" i="9" s="1"/>
  <c r="H97" i="9" s="1"/>
  <c r="W14" i="5"/>
  <c r="W17" i="5"/>
  <c r="U42" i="5"/>
  <c r="X35" i="9" s="1"/>
  <c r="M225" i="9" s="1"/>
  <c r="Q42" i="5"/>
  <c r="T35" i="9" s="1"/>
  <c r="M193" i="9" s="1"/>
  <c r="M42" i="5"/>
  <c r="P35" i="9" s="1"/>
  <c r="M161" i="9" s="1"/>
  <c r="I42" i="5"/>
  <c r="L35" i="9" s="1"/>
  <c r="M129" i="9" s="1"/>
  <c r="E42" i="5"/>
  <c r="H35" i="9" s="1"/>
  <c r="M97" i="9" s="1"/>
  <c r="S42" i="5"/>
  <c r="V35" i="9" s="1"/>
  <c r="M209" i="9" s="1"/>
  <c r="O42" i="5"/>
  <c r="R35" i="9" s="1"/>
  <c r="M177" i="9" s="1"/>
  <c r="K42" i="5"/>
  <c r="N35" i="9" s="1"/>
  <c r="M145" i="9" s="1"/>
  <c r="G42" i="5"/>
  <c r="J35" i="9" s="1"/>
  <c r="M113" i="9" s="1"/>
  <c r="C42" i="5"/>
  <c r="F35" i="9" s="1"/>
  <c r="M81" i="9" s="1"/>
  <c r="W23" i="5"/>
  <c r="P42" i="5"/>
  <c r="S35" i="9" s="1"/>
  <c r="M185" i="9" s="1"/>
  <c r="H42" i="5"/>
  <c r="K35" i="9" s="1"/>
  <c r="M121" i="9" s="1"/>
  <c r="T42" i="5"/>
  <c r="W35" i="9" s="1"/>
  <c r="M217" i="9" s="1"/>
  <c r="L42" i="5"/>
  <c r="O35" i="9" s="1"/>
  <c r="M153" i="9" s="1"/>
  <c r="D42" i="5"/>
  <c r="G35" i="9" s="1"/>
  <c r="M89" i="9" s="1"/>
  <c r="O35" i="5"/>
  <c r="R28" i="9" s="1"/>
  <c r="K36" i="5"/>
  <c r="N29" i="9" s="1"/>
  <c r="H145" i="9" s="1"/>
  <c r="G37" i="5"/>
  <c r="J30" i="9" s="1"/>
  <c r="I113" i="9" s="1"/>
  <c r="F41" i="5"/>
  <c r="I34" i="9" s="1"/>
  <c r="L105" i="9" s="1"/>
  <c r="B42" i="5"/>
  <c r="E35" i="9" s="1"/>
  <c r="M73" i="9" s="1"/>
  <c r="R42" i="5"/>
  <c r="U35" i="9" s="1"/>
  <c r="M201" i="9" s="1"/>
  <c r="W8" i="5"/>
  <c r="C35" i="5"/>
  <c r="F28" i="9" s="1"/>
  <c r="S35" i="5"/>
  <c r="V28" i="9" s="1"/>
  <c r="O36" i="5"/>
  <c r="R29" i="9" s="1"/>
  <c r="H177" i="9" s="1"/>
  <c r="K37" i="5"/>
  <c r="N30" i="9" s="1"/>
  <c r="I145" i="9" s="1"/>
  <c r="O40" i="5"/>
  <c r="R33" i="9" s="1"/>
  <c r="K177" i="9" s="1"/>
  <c r="J41" i="5"/>
  <c r="M34" i="9" s="1"/>
  <c r="L137" i="9" s="1"/>
  <c r="F42" i="5"/>
  <c r="I35" i="9" s="1"/>
  <c r="M105" i="9" s="1"/>
  <c r="W24" i="5"/>
  <c r="R39" i="7" l="1"/>
  <c r="U48" i="9" s="1"/>
  <c r="J202" i="9" s="1"/>
  <c r="N39" i="7"/>
  <c r="Q48" i="9" s="1"/>
  <c r="J170" i="9" s="1"/>
  <c r="J39" i="7"/>
  <c r="M48" i="9" s="1"/>
  <c r="J138" i="9" s="1"/>
  <c r="F39" i="7"/>
  <c r="I48" i="9" s="1"/>
  <c r="J106" i="9" s="1"/>
  <c r="B39" i="7"/>
  <c r="U39" i="7"/>
  <c r="X48" i="9" s="1"/>
  <c r="J226" i="9" s="1"/>
  <c r="Q39" i="7"/>
  <c r="T48" i="9" s="1"/>
  <c r="J194" i="9" s="1"/>
  <c r="M39" i="7"/>
  <c r="P48" i="9" s="1"/>
  <c r="J162" i="9" s="1"/>
  <c r="I39" i="7"/>
  <c r="E39" i="7"/>
  <c r="T39" i="7"/>
  <c r="W48" i="9" s="1"/>
  <c r="J218" i="9" s="1"/>
  <c r="L39" i="7"/>
  <c r="O48" i="9" s="1"/>
  <c r="J154" i="9" s="1"/>
  <c r="D39" i="7"/>
  <c r="G48" i="9" s="1"/>
  <c r="J90" i="9" s="1"/>
  <c r="S39" i="7"/>
  <c r="K39" i="7"/>
  <c r="N48" i="9" s="1"/>
  <c r="J146" i="9" s="1"/>
  <c r="C39" i="7"/>
  <c r="F48" i="9" s="1"/>
  <c r="J82" i="9" s="1"/>
  <c r="P39" i="7"/>
  <c r="S48" i="9" s="1"/>
  <c r="J186" i="9" s="1"/>
  <c r="G39" i="7"/>
  <c r="O39" i="7"/>
  <c r="R48" i="9" s="1"/>
  <c r="J178" i="9" s="1"/>
  <c r="H39" i="7"/>
  <c r="K48" i="9" s="1"/>
  <c r="J122" i="9" s="1"/>
  <c r="F44" i="7"/>
  <c r="J44" i="6"/>
  <c r="R39" i="6"/>
  <c r="U40" i="9" s="1"/>
  <c r="J199" i="9" s="1"/>
  <c r="N39" i="6"/>
  <c r="Q40" i="9" s="1"/>
  <c r="J167" i="9" s="1"/>
  <c r="J39" i="6"/>
  <c r="M40" i="9" s="1"/>
  <c r="J135" i="9" s="1"/>
  <c r="F39" i="6"/>
  <c r="B39" i="6"/>
  <c r="U39" i="6"/>
  <c r="Q39" i="6"/>
  <c r="T40" i="9" s="1"/>
  <c r="J191" i="9" s="1"/>
  <c r="M39" i="6"/>
  <c r="I39" i="6"/>
  <c r="E39" i="6"/>
  <c r="T39" i="6"/>
  <c r="L39" i="6"/>
  <c r="O40" i="9" s="1"/>
  <c r="J151" i="9" s="1"/>
  <c r="D39" i="6"/>
  <c r="S39" i="6"/>
  <c r="K39" i="6"/>
  <c r="N40" i="9" s="1"/>
  <c r="J143" i="9" s="1"/>
  <c r="C39" i="6"/>
  <c r="F40" i="9" s="1"/>
  <c r="J79" i="9" s="1"/>
  <c r="P39" i="6"/>
  <c r="H39" i="6"/>
  <c r="O39" i="6"/>
  <c r="R40" i="9" s="1"/>
  <c r="J175" i="9" s="1"/>
  <c r="G39" i="6"/>
  <c r="J40" i="9" s="1"/>
  <c r="J111" i="9" s="1"/>
  <c r="R39" i="5"/>
  <c r="U32" i="9" s="1"/>
  <c r="J201" i="9" s="1"/>
  <c r="N39" i="5"/>
  <c r="J39" i="5"/>
  <c r="M32" i="9" s="1"/>
  <c r="J137" i="9" s="1"/>
  <c r="F39" i="5"/>
  <c r="I32" i="9" s="1"/>
  <c r="J105" i="9" s="1"/>
  <c r="B39" i="5"/>
  <c r="E32" i="9" s="1"/>
  <c r="J73" i="9" s="1"/>
  <c r="T39" i="5"/>
  <c r="P39" i="5"/>
  <c r="S32" i="9" s="1"/>
  <c r="J185" i="9" s="1"/>
  <c r="L39" i="5"/>
  <c r="H39" i="5"/>
  <c r="D39" i="5"/>
  <c r="U39" i="5"/>
  <c r="X32" i="9" s="1"/>
  <c r="J225" i="9" s="1"/>
  <c r="M39" i="5"/>
  <c r="P32" i="9" s="1"/>
  <c r="J161" i="9" s="1"/>
  <c r="E39" i="5"/>
  <c r="Q39" i="5"/>
  <c r="T32" i="9" s="1"/>
  <c r="J193" i="9" s="1"/>
  <c r="I39" i="5"/>
  <c r="L32" i="9" s="1"/>
  <c r="J129" i="9" s="1"/>
  <c r="S39" i="5"/>
  <c r="V32" i="9" s="1"/>
  <c r="J209" i="9" s="1"/>
  <c r="C39" i="5"/>
  <c r="F32" i="9" s="1"/>
  <c r="J81" i="9" s="1"/>
  <c r="O39" i="5"/>
  <c r="K39" i="5"/>
  <c r="G39" i="5"/>
  <c r="J32" i="9" s="1"/>
  <c r="J113" i="9" s="1"/>
  <c r="P44" i="5"/>
  <c r="K44" i="7" l="1"/>
  <c r="J44" i="5"/>
  <c r="F44" i="5"/>
  <c r="L44" i="7"/>
  <c r="O44" i="7"/>
  <c r="C44" i="7"/>
  <c r="Q44" i="5"/>
  <c r="Q44" i="7"/>
  <c r="J44" i="7"/>
  <c r="T44" i="7"/>
  <c r="M44" i="5"/>
  <c r="I44" i="5"/>
  <c r="Q44" i="6"/>
  <c r="C44" i="6"/>
  <c r="U44" i="7"/>
  <c r="G44" i="5"/>
  <c r="N44" i="6"/>
  <c r="E44" i="5"/>
  <c r="H32" i="9"/>
  <c r="J97" i="9" s="1"/>
  <c r="D44" i="6"/>
  <c r="G40" i="9"/>
  <c r="J87" i="9" s="1"/>
  <c r="I44" i="6"/>
  <c r="L40" i="9"/>
  <c r="J127" i="9" s="1"/>
  <c r="B44" i="6"/>
  <c r="E40" i="9"/>
  <c r="J71" i="9" s="1"/>
  <c r="G44" i="7"/>
  <c r="J48" i="9"/>
  <c r="J114" i="9" s="1"/>
  <c r="C44" i="5"/>
  <c r="G44" i="6"/>
  <c r="M44" i="6"/>
  <c r="P40" i="9"/>
  <c r="J159" i="9" s="1"/>
  <c r="R44" i="5"/>
  <c r="R44" i="6"/>
  <c r="T44" i="6"/>
  <c r="W40" i="9"/>
  <c r="J215" i="9" s="1"/>
  <c r="H44" i="5"/>
  <c r="K32" i="9"/>
  <c r="J121" i="9" s="1"/>
  <c r="P44" i="6"/>
  <c r="S40" i="9"/>
  <c r="J183" i="9" s="1"/>
  <c r="S44" i="7"/>
  <c r="V48" i="9"/>
  <c r="J210" i="9" s="1"/>
  <c r="E44" i="7"/>
  <c r="H48" i="9"/>
  <c r="J98" i="9" s="1"/>
  <c r="L44" i="5"/>
  <c r="O32" i="9"/>
  <c r="J153" i="9" s="1"/>
  <c r="F44" i="6"/>
  <c r="I40" i="9"/>
  <c r="J103" i="9" s="1"/>
  <c r="N44" i="7"/>
  <c r="P44" i="7"/>
  <c r="I44" i="7"/>
  <c r="L48" i="9"/>
  <c r="J130" i="9" s="1"/>
  <c r="B44" i="7"/>
  <c r="E48" i="9"/>
  <c r="J74" i="9" s="1"/>
  <c r="K44" i="5"/>
  <c r="N32" i="9"/>
  <c r="J145" i="9" s="1"/>
  <c r="K44" i="6"/>
  <c r="D44" i="7"/>
  <c r="R44" i="7"/>
  <c r="S44" i="5"/>
  <c r="U44" i="5"/>
  <c r="B44" i="5"/>
  <c r="O44" i="5"/>
  <c r="R32" i="9"/>
  <c r="J177" i="9" s="1"/>
  <c r="D44" i="5"/>
  <c r="G32" i="9"/>
  <c r="J89" i="9" s="1"/>
  <c r="T44" i="5"/>
  <c r="W32" i="9"/>
  <c r="J217" i="9" s="1"/>
  <c r="N44" i="5"/>
  <c r="Q32" i="9"/>
  <c r="J169" i="9" s="1"/>
  <c r="L44" i="6"/>
  <c r="O44" i="6"/>
  <c r="H44" i="6"/>
  <c r="K40" i="9"/>
  <c r="J119" i="9" s="1"/>
  <c r="S44" i="6"/>
  <c r="V40" i="9"/>
  <c r="J207" i="9" s="1"/>
  <c r="E44" i="6"/>
  <c r="H40" i="9"/>
  <c r="J95" i="9" s="1"/>
  <c r="U44" i="6"/>
  <c r="X40" i="9"/>
  <c r="J223" i="9" s="1"/>
  <c r="H44" i="7"/>
  <c r="M44" i="7"/>
  <c r="V34" i="4"/>
  <c r="U38" i="4"/>
  <c r="X23" i="9" s="1"/>
  <c r="E222" i="9" s="1"/>
  <c r="T38" i="4"/>
  <c r="W23" i="9" s="1"/>
  <c r="E214" i="9" s="1"/>
  <c r="S38" i="4"/>
  <c r="V23" i="9" s="1"/>
  <c r="E206" i="9" s="1"/>
  <c r="R38" i="4"/>
  <c r="U23" i="9" s="1"/>
  <c r="E198" i="9" s="1"/>
  <c r="Q38" i="4"/>
  <c r="T23" i="9" s="1"/>
  <c r="E190" i="9" s="1"/>
  <c r="P38" i="4"/>
  <c r="S23" i="9" s="1"/>
  <c r="E182" i="9" s="1"/>
  <c r="O38" i="4"/>
  <c r="R23" i="9" s="1"/>
  <c r="E174" i="9" s="1"/>
  <c r="N38" i="4"/>
  <c r="Q23" i="9" s="1"/>
  <c r="E166" i="9" s="1"/>
  <c r="M38" i="4"/>
  <c r="P23" i="9" s="1"/>
  <c r="E158" i="9" s="1"/>
  <c r="L38" i="4"/>
  <c r="O23" i="9" s="1"/>
  <c r="E150" i="9" s="1"/>
  <c r="K38" i="4"/>
  <c r="N23" i="9" s="1"/>
  <c r="E142" i="9" s="1"/>
  <c r="J38" i="4"/>
  <c r="M23" i="9" s="1"/>
  <c r="E134" i="9" s="1"/>
  <c r="I38" i="4"/>
  <c r="L23" i="9" s="1"/>
  <c r="E126" i="9" s="1"/>
  <c r="H38" i="4"/>
  <c r="K23" i="9" s="1"/>
  <c r="E118" i="9" s="1"/>
  <c r="G38" i="4"/>
  <c r="J23" i="9" s="1"/>
  <c r="E110" i="9" s="1"/>
  <c r="F38" i="4"/>
  <c r="I23" i="9" s="1"/>
  <c r="E102" i="9" s="1"/>
  <c r="E38" i="4"/>
  <c r="H23" i="9" s="1"/>
  <c r="E94" i="9" s="1"/>
  <c r="D38" i="4"/>
  <c r="G23" i="9" s="1"/>
  <c r="E86" i="9" s="1"/>
  <c r="C38" i="4"/>
  <c r="F23" i="9" s="1"/>
  <c r="E78" i="9" s="1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F70" i="9" l="1"/>
  <c r="F78" i="9" s="1"/>
  <c r="F86" i="9" s="1"/>
  <c r="F94" i="9" s="1"/>
  <c r="F102" i="9" s="1"/>
  <c r="F110" i="9" s="1"/>
  <c r="F118" i="9" s="1"/>
  <c r="F126" i="9" s="1"/>
  <c r="F134" i="9" s="1"/>
  <c r="F142" i="9" s="1"/>
  <c r="F150" i="9" s="1"/>
  <c r="F158" i="9" s="1"/>
  <c r="F166" i="9" s="1"/>
  <c r="F174" i="9" s="1"/>
  <c r="F182" i="9" s="1"/>
  <c r="F190" i="9" s="1"/>
  <c r="F198" i="9" s="1"/>
  <c r="F206" i="9" s="1"/>
  <c r="F214" i="9" s="1"/>
  <c r="F222" i="9" s="1"/>
  <c r="G70" i="9"/>
  <c r="G78" i="9" s="1"/>
  <c r="G86" i="9" s="1"/>
  <c r="G94" i="9" s="1"/>
  <c r="G102" i="9" s="1"/>
  <c r="G110" i="9" s="1"/>
  <c r="G118" i="9" s="1"/>
  <c r="G126" i="9" s="1"/>
  <c r="G134" i="9" s="1"/>
  <c r="G142" i="9" s="1"/>
  <c r="G150" i="9" s="1"/>
  <c r="G158" i="9" s="1"/>
  <c r="G166" i="9" s="1"/>
  <c r="G174" i="9" s="1"/>
  <c r="G182" i="9" s="1"/>
  <c r="G190" i="9" s="1"/>
  <c r="G198" i="9" s="1"/>
  <c r="G206" i="9" s="1"/>
  <c r="G214" i="9" s="1"/>
  <c r="G222" i="9" s="1"/>
  <c r="R42" i="4"/>
  <c r="U27" i="9" s="1"/>
  <c r="M198" i="9" s="1"/>
  <c r="J42" i="4"/>
  <c r="M27" i="9" s="1"/>
  <c r="M134" i="9" s="1"/>
  <c r="W14" i="4"/>
  <c r="W16" i="4"/>
  <c r="W18" i="4"/>
  <c r="B42" i="4"/>
  <c r="E27" i="9" s="1"/>
  <c r="M70" i="9" s="1"/>
  <c r="B34" i="4"/>
  <c r="W12" i="4"/>
  <c r="W19" i="4"/>
  <c r="R41" i="4"/>
  <c r="U26" i="9" s="1"/>
  <c r="L198" i="9" s="1"/>
  <c r="W7" i="4"/>
  <c r="W9" i="4"/>
  <c r="W11" i="4"/>
  <c r="K35" i="4"/>
  <c r="N20" i="9" s="1"/>
  <c r="D26" i="4"/>
  <c r="H26" i="4"/>
  <c r="L26" i="4"/>
  <c r="P26" i="4"/>
  <c r="T26" i="4"/>
  <c r="G36" i="4"/>
  <c r="J21" i="9" s="1"/>
  <c r="H110" i="9" s="1"/>
  <c r="C26" i="4"/>
  <c r="E26" i="4"/>
  <c r="G26" i="4"/>
  <c r="I26" i="4"/>
  <c r="K26" i="4"/>
  <c r="M26" i="4"/>
  <c r="O26" i="4"/>
  <c r="Q26" i="4"/>
  <c r="S26" i="4"/>
  <c r="U26" i="4"/>
  <c r="R37" i="4"/>
  <c r="U22" i="9" s="1"/>
  <c r="I198" i="9" s="1"/>
  <c r="N37" i="4"/>
  <c r="Q22" i="9" s="1"/>
  <c r="I166" i="9" s="1"/>
  <c r="J37" i="4"/>
  <c r="M22" i="9" s="1"/>
  <c r="I134" i="9" s="1"/>
  <c r="F37" i="4"/>
  <c r="I22" i="9" s="1"/>
  <c r="I102" i="9" s="1"/>
  <c r="B37" i="4"/>
  <c r="E22" i="9" s="1"/>
  <c r="I70" i="9" s="1"/>
  <c r="U37" i="4"/>
  <c r="X22" i="9" s="1"/>
  <c r="I222" i="9" s="1"/>
  <c r="Q37" i="4"/>
  <c r="T22" i="9" s="1"/>
  <c r="I190" i="9" s="1"/>
  <c r="M37" i="4"/>
  <c r="P22" i="9" s="1"/>
  <c r="I158" i="9" s="1"/>
  <c r="I37" i="4"/>
  <c r="L22" i="9" s="1"/>
  <c r="I126" i="9" s="1"/>
  <c r="E37" i="4"/>
  <c r="H22" i="9" s="1"/>
  <c r="I94" i="9" s="1"/>
  <c r="T37" i="4"/>
  <c r="W22" i="9" s="1"/>
  <c r="I214" i="9" s="1"/>
  <c r="L37" i="4"/>
  <c r="O22" i="9" s="1"/>
  <c r="I150" i="9" s="1"/>
  <c r="D37" i="4"/>
  <c r="G22" i="9" s="1"/>
  <c r="I86" i="9" s="1"/>
  <c r="P37" i="4"/>
  <c r="S22" i="9" s="1"/>
  <c r="I182" i="9" s="1"/>
  <c r="H37" i="4"/>
  <c r="K22" i="9" s="1"/>
  <c r="I118" i="9" s="1"/>
  <c r="B38" i="4"/>
  <c r="E23" i="9" s="1"/>
  <c r="E70" i="9" s="1"/>
  <c r="W17" i="4"/>
  <c r="V40" i="4"/>
  <c r="R40" i="4"/>
  <c r="U25" i="9" s="1"/>
  <c r="K198" i="9" s="1"/>
  <c r="N40" i="4"/>
  <c r="Q25" i="9" s="1"/>
  <c r="K166" i="9" s="1"/>
  <c r="J40" i="4"/>
  <c r="M25" i="9" s="1"/>
  <c r="K134" i="9" s="1"/>
  <c r="F40" i="4"/>
  <c r="I25" i="9" s="1"/>
  <c r="K102" i="9" s="1"/>
  <c r="B40" i="4"/>
  <c r="E25" i="9" s="1"/>
  <c r="K70" i="9" s="1"/>
  <c r="U40" i="4"/>
  <c r="X25" i="9" s="1"/>
  <c r="K222" i="9" s="1"/>
  <c r="Q40" i="4"/>
  <c r="T25" i="9" s="1"/>
  <c r="K190" i="9" s="1"/>
  <c r="M40" i="4"/>
  <c r="P25" i="9" s="1"/>
  <c r="K158" i="9" s="1"/>
  <c r="I40" i="4"/>
  <c r="L25" i="9" s="1"/>
  <c r="K126" i="9" s="1"/>
  <c r="E40" i="4"/>
  <c r="H25" i="9" s="1"/>
  <c r="K94" i="9" s="1"/>
  <c r="P40" i="4"/>
  <c r="S25" i="9" s="1"/>
  <c r="K182" i="9" s="1"/>
  <c r="H40" i="4"/>
  <c r="K25" i="9" s="1"/>
  <c r="K118" i="9" s="1"/>
  <c r="T40" i="4"/>
  <c r="W25" i="9" s="1"/>
  <c r="K214" i="9" s="1"/>
  <c r="L40" i="4"/>
  <c r="O25" i="9" s="1"/>
  <c r="K150" i="9" s="1"/>
  <c r="D40" i="4"/>
  <c r="G25" i="9" s="1"/>
  <c r="K86" i="9" s="1"/>
  <c r="W21" i="4"/>
  <c r="G35" i="4"/>
  <c r="J20" i="9" s="1"/>
  <c r="C36" i="4"/>
  <c r="F21" i="9" s="1"/>
  <c r="H78" i="9" s="1"/>
  <c r="S36" i="4"/>
  <c r="V21" i="9" s="1"/>
  <c r="H206" i="9" s="1"/>
  <c r="O37" i="4"/>
  <c r="R22" i="9" s="1"/>
  <c r="I174" i="9" s="1"/>
  <c r="C40" i="4"/>
  <c r="F25" i="9" s="1"/>
  <c r="K78" i="9" s="1"/>
  <c r="S40" i="4"/>
  <c r="V25" i="9" s="1"/>
  <c r="K206" i="9" s="1"/>
  <c r="N41" i="4"/>
  <c r="Q26" i="9" s="1"/>
  <c r="L166" i="9" s="1"/>
  <c r="W6" i="4"/>
  <c r="W10" i="4"/>
  <c r="U42" i="4"/>
  <c r="X27" i="9" s="1"/>
  <c r="M222" i="9" s="1"/>
  <c r="Q42" i="4"/>
  <c r="T27" i="9" s="1"/>
  <c r="M190" i="9" s="1"/>
  <c r="M42" i="4"/>
  <c r="P27" i="9" s="1"/>
  <c r="M158" i="9" s="1"/>
  <c r="I42" i="4"/>
  <c r="L27" i="9" s="1"/>
  <c r="M126" i="9" s="1"/>
  <c r="E42" i="4"/>
  <c r="H27" i="9" s="1"/>
  <c r="M94" i="9" s="1"/>
  <c r="T42" i="4"/>
  <c r="W27" i="9" s="1"/>
  <c r="M214" i="9" s="1"/>
  <c r="P42" i="4"/>
  <c r="S27" i="9" s="1"/>
  <c r="M182" i="9" s="1"/>
  <c r="L42" i="4"/>
  <c r="O27" i="9" s="1"/>
  <c r="M150" i="9" s="1"/>
  <c r="H42" i="4"/>
  <c r="K27" i="9" s="1"/>
  <c r="M118" i="9" s="1"/>
  <c r="D42" i="4"/>
  <c r="G27" i="9" s="1"/>
  <c r="M86" i="9" s="1"/>
  <c r="O42" i="4"/>
  <c r="R27" i="9" s="1"/>
  <c r="M174" i="9" s="1"/>
  <c r="G42" i="4"/>
  <c r="J27" i="9" s="1"/>
  <c r="M110" i="9" s="1"/>
  <c r="S42" i="4"/>
  <c r="V27" i="9" s="1"/>
  <c r="M206" i="9" s="1"/>
  <c r="K42" i="4"/>
  <c r="N27" i="9" s="1"/>
  <c r="M142" i="9" s="1"/>
  <c r="C42" i="4"/>
  <c r="F27" i="9" s="1"/>
  <c r="M78" i="9" s="1"/>
  <c r="C37" i="4"/>
  <c r="F22" i="9" s="1"/>
  <c r="I78" i="9" s="1"/>
  <c r="S37" i="4"/>
  <c r="V22" i="9" s="1"/>
  <c r="I206" i="9" s="1"/>
  <c r="G40" i="4"/>
  <c r="J25" i="9" s="1"/>
  <c r="K110" i="9" s="1"/>
  <c r="B41" i="4"/>
  <c r="E26" i="9" s="1"/>
  <c r="L70" i="9" s="1"/>
  <c r="N42" i="4"/>
  <c r="Q27" i="9" s="1"/>
  <c r="M166" i="9" s="1"/>
  <c r="R35" i="4"/>
  <c r="U20" i="9" s="1"/>
  <c r="N35" i="4"/>
  <c r="Q20" i="9" s="1"/>
  <c r="J35" i="4"/>
  <c r="M20" i="9" s="1"/>
  <c r="F35" i="4"/>
  <c r="I20" i="9" s="1"/>
  <c r="B35" i="4"/>
  <c r="E20" i="9" s="1"/>
  <c r="B26" i="4"/>
  <c r="U35" i="4"/>
  <c r="X20" i="9" s="1"/>
  <c r="Q35" i="4"/>
  <c r="T20" i="9" s="1"/>
  <c r="M35" i="4"/>
  <c r="P20" i="9" s="1"/>
  <c r="I35" i="4"/>
  <c r="L20" i="9" s="1"/>
  <c r="E35" i="4"/>
  <c r="H20" i="9" s="1"/>
  <c r="T35" i="4"/>
  <c r="W20" i="9" s="1"/>
  <c r="L35" i="4"/>
  <c r="O20" i="9" s="1"/>
  <c r="D35" i="4"/>
  <c r="G20" i="9" s="1"/>
  <c r="P35" i="4"/>
  <c r="S20" i="9" s="1"/>
  <c r="H35" i="4"/>
  <c r="K20" i="9" s="1"/>
  <c r="F26" i="4"/>
  <c r="J26" i="4"/>
  <c r="N26" i="4"/>
  <c r="R26" i="4"/>
  <c r="R36" i="4"/>
  <c r="U21" i="9" s="1"/>
  <c r="H198" i="9" s="1"/>
  <c r="N36" i="4"/>
  <c r="Q21" i="9" s="1"/>
  <c r="H166" i="9" s="1"/>
  <c r="J36" i="4"/>
  <c r="M21" i="9" s="1"/>
  <c r="H134" i="9" s="1"/>
  <c r="F36" i="4"/>
  <c r="I21" i="9" s="1"/>
  <c r="H102" i="9" s="1"/>
  <c r="B36" i="4"/>
  <c r="E21" i="9" s="1"/>
  <c r="H70" i="9" s="1"/>
  <c r="U36" i="4"/>
  <c r="X21" i="9" s="1"/>
  <c r="H222" i="9" s="1"/>
  <c r="Q36" i="4"/>
  <c r="T21" i="9" s="1"/>
  <c r="H190" i="9" s="1"/>
  <c r="M36" i="4"/>
  <c r="P21" i="9" s="1"/>
  <c r="H158" i="9" s="1"/>
  <c r="I36" i="4"/>
  <c r="L21" i="9" s="1"/>
  <c r="H126" i="9" s="1"/>
  <c r="E36" i="4"/>
  <c r="H21" i="9" s="1"/>
  <c r="H94" i="9" s="1"/>
  <c r="P36" i="4"/>
  <c r="S21" i="9" s="1"/>
  <c r="H182" i="9" s="1"/>
  <c r="H36" i="4"/>
  <c r="K21" i="9" s="1"/>
  <c r="H118" i="9" s="1"/>
  <c r="T36" i="4"/>
  <c r="W21" i="9" s="1"/>
  <c r="H214" i="9" s="1"/>
  <c r="L36" i="4"/>
  <c r="O21" i="9" s="1"/>
  <c r="H150" i="9" s="1"/>
  <c r="D36" i="4"/>
  <c r="G21" i="9" s="1"/>
  <c r="H86" i="9" s="1"/>
  <c r="W13" i="4"/>
  <c r="U41" i="4"/>
  <c r="X26" i="9" s="1"/>
  <c r="L222" i="9" s="1"/>
  <c r="Q41" i="4"/>
  <c r="T26" i="9" s="1"/>
  <c r="L190" i="9" s="1"/>
  <c r="M41" i="4"/>
  <c r="P26" i="9" s="1"/>
  <c r="L158" i="9" s="1"/>
  <c r="I41" i="4"/>
  <c r="L26" i="9" s="1"/>
  <c r="L126" i="9" s="1"/>
  <c r="E41" i="4"/>
  <c r="H26" i="9" s="1"/>
  <c r="L94" i="9" s="1"/>
  <c r="T41" i="4"/>
  <c r="W26" i="9" s="1"/>
  <c r="L214" i="9" s="1"/>
  <c r="P41" i="4"/>
  <c r="S26" i="9" s="1"/>
  <c r="L182" i="9" s="1"/>
  <c r="L41" i="4"/>
  <c r="O26" i="9" s="1"/>
  <c r="L150" i="9" s="1"/>
  <c r="H41" i="4"/>
  <c r="K26" i="9" s="1"/>
  <c r="L118" i="9" s="1"/>
  <c r="D41" i="4"/>
  <c r="G26" i="9" s="1"/>
  <c r="L86" i="9" s="1"/>
  <c r="S41" i="4"/>
  <c r="V26" i="9" s="1"/>
  <c r="L206" i="9" s="1"/>
  <c r="K41" i="4"/>
  <c r="N26" i="9" s="1"/>
  <c r="L142" i="9" s="1"/>
  <c r="C41" i="4"/>
  <c r="F26" i="9" s="1"/>
  <c r="L78" i="9" s="1"/>
  <c r="O41" i="4"/>
  <c r="R26" i="9" s="1"/>
  <c r="L174" i="9" s="1"/>
  <c r="G41" i="4"/>
  <c r="J26" i="9" s="1"/>
  <c r="L110" i="9" s="1"/>
  <c r="W22" i="4"/>
  <c r="O35" i="4"/>
  <c r="R20" i="9" s="1"/>
  <c r="K36" i="4"/>
  <c r="N21" i="9" s="1"/>
  <c r="H142" i="9" s="1"/>
  <c r="G37" i="4"/>
  <c r="J22" i="9" s="1"/>
  <c r="I110" i="9" s="1"/>
  <c r="K40" i="4"/>
  <c r="N25" i="9" s="1"/>
  <c r="K142" i="9" s="1"/>
  <c r="F41" i="4"/>
  <c r="I26" i="9" s="1"/>
  <c r="L102" i="9" s="1"/>
  <c r="W8" i="4"/>
  <c r="W15" i="4"/>
  <c r="W23" i="4"/>
  <c r="C35" i="4"/>
  <c r="F20" i="9" s="1"/>
  <c r="S35" i="4"/>
  <c r="V20" i="9" s="1"/>
  <c r="O36" i="4"/>
  <c r="R21" i="9" s="1"/>
  <c r="H174" i="9" s="1"/>
  <c r="K37" i="4"/>
  <c r="N22" i="9" s="1"/>
  <c r="I142" i="9" s="1"/>
  <c r="O40" i="4"/>
  <c r="R25" i="9" s="1"/>
  <c r="K174" i="9" s="1"/>
  <c r="J41" i="4"/>
  <c r="M26" i="9" s="1"/>
  <c r="L134" i="9" s="1"/>
  <c r="F42" i="4"/>
  <c r="I27" i="9" s="1"/>
  <c r="M102" i="9" s="1"/>
  <c r="W24" i="4"/>
  <c r="R39" i="4" l="1"/>
  <c r="U24" i="9" s="1"/>
  <c r="J198" i="9" s="1"/>
  <c r="N39" i="4"/>
  <c r="J39" i="4"/>
  <c r="M24" i="9" s="1"/>
  <c r="J134" i="9" s="1"/>
  <c r="F39" i="4"/>
  <c r="I24" i="9" s="1"/>
  <c r="J102" i="9" s="1"/>
  <c r="B39" i="4"/>
  <c r="E24" i="9" s="1"/>
  <c r="J70" i="9" s="1"/>
  <c r="U39" i="4"/>
  <c r="Q39" i="4"/>
  <c r="T24" i="9" s="1"/>
  <c r="J190" i="9" s="1"/>
  <c r="M39" i="4"/>
  <c r="I39" i="4"/>
  <c r="E39" i="4"/>
  <c r="H24" i="9" s="1"/>
  <c r="J94" i="9" s="1"/>
  <c r="T39" i="4"/>
  <c r="W24" i="9" s="1"/>
  <c r="J214" i="9" s="1"/>
  <c r="L39" i="4"/>
  <c r="O24" i="9" s="1"/>
  <c r="J150" i="9" s="1"/>
  <c r="D39" i="4"/>
  <c r="P39" i="4"/>
  <c r="H39" i="4"/>
  <c r="K24" i="9" s="1"/>
  <c r="J118" i="9" s="1"/>
  <c r="S39" i="4"/>
  <c r="C39" i="4"/>
  <c r="F24" i="9" s="1"/>
  <c r="J78" i="9" s="1"/>
  <c r="O39" i="4"/>
  <c r="K39" i="4"/>
  <c r="N24" i="9" s="1"/>
  <c r="J142" i="9" s="1"/>
  <c r="G39" i="4"/>
  <c r="J24" i="9" s="1"/>
  <c r="J110" i="9" s="1"/>
  <c r="B44" i="4"/>
  <c r="F44" i="4" l="1"/>
  <c r="G44" i="4"/>
  <c r="L44" i="4"/>
  <c r="Q44" i="4"/>
  <c r="K44" i="4"/>
  <c r="T44" i="4"/>
  <c r="J44" i="4"/>
  <c r="H44" i="4"/>
  <c r="P44" i="4"/>
  <c r="S24" i="9"/>
  <c r="J182" i="9" s="1"/>
  <c r="U44" i="4"/>
  <c r="X24" i="9"/>
  <c r="J222" i="9" s="1"/>
  <c r="O44" i="4"/>
  <c r="R24" i="9"/>
  <c r="J174" i="9" s="1"/>
  <c r="N44" i="4"/>
  <c r="Q24" i="9"/>
  <c r="J166" i="9" s="1"/>
  <c r="E44" i="4"/>
  <c r="D44" i="4"/>
  <c r="G24" i="9"/>
  <c r="J86" i="9" s="1"/>
  <c r="I44" i="4"/>
  <c r="L24" i="9"/>
  <c r="J126" i="9" s="1"/>
  <c r="S44" i="4"/>
  <c r="V24" i="9"/>
  <c r="J206" i="9" s="1"/>
  <c r="M44" i="4"/>
  <c r="P24" i="9"/>
  <c r="J158" i="9" s="1"/>
  <c r="C44" i="4"/>
  <c r="R44" i="4"/>
  <c r="V34" i="3"/>
  <c r="G34" i="3" l="1"/>
  <c r="O34" i="3"/>
  <c r="E38" i="3"/>
  <c r="H15" i="9" s="1"/>
  <c r="E93" i="9" s="1"/>
  <c r="Q38" i="3"/>
  <c r="T15" i="9" s="1"/>
  <c r="E189" i="9" s="1"/>
  <c r="B38" i="3"/>
  <c r="E15" i="9" s="1"/>
  <c r="E69" i="9" s="1"/>
  <c r="F38" i="3"/>
  <c r="I15" i="9" s="1"/>
  <c r="E101" i="9" s="1"/>
  <c r="J38" i="3"/>
  <c r="M15" i="9" s="1"/>
  <c r="E133" i="9" s="1"/>
  <c r="N38" i="3"/>
  <c r="Q15" i="9" s="1"/>
  <c r="E165" i="9" s="1"/>
  <c r="R38" i="3"/>
  <c r="U15" i="9" s="1"/>
  <c r="E197" i="9" s="1"/>
  <c r="C34" i="3"/>
  <c r="K34" i="3"/>
  <c r="S34" i="3"/>
  <c r="U38" i="3"/>
  <c r="X15" i="9" s="1"/>
  <c r="E221" i="9" s="1"/>
  <c r="G38" i="3"/>
  <c r="J15" i="9" s="1"/>
  <c r="E109" i="9" s="1"/>
  <c r="K38" i="3"/>
  <c r="N15" i="9" s="1"/>
  <c r="E141" i="9" s="1"/>
  <c r="O38" i="3"/>
  <c r="R15" i="9" s="1"/>
  <c r="E173" i="9" s="1"/>
  <c r="S38" i="3"/>
  <c r="V15" i="9" s="1"/>
  <c r="E205" i="9" s="1"/>
  <c r="I38" i="3"/>
  <c r="L15" i="9" s="1"/>
  <c r="E125" i="9" s="1"/>
  <c r="M38" i="3"/>
  <c r="P15" i="9" s="1"/>
  <c r="E157" i="9" s="1"/>
  <c r="D34" i="3"/>
  <c r="H34" i="3"/>
  <c r="L34" i="3"/>
  <c r="P34" i="3"/>
  <c r="T34" i="3"/>
  <c r="E34" i="3"/>
  <c r="I34" i="3"/>
  <c r="M34" i="3"/>
  <c r="Q34" i="3"/>
  <c r="U34" i="3"/>
  <c r="F34" i="3"/>
  <c r="J34" i="3"/>
  <c r="N34" i="3"/>
  <c r="R34" i="3"/>
  <c r="D38" i="3"/>
  <c r="G15" i="9" s="1"/>
  <c r="E85" i="9" s="1"/>
  <c r="H38" i="3"/>
  <c r="K15" i="9" s="1"/>
  <c r="E117" i="9" s="1"/>
  <c r="L38" i="3"/>
  <c r="O15" i="9" s="1"/>
  <c r="E149" i="9" s="1"/>
  <c r="P38" i="3"/>
  <c r="S15" i="9" s="1"/>
  <c r="E181" i="9" s="1"/>
  <c r="T38" i="3"/>
  <c r="W15" i="9" s="1"/>
  <c r="E213" i="9" s="1"/>
  <c r="B42" i="3"/>
  <c r="E19" i="9" s="1"/>
  <c r="M69" i="9" s="1"/>
  <c r="F69" i="9"/>
  <c r="F77" i="9" s="1"/>
  <c r="F85" i="9" s="1"/>
  <c r="F93" i="9" s="1"/>
  <c r="F101" i="9" s="1"/>
  <c r="F109" i="9" s="1"/>
  <c r="F117" i="9" s="1"/>
  <c r="F125" i="9" s="1"/>
  <c r="F133" i="9" s="1"/>
  <c r="F141" i="9" s="1"/>
  <c r="F149" i="9" s="1"/>
  <c r="F157" i="9" s="1"/>
  <c r="F165" i="9" s="1"/>
  <c r="F173" i="9" s="1"/>
  <c r="F181" i="9" s="1"/>
  <c r="F189" i="9" s="1"/>
  <c r="F197" i="9" s="1"/>
  <c r="F205" i="9" s="1"/>
  <c r="F213" i="9" s="1"/>
  <c r="F221" i="9" s="1"/>
  <c r="G69" i="9"/>
  <c r="G77" i="9" s="1"/>
  <c r="G85" i="9" s="1"/>
  <c r="G93" i="9" s="1"/>
  <c r="G101" i="9" s="1"/>
  <c r="G109" i="9" s="1"/>
  <c r="G117" i="9" s="1"/>
  <c r="G125" i="9" s="1"/>
  <c r="G133" i="9" s="1"/>
  <c r="G141" i="9" s="1"/>
  <c r="G149" i="9" s="1"/>
  <c r="G157" i="9" s="1"/>
  <c r="G165" i="9" s="1"/>
  <c r="G173" i="9" s="1"/>
  <c r="G181" i="9" s="1"/>
  <c r="G189" i="9" s="1"/>
  <c r="G197" i="9" s="1"/>
  <c r="G205" i="9" s="1"/>
  <c r="G213" i="9" s="1"/>
  <c r="G221" i="9" s="1"/>
  <c r="O35" i="3"/>
  <c r="R12" i="9" s="1"/>
  <c r="K36" i="3"/>
  <c r="N13" i="9" s="1"/>
  <c r="H141" i="9" s="1"/>
  <c r="W19" i="3"/>
  <c r="S42" i="3"/>
  <c r="V19" i="9" s="1"/>
  <c r="M205" i="9" s="1"/>
  <c r="W17" i="3"/>
  <c r="E26" i="3"/>
  <c r="M26" i="3"/>
  <c r="U26" i="3"/>
  <c r="W13" i="3"/>
  <c r="B34" i="3"/>
  <c r="F41" i="3"/>
  <c r="I18" i="9" s="1"/>
  <c r="L101" i="9" s="1"/>
  <c r="J42" i="3"/>
  <c r="M19" i="9" s="1"/>
  <c r="M133" i="9" s="1"/>
  <c r="C26" i="3"/>
  <c r="K26" i="3"/>
  <c r="S26" i="3"/>
  <c r="W7" i="3"/>
  <c r="R37" i="3"/>
  <c r="U14" i="9" s="1"/>
  <c r="I197" i="9" s="1"/>
  <c r="N37" i="3"/>
  <c r="Q14" i="9" s="1"/>
  <c r="I165" i="9" s="1"/>
  <c r="J37" i="3"/>
  <c r="M14" i="9" s="1"/>
  <c r="I133" i="9" s="1"/>
  <c r="F37" i="3"/>
  <c r="I14" i="9" s="1"/>
  <c r="I101" i="9" s="1"/>
  <c r="B37" i="3"/>
  <c r="E14" i="9" s="1"/>
  <c r="I69" i="9" s="1"/>
  <c r="U37" i="3"/>
  <c r="X14" i="9" s="1"/>
  <c r="I221" i="9" s="1"/>
  <c r="Q37" i="3"/>
  <c r="T14" i="9" s="1"/>
  <c r="I189" i="9" s="1"/>
  <c r="M37" i="3"/>
  <c r="P14" i="9" s="1"/>
  <c r="I157" i="9" s="1"/>
  <c r="I37" i="3"/>
  <c r="L14" i="9" s="1"/>
  <c r="I125" i="9" s="1"/>
  <c r="E37" i="3"/>
  <c r="H14" i="9" s="1"/>
  <c r="I93" i="9" s="1"/>
  <c r="T37" i="3"/>
  <c r="W14" i="9" s="1"/>
  <c r="I213" i="9" s="1"/>
  <c r="L37" i="3"/>
  <c r="O14" i="9" s="1"/>
  <c r="I149" i="9" s="1"/>
  <c r="D37" i="3"/>
  <c r="G14" i="9" s="1"/>
  <c r="I85" i="9" s="1"/>
  <c r="S37" i="3"/>
  <c r="V14" i="9" s="1"/>
  <c r="I205" i="9" s="1"/>
  <c r="K37" i="3"/>
  <c r="N14" i="9" s="1"/>
  <c r="I141" i="9" s="1"/>
  <c r="C37" i="3"/>
  <c r="F14" i="9" s="1"/>
  <c r="I77" i="9" s="1"/>
  <c r="H37" i="3"/>
  <c r="K14" i="9" s="1"/>
  <c r="I117" i="9" s="1"/>
  <c r="O37" i="3"/>
  <c r="R14" i="9" s="1"/>
  <c r="I173" i="9" s="1"/>
  <c r="G37" i="3"/>
  <c r="J14" i="9" s="1"/>
  <c r="I109" i="9" s="1"/>
  <c r="P37" i="3"/>
  <c r="S14" i="9" s="1"/>
  <c r="I181" i="9" s="1"/>
  <c r="W8" i="3"/>
  <c r="W16" i="3"/>
  <c r="V40" i="3"/>
  <c r="R40" i="3"/>
  <c r="U17" i="9" s="1"/>
  <c r="K197" i="9" s="1"/>
  <c r="N40" i="3"/>
  <c r="Q17" i="9" s="1"/>
  <c r="K165" i="9" s="1"/>
  <c r="J40" i="3"/>
  <c r="M17" i="9" s="1"/>
  <c r="K133" i="9" s="1"/>
  <c r="F40" i="3"/>
  <c r="I17" i="9" s="1"/>
  <c r="K101" i="9" s="1"/>
  <c r="B40" i="3"/>
  <c r="E17" i="9" s="1"/>
  <c r="K69" i="9" s="1"/>
  <c r="U40" i="3"/>
  <c r="X17" i="9" s="1"/>
  <c r="K221" i="9" s="1"/>
  <c r="Q40" i="3"/>
  <c r="T17" i="9" s="1"/>
  <c r="K189" i="9" s="1"/>
  <c r="M40" i="3"/>
  <c r="P17" i="9" s="1"/>
  <c r="K157" i="9" s="1"/>
  <c r="I40" i="3"/>
  <c r="L17" i="9" s="1"/>
  <c r="K125" i="9" s="1"/>
  <c r="E40" i="3"/>
  <c r="H17" i="9" s="1"/>
  <c r="K93" i="9" s="1"/>
  <c r="P40" i="3"/>
  <c r="S17" i="9" s="1"/>
  <c r="K181" i="9" s="1"/>
  <c r="H40" i="3"/>
  <c r="K17" i="9" s="1"/>
  <c r="K117" i="9" s="1"/>
  <c r="O40" i="3"/>
  <c r="R17" i="9" s="1"/>
  <c r="K173" i="9" s="1"/>
  <c r="G40" i="3"/>
  <c r="J17" i="9" s="1"/>
  <c r="K109" i="9" s="1"/>
  <c r="L40" i="3"/>
  <c r="O17" i="9" s="1"/>
  <c r="K149" i="9" s="1"/>
  <c r="W21" i="3"/>
  <c r="S40" i="3"/>
  <c r="V17" i="9" s="1"/>
  <c r="K205" i="9" s="1"/>
  <c r="C40" i="3"/>
  <c r="F17" i="9" s="1"/>
  <c r="K77" i="9" s="1"/>
  <c r="K40" i="3"/>
  <c r="N17" i="9" s="1"/>
  <c r="K141" i="9" s="1"/>
  <c r="T40" i="3"/>
  <c r="W17" i="9" s="1"/>
  <c r="K213" i="9" s="1"/>
  <c r="D40" i="3"/>
  <c r="G17" i="9" s="1"/>
  <c r="K85" i="9" s="1"/>
  <c r="I26" i="3"/>
  <c r="Q26" i="3"/>
  <c r="D26" i="3"/>
  <c r="G26" i="3"/>
  <c r="L26" i="3"/>
  <c r="O26" i="3"/>
  <c r="T26" i="3"/>
  <c r="W9" i="3"/>
  <c r="W12" i="3"/>
  <c r="W11" i="3"/>
  <c r="H35" i="3"/>
  <c r="K12" i="9" s="1"/>
  <c r="D36" i="3"/>
  <c r="G13" i="9" s="1"/>
  <c r="H85" i="9" s="1"/>
  <c r="T36" i="3"/>
  <c r="W13" i="9" s="1"/>
  <c r="H213" i="9" s="1"/>
  <c r="O41" i="3"/>
  <c r="R18" i="9" s="1"/>
  <c r="L173" i="9" s="1"/>
  <c r="K42" i="3"/>
  <c r="N19" i="9" s="1"/>
  <c r="M141" i="9" s="1"/>
  <c r="W15" i="3"/>
  <c r="W22" i="3"/>
  <c r="W24" i="3"/>
  <c r="C38" i="3"/>
  <c r="F15" i="9" s="1"/>
  <c r="E77" i="9" s="1"/>
  <c r="R42" i="3"/>
  <c r="U19" i="9" s="1"/>
  <c r="M197" i="9" s="1"/>
  <c r="R35" i="3"/>
  <c r="U12" i="9" s="1"/>
  <c r="N35" i="3"/>
  <c r="Q12" i="9" s="1"/>
  <c r="J35" i="3"/>
  <c r="M12" i="9" s="1"/>
  <c r="F35" i="3"/>
  <c r="I12" i="9" s="1"/>
  <c r="B35" i="3"/>
  <c r="E12" i="9" s="1"/>
  <c r="B26" i="3"/>
  <c r="U35" i="3"/>
  <c r="X12" i="9" s="1"/>
  <c r="Q35" i="3"/>
  <c r="T12" i="9" s="1"/>
  <c r="M35" i="3"/>
  <c r="P12" i="9" s="1"/>
  <c r="I35" i="3"/>
  <c r="L12" i="9" s="1"/>
  <c r="E35" i="3"/>
  <c r="H12" i="9" s="1"/>
  <c r="T35" i="3"/>
  <c r="W12" i="9" s="1"/>
  <c r="L35" i="3"/>
  <c r="O12" i="9" s="1"/>
  <c r="D35" i="3"/>
  <c r="G12" i="9" s="1"/>
  <c r="S35" i="3"/>
  <c r="V12" i="9" s="1"/>
  <c r="K35" i="3"/>
  <c r="N12" i="9" s="1"/>
  <c r="C35" i="3"/>
  <c r="F12" i="9" s="1"/>
  <c r="F26" i="3"/>
  <c r="H26" i="3"/>
  <c r="J26" i="3"/>
  <c r="N26" i="3"/>
  <c r="P26" i="3"/>
  <c r="R26" i="3"/>
  <c r="R36" i="3"/>
  <c r="U13" i="9" s="1"/>
  <c r="H197" i="9" s="1"/>
  <c r="N36" i="3"/>
  <c r="Q13" i="9" s="1"/>
  <c r="H165" i="9" s="1"/>
  <c r="J36" i="3"/>
  <c r="M13" i="9" s="1"/>
  <c r="H133" i="9" s="1"/>
  <c r="F36" i="3"/>
  <c r="I13" i="9" s="1"/>
  <c r="H101" i="9" s="1"/>
  <c r="B36" i="3"/>
  <c r="E13" i="9" s="1"/>
  <c r="H69" i="9" s="1"/>
  <c r="U36" i="3"/>
  <c r="X13" i="9" s="1"/>
  <c r="H221" i="9" s="1"/>
  <c r="Q36" i="3"/>
  <c r="T13" i="9" s="1"/>
  <c r="H189" i="9" s="1"/>
  <c r="M36" i="3"/>
  <c r="P13" i="9" s="1"/>
  <c r="H157" i="9" s="1"/>
  <c r="I36" i="3"/>
  <c r="L13" i="9" s="1"/>
  <c r="H125" i="9" s="1"/>
  <c r="E36" i="3"/>
  <c r="H13" i="9" s="1"/>
  <c r="H93" i="9" s="1"/>
  <c r="P36" i="3"/>
  <c r="S13" i="9" s="1"/>
  <c r="H181" i="9" s="1"/>
  <c r="H36" i="3"/>
  <c r="K13" i="9" s="1"/>
  <c r="H117" i="9" s="1"/>
  <c r="O36" i="3"/>
  <c r="R13" i="9" s="1"/>
  <c r="H173" i="9" s="1"/>
  <c r="G36" i="3"/>
  <c r="J13" i="9" s="1"/>
  <c r="H109" i="9" s="1"/>
  <c r="U41" i="3"/>
  <c r="X18" i="9" s="1"/>
  <c r="L221" i="9" s="1"/>
  <c r="Q41" i="3"/>
  <c r="T18" i="9" s="1"/>
  <c r="L189" i="9" s="1"/>
  <c r="M41" i="3"/>
  <c r="P18" i="9" s="1"/>
  <c r="L157" i="9" s="1"/>
  <c r="I41" i="3"/>
  <c r="L18" i="9" s="1"/>
  <c r="L125" i="9" s="1"/>
  <c r="E41" i="3"/>
  <c r="H18" i="9" s="1"/>
  <c r="L93" i="9" s="1"/>
  <c r="T41" i="3"/>
  <c r="W18" i="9" s="1"/>
  <c r="L213" i="9" s="1"/>
  <c r="P41" i="3"/>
  <c r="S18" i="9" s="1"/>
  <c r="L181" i="9" s="1"/>
  <c r="L41" i="3"/>
  <c r="O18" i="9" s="1"/>
  <c r="L149" i="9" s="1"/>
  <c r="H41" i="3"/>
  <c r="K18" i="9" s="1"/>
  <c r="L117" i="9" s="1"/>
  <c r="D41" i="3"/>
  <c r="G18" i="9" s="1"/>
  <c r="L85" i="9" s="1"/>
  <c r="S41" i="3"/>
  <c r="V18" i="9" s="1"/>
  <c r="L205" i="9" s="1"/>
  <c r="K41" i="3"/>
  <c r="N18" i="9" s="1"/>
  <c r="L141" i="9" s="1"/>
  <c r="C41" i="3"/>
  <c r="F18" i="9" s="1"/>
  <c r="L77" i="9" s="1"/>
  <c r="R41" i="3"/>
  <c r="U18" i="9" s="1"/>
  <c r="L197" i="9" s="1"/>
  <c r="J41" i="3"/>
  <c r="M18" i="9" s="1"/>
  <c r="L133" i="9" s="1"/>
  <c r="B41" i="3"/>
  <c r="E18" i="9" s="1"/>
  <c r="L69" i="9" s="1"/>
  <c r="G35" i="3"/>
  <c r="J12" i="9" s="1"/>
  <c r="C36" i="3"/>
  <c r="F13" i="9" s="1"/>
  <c r="H77" i="9" s="1"/>
  <c r="S36" i="3"/>
  <c r="V13" i="9" s="1"/>
  <c r="H205" i="9" s="1"/>
  <c r="N41" i="3"/>
  <c r="Q18" i="9" s="1"/>
  <c r="L165" i="9" s="1"/>
  <c r="W18" i="3"/>
  <c r="W23" i="3"/>
  <c r="W6" i="3"/>
  <c r="W10" i="3"/>
  <c r="W14" i="3"/>
  <c r="P35" i="3"/>
  <c r="S12" i="9" s="1"/>
  <c r="L36" i="3"/>
  <c r="O13" i="9" s="1"/>
  <c r="H149" i="9" s="1"/>
  <c r="G41" i="3"/>
  <c r="J18" i="9" s="1"/>
  <c r="L109" i="9" s="1"/>
  <c r="C42" i="3"/>
  <c r="F19" i="9" s="1"/>
  <c r="M77" i="9" s="1"/>
  <c r="U42" i="3"/>
  <c r="X19" i="9" s="1"/>
  <c r="M221" i="9" s="1"/>
  <c r="Q42" i="3"/>
  <c r="T19" i="9" s="1"/>
  <c r="M189" i="9" s="1"/>
  <c r="M42" i="3"/>
  <c r="P19" i="9" s="1"/>
  <c r="M157" i="9" s="1"/>
  <c r="I42" i="3"/>
  <c r="L19" i="9" s="1"/>
  <c r="M125" i="9" s="1"/>
  <c r="E42" i="3"/>
  <c r="H19" i="9" s="1"/>
  <c r="M93" i="9" s="1"/>
  <c r="T42" i="3"/>
  <c r="W19" i="9" s="1"/>
  <c r="M213" i="9" s="1"/>
  <c r="P42" i="3"/>
  <c r="S19" i="9" s="1"/>
  <c r="M181" i="9" s="1"/>
  <c r="L42" i="3"/>
  <c r="O19" i="9" s="1"/>
  <c r="M149" i="9" s="1"/>
  <c r="H42" i="3"/>
  <c r="K19" i="9" s="1"/>
  <c r="M117" i="9" s="1"/>
  <c r="D42" i="3"/>
  <c r="G19" i="9" s="1"/>
  <c r="M85" i="9" s="1"/>
  <c r="F42" i="3"/>
  <c r="I19" i="9" s="1"/>
  <c r="M101" i="9" s="1"/>
  <c r="N42" i="3"/>
  <c r="Q19" i="9" s="1"/>
  <c r="M165" i="9" s="1"/>
  <c r="G42" i="3"/>
  <c r="J19" i="9" s="1"/>
  <c r="M109" i="9" s="1"/>
  <c r="O42" i="3"/>
  <c r="R19" i="9" s="1"/>
  <c r="M173" i="9" s="1"/>
  <c r="R39" i="3" l="1"/>
  <c r="U16" i="9" s="1"/>
  <c r="J197" i="9" s="1"/>
  <c r="N39" i="3"/>
  <c r="Q16" i="9" s="1"/>
  <c r="J165" i="9" s="1"/>
  <c r="J39" i="3"/>
  <c r="F39" i="3"/>
  <c r="B39" i="3"/>
  <c r="E16" i="9" s="1"/>
  <c r="J69" i="9" s="1"/>
  <c r="U39" i="3"/>
  <c r="X16" i="9" s="1"/>
  <c r="J221" i="9" s="1"/>
  <c r="Q39" i="3"/>
  <c r="M39" i="3"/>
  <c r="I39" i="3"/>
  <c r="L16" i="9" s="1"/>
  <c r="J125" i="9" s="1"/>
  <c r="E39" i="3"/>
  <c r="H16" i="9" s="1"/>
  <c r="J93" i="9" s="1"/>
  <c r="T39" i="3"/>
  <c r="L39" i="3"/>
  <c r="D39" i="3"/>
  <c r="S39" i="3"/>
  <c r="V16" i="9" s="1"/>
  <c r="J205" i="9" s="1"/>
  <c r="K39" i="3"/>
  <c r="C39" i="3"/>
  <c r="P39" i="3"/>
  <c r="G39" i="3"/>
  <c r="O39" i="3"/>
  <c r="H39" i="3"/>
  <c r="N44" i="3" l="1"/>
  <c r="E44" i="3"/>
  <c r="D44" i="3"/>
  <c r="G16" i="9"/>
  <c r="J85" i="9" s="1"/>
  <c r="C44" i="3"/>
  <c r="F16" i="9"/>
  <c r="J77" i="9" s="1"/>
  <c r="M44" i="3"/>
  <c r="P16" i="9"/>
  <c r="J157" i="9" s="1"/>
  <c r="F44" i="3"/>
  <c r="I16" i="9"/>
  <c r="J101" i="9" s="1"/>
  <c r="I44" i="3"/>
  <c r="S44" i="3"/>
  <c r="O44" i="3"/>
  <c r="R16" i="9"/>
  <c r="J173" i="9" s="1"/>
  <c r="K44" i="3"/>
  <c r="N16" i="9"/>
  <c r="J141" i="9" s="1"/>
  <c r="T44" i="3"/>
  <c r="W16" i="9"/>
  <c r="J213" i="9" s="1"/>
  <c r="Q44" i="3"/>
  <c r="T16" i="9"/>
  <c r="J189" i="9" s="1"/>
  <c r="J44" i="3"/>
  <c r="M16" i="9"/>
  <c r="J133" i="9" s="1"/>
  <c r="B44" i="3"/>
  <c r="P44" i="3"/>
  <c r="S16" i="9"/>
  <c r="J181" i="9" s="1"/>
  <c r="H44" i="3"/>
  <c r="K16" i="9"/>
  <c r="J117" i="9" s="1"/>
  <c r="L44" i="3"/>
  <c r="O16" i="9"/>
  <c r="J149" i="9" s="1"/>
  <c r="G44" i="3"/>
  <c r="J16" i="9"/>
  <c r="J109" i="9" s="1"/>
  <c r="U44" i="3"/>
  <c r="R44" i="3"/>
  <c r="V34" i="1" l="1"/>
  <c r="F34" i="1" l="1"/>
  <c r="J34" i="1"/>
  <c r="N34" i="1"/>
  <c r="R34" i="1"/>
  <c r="C34" i="1"/>
  <c r="G34" i="1"/>
  <c r="K34" i="1"/>
  <c r="O34" i="1"/>
  <c r="S34" i="1"/>
  <c r="D34" i="1"/>
  <c r="H34" i="1"/>
  <c r="L34" i="1"/>
  <c r="P34" i="1"/>
  <c r="T34" i="1"/>
  <c r="D38" i="1"/>
  <c r="G7" i="9" s="1"/>
  <c r="E88" i="9" s="1"/>
  <c r="H38" i="1"/>
  <c r="K7" i="9" s="1"/>
  <c r="E120" i="9" s="1"/>
  <c r="L38" i="1"/>
  <c r="O7" i="9" s="1"/>
  <c r="E152" i="9" s="1"/>
  <c r="P38" i="1"/>
  <c r="S7" i="9" s="1"/>
  <c r="E184" i="9" s="1"/>
  <c r="T38" i="1"/>
  <c r="W7" i="9" s="1"/>
  <c r="E216" i="9" s="1"/>
  <c r="E34" i="1"/>
  <c r="I34" i="1"/>
  <c r="M34" i="1"/>
  <c r="Q34" i="1"/>
  <c r="U34" i="1"/>
  <c r="E38" i="1"/>
  <c r="H7" i="9" s="1"/>
  <c r="E96" i="9" s="1"/>
  <c r="I38" i="1"/>
  <c r="L7" i="9" s="1"/>
  <c r="E128" i="9" s="1"/>
  <c r="M38" i="1"/>
  <c r="P7" i="9" s="1"/>
  <c r="E160" i="9" s="1"/>
  <c r="Q38" i="1"/>
  <c r="T7" i="9" s="1"/>
  <c r="E192" i="9" s="1"/>
  <c r="B41" i="1"/>
  <c r="E10" i="9" s="1"/>
  <c r="L72" i="9" s="1"/>
  <c r="F38" i="1"/>
  <c r="I7" i="9" s="1"/>
  <c r="E104" i="9" s="1"/>
  <c r="J38" i="1"/>
  <c r="M7" i="9" s="1"/>
  <c r="E136" i="9" s="1"/>
  <c r="N38" i="1"/>
  <c r="Q7" i="9" s="1"/>
  <c r="E168" i="9" s="1"/>
  <c r="R38" i="1"/>
  <c r="U7" i="9" s="1"/>
  <c r="E200" i="9" s="1"/>
  <c r="U38" i="1"/>
  <c r="X7" i="9" s="1"/>
  <c r="E224" i="9" s="1"/>
  <c r="C38" i="1"/>
  <c r="F7" i="9" s="1"/>
  <c r="E80" i="9" s="1"/>
  <c r="G38" i="1"/>
  <c r="J7" i="9" s="1"/>
  <c r="E112" i="9" s="1"/>
  <c r="K38" i="1"/>
  <c r="N7" i="9" s="1"/>
  <c r="E144" i="9" s="1"/>
  <c r="O38" i="1"/>
  <c r="R7" i="9" s="1"/>
  <c r="E176" i="9" s="1"/>
  <c r="S38" i="1"/>
  <c r="V7" i="9" s="1"/>
  <c r="E208" i="9" s="1"/>
  <c r="B42" i="1"/>
  <c r="E11" i="9" s="1"/>
  <c r="M72" i="9" s="1"/>
  <c r="F72" i="9"/>
  <c r="F80" i="9" s="1"/>
  <c r="F88" i="9" s="1"/>
  <c r="F96" i="9" s="1"/>
  <c r="F104" i="9" s="1"/>
  <c r="F112" i="9" s="1"/>
  <c r="F120" i="9" s="1"/>
  <c r="F128" i="9" s="1"/>
  <c r="F136" i="9" s="1"/>
  <c r="F144" i="9" s="1"/>
  <c r="F152" i="9" s="1"/>
  <c r="F160" i="9" s="1"/>
  <c r="F168" i="9" s="1"/>
  <c r="F176" i="9" s="1"/>
  <c r="F184" i="9" s="1"/>
  <c r="F192" i="9" s="1"/>
  <c r="F200" i="9" s="1"/>
  <c r="F208" i="9" s="1"/>
  <c r="F216" i="9" s="1"/>
  <c r="F224" i="9" s="1"/>
  <c r="G72" i="9"/>
  <c r="G80" i="9" s="1"/>
  <c r="G88" i="9" s="1"/>
  <c r="G96" i="9" s="1"/>
  <c r="G104" i="9" s="1"/>
  <c r="G112" i="9" s="1"/>
  <c r="G120" i="9" s="1"/>
  <c r="G128" i="9" s="1"/>
  <c r="G136" i="9" s="1"/>
  <c r="G144" i="9" s="1"/>
  <c r="G152" i="9" s="1"/>
  <c r="G160" i="9" s="1"/>
  <c r="G168" i="9" s="1"/>
  <c r="G176" i="9" s="1"/>
  <c r="G184" i="9" s="1"/>
  <c r="G192" i="9" s="1"/>
  <c r="G200" i="9" s="1"/>
  <c r="G208" i="9" s="1"/>
  <c r="G216" i="9" s="1"/>
  <c r="G224" i="9" s="1"/>
  <c r="W14" i="1"/>
  <c r="G36" i="1"/>
  <c r="J5" i="9" s="1"/>
  <c r="H112" i="9" s="1"/>
  <c r="B34" i="1"/>
  <c r="W6" i="1"/>
  <c r="B38" i="1"/>
  <c r="E7" i="9" s="1"/>
  <c r="E72" i="9" s="1"/>
  <c r="W17" i="1"/>
  <c r="S37" i="1"/>
  <c r="V6" i="9" s="1"/>
  <c r="I208" i="9" s="1"/>
  <c r="W9" i="1"/>
  <c r="J26" i="1"/>
  <c r="O26" i="1"/>
  <c r="H26" i="1"/>
  <c r="M26" i="1"/>
  <c r="W12" i="1"/>
  <c r="W19" i="1"/>
  <c r="C26" i="1"/>
  <c r="F26" i="1"/>
  <c r="K26" i="1"/>
  <c r="N26" i="1"/>
  <c r="S26" i="1"/>
  <c r="R37" i="1"/>
  <c r="U6" i="9" s="1"/>
  <c r="I200" i="9" s="1"/>
  <c r="N37" i="1"/>
  <c r="Q6" i="9" s="1"/>
  <c r="I168" i="9" s="1"/>
  <c r="J37" i="1"/>
  <c r="M6" i="9" s="1"/>
  <c r="I136" i="9" s="1"/>
  <c r="F37" i="1"/>
  <c r="I6" i="9" s="1"/>
  <c r="I104" i="9" s="1"/>
  <c r="B37" i="1"/>
  <c r="E6" i="9" s="1"/>
  <c r="I72" i="9" s="1"/>
  <c r="U37" i="1"/>
  <c r="X6" i="9" s="1"/>
  <c r="I224" i="9" s="1"/>
  <c r="Q37" i="1"/>
  <c r="T6" i="9" s="1"/>
  <c r="I192" i="9" s="1"/>
  <c r="M37" i="1"/>
  <c r="P6" i="9" s="1"/>
  <c r="I160" i="9" s="1"/>
  <c r="I37" i="1"/>
  <c r="L6" i="9" s="1"/>
  <c r="I128" i="9" s="1"/>
  <c r="E37" i="1"/>
  <c r="H6" i="9" s="1"/>
  <c r="I96" i="9" s="1"/>
  <c r="T37" i="1"/>
  <c r="W6" i="9" s="1"/>
  <c r="I216" i="9" s="1"/>
  <c r="P37" i="1"/>
  <c r="S6" i="9" s="1"/>
  <c r="I184" i="9" s="1"/>
  <c r="L37" i="1"/>
  <c r="O6" i="9" s="1"/>
  <c r="I152" i="9" s="1"/>
  <c r="H37" i="1"/>
  <c r="K6" i="9" s="1"/>
  <c r="I120" i="9" s="1"/>
  <c r="D37" i="1"/>
  <c r="G6" i="9" s="1"/>
  <c r="I88" i="9" s="1"/>
  <c r="K37" i="1"/>
  <c r="N6" i="9" s="1"/>
  <c r="I144" i="9" s="1"/>
  <c r="G37" i="1"/>
  <c r="J6" i="9" s="1"/>
  <c r="I112" i="9" s="1"/>
  <c r="O37" i="1"/>
  <c r="R6" i="9" s="1"/>
  <c r="I176" i="9" s="1"/>
  <c r="W8" i="1"/>
  <c r="C37" i="1"/>
  <c r="F6" i="9" s="1"/>
  <c r="I80" i="9" s="1"/>
  <c r="R36" i="1"/>
  <c r="U5" i="9" s="1"/>
  <c r="H200" i="9" s="1"/>
  <c r="N36" i="1"/>
  <c r="Q5" i="9" s="1"/>
  <c r="H168" i="9" s="1"/>
  <c r="J36" i="1"/>
  <c r="M5" i="9" s="1"/>
  <c r="H136" i="9" s="1"/>
  <c r="F36" i="1"/>
  <c r="I5" i="9" s="1"/>
  <c r="H104" i="9" s="1"/>
  <c r="B36" i="1"/>
  <c r="E5" i="9" s="1"/>
  <c r="H72" i="9" s="1"/>
  <c r="U36" i="1"/>
  <c r="X5" i="9" s="1"/>
  <c r="H224" i="9" s="1"/>
  <c r="Q36" i="1"/>
  <c r="T5" i="9" s="1"/>
  <c r="H192" i="9" s="1"/>
  <c r="M36" i="1"/>
  <c r="P5" i="9" s="1"/>
  <c r="H160" i="9" s="1"/>
  <c r="I36" i="1"/>
  <c r="L5" i="9" s="1"/>
  <c r="H128" i="9" s="1"/>
  <c r="E36" i="1"/>
  <c r="H5" i="9" s="1"/>
  <c r="H96" i="9" s="1"/>
  <c r="T36" i="1"/>
  <c r="W5" i="9" s="1"/>
  <c r="H216" i="9" s="1"/>
  <c r="P36" i="1"/>
  <c r="S5" i="9" s="1"/>
  <c r="H184" i="9" s="1"/>
  <c r="L36" i="1"/>
  <c r="O5" i="9" s="1"/>
  <c r="H152" i="9" s="1"/>
  <c r="H36" i="1"/>
  <c r="K5" i="9" s="1"/>
  <c r="H120" i="9" s="1"/>
  <c r="D36" i="1"/>
  <c r="G5" i="9" s="1"/>
  <c r="H88" i="9" s="1"/>
  <c r="O36" i="1"/>
  <c r="R5" i="9" s="1"/>
  <c r="H176" i="9" s="1"/>
  <c r="K36" i="1"/>
  <c r="N5" i="9" s="1"/>
  <c r="H144" i="9" s="1"/>
  <c r="C36" i="1"/>
  <c r="F5" i="9" s="1"/>
  <c r="H80" i="9" s="1"/>
  <c r="W10" i="1"/>
  <c r="S36" i="1"/>
  <c r="V5" i="9" s="1"/>
  <c r="H208" i="9" s="1"/>
  <c r="W13" i="1"/>
  <c r="W18" i="1"/>
  <c r="R35" i="1"/>
  <c r="U4" i="9" s="1"/>
  <c r="N35" i="1"/>
  <c r="Q4" i="9" s="1"/>
  <c r="J35" i="1"/>
  <c r="M4" i="9" s="1"/>
  <c r="F35" i="1"/>
  <c r="I4" i="9" s="1"/>
  <c r="B35" i="1"/>
  <c r="E4" i="9" s="1"/>
  <c r="B26" i="1"/>
  <c r="U35" i="1"/>
  <c r="X4" i="9" s="1"/>
  <c r="Q35" i="1"/>
  <c r="T4" i="9" s="1"/>
  <c r="M35" i="1"/>
  <c r="P4" i="9" s="1"/>
  <c r="I35" i="1"/>
  <c r="L4" i="9" s="1"/>
  <c r="E35" i="1"/>
  <c r="H4" i="9" s="1"/>
  <c r="T35" i="1"/>
  <c r="W4" i="9" s="1"/>
  <c r="P35" i="1"/>
  <c r="S4" i="9" s="1"/>
  <c r="L35" i="1"/>
  <c r="O4" i="9" s="1"/>
  <c r="H35" i="1"/>
  <c r="K4" i="9" s="1"/>
  <c r="D35" i="1"/>
  <c r="G4" i="9" s="1"/>
  <c r="S35" i="1"/>
  <c r="V4" i="9" s="1"/>
  <c r="C35" i="1"/>
  <c r="F4" i="9" s="1"/>
  <c r="O35" i="1"/>
  <c r="R4" i="9" s="1"/>
  <c r="G35" i="1"/>
  <c r="J4" i="9" s="1"/>
  <c r="K35" i="1"/>
  <c r="N4" i="9" s="1"/>
  <c r="G26" i="1"/>
  <c r="R26" i="1"/>
  <c r="U41" i="1"/>
  <c r="X10" i="9" s="1"/>
  <c r="L224" i="9" s="1"/>
  <c r="Q41" i="1"/>
  <c r="T10" i="9" s="1"/>
  <c r="L192" i="9" s="1"/>
  <c r="M41" i="1"/>
  <c r="P10" i="9" s="1"/>
  <c r="L160" i="9" s="1"/>
  <c r="I41" i="1"/>
  <c r="L10" i="9" s="1"/>
  <c r="L128" i="9" s="1"/>
  <c r="E41" i="1"/>
  <c r="H10" i="9" s="1"/>
  <c r="L96" i="9" s="1"/>
  <c r="T41" i="1"/>
  <c r="W10" i="9" s="1"/>
  <c r="L216" i="9" s="1"/>
  <c r="P41" i="1"/>
  <c r="S10" i="9" s="1"/>
  <c r="L184" i="9" s="1"/>
  <c r="L41" i="1"/>
  <c r="O10" i="9" s="1"/>
  <c r="L152" i="9" s="1"/>
  <c r="H41" i="1"/>
  <c r="K10" i="9" s="1"/>
  <c r="L120" i="9" s="1"/>
  <c r="D41" i="1"/>
  <c r="G10" i="9" s="1"/>
  <c r="L88" i="9" s="1"/>
  <c r="S41" i="1"/>
  <c r="V10" i="9" s="1"/>
  <c r="L208" i="9" s="1"/>
  <c r="O41" i="1"/>
  <c r="R10" i="9" s="1"/>
  <c r="L176" i="9" s="1"/>
  <c r="K41" i="1"/>
  <c r="N10" i="9" s="1"/>
  <c r="L144" i="9" s="1"/>
  <c r="G41" i="1"/>
  <c r="J10" i="9" s="1"/>
  <c r="L112" i="9" s="1"/>
  <c r="C41" i="1"/>
  <c r="F10" i="9" s="1"/>
  <c r="L80" i="9" s="1"/>
  <c r="J41" i="1"/>
  <c r="M10" i="9" s="1"/>
  <c r="L136" i="9" s="1"/>
  <c r="F41" i="1"/>
  <c r="I10" i="9" s="1"/>
  <c r="L104" i="9" s="1"/>
  <c r="N41" i="1"/>
  <c r="Q10" i="9" s="1"/>
  <c r="L168" i="9" s="1"/>
  <c r="R41" i="1"/>
  <c r="U10" i="9" s="1"/>
  <c r="L200" i="9" s="1"/>
  <c r="W24" i="1"/>
  <c r="E26" i="1"/>
  <c r="P26" i="1"/>
  <c r="U26" i="1"/>
  <c r="D26" i="1"/>
  <c r="I26" i="1"/>
  <c r="L26" i="1"/>
  <c r="Q26" i="1"/>
  <c r="T26" i="1"/>
  <c r="W7" i="1"/>
  <c r="W11" i="1"/>
  <c r="V40" i="1"/>
  <c r="R40" i="1"/>
  <c r="U9" i="9" s="1"/>
  <c r="K200" i="9" s="1"/>
  <c r="N40" i="1"/>
  <c r="Q9" i="9" s="1"/>
  <c r="K168" i="9" s="1"/>
  <c r="J40" i="1"/>
  <c r="M9" i="9" s="1"/>
  <c r="K136" i="9" s="1"/>
  <c r="F40" i="1"/>
  <c r="I9" i="9" s="1"/>
  <c r="K104" i="9" s="1"/>
  <c r="B40" i="1"/>
  <c r="E9" i="9" s="1"/>
  <c r="K72" i="9" s="1"/>
  <c r="U40" i="1"/>
  <c r="X9" i="9" s="1"/>
  <c r="K224" i="9" s="1"/>
  <c r="Q40" i="1"/>
  <c r="T9" i="9" s="1"/>
  <c r="K192" i="9" s="1"/>
  <c r="M40" i="1"/>
  <c r="P9" i="9" s="1"/>
  <c r="K160" i="9" s="1"/>
  <c r="I40" i="1"/>
  <c r="L9" i="9" s="1"/>
  <c r="K128" i="9" s="1"/>
  <c r="E40" i="1"/>
  <c r="H9" i="9" s="1"/>
  <c r="K96" i="9" s="1"/>
  <c r="T40" i="1"/>
  <c r="W9" i="9" s="1"/>
  <c r="K216" i="9" s="1"/>
  <c r="P40" i="1"/>
  <c r="S9" i="9" s="1"/>
  <c r="K184" i="9" s="1"/>
  <c r="L40" i="1"/>
  <c r="O9" i="9" s="1"/>
  <c r="K152" i="9" s="1"/>
  <c r="H40" i="1"/>
  <c r="K9" i="9" s="1"/>
  <c r="K120" i="9" s="1"/>
  <c r="D40" i="1"/>
  <c r="G9" i="9" s="1"/>
  <c r="K88" i="9" s="1"/>
  <c r="O40" i="1"/>
  <c r="R9" i="9" s="1"/>
  <c r="K176" i="9" s="1"/>
  <c r="W21" i="1"/>
  <c r="K40" i="1"/>
  <c r="N9" i="9" s="1"/>
  <c r="K144" i="9" s="1"/>
  <c r="S40" i="1"/>
  <c r="V9" i="9" s="1"/>
  <c r="K208" i="9" s="1"/>
  <c r="C40" i="1"/>
  <c r="F9" i="9" s="1"/>
  <c r="K80" i="9" s="1"/>
  <c r="G40" i="1"/>
  <c r="J9" i="9" s="1"/>
  <c r="K112" i="9" s="1"/>
  <c r="W22" i="1"/>
  <c r="F42" i="1"/>
  <c r="I11" i="9" s="1"/>
  <c r="M104" i="9" s="1"/>
  <c r="R42" i="1"/>
  <c r="U11" i="9" s="1"/>
  <c r="M200" i="9" s="1"/>
  <c r="N42" i="1"/>
  <c r="Q11" i="9" s="1"/>
  <c r="M168" i="9" s="1"/>
  <c r="J42" i="1"/>
  <c r="M11" i="9" s="1"/>
  <c r="M136" i="9" s="1"/>
  <c r="W15" i="1"/>
  <c r="W16" i="1"/>
  <c r="U42" i="1"/>
  <c r="X11" i="9" s="1"/>
  <c r="M224" i="9" s="1"/>
  <c r="W23" i="1"/>
  <c r="C42" i="1"/>
  <c r="F11" i="9" s="1"/>
  <c r="M80" i="9" s="1"/>
  <c r="G42" i="1"/>
  <c r="J11" i="9" s="1"/>
  <c r="M112" i="9" s="1"/>
  <c r="K42" i="1"/>
  <c r="N11" i="9" s="1"/>
  <c r="M144" i="9" s="1"/>
  <c r="O42" i="1"/>
  <c r="R11" i="9" s="1"/>
  <c r="M176" i="9" s="1"/>
  <c r="S42" i="1"/>
  <c r="V11" i="9" s="1"/>
  <c r="M208" i="9" s="1"/>
  <c r="D42" i="1"/>
  <c r="G11" i="9" s="1"/>
  <c r="M88" i="9" s="1"/>
  <c r="H42" i="1"/>
  <c r="K11" i="9" s="1"/>
  <c r="M120" i="9" s="1"/>
  <c r="L42" i="1"/>
  <c r="O11" i="9" s="1"/>
  <c r="M152" i="9" s="1"/>
  <c r="P42" i="1"/>
  <c r="S11" i="9" s="1"/>
  <c r="M184" i="9" s="1"/>
  <c r="T42" i="1"/>
  <c r="W11" i="9" s="1"/>
  <c r="M216" i="9" s="1"/>
  <c r="E42" i="1"/>
  <c r="H11" i="9" s="1"/>
  <c r="M96" i="9" s="1"/>
  <c r="I42" i="1"/>
  <c r="L11" i="9" s="1"/>
  <c r="M128" i="9" s="1"/>
  <c r="M42" i="1"/>
  <c r="P11" i="9" s="1"/>
  <c r="M160" i="9" s="1"/>
  <c r="Q42" i="1"/>
  <c r="T11" i="9" s="1"/>
  <c r="M192" i="9" s="1"/>
  <c r="R39" i="1" l="1"/>
  <c r="U8" i="9" s="1"/>
  <c r="J200" i="9" s="1"/>
  <c r="N39" i="1"/>
  <c r="J39" i="1"/>
  <c r="F39" i="1"/>
  <c r="B39" i="1"/>
  <c r="E8" i="9" s="1"/>
  <c r="J72" i="9" s="1"/>
  <c r="U39" i="1"/>
  <c r="X8" i="9" s="1"/>
  <c r="J224" i="9" s="1"/>
  <c r="Q39" i="1"/>
  <c r="M39" i="1"/>
  <c r="I39" i="1"/>
  <c r="L8" i="9" s="1"/>
  <c r="J128" i="9" s="1"/>
  <c r="E39" i="1"/>
  <c r="H8" i="9" s="1"/>
  <c r="J96" i="9" s="1"/>
  <c r="T39" i="1"/>
  <c r="W8" i="9" s="1"/>
  <c r="J216" i="9" s="1"/>
  <c r="P39" i="1"/>
  <c r="S8" i="9" s="1"/>
  <c r="J184" i="9" s="1"/>
  <c r="L39" i="1"/>
  <c r="O8" i="9" s="1"/>
  <c r="J152" i="9" s="1"/>
  <c r="H39" i="1"/>
  <c r="D39" i="1"/>
  <c r="S39" i="1"/>
  <c r="V8" i="9" s="1"/>
  <c r="J208" i="9" s="1"/>
  <c r="C39" i="1"/>
  <c r="F8" i="9" s="1"/>
  <c r="J80" i="9" s="1"/>
  <c r="O39" i="1"/>
  <c r="R8" i="9" s="1"/>
  <c r="J176" i="9" s="1"/>
  <c r="G39" i="1"/>
  <c r="K39" i="1"/>
  <c r="N8" i="9" s="1"/>
  <c r="J144" i="9" s="1"/>
  <c r="B44" i="1"/>
  <c r="T44" i="1"/>
  <c r="I44" i="1"/>
  <c r="E44" i="1"/>
  <c r="R44" i="1" l="1"/>
  <c r="O44" i="1"/>
  <c r="C44" i="1"/>
  <c r="P44" i="1"/>
  <c r="S44" i="1"/>
  <c r="J44" i="1"/>
  <c r="M8" i="9"/>
  <c r="J136" i="9" s="1"/>
  <c r="N44" i="1"/>
  <c r="Q8" i="9"/>
  <c r="J168" i="9" s="1"/>
  <c r="K44" i="1"/>
  <c r="G44" i="1"/>
  <c r="J8" i="9"/>
  <c r="J112" i="9" s="1"/>
  <c r="D44" i="1"/>
  <c r="G8" i="9"/>
  <c r="J88" i="9" s="1"/>
  <c r="Q44" i="1"/>
  <c r="T8" i="9"/>
  <c r="J192" i="9" s="1"/>
  <c r="H44" i="1"/>
  <c r="K8" i="9"/>
  <c r="J120" i="9" s="1"/>
  <c r="U44" i="1"/>
  <c r="M44" i="1"/>
  <c r="P8" i="9"/>
  <c r="J160" i="9" s="1"/>
  <c r="F44" i="1"/>
  <c r="I8" i="9"/>
  <c r="J104" i="9" s="1"/>
  <c r="L44" i="1"/>
</calcChain>
</file>

<file path=xl/sharedStrings.xml><?xml version="1.0" encoding="utf-8"?>
<sst xmlns="http://schemas.openxmlformats.org/spreadsheetml/2006/main" count="465" uniqueCount="51">
  <si>
    <t>Summary Portfolio Capacity by Resource Type and Year, Installed MW</t>
  </si>
  <si>
    <t>Installed Capacity, MW</t>
  </si>
  <si>
    <t>Resource</t>
  </si>
  <si>
    <t>Total</t>
  </si>
  <si>
    <t>Expansion Options</t>
  </si>
  <si>
    <t>Gas - CCCT</t>
  </si>
  <si>
    <t>Gas- Peaking</t>
  </si>
  <si>
    <t>DSM - Energy Efficiency</t>
  </si>
  <si>
    <t>DSM - Load Control</t>
  </si>
  <si>
    <t>Renewable - Wind</t>
  </si>
  <si>
    <t>Renewable - Geothermal</t>
  </si>
  <si>
    <t>Renewable - Utility Solar</t>
  </si>
  <si>
    <t>Renewable - Biomass</t>
  </si>
  <si>
    <t>Storage - Pumped Hydro</t>
  </si>
  <si>
    <t>Storage - CAES</t>
  </si>
  <si>
    <t>Storage - Other</t>
  </si>
  <si>
    <t>Front Office Transactions</t>
  </si>
  <si>
    <t>Nuclear</t>
  </si>
  <si>
    <t>IGCC with CCS</t>
  </si>
  <si>
    <t>Existing Unit Changes</t>
  </si>
  <si>
    <t>Coal Early Retirement/Conversions</t>
  </si>
  <si>
    <t>Thermal Plant End-of-life Retirements</t>
  </si>
  <si>
    <t>Coal Plant Gas Conversion Additions</t>
  </si>
  <si>
    <t>Turbine Upgrades</t>
  </si>
  <si>
    <t>Check</t>
  </si>
  <si>
    <t>Cumulative Additions, GW</t>
  </si>
  <si>
    <t>Gas</t>
  </si>
  <si>
    <t>Renewable</t>
  </si>
  <si>
    <t>DSM</t>
  </si>
  <si>
    <t>FOTs</t>
  </si>
  <si>
    <t>Other</t>
  </si>
  <si>
    <t>Early Retirement</t>
  </si>
  <si>
    <t>End of Life Retirement</t>
  </si>
  <si>
    <t>Gas Conversion</t>
  </si>
  <si>
    <t>C05-1</t>
  </si>
  <si>
    <t>C05-3</t>
  </si>
  <si>
    <t>C05a-3</t>
  </si>
  <si>
    <t>C05b-1</t>
  </si>
  <si>
    <t>C05b-3</t>
  </si>
  <si>
    <t>C09-1</t>
  </si>
  <si>
    <t>C13-1</t>
  </si>
  <si>
    <t>CCCT</t>
  </si>
  <si>
    <t>Peaking Gas</t>
  </si>
  <si>
    <t>Study Name: I15_S_C05-1_RA  (10-31-14 0541 PM)</t>
  </si>
  <si>
    <t>Study Name: I15_S_C05-3_EA  (12-29-14 0337 PM)</t>
  </si>
  <si>
    <t>Study Name: I15_S_C05a-3_NA  (11-08-14 1121 AM)</t>
  </si>
  <si>
    <t>Study Name: I15_S_C05b-1_LA  (12-24-14 1134 AM)</t>
  </si>
  <si>
    <t>Study Name: I15_S_C05b-3_LA  (12-24-14 1130 AM)</t>
  </si>
  <si>
    <t>Study Name: I15_S_C09-1_RA  (10-31-14 0542 PM)</t>
  </si>
  <si>
    <t>Study Name: I15_S_C13-1_RN  (11-08-14 1043 PM)</t>
  </si>
  <si>
    <t>Figure 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</si>
</sst>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164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164" fontId="10" fillId="0" borderId="0"/>
    <xf numFmtId="0" fontId="10" fillId="0" borderId="0"/>
    <xf numFmtId="164" fontId="1" fillId="0" borderId="0"/>
    <xf numFmtId="0" fontId="1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2" fillId="0" borderId="0"/>
    <xf numFmtId="164" fontId="2" fillId="0" borderId="0"/>
  </cellStyleXfs>
  <cellXfs count="133">
    <xf numFmtId="0" fontId="0" fillId="0" borderId="0" xfId="0"/>
    <xf numFmtId="164" fontId="3" fillId="0" borderId="0" xfId="2" applyFont="1"/>
    <xf numFmtId="0" fontId="5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6" fillId="3" borderId="5" xfId="0" applyFont="1" applyFill="1" applyBorder="1" applyAlignment="1"/>
    <xf numFmtId="1" fontId="6" fillId="3" borderId="6" xfId="0" applyNumberFormat="1" applyFont="1" applyFill="1" applyBorder="1" applyAlignment="1">
      <alignment horizontal="center"/>
    </xf>
    <xf numFmtId="0" fontId="6" fillId="4" borderId="4" xfId="0" applyFont="1" applyFill="1" applyBorder="1" applyAlignment="1"/>
    <xf numFmtId="0" fontId="6" fillId="4" borderId="7" xfId="0" applyFont="1" applyFill="1" applyBorder="1" applyAlignment="1"/>
    <xf numFmtId="0" fontId="6" fillId="4" borderId="8" xfId="0" applyFont="1" applyFill="1" applyBorder="1" applyAlignment="1"/>
    <xf numFmtId="0" fontId="0" fillId="4" borderId="3" xfId="0" applyFill="1" applyBorder="1"/>
    <xf numFmtId="0" fontId="7" fillId="0" borderId="9" xfId="0" applyFont="1" applyBorder="1" applyAlignment="1"/>
    <xf numFmtId="165" fontId="7" fillId="0" borderId="6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0" fontId="7" fillId="0" borderId="10" xfId="0" applyFont="1" applyBorder="1" applyAlignment="1"/>
    <xf numFmtId="165" fontId="7" fillId="0" borderId="11" xfId="1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1" xfId="0" applyFont="1" applyBorder="1" applyAlignment="1"/>
    <xf numFmtId="0" fontId="6" fillId="4" borderId="14" xfId="0" applyFont="1" applyFill="1" applyBorder="1" applyAlignment="1"/>
    <xf numFmtId="0" fontId="6" fillId="4" borderId="15" xfId="0" applyFont="1" applyFill="1" applyBorder="1" applyAlignment="1"/>
    <xf numFmtId="0" fontId="6" fillId="4" borderId="16" xfId="0" applyFont="1" applyFill="1" applyBorder="1" applyAlignment="1"/>
    <xf numFmtId="0" fontId="0" fillId="4" borderId="17" xfId="0" applyFill="1" applyBorder="1"/>
    <xf numFmtId="0" fontId="7" fillId="0" borderId="17" xfId="0" applyFont="1" applyBorder="1" applyAlignment="1"/>
    <xf numFmtId="165" fontId="7" fillId="0" borderId="17" xfId="1" applyNumberFormat="1" applyFont="1" applyBorder="1" applyAlignment="1">
      <alignment horizontal="center"/>
    </xf>
    <xf numFmtId="0" fontId="7" fillId="0" borderId="0" xfId="0" applyFont="1" applyBorder="1" applyAlignment="1"/>
    <xf numFmtId="165" fontId="7" fillId="0" borderId="0" xfId="1" applyNumberFormat="1" applyFont="1" applyBorder="1" applyAlignment="1">
      <alignment horizontal="center"/>
    </xf>
    <xf numFmtId="0" fontId="6" fillId="0" borderId="17" xfId="0" applyFont="1" applyBorder="1" applyAlignment="1"/>
    <xf numFmtId="165" fontId="6" fillId="0" borderId="17" xfId="1" applyNumberFormat="1" applyFont="1" applyBorder="1" applyAlignment="1">
      <alignment horizontal="center"/>
    </xf>
    <xf numFmtId="0" fontId="8" fillId="0" borderId="0" xfId="0" applyFont="1"/>
    <xf numFmtId="165" fontId="0" fillId="0" borderId="0" xfId="0" applyNumberFormat="1"/>
    <xf numFmtId="1" fontId="8" fillId="0" borderId="0" xfId="0" applyNumberFormat="1" applyFont="1"/>
    <xf numFmtId="1" fontId="0" fillId="0" borderId="0" xfId="0" applyNumberFormat="1"/>
    <xf numFmtId="165" fontId="4" fillId="0" borderId="0" xfId="0" applyNumberFormat="1" applyFont="1"/>
    <xf numFmtId="43" fontId="0" fillId="0" borderId="0" xfId="0" applyNumberFormat="1"/>
    <xf numFmtId="0" fontId="0" fillId="4" borderId="18" xfId="0" applyFill="1" applyBorder="1"/>
    <xf numFmtId="165" fontId="7" fillId="0" borderId="18" xfId="1" applyNumberFormat="1" applyFont="1" applyBorder="1" applyAlignment="1">
      <alignment horizontal="center"/>
    </xf>
    <xf numFmtId="0" fontId="0" fillId="2" borderId="19" xfId="0" applyFill="1" applyBorder="1"/>
    <xf numFmtId="0" fontId="6" fillId="3" borderId="20" xfId="0" applyFont="1" applyFill="1" applyBorder="1" applyAlignment="1"/>
    <xf numFmtId="0" fontId="6" fillId="3" borderId="18" xfId="0" applyFont="1" applyFill="1" applyBorder="1" applyAlignment="1">
      <alignment horizontal="centerContinuous"/>
    </xf>
    <xf numFmtId="0" fontId="6" fillId="3" borderId="21" xfId="0" applyFont="1" applyFill="1" applyBorder="1" applyAlignment="1">
      <alignment horizontal="centerContinuous"/>
    </xf>
    <xf numFmtId="0" fontId="6" fillId="4" borderId="21" xfId="0" applyFont="1" applyFill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0" fontId="6" fillId="4" borderId="24" xfId="0" applyFont="1" applyFill="1" applyBorder="1" applyAlignment="1"/>
    <xf numFmtId="0" fontId="6" fillId="4" borderId="25" xfId="0" applyFont="1" applyFill="1" applyBorder="1" applyAlignment="1"/>
    <xf numFmtId="0" fontId="0" fillId="4" borderId="26" xfId="0" applyFill="1" applyBorder="1"/>
    <xf numFmtId="0" fontId="7" fillId="0" borderId="26" xfId="0" applyFont="1" applyBorder="1" applyAlignment="1"/>
    <xf numFmtId="165" fontId="7" fillId="0" borderId="26" xfId="1" applyNumberFormat="1" applyFont="1" applyBorder="1" applyAlignment="1">
      <alignment horizontal="center"/>
    </xf>
    <xf numFmtId="0" fontId="6" fillId="0" borderId="26" xfId="0" applyFont="1" applyBorder="1" applyAlignment="1"/>
    <xf numFmtId="165" fontId="6" fillId="0" borderId="26" xfId="1" applyNumberFormat="1" applyFont="1" applyBorder="1" applyAlignment="1">
      <alignment horizontal="center"/>
    </xf>
    <xf numFmtId="0" fontId="0" fillId="2" borderId="27" xfId="0" applyFill="1" applyBorder="1"/>
    <xf numFmtId="0" fontId="6" fillId="3" borderId="28" xfId="0" applyFont="1" applyFill="1" applyBorder="1" applyAlignment="1"/>
    <xf numFmtId="0" fontId="6" fillId="3" borderId="26" xfId="0" applyFont="1" applyFill="1" applyBorder="1" applyAlignment="1">
      <alignment horizontal="centerContinuous"/>
    </xf>
    <xf numFmtId="0" fontId="6" fillId="3" borderId="29" xfId="0" applyFont="1" applyFill="1" applyBorder="1" applyAlignment="1">
      <alignment horizontal="centerContinuous"/>
    </xf>
    <xf numFmtId="0" fontId="6" fillId="4" borderId="29" xfId="0" applyFont="1" applyFill="1" applyBorder="1" applyAlignment="1"/>
    <xf numFmtId="0" fontId="7" fillId="0" borderId="30" xfId="0" applyFont="1" applyBorder="1" applyAlignment="1"/>
    <xf numFmtId="0" fontId="7" fillId="0" borderId="31" xfId="0" applyFont="1" applyBorder="1" applyAlignment="1"/>
    <xf numFmtId="0" fontId="6" fillId="4" borderId="32" xfId="0" applyFont="1" applyFill="1" applyBorder="1" applyAlignment="1"/>
    <xf numFmtId="0" fontId="6" fillId="4" borderId="33" xfId="0" applyFont="1" applyFill="1" applyBorder="1" applyAlignment="1"/>
    <xf numFmtId="0" fontId="0" fillId="4" borderId="34" xfId="0" applyFill="1" applyBorder="1"/>
    <xf numFmtId="0" fontId="7" fillId="0" borderId="34" xfId="0" applyFont="1" applyBorder="1" applyAlignment="1"/>
    <xf numFmtId="165" fontId="7" fillId="0" borderId="34" xfId="1" applyNumberFormat="1" applyFont="1" applyBorder="1" applyAlignment="1">
      <alignment horizontal="center"/>
    </xf>
    <xf numFmtId="0" fontId="6" fillId="0" borderId="34" xfId="0" applyFont="1" applyBorder="1" applyAlignment="1"/>
    <xf numFmtId="165" fontId="6" fillId="0" borderId="34" xfId="1" applyNumberFormat="1" applyFont="1" applyBorder="1" applyAlignment="1">
      <alignment horizontal="center"/>
    </xf>
    <xf numFmtId="0" fontId="0" fillId="2" borderId="35" xfId="0" applyFill="1" applyBorder="1"/>
    <xf numFmtId="0" fontId="6" fillId="3" borderId="36" xfId="0" applyFont="1" applyFill="1" applyBorder="1" applyAlignment="1"/>
    <xf numFmtId="0" fontId="6" fillId="3" borderId="34" xfId="0" applyFont="1" applyFill="1" applyBorder="1" applyAlignment="1">
      <alignment horizontal="centerContinuous"/>
    </xf>
    <xf numFmtId="0" fontId="6" fillId="3" borderId="37" xfId="0" applyFont="1" applyFill="1" applyBorder="1" applyAlignment="1">
      <alignment horizontal="centerContinuous"/>
    </xf>
    <xf numFmtId="0" fontId="6" fillId="4" borderId="37" xfId="0" applyFont="1" applyFill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6" fillId="4" borderId="40" xfId="0" applyFont="1" applyFill="1" applyBorder="1" applyAlignment="1"/>
    <xf numFmtId="0" fontId="6" fillId="4" borderId="41" xfId="0" applyFont="1" applyFill="1" applyBorder="1" applyAlignment="1"/>
    <xf numFmtId="0" fontId="0" fillId="4" borderId="42" xfId="0" applyFill="1" applyBorder="1"/>
    <xf numFmtId="0" fontId="7" fillId="0" borderId="42" xfId="0" applyFont="1" applyBorder="1" applyAlignment="1"/>
    <xf numFmtId="165" fontId="7" fillId="0" borderId="42" xfId="1" applyNumberFormat="1" applyFont="1" applyBorder="1" applyAlignment="1">
      <alignment horizontal="center"/>
    </xf>
    <xf numFmtId="0" fontId="6" fillId="0" borderId="42" xfId="0" applyFont="1" applyBorder="1" applyAlignment="1"/>
    <xf numFmtId="165" fontId="6" fillId="0" borderId="42" xfId="1" applyNumberFormat="1" applyFont="1" applyBorder="1" applyAlignment="1">
      <alignment horizontal="center"/>
    </xf>
    <xf numFmtId="0" fontId="0" fillId="2" borderId="43" xfId="0" applyFill="1" applyBorder="1"/>
    <xf numFmtId="0" fontId="6" fillId="3" borderId="44" xfId="0" applyFont="1" applyFill="1" applyBorder="1" applyAlignment="1"/>
    <xf numFmtId="0" fontId="6" fillId="3" borderId="42" xfId="0" applyFont="1" applyFill="1" applyBorder="1" applyAlignment="1">
      <alignment horizontal="centerContinuous"/>
    </xf>
    <xf numFmtId="0" fontId="6" fillId="3" borderId="45" xfId="0" applyFont="1" applyFill="1" applyBorder="1" applyAlignment="1">
      <alignment horizontal="centerContinuous"/>
    </xf>
    <xf numFmtId="0" fontId="6" fillId="4" borderId="45" xfId="0" applyFont="1" applyFill="1" applyBorder="1" applyAlignment="1"/>
    <xf numFmtId="0" fontId="7" fillId="0" borderId="46" xfId="0" applyFont="1" applyBorder="1" applyAlignment="1"/>
    <xf numFmtId="0" fontId="7" fillId="0" borderId="47" xfId="0" applyFont="1" applyBorder="1" applyAlignment="1"/>
    <xf numFmtId="0" fontId="6" fillId="4" borderId="48" xfId="0" applyFont="1" applyFill="1" applyBorder="1" applyAlignment="1"/>
    <xf numFmtId="0" fontId="6" fillId="4" borderId="49" xfId="0" applyFont="1" applyFill="1" applyBorder="1" applyAlignment="1"/>
    <xf numFmtId="0" fontId="0" fillId="4" borderId="50" xfId="0" applyFill="1" applyBorder="1"/>
    <xf numFmtId="0" fontId="7" fillId="0" borderId="50" xfId="0" applyFont="1" applyBorder="1" applyAlignment="1"/>
    <xf numFmtId="165" fontId="7" fillId="0" borderId="50" xfId="1" applyNumberFormat="1" applyFont="1" applyBorder="1" applyAlignment="1">
      <alignment horizontal="center"/>
    </xf>
    <xf numFmtId="0" fontId="6" fillId="0" borderId="50" xfId="0" applyFont="1" applyBorder="1" applyAlignment="1"/>
    <xf numFmtId="165" fontId="6" fillId="0" borderId="50" xfId="1" applyNumberFormat="1" applyFont="1" applyBorder="1" applyAlignment="1">
      <alignment horizontal="center"/>
    </xf>
    <xf numFmtId="0" fontId="0" fillId="2" borderId="51" xfId="0" applyFill="1" applyBorder="1"/>
    <xf numFmtId="0" fontId="6" fillId="3" borderId="52" xfId="0" applyFont="1" applyFill="1" applyBorder="1" applyAlignment="1"/>
    <xf numFmtId="0" fontId="6" fillId="3" borderId="50" xfId="0" applyFont="1" applyFill="1" applyBorder="1" applyAlignment="1">
      <alignment horizontal="centerContinuous"/>
    </xf>
    <xf numFmtId="0" fontId="6" fillId="3" borderId="53" xfId="0" applyFont="1" applyFill="1" applyBorder="1" applyAlignment="1">
      <alignment horizontal="centerContinuous"/>
    </xf>
    <xf numFmtId="0" fontId="6" fillId="4" borderId="53" xfId="0" applyFont="1" applyFill="1" applyBorder="1" applyAlignment="1"/>
    <xf numFmtId="0" fontId="7" fillId="0" borderId="54" xfId="0" applyFont="1" applyBorder="1" applyAlignment="1"/>
    <xf numFmtId="0" fontId="7" fillId="0" borderId="55" xfId="0" applyFont="1" applyBorder="1" applyAlignment="1"/>
    <xf numFmtId="0" fontId="6" fillId="4" borderId="56" xfId="0" applyFont="1" applyFill="1" applyBorder="1" applyAlignment="1"/>
    <xf numFmtId="0" fontId="6" fillId="4" borderId="57" xfId="0" applyFont="1" applyFill="1" applyBorder="1" applyAlignment="1"/>
    <xf numFmtId="0" fontId="0" fillId="4" borderId="58" xfId="0" applyFill="1" applyBorder="1"/>
    <xf numFmtId="0" fontId="7" fillId="0" borderId="58" xfId="0" applyFont="1" applyBorder="1" applyAlignment="1"/>
    <xf numFmtId="165" fontId="7" fillId="0" borderId="58" xfId="1" applyNumberFormat="1" applyFont="1" applyBorder="1" applyAlignment="1">
      <alignment horizontal="center"/>
    </xf>
    <xf numFmtId="0" fontId="6" fillId="0" borderId="58" xfId="0" applyFont="1" applyBorder="1" applyAlignment="1"/>
    <xf numFmtId="165" fontId="6" fillId="0" borderId="58" xfId="1" applyNumberFormat="1" applyFont="1" applyBorder="1" applyAlignment="1">
      <alignment horizontal="center"/>
    </xf>
    <xf numFmtId="0" fontId="0" fillId="2" borderId="59" xfId="0" applyFill="1" applyBorder="1"/>
    <xf numFmtId="0" fontId="6" fillId="3" borderId="60" xfId="0" applyFont="1" applyFill="1" applyBorder="1" applyAlignment="1"/>
    <xf numFmtId="0" fontId="6" fillId="3" borderId="58" xfId="0" applyFont="1" applyFill="1" applyBorder="1" applyAlignment="1">
      <alignment horizontal="centerContinuous"/>
    </xf>
    <xf numFmtId="0" fontId="6" fillId="3" borderId="61" xfId="0" applyFont="1" applyFill="1" applyBorder="1" applyAlignment="1">
      <alignment horizontal="centerContinuous"/>
    </xf>
    <xf numFmtId="0" fontId="6" fillId="4" borderId="61" xfId="0" applyFont="1" applyFill="1" applyBorder="1" applyAlignment="1"/>
    <xf numFmtId="0" fontId="7" fillId="0" borderId="62" xfId="0" applyFont="1" applyBorder="1" applyAlignment="1"/>
    <xf numFmtId="0" fontId="7" fillId="0" borderId="63" xfId="0" applyFont="1" applyBorder="1" applyAlignment="1"/>
    <xf numFmtId="0" fontId="6" fillId="4" borderId="64" xfId="0" applyFont="1" applyFill="1" applyBorder="1" applyAlignment="1"/>
    <xf numFmtId="0" fontId="6" fillId="4" borderId="65" xfId="0" applyFont="1" applyFill="1" applyBorder="1" applyAlignment="1"/>
    <xf numFmtId="0" fontId="0" fillId="4" borderId="66" xfId="0" applyFill="1" applyBorder="1"/>
    <xf numFmtId="0" fontId="7" fillId="0" borderId="66" xfId="0" applyFont="1" applyBorder="1" applyAlignment="1"/>
    <xf numFmtId="165" fontId="7" fillId="0" borderId="66" xfId="1" applyNumberFormat="1" applyFont="1" applyBorder="1" applyAlignment="1">
      <alignment horizontal="center"/>
    </xf>
    <xf numFmtId="0" fontId="6" fillId="0" borderId="66" xfId="0" applyFont="1" applyBorder="1" applyAlignment="1"/>
    <xf numFmtId="165" fontId="6" fillId="0" borderId="66" xfId="1" applyNumberFormat="1" applyFont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7" xfId="0" applyFill="1" applyBorder="1"/>
    <xf numFmtId="0" fontId="0" fillId="0" borderId="69" xfId="0" applyFill="1" applyBorder="1"/>
    <xf numFmtId="165" fontId="0" fillId="0" borderId="0" xfId="1" applyNumberFormat="1" applyFont="1"/>
    <xf numFmtId="43" fontId="0" fillId="0" borderId="0" xfId="1" applyFont="1"/>
    <xf numFmtId="0" fontId="0" fillId="0" borderId="0" xfId="0" applyBorder="1"/>
    <xf numFmtId="0" fontId="0" fillId="0" borderId="0" xfId="0" applyFill="1" applyBorder="1"/>
    <xf numFmtId="165" fontId="0" fillId="0" borderId="0" xfId="1" applyNumberFormat="1" applyFont="1" applyBorder="1"/>
  </cellXfs>
  <cellStyles count="53">
    <cellStyle name="Comma" xfId="1" builtinId="3"/>
    <cellStyle name="Comma 2" xfId="3"/>
    <cellStyle name="Comma 3" xfId="4"/>
    <cellStyle name="Comma 4" xfId="5"/>
    <cellStyle name="Comma 5" xfId="6"/>
    <cellStyle name="Comma 6" xfId="7"/>
    <cellStyle name="Currency 2" xfId="8"/>
    <cellStyle name="Hyperlink 2" xfId="9"/>
    <cellStyle name="Hyperlink 2 2" xfId="10"/>
    <cellStyle name="Hyperlink 3" xfId="11"/>
    <cellStyle name="Normal" xfId="0" builtinId="0"/>
    <cellStyle name="Normal 10" xfId="12"/>
    <cellStyle name="Normal 10 2" xfId="13"/>
    <cellStyle name="Normal 10_DecomPVRR" xfId="46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"/>
    <cellStyle name="Normal 2 2" xfId="23"/>
    <cellStyle name="Normal 2 2 2" xfId="24"/>
    <cellStyle name="Normal 2 2_DecomPVRR" xfId="47"/>
    <cellStyle name="Normal 2 3" xfId="25"/>
    <cellStyle name="Normal 2 3 2" xfId="26"/>
    <cellStyle name="Normal 2 3_DecomPVRR" xfId="48"/>
    <cellStyle name="Normal 2 4" xfId="27"/>
    <cellStyle name="Normal 2 5" xfId="28"/>
    <cellStyle name="Normal 2_DecomPVRR" xfId="49"/>
    <cellStyle name="Normal 20" xfId="29"/>
    <cellStyle name="Normal 21" xfId="30"/>
    <cellStyle name="Normal 3" xfId="31"/>
    <cellStyle name="Normal 3 2" xfId="32"/>
    <cellStyle name="Normal 4" xfId="33"/>
    <cellStyle name="Normal 4 2" xfId="34"/>
    <cellStyle name="Normal 4_DecomPVRR" xfId="50"/>
    <cellStyle name="Normal 5" xfId="35"/>
    <cellStyle name="Normal 5 2" xfId="36"/>
    <cellStyle name="Normal 6" xfId="37"/>
    <cellStyle name="Normal 6 2" xfId="38"/>
    <cellStyle name="Normal 7" xfId="39"/>
    <cellStyle name="Normal 7 2" xfId="40"/>
    <cellStyle name="Normal 7_DecomPVRR" xfId="51"/>
    <cellStyle name="Normal 8" xfId="41"/>
    <cellStyle name="Normal 8 2" xfId="42"/>
    <cellStyle name="Normal 8_DecomPVRR" xfId="52"/>
    <cellStyle name="Normal 9" xfId="43"/>
    <cellStyle name="Percent 2" xfId="44"/>
    <cellStyle name="Percent 3" xfId="4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0856367150738"/>
          <c:y val="4.1404572835115214E-2"/>
          <c:w val="0.87336229059131598"/>
          <c:h val="0.73943020418401983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Summary!$M$68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Summary!$M$69:$M$147</c:f>
              <c:numCache>
                <c:formatCode>_(* #,##0_);_(* \(#,##0\);_(* "-"??_);_(@_)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337</c:v>
                </c:pt>
                <c:pt idx="25">
                  <c:v>337</c:v>
                </c:pt>
                <c:pt idx="26">
                  <c:v>337</c:v>
                </c:pt>
                <c:pt idx="27">
                  <c:v>337</c:v>
                </c:pt>
                <c:pt idx="28">
                  <c:v>337</c:v>
                </c:pt>
                <c:pt idx="29">
                  <c:v>337</c:v>
                </c:pt>
                <c:pt idx="30">
                  <c:v>337</c:v>
                </c:pt>
                <c:pt idx="32">
                  <c:v>337</c:v>
                </c:pt>
                <c:pt idx="33">
                  <c:v>337</c:v>
                </c:pt>
                <c:pt idx="34">
                  <c:v>337</c:v>
                </c:pt>
                <c:pt idx="35">
                  <c:v>337</c:v>
                </c:pt>
                <c:pt idx="36">
                  <c:v>337</c:v>
                </c:pt>
                <c:pt idx="37">
                  <c:v>337</c:v>
                </c:pt>
                <c:pt idx="38">
                  <c:v>337</c:v>
                </c:pt>
                <c:pt idx="40">
                  <c:v>337</c:v>
                </c:pt>
                <c:pt idx="41">
                  <c:v>337</c:v>
                </c:pt>
                <c:pt idx="42">
                  <c:v>337</c:v>
                </c:pt>
                <c:pt idx="43">
                  <c:v>337</c:v>
                </c:pt>
                <c:pt idx="44">
                  <c:v>337</c:v>
                </c:pt>
                <c:pt idx="45">
                  <c:v>337</c:v>
                </c:pt>
                <c:pt idx="46">
                  <c:v>337</c:v>
                </c:pt>
                <c:pt idx="48">
                  <c:v>337</c:v>
                </c:pt>
                <c:pt idx="49">
                  <c:v>337</c:v>
                </c:pt>
                <c:pt idx="50">
                  <c:v>337</c:v>
                </c:pt>
                <c:pt idx="51">
                  <c:v>337</c:v>
                </c:pt>
                <c:pt idx="52">
                  <c:v>337</c:v>
                </c:pt>
                <c:pt idx="53">
                  <c:v>337</c:v>
                </c:pt>
                <c:pt idx="54">
                  <c:v>337</c:v>
                </c:pt>
                <c:pt idx="56">
                  <c:v>337</c:v>
                </c:pt>
                <c:pt idx="57">
                  <c:v>337</c:v>
                </c:pt>
                <c:pt idx="58">
                  <c:v>337</c:v>
                </c:pt>
                <c:pt idx="59">
                  <c:v>337</c:v>
                </c:pt>
                <c:pt idx="60">
                  <c:v>337</c:v>
                </c:pt>
                <c:pt idx="61">
                  <c:v>337</c:v>
                </c:pt>
                <c:pt idx="62">
                  <c:v>337</c:v>
                </c:pt>
                <c:pt idx="64">
                  <c:v>337</c:v>
                </c:pt>
                <c:pt idx="65">
                  <c:v>337</c:v>
                </c:pt>
                <c:pt idx="66">
                  <c:v>337</c:v>
                </c:pt>
                <c:pt idx="67">
                  <c:v>337</c:v>
                </c:pt>
                <c:pt idx="68">
                  <c:v>337</c:v>
                </c:pt>
                <c:pt idx="69">
                  <c:v>337</c:v>
                </c:pt>
                <c:pt idx="70">
                  <c:v>337</c:v>
                </c:pt>
                <c:pt idx="72">
                  <c:v>337</c:v>
                </c:pt>
                <c:pt idx="73">
                  <c:v>337</c:v>
                </c:pt>
                <c:pt idx="74">
                  <c:v>337</c:v>
                </c:pt>
                <c:pt idx="75">
                  <c:v>337</c:v>
                </c:pt>
                <c:pt idx="76">
                  <c:v>337</c:v>
                </c:pt>
                <c:pt idx="77">
                  <c:v>337</c:v>
                </c:pt>
                <c:pt idx="78">
                  <c:v>337</c:v>
                </c:pt>
              </c:numCache>
            </c:numRef>
          </c:val>
        </c:ser>
        <c:ser>
          <c:idx val="4"/>
          <c:order val="1"/>
          <c:tx>
            <c:strRef>
              <c:f>Summary!$I$68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Summary!$I$69:$I$147</c:f>
              <c:numCache>
                <c:formatCode>_(* #,##0_);_(* \(#,##0\);_(* "-"??_);_(@_)</c:formatCode>
                <c:ptCount val="79"/>
                <c:pt idx="0">
                  <c:v>132.63</c:v>
                </c:pt>
                <c:pt idx="1">
                  <c:v>133.27999999999997</c:v>
                </c:pt>
                <c:pt idx="2">
                  <c:v>132.63999999999999</c:v>
                </c:pt>
                <c:pt idx="3">
                  <c:v>132.49</c:v>
                </c:pt>
                <c:pt idx="4">
                  <c:v>132.73000000000002</c:v>
                </c:pt>
                <c:pt idx="5">
                  <c:v>149.25000000000003</c:v>
                </c:pt>
                <c:pt idx="6">
                  <c:v>133.06</c:v>
                </c:pt>
                <c:pt idx="8">
                  <c:v>272.02</c:v>
                </c:pt>
                <c:pt idx="9">
                  <c:v>272.91999999999996</c:v>
                </c:pt>
                <c:pt idx="10">
                  <c:v>272.03999999999996</c:v>
                </c:pt>
                <c:pt idx="11">
                  <c:v>271.69</c:v>
                </c:pt>
                <c:pt idx="12">
                  <c:v>271.92</c:v>
                </c:pt>
                <c:pt idx="13">
                  <c:v>307.99</c:v>
                </c:pt>
                <c:pt idx="14">
                  <c:v>272.72000000000003</c:v>
                </c:pt>
                <c:pt idx="16">
                  <c:v>418.04999999999995</c:v>
                </c:pt>
                <c:pt idx="17">
                  <c:v>419.15</c:v>
                </c:pt>
                <c:pt idx="18">
                  <c:v>418.06999999999994</c:v>
                </c:pt>
                <c:pt idx="19">
                  <c:v>417.24</c:v>
                </c:pt>
                <c:pt idx="20">
                  <c:v>417.68000000000006</c:v>
                </c:pt>
                <c:pt idx="21">
                  <c:v>473.31000000000006</c:v>
                </c:pt>
                <c:pt idx="22">
                  <c:v>418.75</c:v>
                </c:pt>
                <c:pt idx="24">
                  <c:v>564.42999999999995</c:v>
                </c:pt>
                <c:pt idx="25">
                  <c:v>565.66</c:v>
                </c:pt>
                <c:pt idx="26">
                  <c:v>564.43999999999994</c:v>
                </c:pt>
                <c:pt idx="27">
                  <c:v>563.52</c:v>
                </c:pt>
                <c:pt idx="28">
                  <c:v>564.06000000000006</c:v>
                </c:pt>
                <c:pt idx="29">
                  <c:v>640.43000000000006</c:v>
                </c:pt>
                <c:pt idx="30">
                  <c:v>565.16</c:v>
                </c:pt>
                <c:pt idx="32">
                  <c:v>717.18999999999994</c:v>
                </c:pt>
                <c:pt idx="33">
                  <c:v>720.22</c:v>
                </c:pt>
                <c:pt idx="34">
                  <c:v>717.19999999999993</c:v>
                </c:pt>
                <c:pt idx="35">
                  <c:v>715.81999999999994</c:v>
                </c:pt>
                <c:pt idx="36">
                  <c:v>716.46</c:v>
                </c:pt>
                <c:pt idx="37">
                  <c:v>856.75000000000011</c:v>
                </c:pt>
                <c:pt idx="38">
                  <c:v>717.92</c:v>
                </c:pt>
                <c:pt idx="40">
                  <c:v>852.53</c:v>
                </c:pt>
                <c:pt idx="41">
                  <c:v>856.86</c:v>
                </c:pt>
                <c:pt idx="42">
                  <c:v>852.43999999999994</c:v>
                </c:pt>
                <c:pt idx="43">
                  <c:v>851.06</c:v>
                </c:pt>
                <c:pt idx="44">
                  <c:v>851.1</c:v>
                </c:pt>
                <c:pt idx="45">
                  <c:v>995.88000000000011</c:v>
                </c:pt>
                <c:pt idx="46">
                  <c:v>854.75</c:v>
                </c:pt>
                <c:pt idx="48">
                  <c:v>990.93</c:v>
                </c:pt>
                <c:pt idx="49">
                  <c:v>996.16000000000008</c:v>
                </c:pt>
                <c:pt idx="50">
                  <c:v>990.83999999999992</c:v>
                </c:pt>
                <c:pt idx="51">
                  <c:v>988.06999999999994</c:v>
                </c:pt>
                <c:pt idx="52">
                  <c:v>988.01</c:v>
                </c:pt>
                <c:pt idx="53">
                  <c:v>1135.0800000000002</c:v>
                </c:pt>
                <c:pt idx="54">
                  <c:v>993.95</c:v>
                </c:pt>
                <c:pt idx="56">
                  <c:v>1140.32</c:v>
                </c:pt>
                <c:pt idx="57">
                  <c:v>1145.5500000000002</c:v>
                </c:pt>
                <c:pt idx="58">
                  <c:v>1140.23</c:v>
                </c:pt>
                <c:pt idx="59">
                  <c:v>1135.3599999999999</c:v>
                </c:pt>
                <c:pt idx="60">
                  <c:v>1135.3</c:v>
                </c:pt>
                <c:pt idx="61">
                  <c:v>1279.4600000000003</c:v>
                </c:pt>
                <c:pt idx="62">
                  <c:v>1143.49</c:v>
                </c:pt>
                <c:pt idx="64">
                  <c:v>1293.22</c:v>
                </c:pt>
                <c:pt idx="65">
                  <c:v>1302.3700000000001</c:v>
                </c:pt>
                <c:pt idx="66">
                  <c:v>1300.03</c:v>
                </c:pt>
                <c:pt idx="67">
                  <c:v>1289.9799999999998</c:v>
                </c:pt>
                <c:pt idx="68">
                  <c:v>1290.02</c:v>
                </c:pt>
                <c:pt idx="69">
                  <c:v>1427.9900000000002</c:v>
                </c:pt>
                <c:pt idx="70">
                  <c:v>1297.6400000000001</c:v>
                </c:pt>
                <c:pt idx="72">
                  <c:v>1453.31</c:v>
                </c:pt>
                <c:pt idx="73">
                  <c:v>1453.2600000000002</c:v>
                </c:pt>
                <c:pt idx="74">
                  <c:v>1449.56</c:v>
                </c:pt>
                <c:pt idx="75">
                  <c:v>1435.5799999999997</c:v>
                </c:pt>
                <c:pt idx="76">
                  <c:v>1435.62</c:v>
                </c:pt>
                <c:pt idx="77">
                  <c:v>1581.4700000000003</c:v>
                </c:pt>
                <c:pt idx="78">
                  <c:v>1455.44</c:v>
                </c:pt>
              </c:numCache>
            </c:numRef>
          </c:val>
        </c:ser>
        <c:ser>
          <c:idx val="1"/>
          <c:order val="2"/>
          <c:tx>
            <c:strRef>
              <c:f>Summary!$F$68</c:f>
              <c:strCache>
                <c:ptCount val="1"/>
                <c:pt idx="0">
                  <c:v>CCCT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Summary!$F$69:$F$147</c:f>
              <c:numCache>
                <c:formatCode>_(* #,##0_);_(* \(#,##0\);_(* "-"??_);_(@_)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423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846</c:v>
                </c:pt>
                <c:pt idx="70">
                  <c:v>477.39400000000001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423</c:v>
                </c:pt>
                <c:pt idx="76">
                  <c:v>423</c:v>
                </c:pt>
                <c:pt idx="77">
                  <c:v>846</c:v>
                </c:pt>
                <c:pt idx="78">
                  <c:v>477.39400000000001</c:v>
                </c:pt>
              </c:numCache>
            </c:numRef>
          </c:val>
        </c:ser>
        <c:ser>
          <c:idx val="0"/>
          <c:order val="3"/>
          <c:tx>
            <c:strRef>
              <c:f>Summary!$E$68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Summary!$E$69:$E$147</c:f>
              <c:numCache>
                <c:formatCode>_(* #,##0_);_(* \(#,##0\);_(* "-"??_);_(@_)</c:formatCode>
                <c:ptCount val="79"/>
                <c:pt idx="0">
                  <c:v>726.84299999999996</c:v>
                </c:pt>
                <c:pt idx="1">
                  <c:v>726.41</c:v>
                </c:pt>
                <c:pt idx="2">
                  <c:v>726.83500000000004</c:v>
                </c:pt>
                <c:pt idx="3">
                  <c:v>726.947</c:v>
                </c:pt>
                <c:pt idx="4">
                  <c:v>726.81399999999996</c:v>
                </c:pt>
                <c:pt idx="5">
                  <c:v>714.17100000000005</c:v>
                </c:pt>
                <c:pt idx="6">
                  <c:v>726.52700000000004</c:v>
                </c:pt>
                <c:pt idx="8">
                  <c:v>968.077</c:v>
                </c:pt>
                <c:pt idx="9">
                  <c:v>967.52800000000002</c:v>
                </c:pt>
                <c:pt idx="10">
                  <c:v>968.06200000000001</c:v>
                </c:pt>
                <c:pt idx="11">
                  <c:v>968.31899999999996</c:v>
                </c:pt>
                <c:pt idx="12">
                  <c:v>968.19399999999996</c:v>
                </c:pt>
                <c:pt idx="13">
                  <c:v>941.52800000000002</c:v>
                </c:pt>
                <c:pt idx="14">
                  <c:v>967.53800000000001</c:v>
                </c:pt>
                <c:pt idx="16">
                  <c:v>1023.65</c:v>
                </c:pt>
                <c:pt idx="17">
                  <c:v>1022.9930000000001</c:v>
                </c:pt>
                <c:pt idx="18">
                  <c:v>1023.6339999999999</c:v>
                </c:pt>
                <c:pt idx="19">
                  <c:v>1024.1979999999999</c:v>
                </c:pt>
                <c:pt idx="20">
                  <c:v>1023.963</c:v>
                </c:pt>
                <c:pt idx="21">
                  <c:v>983.27700000000004</c:v>
                </c:pt>
                <c:pt idx="22">
                  <c:v>1023.11</c:v>
                </c:pt>
                <c:pt idx="24">
                  <c:v>988.22400000000005</c:v>
                </c:pt>
                <c:pt idx="25">
                  <c:v>987.51700000000005</c:v>
                </c:pt>
                <c:pt idx="26">
                  <c:v>988.21199999999999</c:v>
                </c:pt>
                <c:pt idx="27">
                  <c:v>988.822</c:v>
                </c:pt>
                <c:pt idx="28">
                  <c:v>988.55399999999997</c:v>
                </c:pt>
                <c:pt idx="29">
                  <c:v>932.92899999999997</c:v>
                </c:pt>
                <c:pt idx="30">
                  <c:v>987.66800000000001</c:v>
                </c:pt>
                <c:pt idx="32">
                  <c:v>1052.711</c:v>
                </c:pt>
                <c:pt idx="33">
                  <c:v>1050.6599999999999</c:v>
                </c:pt>
                <c:pt idx="34">
                  <c:v>1052.6990000000001</c:v>
                </c:pt>
                <c:pt idx="35">
                  <c:v>1153.4369999999999</c:v>
                </c:pt>
                <c:pt idx="36">
                  <c:v>1153.0940000000001</c:v>
                </c:pt>
                <c:pt idx="37">
                  <c:v>1040.3720000000001</c:v>
                </c:pt>
                <c:pt idx="38">
                  <c:v>1152.136</c:v>
                </c:pt>
                <c:pt idx="40">
                  <c:v>1094.8690000000001</c:v>
                </c:pt>
                <c:pt idx="41">
                  <c:v>1091.701</c:v>
                </c:pt>
                <c:pt idx="42">
                  <c:v>1094.9090000000001</c:v>
                </c:pt>
                <c:pt idx="43">
                  <c:v>1135.8340000000001</c:v>
                </c:pt>
                <c:pt idx="44">
                  <c:v>1195.6320000000001</c:v>
                </c:pt>
                <c:pt idx="45">
                  <c:v>1019.768</c:v>
                </c:pt>
                <c:pt idx="46">
                  <c:v>1133.3020000000001</c:v>
                </c:pt>
                <c:pt idx="48">
                  <c:v>774.45100000000002</c:v>
                </c:pt>
                <c:pt idx="49">
                  <c:v>770.61300000000006</c:v>
                </c:pt>
                <c:pt idx="50">
                  <c:v>774.49099999999999</c:v>
                </c:pt>
                <c:pt idx="51">
                  <c:v>813.92399999999998</c:v>
                </c:pt>
                <c:pt idx="52">
                  <c:v>873.73199999999997</c:v>
                </c:pt>
                <c:pt idx="53">
                  <c:v>738.06799999999998</c:v>
                </c:pt>
                <c:pt idx="54">
                  <c:v>809.798</c:v>
                </c:pt>
                <c:pt idx="56">
                  <c:v>806.61500000000001</c:v>
                </c:pt>
                <c:pt idx="57">
                  <c:v>802.77700000000004</c:v>
                </c:pt>
                <c:pt idx="58">
                  <c:v>806.65499999999997</c:v>
                </c:pt>
                <c:pt idx="59">
                  <c:v>1268.0909999999999</c:v>
                </c:pt>
                <c:pt idx="60">
                  <c:v>1327.923</c:v>
                </c:pt>
                <c:pt idx="61">
                  <c:v>779.11799999999994</c:v>
                </c:pt>
                <c:pt idx="62">
                  <c:v>1257.048</c:v>
                </c:pt>
                <c:pt idx="64">
                  <c:v>727.17399999999998</c:v>
                </c:pt>
                <c:pt idx="65">
                  <c:v>789.04399999999998</c:v>
                </c:pt>
                <c:pt idx="66">
                  <c:v>790.53399999999999</c:v>
                </c:pt>
                <c:pt idx="67">
                  <c:v>1252.489</c:v>
                </c:pt>
                <c:pt idx="68">
                  <c:v>1312.2460000000001</c:v>
                </c:pt>
                <c:pt idx="69">
                  <c:v>740.49099999999999</c:v>
                </c:pt>
                <c:pt idx="70">
                  <c:v>827.572</c:v>
                </c:pt>
                <c:pt idx="72">
                  <c:v>681.51800000000003</c:v>
                </c:pt>
                <c:pt idx="73">
                  <c:v>753.76700000000005</c:v>
                </c:pt>
                <c:pt idx="74">
                  <c:v>755.43899999999996</c:v>
                </c:pt>
                <c:pt idx="75">
                  <c:v>1177.759</c:v>
                </c:pt>
                <c:pt idx="76">
                  <c:v>1243.992</c:v>
                </c:pt>
                <c:pt idx="77">
                  <c:v>734.24199999999996</c:v>
                </c:pt>
                <c:pt idx="78">
                  <c:v>1119.7760000000001</c:v>
                </c:pt>
              </c:numCache>
            </c:numRef>
          </c:val>
        </c:ser>
        <c:ser>
          <c:idx val="3"/>
          <c:order val="4"/>
          <c:tx>
            <c:strRef>
              <c:f>Summary!$H$68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Summary!$H$69:$H$147</c:f>
              <c:numCache>
                <c:formatCode>_(* #,##0_);_(* \(#,##0\);_(* "-"??_);_(@_)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179</c:v>
                </c:pt>
                <c:pt idx="44">
                  <c:v>0</c:v>
                </c:pt>
                <c:pt idx="45">
                  <c:v>179</c:v>
                </c:pt>
                <c:pt idx="46">
                  <c:v>179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179</c:v>
                </c:pt>
                <c:pt idx="52">
                  <c:v>0</c:v>
                </c:pt>
                <c:pt idx="53">
                  <c:v>179</c:v>
                </c:pt>
                <c:pt idx="54">
                  <c:v>179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179</c:v>
                </c:pt>
                <c:pt idx="60">
                  <c:v>0</c:v>
                </c:pt>
                <c:pt idx="61">
                  <c:v>200</c:v>
                </c:pt>
                <c:pt idx="62">
                  <c:v>201</c:v>
                </c:pt>
                <c:pt idx="64">
                  <c:v>261</c:v>
                </c:pt>
                <c:pt idx="65">
                  <c:v>0</c:v>
                </c:pt>
                <c:pt idx="66">
                  <c:v>0</c:v>
                </c:pt>
                <c:pt idx="67">
                  <c:v>179</c:v>
                </c:pt>
                <c:pt idx="68">
                  <c:v>0</c:v>
                </c:pt>
                <c:pt idx="69">
                  <c:v>200</c:v>
                </c:pt>
                <c:pt idx="70">
                  <c:v>201</c:v>
                </c:pt>
                <c:pt idx="72">
                  <c:v>261</c:v>
                </c:pt>
                <c:pt idx="73">
                  <c:v>0</c:v>
                </c:pt>
                <c:pt idx="74">
                  <c:v>0</c:v>
                </c:pt>
                <c:pt idx="75">
                  <c:v>206</c:v>
                </c:pt>
                <c:pt idx="76">
                  <c:v>0</c:v>
                </c:pt>
                <c:pt idx="77">
                  <c:v>200</c:v>
                </c:pt>
                <c:pt idx="78">
                  <c:v>201</c:v>
                </c:pt>
              </c:numCache>
            </c:numRef>
          </c:val>
        </c:ser>
        <c:ser>
          <c:idx val="5"/>
          <c:order val="5"/>
          <c:tx>
            <c:strRef>
              <c:f>Summary!$J$68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Summary!$J$69:$J$147</c:f>
              <c:numCache>
                <c:formatCode>_(* #,##0_);_(* \(#,##0\);_(* "-"??_);_(@_)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2.2737367544323206E-13</c:v>
                </c:pt>
                <c:pt idx="10">
                  <c:v>0</c:v>
                </c:pt>
                <c:pt idx="11">
                  <c:v>2.2737367544323206E-13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-4.5474735088646412E-13</c:v>
                </c:pt>
                <c:pt idx="17">
                  <c:v>4.5474735088646412E-13</c:v>
                </c:pt>
                <c:pt idx="18">
                  <c:v>-4.5474735088646412E-13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-9.0949470177292824E-13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9.0949470177292824E-13</c:v>
                </c:pt>
                <c:pt idx="32">
                  <c:v>0</c:v>
                </c:pt>
                <c:pt idx="33">
                  <c:v>-9.0949470177292824E-13</c:v>
                </c:pt>
                <c:pt idx="34">
                  <c:v>-9.0949470177292824E-13</c:v>
                </c:pt>
                <c:pt idx="35">
                  <c:v>0</c:v>
                </c:pt>
                <c:pt idx="36">
                  <c:v>0</c:v>
                </c:pt>
                <c:pt idx="37">
                  <c:v>-9.0949470177292824E-13</c:v>
                </c:pt>
                <c:pt idx="38">
                  <c:v>9.0949470177292824E-13</c:v>
                </c:pt>
                <c:pt idx="40">
                  <c:v>-9.0949470177292824E-13</c:v>
                </c:pt>
                <c:pt idx="41">
                  <c:v>0</c:v>
                </c:pt>
                <c:pt idx="42">
                  <c:v>0</c:v>
                </c:pt>
                <c:pt idx="43">
                  <c:v>9.0949470177292824E-13</c:v>
                </c:pt>
                <c:pt idx="44">
                  <c:v>-9.0949470177292824E-13</c:v>
                </c:pt>
                <c:pt idx="45">
                  <c:v>0</c:v>
                </c:pt>
                <c:pt idx="46">
                  <c:v>1.8189894035458565E-12</c:v>
                </c:pt>
                <c:pt idx="48">
                  <c:v>-9.0949470177292824E-13</c:v>
                </c:pt>
                <c:pt idx="49">
                  <c:v>0</c:v>
                </c:pt>
                <c:pt idx="50">
                  <c:v>-1.8189894035458565E-12</c:v>
                </c:pt>
                <c:pt idx="51">
                  <c:v>9.0949470177292824E-13</c:v>
                </c:pt>
                <c:pt idx="52">
                  <c:v>-9.0949470177292824E-13</c:v>
                </c:pt>
                <c:pt idx="53">
                  <c:v>-9.0949470177292824E-13</c:v>
                </c:pt>
                <c:pt idx="54">
                  <c:v>9.0949470177292824E-13</c:v>
                </c:pt>
                <c:pt idx="56">
                  <c:v>-1.8189894035458565E-12</c:v>
                </c:pt>
                <c:pt idx="57">
                  <c:v>0</c:v>
                </c:pt>
                <c:pt idx="58">
                  <c:v>-1.8189894035458565E-12</c:v>
                </c:pt>
                <c:pt idx="59">
                  <c:v>1.8189894035458565E-12</c:v>
                </c:pt>
                <c:pt idx="60">
                  <c:v>0</c:v>
                </c:pt>
                <c:pt idx="61">
                  <c:v>0</c:v>
                </c:pt>
                <c:pt idx="62">
                  <c:v>1.8189894035458565E-12</c:v>
                </c:pt>
                <c:pt idx="64">
                  <c:v>-3.637978807091713E-12</c:v>
                </c:pt>
                <c:pt idx="65">
                  <c:v>0</c:v>
                </c:pt>
                <c:pt idx="66">
                  <c:v>0</c:v>
                </c:pt>
                <c:pt idx="67">
                  <c:v>1.8189894035458565E-12</c:v>
                </c:pt>
                <c:pt idx="68">
                  <c:v>-1.8189894035458565E-12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-1.8189894035458565E-12</c:v>
                </c:pt>
                <c:pt idx="74">
                  <c:v>-1.8189894035458565E-12</c:v>
                </c:pt>
                <c:pt idx="75">
                  <c:v>1.8189894035458565E-12</c:v>
                </c:pt>
                <c:pt idx="76">
                  <c:v>0</c:v>
                </c:pt>
                <c:pt idx="77">
                  <c:v>1.8189894035458565E-12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Summary!$K$68</c:f>
              <c:strCache>
                <c:ptCount val="1"/>
                <c:pt idx="0">
                  <c:v>Early Retirement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Summary!$K$69:$K$147</c:f>
              <c:numCache>
                <c:formatCode>_(* #,##0_);_(* \(#,##0\);_(* "-"??_);_(@_)</c:formatCode>
                <c:ptCount val="79"/>
                <c:pt idx="0">
                  <c:v>-222</c:v>
                </c:pt>
                <c:pt idx="1">
                  <c:v>-222</c:v>
                </c:pt>
                <c:pt idx="2">
                  <c:v>-222</c:v>
                </c:pt>
                <c:pt idx="3">
                  <c:v>-222</c:v>
                </c:pt>
                <c:pt idx="4">
                  <c:v>-222</c:v>
                </c:pt>
                <c:pt idx="5">
                  <c:v>-222</c:v>
                </c:pt>
                <c:pt idx="6">
                  <c:v>-222</c:v>
                </c:pt>
                <c:pt idx="8">
                  <c:v>-222</c:v>
                </c:pt>
                <c:pt idx="9">
                  <c:v>-222</c:v>
                </c:pt>
                <c:pt idx="10">
                  <c:v>-222</c:v>
                </c:pt>
                <c:pt idx="11">
                  <c:v>-222</c:v>
                </c:pt>
                <c:pt idx="12">
                  <c:v>-222</c:v>
                </c:pt>
                <c:pt idx="13">
                  <c:v>-222</c:v>
                </c:pt>
                <c:pt idx="14">
                  <c:v>-222</c:v>
                </c:pt>
                <c:pt idx="16">
                  <c:v>-222</c:v>
                </c:pt>
                <c:pt idx="17">
                  <c:v>-222</c:v>
                </c:pt>
                <c:pt idx="18">
                  <c:v>-222</c:v>
                </c:pt>
                <c:pt idx="19">
                  <c:v>-222</c:v>
                </c:pt>
                <c:pt idx="20">
                  <c:v>-222</c:v>
                </c:pt>
                <c:pt idx="21">
                  <c:v>-222</c:v>
                </c:pt>
                <c:pt idx="22">
                  <c:v>-222</c:v>
                </c:pt>
                <c:pt idx="24">
                  <c:v>-502</c:v>
                </c:pt>
                <c:pt idx="25">
                  <c:v>-502</c:v>
                </c:pt>
                <c:pt idx="26">
                  <c:v>-502</c:v>
                </c:pt>
                <c:pt idx="27">
                  <c:v>-502</c:v>
                </c:pt>
                <c:pt idx="28">
                  <c:v>-502</c:v>
                </c:pt>
                <c:pt idx="29">
                  <c:v>-502</c:v>
                </c:pt>
                <c:pt idx="30">
                  <c:v>-502</c:v>
                </c:pt>
                <c:pt idx="32">
                  <c:v>-502</c:v>
                </c:pt>
                <c:pt idx="33">
                  <c:v>-502</c:v>
                </c:pt>
                <c:pt idx="34">
                  <c:v>-502</c:v>
                </c:pt>
                <c:pt idx="35">
                  <c:v>-608</c:v>
                </c:pt>
                <c:pt idx="36">
                  <c:v>-608</c:v>
                </c:pt>
                <c:pt idx="37">
                  <c:v>-608</c:v>
                </c:pt>
                <c:pt idx="38">
                  <c:v>-608</c:v>
                </c:pt>
                <c:pt idx="40">
                  <c:v>-502</c:v>
                </c:pt>
                <c:pt idx="41">
                  <c:v>-502</c:v>
                </c:pt>
                <c:pt idx="42">
                  <c:v>-502</c:v>
                </c:pt>
                <c:pt idx="43">
                  <c:v>-608</c:v>
                </c:pt>
                <c:pt idx="44">
                  <c:v>-608</c:v>
                </c:pt>
                <c:pt idx="45">
                  <c:v>-608</c:v>
                </c:pt>
                <c:pt idx="46">
                  <c:v>-608</c:v>
                </c:pt>
                <c:pt idx="48">
                  <c:v>-502</c:v>
                </c:pt>
                <c:pt idx="49">
                  <c:v>-502</c:v>
                </c:pt>
                <c:pt idx="50">
                  <c:v>-502</c:v>
                </c:pt>
                <c:pt idx="51">
                  <c:v>-608</c:v>
                </c:pt>
                <c:pt idx="52">
                  <c:v>-608</c:v>
                </c:pt>
                <c:pt idx="53">
                  <c:v>-608</c:v>
                </c:pt>
                <c:pt idx="54">
                  <c:v>-608</c:v>
                </c:pt>
                <c:pt idx="56">
                  <c:v>-502</c:v>
                </c:pt>
                <c:pt idx="57">
                  <c:v>-502</c:v>
                </c:pt>
                <c:pt idx="58">
                  <c:v>-502</c:v>
                </c:pt>
                <c:pt idx="59">
                  <c:v>-1058</c:v>
                </c:pt>
                <c:pt idx="60">
                  <c:v>-1058</c:v>
                </c:pt>
                <c:pt idx="61">
                  <c:v>-1058</c:v>
                </c:pt>
                <c:pt idx="62">
                  <c:v>-1058</c:v>
                </c:pt>
                <c:pt idx="64">
                  <c:v>-502</c:v>
                </c:pt>
                <c:pt idx="65">
                  <c:v>-502</c:v>
                </c:pt>
                <c:pt idx="66">
                  <c:v>-502</c:v>
                </c:pt>
                <c:pt idx="67">
                  <c:v>-1058</c:v>
                </c:pt>
                <c:pt idx="68">
                  <c:v>-1058</c:v>
                </c:pt>
                <c:pt idx="69">
                  <c:v>-1058</c:v>
                </c:pt>
                <c:pt idx="70">
                  <c:v>-1058</c:v>
                </c:pt>
                <c:pt idx="72">
                  <c:v>-502</c:v>
                </c:pt>
                <c:pt idx="73">
                  <c:v>-502</c:v>
                </c:pt>
                <c:pt idx="74">
                  <c:v>-502</c:v>
                </c:pt>
                <c:pt idx="75">
                  <c:v>-1412</c:v>
                </c:pt>
                <c:pt idx="76">
                  <c:v>-1412</c:v>
                </c:pt>
                <c:pt idx="77">
                  <c:v>-1412</c:v>
                </c:pt>
                <c:pt idx="78">
                  <c:v>-1412</c:v>
                </c:pt>
              </c:numCache>
            </c:numRef>
          </c:val>
        </c:ser>
        <c:ser>
          <c:idx val="7"/>
          <c:order val="7"/>
          <c:tx>
            <c:strRef>
              <c:f>Summary!$L$68</c:f>
              <c:strCache>
                <c:ptCount val="1"/>
                <c:pt idx="0">
                  <c:v>End of Life Retirement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Summary!$C$69:$D$147</c:f>
              <c:multiLvlStrCache>
                <c:ptCount val="79"/>
                <c:lvl>
                  <c:pt idx="0">
                    <c:v>C05-3</c:v>
                  </c:pt>
                  <c:pt idx="1">
                    <c:v>C05a-3</c:v>
                  </c:pt>
                  <c:pt idx="2">
                    <c:v>C05b-3</c:v>
                  </c:pt>
                  <c:pt idx="3">
                    <c:v>C05-1</c:v>
                  </c:pt>
                  <c:pt idx="4">
                    <c:v>C05b-1</c:v>
                  </c:pt>
                  <c:pt idx="5">
                    <c:v>C09-1</c:v>
                  </c:pt>
                  <c:pt idx="6">
                    <c:v>C13-1</c:v>
                  </c:pt>
                  <c:pt idx="8">
                    <c:v>C05-3</c:v>
                  </c:pt>
                  <c:pt idx="9">
                    <c:v>C05a-3</c:v>
                  </c:pt>
                  <c:pt idx="10">
                    <c:v>C05b-3</c:v>
                  </c:pt>
                  <c:pt idx="11">
                    <c:v>C05-1</c:v>
                  </c:pt>
                  <c:pt idx="12">
                    <c:v>C05b-1</c:v>
                  </c:pt>
                  <c:pt idx="13">
                    <c:v>C09-1</c:v>
                  </c:pt>
                  <c:pt idx="14">
                    <c:v>C13-1</c:v>
                  </c:pt>
                  <c:pt idx="16">
                    <c:v>C05-3</c:v>
                  </c:pt>
                  <c:pt idx="17">
                    <c:v>C05a-3</c:v>
                  </c:pt>
                  <c:pt idx="18">
                    <c:v>C05b-3</c:v>
                  </c:pt>
                  <c:pt idx="19">
                    <c:v>C05-1</c:v>
                  </c:pt>
                  <c:pt idx="20">
                    <c:v>C05b-1</c:v>
                  </c:pt>
                  <c:pt idx="21">
                    <c:v>C09-1</c:v>
                  </c:pt>
                  <c:pt idx="22">
                    <c:v>C13-1</c:v>
                  </c:pt>
                  <c:pt idx="24">
                    <c:v>C05-3</c:v>
                  </c:pt>
                  <c:pt idx="25">
                    <c:v>C05a-3</c:v>
                  </c:pt>
                  <c:pt idx="26">
                    <c:v>C05b-3</c:v>
                  </c:pt>
                  <c:pt idx="27">
                    <c:v>C05-1</c:v>
                  </c:pt>
                  <c:pt idx="28">
                    <c:v>C05b-1</c:v>
                  </c:pt>
                  <c:pt idx="29">
                    <c:v>C09-1</c:v>
                  </c:pt>
                  <c:pt idx="30">
                    <c:v>C13-1</c:v>
                  </c:pt>
                  <c:pt idx="32">
                    <c:v>C05-3</c:v>
                  </c:pt>
                  <c:pt idx="33">
                    <c:v>C05a-3</c:v>
                  </c:pt>
                  <c:pt idx="34">
                    <c:v>C05b-3</c:v>
                  </c:pt>
                  <c:pt idx="35">
                    <c:v>C05-1</c:v>
                  </c:pt>
                  <c:pt idx="36">
                    <c:v>C05b-1</c:v>
                  </c:pt>
                  <c:pt idx="37">
                    <c:v>C09-1</c:v>
                  </c:pt>
                  <c:pt idx="38">
                    <c:v>C13-1</c:v>
                  </c:pt>
                  <c:pt idx="40">
                    <c:v>C05-3</c:v>
                  </c:pt>
                  <c:pt idx="41">
                    <c:v>C05a-3</c:v>
                  </c:pt>
                  <c:pt idx="42">
                    <c:v>C05b-3</c:v>
                  </c:pt>
                  <c:pt idx="43">
                    <c:v>C05-1</c:v>
                  </c:pt>
                  <c:pt idx="44">
                    <c:v>C05b-1</c:v>
                  </c:pt>
                  <c:pt idx="45">
                    <c:v>C09-1</c:v>
                  </c:pt>
                  <c:pt idx="46">
                    <c:v>C13-1</c:v>
                  </c:pt>
                  <c:pt idx="48">
                    <c:v>C05-3</c:v>
                  </c:pt>
                  <c:pt idx="49">
                    <c:v>C05a-3</c:v>
                  </c:pt>
                  <c:pt idx="50">
                    <c:v>C05b-3</c:v>
                  </c:pt>
                  <c:pt idx="51">
                    <c:v>C05-1</c:v>
                  </c:pt>
                  <c:pt idx="52">
                    <c:v>C05b-1</c:v>
                  </c:pt>
                  <c:pt idx="53">
                    <c:v>C09-1</c:v>
                  </c:pt>
                  <c:pt idx="54">
                    <c:v>C13-1</c:v>
                  </c:pt>
                  <c:pt idx="56">
                    <c:v>C05-3</c:v>
                  </c:pt>
                  <c:pt idx="57">
                    <c:v>C05a-3</c:v>
                  </c:pt>
                  <c:pt idx="58">
                    <c:v>C05b-3</c:v>
                  </c:pt>
                  <c:pt idx="59">
                    <c:v>C05-1</c:v>
                  </c:pt>
                  <c:pt idx="60">
                    <c:v>C05b-1</c:v>
                  </c:pt>
                  <c:pt idx="61">
                    <c:v>C09-1</c:v>
                  </c:pt>
                  <c:pt idx="62">
                    <c:v>C13-1</c:v>
                  </c:pt>
                  <c:pt idx="64">
                    <c:v>C05-3</c:v>
                  </c:pt>
                  <c:pt idx="65">
                    <c:v>C05a-3</c:v>
                  </c:pt>
                  <c:pt idx="66">
                    <c:v>C05b-3</c:v>
                  </c:pt>
                  <c:pt idx="67">
                    <c:v>C05-1</c:v>
                  </c:pt>
                  <c:pt idx="68">
                    <c:v>C05b-1</c:v>
                  </c:pt>
                  <c:pt idx="69">
                    <c:v>C09-1</c:v>
                  </c:pt>
                  <c:pt idx="70">
                    <c:v>C13-1</c:v>
                  </c:pt>
                  <c:pt idx="72">
                    <c:v>C05-3</c:v>
                  </c:pt>
                  <c:pt idx="73">
                    <c:v>C05a-3</c:v>
                  </c:pt>
                  <c:pt idx="74">
                    <c:v>C05b-3</c:v>
                  </c:pt>
                  <c:pt idx="75">
                    <c:v>C05-1</c:v>
                  </c:pt>
                  <c:pt idx="76">
                    <c:v>C05b-1</c:v>
                  </c:pt>
                  <c:pt idx="77">
                    <c:v>C09-1</c:v>
                  </c:pt>
                  <c:pt idx="78">
                    <c:v>C13-1</c:v>
                  </c:pt>
                </c:lvl>
                <c:lvl>
                  <c:pt idx="0">
                    <c:v>2015</c:v>
                  </c:pt>
                  <c:pt idx="8">
                    <c:v>2016</c:v>
                  </c:pt>
                  <c:pt idx="16">
                    <c:v>2017</c:v>
                  </c:pt>
                  <c:pt idx="24">
                    <c:v>2018</c:v>
                  </c:pt>
                  <c:pt idx="32">
                    <c:v>2019</c:v>
                  </c:pt>
                  <c:pt idx="40">
                    <c:v>2020</c:v>
                  </c:pt>
                  <c:pt idx="48">
                    <c:v>2021</c:v>
                  </c:pt>
                  <c:pt idx="56">
                    <c:v>2022</c:v>
                  </c:pt>
                  <c:pt idx="64">
                    <c:v>2023</c:v>
                  </c:pt>
                  <c:pt idx="72">
                    <c:v>2024</c:v>
                  </c:pt>
                </c:lvl>
              </c:multiLvlStrCache>
            </c:multiLvlStrRef>
          </c:cat>
          <c:val>
            <c:numRef>
              <c:f>Summary!$L$69:$L$147</c:f>
              <c:numCache>
                <c:formatCode>_(* #,##0_);_(* \(#,##0\);_(* "-"??_);_(@_)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0967544"/>
        <c:axId val="240967936"/>
      </c:barChart>
      <c:catAx>
        <c:axId val="240967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240967936"/>
        <c:crosses val="autoZero"/>
        <c:auto val="1"/>
        <c:lblAlgn val="ctr"/>
        <c:lblOffset val="100"/>
        <c:noMultiLvlLbl val="0"/>
      </c:catAx>
      <c:valAx>
        <c:axId val="240967936"/>
        <c:scaling>
          <c:orientation val="minMax"/>
          <c:max val="5000"/>
          <c:min val="-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Cumulative Capacity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4096754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2262009639517478"/>
          <c:y val="0.94060516098543179"/>
          <c:w val="0.79970971197185148"/>
          <c:h val="3.6587994610570378E-2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3851" y="200025"/>
    <xdr:ext cx="8715374" cy="35718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05-3_EA%20_141229153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05a-3_NA%20_14110811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05b-1_LA%20_141224113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05b-3_LA%20_141224113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09-1_RA%20_141031174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13-1_RN%20_141108224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2015%20IRP\5-SO\Portfolio\SO%20Portfolio%20I15_S_C05-1_RA%20_141031174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 refreshError="1"/>
      <sheetData sheetId="1">
        <row r="6">
          <cell r="B6" t="str">
            <v>I15_S_C05-3_EA</v>
          </cell>
        </row>
        <row r="7">
          <cell r="B7">
            <v>1412291537</v>
          </cell>
        </row>
        <row r="8">
          <cell r="B8" t="str">
            <v>I15_S_C05-3_EA  (12-29-14 0337 PM)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I15_S_C05-3_EA  (12-29-14 0337 PM)</v>
          </cell>
        </row>
      </sheetData>
      <sheetData sheetId="3" refreshError="1"/>
      <sheetData sheetId="4">
        <row r="54">
          <cell r="X54">
            <v>26615.083976813392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77"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 refreshError="1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I670" t="str">
            <v>Other</v>
          </cell>
          <cell r="J670" t="str">
            <v>Other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I769" t="str">
            <v>Other</v>
          </cell>
          <cell r="J769" t="str">
            <v>Other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I789" t="str">
            <v>Other</v>
          </cell>
          <cell r="J789" t="str">
            <v>Other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I822" t="str">
            <v>Other</v>
          </cell>
          <cell r="J822" t="str">
            <v>Other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K881" t="str">
            <v/>
          </cell>
        </row>
        <row r="882">
          <cell r="K882" t="str">
            <v/>
          </cell>
        </row>
        <row r="883">
          <cell r="K883" t="str">
            <v/>
          </cell>
        </row>
        <row r="884">
          <cell r="K884" t="str">
            <v/>
          </cell>
        </row>
        <row r="885">
          <cell r="K885" t="str">
            <v/>
          </cell>
        </row>
        <row r="886">
          <cell r="K886" t="str">
            <v/>
          </cell>
        </row>
        <row r="887">
          <cell r="K887" t="str">
            <v/>
          </cell>
        </row>
        <row r="888">
          <cell r="K888" t="str">
            <v/>
          </cell>
        </row>
        <row r="889">
          <cell r="K889" t="str">
            <v/>
          </cell>
        </row>
        <row r="890">
          <cell r="K890" t="str">
            <v/>
          </cell>
        </row>
        <row r="891">
          <cell r="K891" t="str">
            <v/>
          </cell>
        </row>
        <row r="892">
          <cell r="K892" t="str">
            <v/>
          </cell>
        </row>
        <row r="893">
          <cell r="K893" t="str">
            <v/>
          </cell>
        </row>
        <row r="894">
          <cell r="K894" t="str">
            <v/>
          </cell>
        </row>
        <row r="895">
          <cell r="K895" t="str">
            <v/>
          </cell>
        </row>
        <row r="896">
          <cell r="K896" t="str">
            <v/>
          </cell>
        </row>
        <row r="897">
          <cell r="K897" t="str">
            <v/>
          </cell>
        </row>
        <row r="898">
          <cell r="K898" t="str">
            <v/>
          </cell>
        </row>
        <row r="899">
          <cell r="K899" t="str">
            <v/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K904" t="str">
            <v/>
          </cell>
        </row>
        <row r="905">
          <cell r="K905" t="str">
            <v/>
          </cell>
        </row>
        <row r="906">
          <cell r="K906" t="str">
            <v/>
          </cell>
        </row>
        <row r="907">
          <cell r="K907" t="str">
            <v/>
          </cell>
        </row>
        <row r="908">
          <cell r="K908" t="str">
            <v/>
          </cell>
        </row>
        <row r="909">
          <cell r="K909" t="str">
            <v/>
          </cell>
        </row>
        <row r="910">
          <cell r="K910" t="str">
            <v/>
          </cell>
        </row>
        <row r="911">
          <cell r="K911" t="str">
            <v/>
          </cell>
        </row>
        <row r="912">
          <cell r="K912" t="str">
            <v/>
          </cell>
        </row>
        <row r="913">
          <cell r="K913" t="str">
            <v/>
          </cell>
        </row>
        <row r="914">
          <cell r="K914" t="str">
            <v/>
          </cell>
        </row>
        <row r="915">
          <cell r="K915" t="str">
            <v/>
          </cell>
        </row>
        <row r="916">
          <cell r="K916" t="str">
            <v/>
          </cell>
        </row>
        <row r="917">
          <cell r="K917" t="str">
            <v/>
          </cell>
        </row>
        <row r="918">
          <cell r="K918" t="str">
            <v/>
          </cell>
        </row>
        <row r="919">
          <cell r="K919" t="str">
            <v/>
          </cell>
        </row>
        <row r="920">
          <cell r="K920" t="str">
            <v/>
          </cell>
        </row>
        <row r="921">
          <cell r="K921" t="str">
            <v/>
          </cell>
        </row>
        <row r="922">
          <cell r="K922" t="str">
            <v/>
          </cell>
        </row>
        <row r="923">
          <cell r="K923" t="str">
            <v/>
          </cell>
        </row>
        <row r="924">
          <cell r="K924" t="str">
            <v/>
          </cell>
        </row>
        <row r="925">
          <cell r="K925" t="str">
            <v/>
          </cell>
        </row>
        <row r="926">
          <cell r="K926" t="str">
            <v/>
          </cell>
        </row>
        <row r="927">
          <cell r="K927" t="str">
            <v/>
          </cell>
        </row>
        <row r="928">
          <cell r="K928" t="str">
            <v/>
          </cell>
        </row>
        <row r="929">
          <cell r="K929" t="str">
            <v/>
          </cell>
        </row>
        <row r="930">
          <cell r="K930" t="str">
            <v/>
          </cell>
        </row>
        <row r="931">
          <cell r="K931" t="str">
            <v/>
          </cell>
        </row>
        <row r="932">
          <cell r="K932" t="str">
            <v/>
          </cell>
        </row>
        <row r="933">
          <cell r="K933" t="str">
            <v/>
          </cell>
        </row>
        <row r="934">
          <cell r="K934" t="str">
            <v/>
          </cell>
        </row>
        <row r="935">
          <cell r="K935" t="str">
            <v/>
          </cell>
        </row>
        <row r="936">
          <cell r="K936" t="str">
            <v/>
          </cell>
        </row>
        <row r="937">
          <cell r="K937" t="str">
            <v/>
          </cell>
        </row>
        <row r="938">
          <cell r="K938" t="str">
            <v/>
          </cell>
        </row>
        <row r="939">
          <cell r="K939" t="str">
            <v/>
          </cell>
        </row>
        <row r="940">
          <cell r="K940" t="str">
            <v/>
          </cell>
        </row>
        <row r="941">
          <cell r="K941" t="str">
            <v/>
          </cell>
        </row>
        <row r="942">
          <cell r="K942" t="str">
            <v/>
          </cell>
        </row>
        <row r="943">
          <cell r="K943" t="str">
            <v/>
          </cell>
        </row>
        <row r="944">
          <cell r="K944" t="str">
            <v/>
          </cell>
        </row>
        <row r="945">
          <cell r="K945" t="str">
            <v/>
          </cell>
        </row>
        <row r="946">
          <cell r="K946" t="str">
            <v/>
          </cell>
        </row>
        <row r="947">
          <cell r="K947" t="str">
            <v/>
          </cell>
        </row>
        <row r="948">
          <cell r="K948" t="str">
            <v/>
          </cell>
        </row>
        <row r="949">
          <cell r="K949" t="str">
            <v/>
          </cell>
        </row>
        <row r="950">
          <cell r="K950" t="str">
            <v/>
          </cell>
        </row>
        <row r="951">
          <cell r="K951" t="str">
            <v/>
          </cell>
        </row>
        <row r="952">
          <cell r="K952" t="str">
            <v/>
          </cell>
        </row>
        <row r="953">
          <cell r="K953" t="str">
            <v/>
          </cell>
        </row>
        <row r="954">
          <cell r="K954" t="str">
            <v/>
          </cell>
        </row>
        <row r="955">
          <cell r="K955" t="str">
            <v/>
          </cell>
        </row>
        <row r="956">
          <cell r="K956" t="str">
            <v/>
          </cell>
        </row>
        <row r="957">
          <cell r="K957" t="str">
            <v/>
          </cell>
        </row>
        <row r="958">
          <cell r="K958" t="str">
            <v/>
          </cell>
        </row>
        <row r="959">
          <cell r="K959" t="str">
            <v/>
          </cell>
        </row>
        <row r="960">
          <cell r="K960" t="str">
            <v/>
          </cell>
        </row>
        <row r="961">
          <cell r="K961" t="str">
            <v/>
          </cell>
        </row>
        <row r="962">
          <cell r="K962" t="str">
            <v/>
          </cell>
        </row>
        <row r="963">
          <cell r="K963" t="str">
            <v/>
          </cell>
        </row>
        <row r="964">
          <cell r="K964" t="str">
            <v/>
          </cell>
        </row>
        <row r="965">
          <cell r="K965" t="str">
            <v/>
          </cell>
        </row>
        <row r="966">
          <cell r="K966" t="str">
            <v/>
          </cell>
        </row>
        <row r="967">
          <cell r="K967" t="str">
            <v/>
          </cell>
        </row>
        <row r="968">
          <cell r="K968" t="str">
            <v/>
          </cell>
        </row>
        <row r="969">
          <cell r="K969" t="str">
            <v/>
          </cell>
        </row>
        <row r="970">
          <cell r="K970" t="str">
            <v/>
          </cell>
        </row>
        <row r="971">
          <cell r="K971" t="str">
            <v/>
          </cell>
        </row>
        <row r="972">
          <cell r="K972" t="str">
            <v/>
          </cell>
        </row>
        <row r="973">
          <cell r="K973" t="str">
            <v/>
          </cell>
        </row>
        <row r="974">
          <cell r="K974" t="str">
            <v/>
          </cell>
        </row>
        <row r="975">
          <cell r="K975" t="str">
            <v/>
          </cell>
        </row>
        <row r="976">
          <cell r="K976" t="str">
            <v/>
          </cell>
        </row>
        <row r="977">
          <cell r="K977" t="str">
            <v/>
          </cell>
        </row>
        <row r="978">
          <cell r="K978" t="str">
            <v/>
          </cell>
        </row>
        <row r="979">
          <cell r="K979" t="str">
            <v/>
          </cell>
        </row>
        <row r="980">
          <cell r="K980" t="str">
            <v/>
          </cell>
        </row>
        <row r="981">
          <cell r="K981" t="str">
            <v/>
          </cell>
        </row>
        <row r="982">
          <cell r="K982" t="str">
            <v/>
          </cell>
        </row>
        <row r="983">
          <cell r="K983" t="str">
            <v/>
          </cell>
        </row>
        <row r="984">
          <cell r="K984" t="str">
            <v/>
          </cell>
        </row>
        <row r="985">
          <cell r="K985" t="str">
            <v/>
          </cell>
        </row>
        <row r="986">
          <cell r="K986" t="str">
            <v/>
          </cell>
        </row>
        <row r="987">
          <cell r="K987" t="str">
            <v/>
          </cell>
        </row>
        <row r="988">
          <cell r="K988" t="str">
            <v/>
          </cell>
        </row>
        <row r="989">
          <cell r="K989" t="str">
            <v/>
          </cell>
        </row>
        <row r="990">
          <cell r="K990" t="str">
            <v/>
          </cell>
        </row>
        <row r="991">
          <cell r="K991" t="str">
            <v/>
          </cell>
        </row>
        <row r="992">
          <cell r="K992" t="str">
            <v/>
          </cell>
        </row>
        <row r="993">
          <cell r="K993" t="str">
            <v/>
          </cell>
        </row>
        <row r="994">
          <cell r="K994" t="str">
            <v/>
          </cell>
        </row>
        <row r="995">
          <cell r="K995" t="str">
            <v/>
          </cell>
        </row>
        <row r="996">
          <cell r="K996" t="str">
            <v/>
          </cell>
        </row>
        <row r="997">
          <cell r="K997" t="str">
            <v/>
          </cell>
        </row>
        <row r="998">
          <cell r="K998" t="str">
            <v/>
          </cell>
        </row>
        <row r="999">
          <cell r="K999" t="str">
            <v/>
          </cell>
        </row>
        <row r="1000">
          <cell r="K1000" t="str">
            <v/>
          </cell>
        </row>
        <row r="1001">
          <cell r="K1001" t="str">
            <v/>
          </cell>
        </row>
        <row r="1002">
          <cell r="K1002" t="str">
            <v/>
          </cell>
        </row>
        <row r="1003">
          <cell r="K1003" t="str">
            <v/>
          </cell>
        </row>
        <row r="1004">
          <cell r="K1004" t="str">
            <v/>
          </cell>
        </row>
        <row r="1005">
          <cell r="K1005" t="str">
            <v/>
          </cell>
        </row>
        <row r="1006">
          <cell r="K1006" t="str">
            <v/>
          </cell>
        </row>
        <row r="1007">
          <cell r="K1007" t="str">
            <v/>
          </cell>
        </row>
        <row r="1008">
          <cell r="K1008" t="str">
            <v/>
          </cell>
        </row>
        <row r="1009">
          <cell r="K1009" t="str">
            <v/>
          </cell>
        </row>
        <row r="1010">
          <cell r="K1010" t="str">
            <v/>
          </cell>
        </row>
        <row r="1011">
          <cell r="K1011" t="str">
            <v/>
          </cell>
        </row>
        <row r="1012">
          <cell r="K1012" t="str">
            <v/>
          </cell>
        </row>
        <row r="1013">
          <cell r="K1013" t="str">
            <v/>
          </cell>
        </row>
        <row r="1014">
          <cell r="K1014" t="str">
            <v/>
          </cell>
        </row>
        <row r="1015">
          <cell r="K1015" t="str">
            <v/>
          </cell>
        </row>
        <row r="1016">
          <cell r="K1016" t="str">
            <v/>
          </cell>
        </row>
        <row r="1017">
          <cell r="K1017" t="str">
            <v/>
          </cell>
        </row>
        <row r="1018">
          <cell r="K1018" t="str">
            <v/>
          </cell>
        </row>
        <row r="1019">
          <cell r="K1019" t="str">
            <v/>
          </cell>
        </row>
        <row r="1020">
          <cell r="K1020" t="str">
            <v/>
          </cell>
        </row>
        <row r="1021">
          <cell r="K1021" t="str">
            <v/>
          </cell>
        </row>
        <row r="1022">
          <cell r="K1022" t="str">
            <v/>
          </cell>
        </row>
        <row r="1023">
          <cell r="K1023" t="str">
            <v/>
          </cell>
        </row>
        <row r="1024">
          <cell r="K1024" t="str">
            <v/>
          </cell>
        </row>
        <row r="1025">
          <cell r="K1025" t="str">
            <v/>
          </cell>
        </row>
        <row r="1026">
          <cell r="K1026" t="str">
            <v/>
          </cell>
        </row>
        <row r="1027">
          <cell r="K1027" t="str">
            <v/>
          </cell>
        </row>
        <row r="1028">
          <cell r="K1028" t="str">
            <v/>
          </cell>
        </row>
        <row r="1029">
          <cell r="K1029" t="str">
            <v/>
          </cell>
        </row>
        <row r="1030">
          <cell r="K1030" t="str">
            <v/>
          </cell>
        </row>
        <row r="1031">
          <cell r="K1031" t="str">
            <v/>
          </cell>
        </row>
        <row r="1032">
          <cell r="K1032" t="str">
            <v/>
          </cell>
        </row>
        <row r="1033">
          <cell r="K1033" t="str">
            <v/>
          </cell>
        </row>
        <row r="1034">
          <cell r="K1034" t="str">
            <v/>
          </cell>
        </row>
        <row r="1035">
          <cell r="K1035" t="str">
            <v/>
          </cell>
        </row>
        <row r="1036">
          <cell r="K1036" t="str">
            <v/>
          </cell>
        </row>
        <row r="1037">
          <cell r="K1037" t="str">
            <v/>
          </cell>
        </row>
        <row r="1038">
          <cell r="K1038" t="str">
            <v/>
          </cell>
        </row>
        <row r="1039">
          <cell r="K1039" t="str">
            <v/>
          </cell>
        </row>
        <row r="1040">
          <cell r="K1040" t="str">
            <v/>
          </cell>
        </row>
        <row r="1041">
          <cell r="K1041" t="str">
            <v/>
          </cell>
        </row>
        <row r="1042">
          <cell r="K1042" t="str">
            <v/>
          </cell>
        </row>
        <row r="1043">
          <cell r="K1043" t="str">
            <v/>
          </cell>
        </row>
        <row r="1044">
          <cell r="K1044" t="str">
            <v/>
          </cell>
        </row>
        <row r="1045">
          <cell r="K1045" t="str">
            <v/>
          </cell>
        </row>
        <row r="1046">
          <cell r="K1046" t="str">
            <v/>
          </cell>
        </row>
        <row r="1047">
          <cell r="K1047" t="str">
            <v/>
          </cell>
        </row>
        <row r="1048">
          <cell r="K1048" t="str">
            <v/>
          </cell>
        </row>
        <row r="1049">
          <cell r="K1049" t="str">
            <v/>
          </cell>
        </row>
        <row r="1050">
          <cell r="K1050" t="str">
            <v/>
          </cell>
        </row>
        <row r="1051">
          <cell r="K1051" t="str">
            <v/>
          </cell>
        </row>
        <row r="1052">
          <cell r="K1052" t="str">
            <v/>
          </cell>
        </row>
        <row r="1053">
          <cell r="K1053" t="str">
            <v/>
          </cell>
        </row>
        <row r="1054">
          <cell r="K1054" t="str">
            <v/>
          </cell>
        </row>
        <row r="1055">
          <cell r="K1055" t="str">
            <v/>
          </cell>
        </row>
        <row r="1056">
          <cell r="K1056" t="str">
            <v/>
          </cell>
        </row>
        <row r="1057">
          <cell r="K1057" t="str">
            <v/>
          </cell>
        </row>
        <row r="1058">
          <cell r="K1058" t="str">
            <v/>
          </cell>
        </row>
        <row r="1059">
          <cell r="K1059" t="str">
            <v/>
          </cell>
        </row>
        <row r="1060">
          <cell r="K1060" t="str">
            <v/>
          </cell>
        </row>
        <row r="1061">
          <cell r="K1061" t="str">
            <v/>
          </cell>
        </row>
        <row r="1062">
          <cell r="K1062" t="str">
            <v/>
          </cell>
        </row>
        <row r="1063">
          <cell r="K1063" t="str">
            <v/>
          </cell>
        </row>
        <row r="1064">
          <cell r="K1064" t="str">
            <v/>
          </cell>
        </row>
        <row r="1065">
          <cell r="K1065" t="str">
            <v/>
          </cell>
        </row>
        <row r="1066">
          <cell r="K1066" t="str">
            <v/>
          </cell>
        </row>
        <row r="1067">
          <cell r="K1067" t="str">
            <v/>
          </cell>
        </row>
        <row r="1068">
          <cell r="K1068" t="str">
            <v/>
          </cell>
        </row>
        <row r="1069">
          <cell r="K1069" t="str">
            <v/>
          </cell>
        </row>
        <row r="1070">
          <cell r="K1070" t="str">
            <v/>
          </cell>
        </row>
        <row r="1071">
          <cell r="K1071" t="str">
            <v/>
          </cell>
        </row>
        <row r="1072">
          <cell r="K1072" t="str">
            <v/>
          </cell>
        </row>
        <row r="1073">
          <cell r="K1073" t="str">
            <v/>
          </cell>
        </row>
        <row r="1074">
          <cell r="K1074" t="str">
            <v/>
          </cell>
        </row>
        <row r="1075">
          <cell r="K1075" t="str">
            <v/>
          </cell>
        </row>
        <row r="1076">
          <cell r="K1076" t="str">
            <v/>
          </cell>
        </row>
        <row r="1077">
          <cell r="K1077" t="str">
            <v/>
          </cell>
        </row>
        <row r="1078">
          <cell r="K1078" t="str">
            <v/>
          </cell>
        </row>
        <row r="1079">
          <cell r="K1079" t="str">
            <v/>
          </cell>
        </row>
        <row r="1080">
          <cell r="K1080" t="str">
            <v/>
          </cell>
        </row>
        <row r="1081">
          <cell r="K1081" t="str">
            <v/>
          </cell>
        </row>
        <row r="1082">
          <cell r="K1082" t="str">
            <v/>
          </cell>
        </row>
        <row r="1083">
          <cell r="K1083" t="str">
            <v/>
          </cell>
        </row>
        <row r="1084">
          <cell r="K1084" t="str">
            <v/>
          </cell>
        </row>
        <row r="1085">
          <cell r="K1085" t="str">
            <v/>
          </cell>
        </row>
        <row r="1086">
          <cell r="K1086" t="str">
            <v/>
          </cell>
        </row>
        <row r="1087">
          <cell r="K1087" t="str">
            <v/>
          </cell>
        </row>
        <row r="1088">
          <cell r="K1088" t="str">
            <v/>
          </cell>
        </row>
        <row r="1089">
          <cell r="K1089" t="str">
            <v/>
          </cell>
        </row>
        <row r="1090">
          <cell r="K1090" t="str">
            <v/>
          </cell>
        </row>
        <row r="1091">
          <cell r="K1091" t="str">
            <v/>
          </cell>
        </row>
        <row r="1092">
          <cell r="K1092" t="str">
            <v/>
          </cell>
        </row>
        <row r="1093">
          <cell r="K1093" t="str">
            <v/>
          </cell>
        </row>
        <row r="1094">
          <cell r="K1094" t="str">
            <v/>
          </cell>
        </row>
        <row r="1095">
          <cell r="K1095" t="str">
            <v/>
          </cell>
        </row>
        <row r="1096">
          <cell r="K1096" t="str">
            <v/>
          </cell>
        </row>
        <row r="1097">
          <cell r="K1097" t="str">
            <v/>
          </cell>
        </row>
        <row r="1098">
          <cell r="K1098" t="str">
            <v/>
          </cell>
        </row>
        <row r="1099">
          <cell r="K1099" t="str">
            <v/>
          </cell>
        </row>
        <row r="1100">
          <cell r="K1100" t="str">
            <v/>
          </cell>
        </row>
        <row r="1101">
          <cell r="K1101" t="str">
            <v/>
          </cell>
        </row>
        <row r="1102">
          <cell r="K1102" t="str">
            <v/>
          </cell>
        </row>
        <row r="1103">
          <cell r="K1103" t="str">
            <v/>
          </cell>
        </row>
      </sheetData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Energy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I15_S_C05a-3_NA</v>
          </cell>
        </row>
        <row r="7">
          <cell r="B7">
            <v>1411081121</v>
          </cell>
        </row>
        <row r="8">
          <cell r="B8" t="str">
            <v>I15_S_C05a-3_NA  (11-08-14 1121 AM)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I15_S_C05a-3_NA  (11-08-14 1121 AM)</v>
          </cell>
        </row>
      </sheetData>
      <sheetData sheetId="3"/>
      <sheetData sheetId="4">
        <row r="54">
          <cell r="X54">
            <v>26577.576043040073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7"/>
      <sheetData sheetId="38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G670">
            <v>0</v>
          </cell>
          <cell r="H670">
            <v>0</v>
          </cell>
          <cell r="I670" t="str">
            <v>Other</v>
          </cell>
          <cell r="J670" t="str">
            <v>Other</v>
          </cell>
          <cell r="K670">
            <v>0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P670">
            <v>0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P672">
            <v>0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P690">
            <v>0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P704">
            <v>0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G718">
            <v>0</v>
          </cell>
          <cell r="H718">
            <v>0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G719">
            <v>0</v>
          </cell>
          <cell r="H719">
            <v>0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P719">
            <v>0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G720">
            <v>0</v>
          </cell>
          <cell r="H720">
            <v>0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P720">
            <v>0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G721">
            <v>0</v>
          </cell>
          <cell r="H721">
            <v>0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P721">
            <v>0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P737">
            <v>0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P750">
            <v>0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K751">
            <v>0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P751">
            <v>0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K752">
            <v>0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P752">
            <v>0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K753">
            <v>0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P753">
            <v>0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P755">
            <v>0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G769">
            <v>0</v>
          </cell>
          <cell r="H769">
            <v>0</v>
          </cell>
          <cell r="I769" t="str">
            <v>Other</v>
          </cell>
          <cell r="J769" t="str">
            <v>Other</v>
          </cell>
          <cell r="K769">
            <v>0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P769">
            <v>0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K770">
            <v>0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P770">
            <v>0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P772">
            <v>0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G789">
            <v>0</v>
          </cell>
          <cell r="H789">
            <v>0</v>
          </cell>
          <cell r="I789" t="str">
            <v>Other</v>
          </cell>
          <cell r="J789" t="str">
            <v>Other</v>
          </cell>
          <cell r="K789">
            <v>0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P789">
            <v>0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K790">
            <v>0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K793">
            <v>0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K794">
            <v>0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P794">
            <v>0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>
            <v>0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P795">
            <v>0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>
            <v>0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P796">
            <v>0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>
            <v>0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P797">
            <v>0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P803">
            <v>0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G822">
            <v>0</v>
          </cell>
          <cell r="H822">
            <v>0</v>
          </cell>
          <cell r="I822" t="str">
            <v>Other</v>
          </cell>
          <cell r="J822" t="str">
            <v>Other</v>
          </cell>
          <cell r="K822">
            <v>0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P822">
            <v>0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P824">
            <v>0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P838">
            <v>0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P850">
            <v>0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P874">
            <v>0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K875">
            <v>0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P875">
            <v>0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K876">
            <v>0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P876">
            <v>0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K877">
            <v>0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P877">
            <v>0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K878">
            <v>0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P878">
            <v>0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 t="str">
            <v/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 t="str">
            <v/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 t="str">
            <v/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 t="str">
            <v/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 t="str">
            <v/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 t="str">
            <v/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 t="str">
            <v/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 t="str">
            <v/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 t="str">
            <v/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 t="str">
            <v/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 t="str">
            <v/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 t="str">
            <v/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 t="str">
            <v/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 t="str">
            <v/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 t="str">
            <v/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 t="str">
            <v/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 t="str">
            <v/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 t="str">
            <v/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 t="str">
            <v/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 t="str">
            <v/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 t="str">
            <v/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 t="str">
            <v/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 t="str">
            <v/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 t="str">
            <v/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 t="str">
            <v/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 t="str">
            <v/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 t="str">
            <v/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 t="str">
            <v/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 t="str">
            <v/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 t="str">
            <v/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 t="str">
            <v/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 t="str">
            <v/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 t="str">
            <v/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 t="str">
            <v/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 t="str">
            <v/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 t="str">
            <v/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 t="str">
            <v/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 t="str">
            <v/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 t="str">
            <v/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 t="str">
            <v/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 t="str">
            <v/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 t="str">
            <v/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 t="str">
            <v/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 t="str">
            <v/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 t="str">
            <v/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 t="str">
            <v/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 t="str">
            <v/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 t="str">
            <v/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 t="str">
            <v/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 t="str">
            <v/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 t="str">
            <v/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 t="str">
            <v/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 t="str">
            <v/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 t="str">
            <v/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 t="str">
            <v/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 t="str">
            <v/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 t="str">
            <v/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 t="str">
            <v/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 t="str">
            <v/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 t="str">
            <v/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 t="str">
            <v/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 t="str">
            <v/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 t="str">
            <v/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 t="str">
            <v/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 t="str">
            <v/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 t="str">
            <v/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 t="str">
            <v/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 t="str">
            <v/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 t="str">
            <v/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</sheetData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I15_S_C05b-1_LA</v>
          </cell>
        </row>
        <row r="7">
          <cell r="B7">
            <v>1412241134</v>
          </cell>
        </row>
        <row r="8">
          <cell r="B8" t="str">
            <v>I15_S_C05b-1_LA  (12-24-14 1134 AM)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I15_S_C05b-1_LA  (12-24-14 1134 AM)</v>
          </cell>
        </row>
      </sheetData>
      <sheetData sheetId="3"/>
      <sheetData sheetId="4">
        <row r="54">
          <cell r="X54">
            <v>26637.664171982175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G670">
            <v>0</v>
          </cell>
          <cell r="H670">
            <v>0</v>
          </cell>
          <cell r="I670" t="str">
            <v>Other</v>
          </cell>
          <cell r="J670" t="str">
            <v>Other</v>
          </cell>
          <cell r="K670">
            <v>0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P670">
            <v>0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P672">
            <v>0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P690">
            <v>0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P704">
            <v>0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G718">
            <v>0</v>
          </cell>
          <cell r="H718">
            <v>0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G719">
            <v>0</v>
          </cell>
          <cell r="H719">
            <v>0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P719">
            <v>0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G720">
            <v>0</v>
          </cell>
          <cell r="H720">
            <v>0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P720">
            <v>0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G721">
            <v>0</v>
          </cell>
          <cell r="H721">
            <v>0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P721">
            <v>0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P737">
            <v>0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P750">
            <v>0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K751">
            <v>0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P751">
            <v>0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K752">
            <v>0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P752">
            <v>0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K753">
            <v>0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P753">
            <v>0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P755">
            <v>0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G769">
            <v>0</v>
          </cell>
          <cell r="H769">
            <v>0</v>
          </cell>
          <cell r="I769" t="str">
            <v>Other</v>
          </cell>
          <cell r="J769" t="str">
            <v>Other</v>
          </cell>
          <cell r="K769">
            <v>0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P769">
            <v>0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K770">
            <v>0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P770">
            <v>0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P772">
            <v>0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G789">
            <v>0</v>
          </cell>
          <cell r="H789">
            <v>0</v>
          </cell>
          <cell r="I789" t="str">
            <v>Other</v>
          </cell>
          <cell r="J789" t="str">
            <v>Other</v>
          </cell>
          <cell r="K789">
            <v>0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P789">
            <v>0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K790">
            <v>0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K793">
            <v>0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K794">
            <v>0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P794">
            <v>0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>
            <v>0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P795">
            <v>0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>
            <v>0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P796">
            <v>0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>
            <v>0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P797">
            <v>0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P803">
            <v>0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G822">
            <v>0</v>
          </cell>
          <cell r="H822">
            <v>0</v>
          </cell>
          <cell r="I822" t="str">
            <v>Other</v>
          </cell>
          <cell r="J822" t="str">
            <v>Other</v>
          </cell>
          <cell r="K822">
            <v>0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P822">
            <v>0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P824">
            <v>0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P838">
            <v>0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P850">
            <v>0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P874">
            <v>0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K875">
            <v>0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P875">
            <v>0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K876">
            <v>0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P876">
            <v>0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K877">
            <v>0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P877">
            <v>0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K878">
            <v>0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P878">
            <v>0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 t="str">
            <v/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 t="str">
            <v/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 t="str">
            <v/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 t="str">
            <v/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 t="str">
            <v/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 t="str">
            <v/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 t="str">
            <v/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 t="str">
            <v/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 t="str">
            <v/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 t="str">
            <v/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 t="str">
            <v/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 t="str">
            <v/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 t="str">
            <v/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 t="str">
            <v/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 t="str">
            <v/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 t="str">
            <v/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 t="str">
            <v/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 t="str">
            <v/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 t="str">
            <v/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 t="str">
            <v/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 t="str">
            <v/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 t="str">
            <v/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 t="str">
            <v/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 t="str">
            <v/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 t="str">
            <v/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 t="str">
            <v/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 t="str">
            <v/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 t="str">
            <v/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 t="str">
            <v/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 t="str">
            <v/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 t="str">
            <v/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 t="str">
            <v/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 t="str">
            <v/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 t="str">
            <v/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 t="str">
            <v/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 t="str">
            <v/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 t="str">
            <v/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 t="str">
            <v/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 t="str">
            <v/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 t="str">
            <v/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 t="str">
            <v/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 t="str">
            <v/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 t="str">
            <v/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 t="str">
            <v/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 t="str">
            <v/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 t="str">
            <v/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 t="str">
            <v/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 t="str">
            <v/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 t="str">
            <v/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 t="str">
            <v/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 t="str">
            <v/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 t="str">
            <v/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 t="str">
            <v/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 t="str">
            <v/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 t="str">
            <v/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 t="str">
            <v/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 t="str">
            <v/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 t="str">
            <v/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 t="str">
            <v/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 t="str">
            <v/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 t="str">
            <v/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 t="str">
            <v/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 t="str">
            <v/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 t="str">
            <v/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 t="str">
            <v/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 t="str">
            <v/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 t="str">
            <v/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 t="str">
            <v/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 t="str">
            <v/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</sheetData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I15_S_C05b-3_LA</v>
          </cell>
        </row>
        <row r="7">
          <cell r="B7">
            <v>1412241130</v>
          </cell>
        </row>
        <row r="8">
          <cell r="B8" t="str">
            <v>I15_S_C05b-3_LA  (12-24-14 1130 AM)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I15_S_C05b-3_LA  (12-24-14 1130 AM)</v>
          </cell>
        </row>
      </sheetData>
      <sheetData sheetId="3"/>
      <sheetData sheetId="4">
        <row r="54">
          <cell r="X54">
            <v>26648.582676241203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G670">
            <v>0</v>
          </cell>
          <cell r="H670">
            <v>0</v>
          </cell>
          <cell r="I670" t="str">
            <v>Other</v>
          </cell>
          <cell r="J670" t="str">
            <v>Other</v>
          </cell>
          <cell r="K670">
            <v>0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P670">
            <v>0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P672">
            <v>0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P690">
            <v>0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P704">
            <v>0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G718">
            <v>0</v>
          </cell>
          <cell r="H718">
            <v>0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G719">
            <v>0</v>
          </cell>
          <cell r="H719">
            <v>0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P719">
            <v>0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G720">
            <v>0</v>
          </cell>
          <cell r="H720">
            <v>0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P720">
            <v>0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G721">
            <v>0</v>
          </cell>
          <cell r="H721">
            <v>0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P721">
            <v>0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P737">
            <v>0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P750">
            <v>0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K751">
            <v>0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P751">
            <v>0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K752">
            <v>0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P752">
            <v>0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K753">
            <v>0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P753">
            <v>0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P755">
            <v>0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G769">
            <v>0</v>
          </cell>
          <cell r="H769">
            <v>0</v>
          </cell>
          <cell r="I769" t="str">
            <v>Other</v>
          </cell>
          <cell r="J769" t="str">
            <v>Other</v>
          </cell>
          <cell r="K769">
            <v>0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P769">
            <v>0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K770">
            <v>0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P770">
            <v>0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P772">
            <v>0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G789">
            <v>0</v>
          </cell>
          <cell r="H789">
            <v>0</v>
          </cell>
          <cell r="I789" t="str">
            <v>Other</v>
          </cell>
          <cell r="J789" t="str">
            <v>Other</v>
          </cell>
          <cell r="K789">
            <v>0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P789">
            <v>0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K790">
            <v>0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K793">
            <v>0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K794">
            <v>0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P794">
            <v>0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>
            <v>0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P795">
            <v>0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>
            <v>0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P796">
            <v>0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>
            <v>0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P797">
            <v>0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P803">
            <v>0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G822">
            <v>0</v>
          </cell>
          <cell r="H822">
            <v>0</v>
          </cell>
          <cell r="I822" t="str">
            <v>Other</v>
          </cell>
          <cell r="J822" t="str">
            <v>Other</v>
          </cell>
          <cell r="K822">
            <v>0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P822">
            <v>0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P824">
            <v>0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P838">
            <v>0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P850">
            <v>0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P874">
            <v>0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K875">
            <v>0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P875">
            <v>0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K876">
            <v>0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P876">
            <v>0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K877">
            <v>0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P877">
            <v>0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K878">
            <v>0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P878">
            <v>0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 t="str">
            <v/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 t="str">
            <v/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 t="str">
            <v/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 t="str">
            <v/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 t="str">
            <v/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 t="str">
            <v/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 t="str">
            <v/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 t="str">
            <v/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 t="str">
            <v/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 t="str">
            <v/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 t="str">
            <v/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 t="str">
            <v/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 t="str">
            <v/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 t="str">
            <v/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 t="str">
            <v/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 t="str">
            <v/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 t="str">
            <v/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 t="str">
            <v/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 t="str">
            <v/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 t="str">
            <v/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 t="str">
            <v/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 t="str">
            <v/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 t="str">
            <v/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 t="str">
            <v/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 t="str">
            <v/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 t="str">
            <v/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 t="str">
            <v/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 t="str">
            <v/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 t="str">
            <v/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 t="str">
            <v/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 t="str">
            <v/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 t="str">
            <v/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 t="str">
            <v/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 t="str">
            <v/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 t="str">
            <v/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 t="str">
            <v/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 t="str">
            <v/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 t="str">
            <v/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 t="str">
            <v/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 t="str">
            <v/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 t="str">
            <v/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 t="str">
            <v/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 t="str">
            <v/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 t="str">
            <v/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 t="str">
            <v/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 t="str">
            <v/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 t="str">
            <v/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 t="str">
            <v/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 t="str">
            <v/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 t="str">
            <v/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 t="str">
            <v/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 t="str">
            <v/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 t="str">
            <v/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 t="str">
            <v/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 t="str">
            <v/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 t="str">
            <v/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 t="str">
            <v/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 t="str">
            <v/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 t="str">
            <v/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 t="str">
            <v/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 t="str">
            <v/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 t="str">
            <v/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 t="str">
            <v/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 t="str">
            <v/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 t="str">
            <v/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 t="str">
            <v/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 t="str">
            <v/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 t="str">
            <v/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 t="str">
            <v/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</sheetData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I15_S_C09-1_RA</v>
          </cell>
        </row>
        <row r="7">
          <cell r="B7">
            <v>1410311742</v>
          </cell>
        </row>
        <row r="8">
          <cell r="B8" t="str">
            <v>I15_S_C09-1_RA  (10-31-14 0542 PM)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I15_S_C09-1_RA  (10-31-14 0542 PM)</v>
          </cell>
        </row>
      </sheetData>
      <sheetData sheetId="3"/>
      <sheetData sheetId="4">
        <row r="54">
          <cell r="X54">
            <v>26808.8699752231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G670">
            <v>0</v>
          </cell>
          <cell r="H670">
            <v>0</v>
          </cell>
          <cell r="I670" t="str">
            <v>Other</v>
          </cell>
          <cell r="J670" t="str">
            <v>Other</v>
          </cell>
          <cell r="K670">
            <v>0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P670">
            <v>0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P672">
            <v>0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P690">
            <v>0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P704">
            <v>0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G718">
            <v>0</v>
          </cell>
          <cell r="H718">
            <v>0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G719">
            <v>0</v>
          </cell>
          <cell r="H719">
            <v>0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P719">
            <v>0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G720">
            <v>0</v>
          </cell>
          <cell r="H720">
            <v>0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P720">
            <v>0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G721">
            <v>0</v>
          </cell>
          <cell r="H721">
            <v>0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P721">
            <v>0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P737">
            <v>0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P750">
            <v>0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K751">
            <v>0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P751">
            <v>0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K752">
            <v>0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P752">
            <v>0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K753">
            <v>0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P753">
            <v>0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P755">
            <v>0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G769">
            <v>0</v>
          </cell>
          <cell r="H769">
            <v>0</v>
          </cell>
          <cell r="I769" t="str">
            <v>Other</v>
          </cell>
          <cell r="J769" t="str">
            <v>Other</v>
          </cell>
          <cell r="K769">
            <v>0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P769">
            <v>0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K770">
            <v>0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P770">
            <v>0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P772">
            <v>0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G789">
            <v>0</v>
          </cell>
          <cell r="H789">
            <v>0</v>
          </cell>
          <cell r="I789" t="str">
            <v>Other</v>
          </cell>
          <cell r="J789" t="str">
            <v>Other</v>
          </cell>
          <cell r="K789">
            <v>0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P789">
            <v>0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K790">
            <v>0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K793">
            <v>0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K794">
            <v>0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P794">
            <v>0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>
            <v>0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P795">
            <v>0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>
            <v>0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P796">
            <v>0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>
            <v>0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P797">
            <v>0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P803">
            <v>0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G822">
            <v>0</v>
          </cell>
          <cell r="H822">
            <v>0</v>
          </cell>
          <cell r="I822" t="str">
            <v>Other</v>
          </cell>
          <cell r="J822" t="str">
            <v>Other</v>
          </cell>
          <cell r="K822">
            <v>0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P822">
            <v>0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P824">
            <v>0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P838">
            <v>0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P850">
            <v>0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P874">
            <v>0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K875">
            <v>0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P875">
            <v>0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K876">
            <v>0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P876">
            <v>0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K877">
            <v>0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P877">
            <v>0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K878">
            <v>0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P878">
            <v>0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 t="str">
            <v/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 t="str">
            <v/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 t="str">
            <v/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 t="str">
            <v/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 t="str">
            <v/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 t="str">
            <v/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 t="str">
            <v/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 t="str">
            <v/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 t="str">
            <v/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 t="str">
            <v/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 t="str">
            <v/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 t="str">
            <v/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 t="str">
            <v/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 t="str">
            <v/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 t="str">
            <v/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 t="str">
            <v/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 t="str">
            <v/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 t="str">
            <v/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 t="str">
            <v/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 t="str">
            <v/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 t="str">
            <v/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 t="str">
            <v/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 t="str">
            <v/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 t="str">
            <v/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 t="str">
            <v/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 t="str">
            <v/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 t="str">
            <v/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 t="str">
            <v/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 t="str">
            <v/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 t="str">
            <v/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 t="str">
            <v/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 t="str">
            <v/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 t="str">
            <v/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 t="str">
            <v/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 t="str">
            <v/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 t="str">
            <v/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 t="str">
            <v/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 t="str">
            <v/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 t="str">
            <v/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 t="str">
            <v/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 t="str">
            <v/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 t="str">
            <v/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 t="str">
            <v/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 t="str">
            <v/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 t="str">
            <v/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 t="str">
            <v/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 t="str">
            <v/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 t="str">
            <v/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 t="str">
            <v/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 t="str">
            <v/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 t="str">
            <v/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 t="str">
            <v/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 t="str">
            <v/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 t="str">
            <v/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 t="str">
            <v/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 t="str">
            <v/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 t="str">
            <v/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 t="str">
            <v/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 t="str">
            <v/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 t="str">
            <v/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 t="str">
            <v/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 t="str">
            <v/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 t="str">
            <v/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 t="str">
            <v/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 t="str">
            <v/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 t="str">
            <v/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 t="str">
            <v/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 t="str">
            <v/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 t="str">
            <v/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</sheetData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I15_S_C13-1_RN</v>
          </cell>
        </row>
        <row r="7">
          <cell r="B7">
            <v>1411082243</v>
          </cell>
        </row>
        <row r="8">
          <cell r="B8" t="str">
            <v>I15_S_C13-1_RN  (11-08-14 1043 PM)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I15_S_C13-1_RN  (11-08-14 1043 PM)</v>
          </cell>
        </row>
      </sheetData>
      <sheetData sheetId="3"/>
      <sheetData sheetId="4">
        <row r="54">
          <cell r="X54">
            <v>26901.826002863643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G670">
            <v>0</v>
          </cell>
          <cell r="H670">
            <v>0</v>
          </cell>
          <cell r="I670" t="str">
            <v>Other</v>
          </cell>
          <cell r="J670" t="str">
            <v>Other</v>
          </cell>
          <cell r="K670">
            <v>0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P670">
            <v>0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P672">
            <v>0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P690">
            <v>0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P704">
            <v>0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G718">
            <v>0</v>
          </cell>
          <cell r="H718">
            <v>0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G719">
            <v>0</v>
          </cell>
          <cell r="H719">
            <v>0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P719">
            <v>0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G720">
            <v>0</v>
          </cell>
          <cell r="H720">
            <v>0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P720">
            <v>0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G721">
            <v>0</v>
          </cell>
          <cell r="H721">
            <v>0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P721">
            <v>0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P737">
            <v>0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P750">
            <v>0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K751">
            <v>0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P751">
            <v>0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K752">
            <v>0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P752">
            <v>0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K753">
            <v>0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P753">
            <v>0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P755">
            <v>0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G769">
            <v>0</v>
          </cell>
          <cell r="H769">
            <v>0</v>
          </cell>
          <cell r="I769" t="str">
            <v>Other</v>
          </cell>
          <cell r="J769" t="str">
            <v>Other</v>
          </cell>
          <cell r="K769">
            <v>0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P769">
            <v>0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K770">
            <v>0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P770">
            <v>0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P772">
            <v>0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G789">
            <v>0</v>
          </cell>
          <cell r="H789">
            <v>0</v>
          </cell>
          <cell r="I789" t="str">
            <v>Other</v>
          </cell>
          <cell r="J789" t="str">
            <v>Other</v>
          </cell>
          <cell r="K789">
            <v>0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P789">
            <v>0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K790">
            <v>0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K793">
            <v>0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K794">
            <v>0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P794">
            <v>0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>
            <v>0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P795">
            <v>0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>
            <v>0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P796">
            <v>0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>
            <v>0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P797">
            <v>0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P803">
            <v>0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G822">
            <v>0</v>
          </cell>
          <cell r="H822">
            <v>0</v>
          </cell>
          <cell r="I822" t="str">
            <v>Other</v>
          </cell>
          <cell r="J822" t="str">
            <v>Other</v>
          </cell>
          <cell r="K822">
            <v>0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P822">
            <v>0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P824">
            <v>0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P838">
            <v>0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P850">
            <v>0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P874">
            <v>0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K875">
            <v>0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P875">
            <v>0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K876">
            <v>0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P876">
            <v>0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K877">
            <v>0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P877">
            <v>0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K878">
            <v>0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P878">
            <v>0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 t="str">
            <v/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 t="str">
            <v/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 t="str">
            <v/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 t="str">
            <v/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 t="str">
            <v/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 t="str">
            <v/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 t="str">
            <v/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 t="str">
            <v/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 t="str">
            <v/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 t="str">
            <v/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 t="str">
            <v/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 t="str">
            <v/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 t="str">
            <v/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 t="str">
            <v/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 t="str">
            <v/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 t="str">
            <v/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 t="str">
            <v/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 t="str">
            <v/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 t="str">
            <v/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 t="str">
            <v/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 t="str">
            <v/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 t="str">
            <v/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 t="str">
            <v/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 t="str">
            <v/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 t="str">
            <v/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 t="str">
            <v/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 t="str">
            <v/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 t="str">
            <v/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 t="str">
            <v/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 t="str">
            <v/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 t="str">
            <v/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 t="str">
            <v/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 t="str">
            <v/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 t="str">
            <v/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 t="str">
            <v/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 t="str">
            <v/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 t="str">
            <v/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 t="str">
            <v/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 t="str">
            <v/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 t="str">
            <v/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 t="str">
            <v/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 t="str">
            <v/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 t="str">
            <v/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 t="str">
            <v/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 t="str">
            <v/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 t="str">
            <v/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 t="str">
            <v/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 t="str">
            <v/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 t="str">
            <v/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 t="str">
            <v/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 t="str">
            <v/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 t="str">
            <v/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 t="str">
            <v/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 t="str">
            <v/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 t="str">
            <v/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 t="str">
            <v/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 t="str">
            <v/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 t="str">
            <v/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 t="str">
            <v/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 t="str">
            <v/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 t="str">
            <v/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 t="str">
            <v/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 t="str">
            <v/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 t="str">
            <v/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 t="str">
            <v/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 t="str">
            <v/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 t="str">
            <v/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 t="str">
            <v/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 t="str">
            <v/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</sheetData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 refreshError="1"/>
      <sheetData sheetId="1">
        <row r="6">
          <cell r="B6" t="str">
            <v>I15_S_C05-1_RA</v>
          </cell>
        </row>
        <row r="7">
          <cell r="B7">
            <v>1410311741</v>
          </cell>
        </row>
        <row r="8">
          <cell r="B8" t="str">
            <v>I15_S_C05-1_RA  (10-31-14 0541 PM)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I15_S_C05-1_RA  (10-31-14 0541 PM)</v>
          </cell>
        </row>
      </sheetData>
      <sheetData sheetId="3" refreshError="1"/>
      <sheetData sheetId="4">
        <row r="54">
          <cell r="X54">
            <v>26645.899804436034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77"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 refreshError="1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I670" t="str">
            <v>Other</v>
          </cell>
          <cell r="J670" t="str">
            <v>Other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I769" t="str">
            <v>Other</v>
          </cell>
          <cell r="J769" t="str">
            <v>Other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I789" t="str">
            <v>Other</v>
          </cell>
          <cell r="J789" t="str">
            <v>Other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I822" t="str">
            <v>Other</v>
          </cell>
          <cell r="J822" t="str">
            <v>Other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K881" t="str">
            <v/>
          </cell>
        </row>
        <row r="882">
          <cell r="K882" t="str">
            <v/>
          </cell>
        </row>
        <row r="883">
          <cell r="K883" t="str">
            <v/>
          </cell>
        </row>
        <row r="884">
          <cell r="K884" t="str">
            <v/>
          </cell>
        </row>
        <row r="885">
          <cell r="K885" t="str">
            <v/>
          </cell>
        </row>
        <row r="886">
          <cell r="K886" t="str">
            <v/>
          </cell>
        </row>
        <row r="887">
          <cell r="K887" t="str">
            <v/>
          </cell>
        </row>
        <row r="888">
          <cell r="K888" t="str">
            <v/>
          </cell>
        </row>
        <row r="889">
          <cell r="K889" t="str">
            <v/>
          </cell>
        </row>
        <row r="890">
          <cell r="K890" t="str">
            <v/>
          </cell>
        </row>
        <row r="891">
          <cell r="K891" t="str">
            <v/>
          </cell>
        </row>
        <row r="892">
          <cell r="K892" t="str">
            <v/>
          </cell>
        </row>
        <row r="893">
          <cell r="K893" t="str">
            <v/>
          </cell>
        </row>
        <row r="894">
          <cell r="K894" t="str">
            <v/>
          </cell>
        </row>
        <row r="895">
          <cell r="K895" t="str">
            <v/>
          </cell>
        </row>
        <row r="896">
          <cell r="K896" t="str">
            <v/>
          </cell>
        </row>
        <row r="897">
          <cell r="K897" t="str">
            <v/>
          </cell>
        </row>
        <row r="898">
          <cell r="K898" t="str">
            <v/>
          </cell>
        </row>
        <row r="899">
          <cell r="K899" t="str">
            <v/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K904" t="str">
            <v/>
          </cell>
        </row>
        <row r="905">
          <cell r="K905" t="str">
            <v/>
          </cell>
        </row>
        <row r="906">
          <cell r="K906" t="str">
            <v/>
          </cell>
        </row>
        <row r="907">
          <cell r="K907" t="str">
            <v/>
          </cell>
        </row>
        <row r="908">
          <cell r="K908" t="str">
            <v/>
          </cell>
        </row>
        <row r="909">
          <cell r="K909" t="str">
            <v/>
          </cell>
        </row>
        <row r="910">
          <cell r="K910" t="str">
            <v/>
          </cell>
        </row>
        <row r="911">
          <cell r="K911" t="str">
            <v/>
          </cell>
        </row>
        <row r="912">
          <cell r="K912" t="str">
            <v/>
          </cell>
        </row>
        <row r="913">
          <cell r="K913" t="str">
            <v/>
          </cell>
        </row>
        <row r="914">
          <cell r="K914" t="str">
            <v/>
          </cell>
        </row>
        <row r="915">
          <cell r="K915" t="str">
            <v/>
          </cell>
        </row>
        <row r="916">
          <cell r="K916" t="str">
            <v/>
          </cell>
        </row>
        <row r="917">
          <cell r="K917" t="str">
            <v/>
          </cell>
        </row>
        <row r="918">
          <cell r="K918" t="str">
            <v/>
          </cell>
        </row>
        <row r="919">
          <cell r="K919" t="str">
            <v/>
          </cell>
        </row>
        <row r="920">
          <cell r="K920" t="str">
            <v/>
          </cell>
        </row>
        <row r="921">
          <cell r="K921" t="str">
            <v/>
          </cell>
        </row>
        <row r="922">
          <cell r="K922" t="str">
            <v/>
          </cell>
        </row>
        <row r="923">
          <cell r="K923" t="str">
            <v/>
          </cell>
        </row>
        <row r="924">
          <cell r="K924" t="str">
            <v/>
          </cell>
        </row>
        <row r="925">
          <cell r="K925" t="str">
            <v/>
          </cell>
        </row>
        <row r="926">
          <cell r="K926" t="str">
            <v/>
          </cell>
        </row>
        <row r="927">
          <cell r="K927" t="str">
            <v/>
          </cell>
        </row>
        <row r="928">
          <cell r="K928" t="str">
            <v/>
          </cell>
        </row>
        <row r="929">
          <cell r="K929" t="str">
            <v/>
          </cell>
        </row>
        <row r="930">
          <cell r="K930" t="str">
            <v/>
          </cell>
        </row>
        <row r="931">
          <cell r="K931" t="str">
            <v/>
          </cell>
        </row>
        <row r="932">
          <cell r="K932" t="str">
            <v/>
          </cell>
        </row>
        <row r="933">
          <cell r="K933" t="str">
            <v/>
          </cell>
        </row>
        <row r="934">
          <cell r="K934" t="str">
            <v/>
          </cell>
        </row>
        <row r="935">
          <cell r="K935" t="str">
            <v/>
          </cell>
        </row>
        <row r="936">
          <cell r="K936" t="str">
            <v/>
          </cell>
        </row>
        <row r="937">
          <cell r="K937" t="str">
            <v/>
          </cell>
        </row>
        <row r="938">
          <cell r="K938" t="str">
            <v/>
          </cell>
        </row>
        <row r="939">
          <cell r="K939" t="str">
            <v/>
          </cell>
        </row>
        <row r="940">
          <cell r="K940" t="str">
            <v/>
          </cell>
        </row>
        <row r="941">
          <cell r="K941" t="str">
            <v/>
          </cell>
        </row>
        <row r="942">
          <cell r="K942" t="str">
            <v/>
          </cell>
        </row>
        <row r="943">
          <cell r="K943" t="str">
            <v/>
          </cell>
        </row>
        <row r="944">
          <cell r="K944" t="str">
            <v/>
          </cell>
        </row>
        <row r="945">
          <cell r="K945" t="str">
            <v/>
          </cell>
        </row>
        <row r="946">
          <cell r="K946" t="str">
            <v/>
          </cell>
        </row>
        <row r="947">
          <cell r="K947" t="str">
            <v/>
          </cell>
        </row>
        <row r="948">
          <cell r="K948" t="str">
            <v/>
          </cell>
        </row>
        <row r="949">
          <cell r="K949" t="str">
            <v/>
          </cell>
        </row>
        <row r="950">
          <cell r="K950" t="str">
            <v/>
          </cell>
        </row>
        <row r="951">
          <cell r="K951" t="str">
            <v/>
          </cell>
        </row>
        <row r="952">
          <cell r="K952" t="str">
            <v/>
          </cell>
        </row>
        <row r="953">
          <cell r="K953" t="str">
            <v/>
          </cell>
        </row>
        <row r="954">
          <cell r="K954" t="str">
            <v/>
          </cell>
        </row>
        <row r="955">
          <cell r="K955" t="str">
            <v/>
          </cell>
        </row>
        <row r="956">
          <cell r="K956" t="str">
            <v/>
          </cell>
        </row>
        <row r="957">
          <cell r="K957" t="str">
            <v/>
          </cell>
        </row>
        <row r="958">
          <cell r="K958" t="str">
            <v/>
          </cell>
        </row>
        <row r="959">
          <cell r="K959" t="str">
            <v/>
          </cell>
        </row>
        <row r="960">
          <cell r="K960" t="str">
            <v/>
          </cell>
        </row>
        <row r="961">
          <cell r="K961" t="str">
            <v/>
          </cell>
        </row>
        <row r="962">
          <cell r="K962" t="str">
            <v/>
          </cell>
        </row>
        <row r="963">
          <cell r="K963" t="str">
            <v/>
          </cell>
        </row>
        <row r="964">
          <cell r="K964" t="str">
            <v/>
          </cell>
        </row>
        <row r="965">
          <cell r="K965" t="str">
            <v/>
          </cell>
        </row>
        <row r="966">
          <cell r="K966" t="str">
            <v/>
          </cell>
        </row>
        <row r="967">
          <cell r="K967" t="str">
            <v/>
          </cell>
        </row>
        <row r="968">
          <cell r="K968" t="str">
            <v/>
          </cell>
        </row>
        <row r="969">
          <cell r="K969" t="str">
            <v/>
          </cell>
        </row>
        <row r="970">
          <cell r="K970" t="str">
            <v/>
          </cell>
        </row>
        <row r="971">
          <cell r="K971" t="str">
            <v/>
          </cell>
        </row>
        <row r="972">
          <cell r="K972" t="str">
            <v/>
          </cell>
        </row>
        <row r="973">
          <cell r="K973" t="str">
            <v/>
          </cell>
        </row>
        <row r="974">
          <cell r="K974" t="str">
            <v/>
          </cell>
        </row>
        <row r="975">
          <cell r="K975" t="str">
            <v/>
          </cell>
        </row>
        <row r="976">
          <cell r="K976" t="str">
            <v/>
          </cell>
        </row>
        <row r="977">
          <cell r="K977" t="str">
            <v/>
          </cell>
        </row>
        <row r="978">
          <cell r="K978" t="str">
            <v/>
          </cell>
        </row>
        <row r="979">
          <cell r="K979" t="str">
            <v/>
          </cell>
        </row>
        <row r="980">
          <cell r="K980" t="str">
            <v/>
          </cell>
        </row>
        <row r="981">
          <cell r="K981" t="str">
            <v/>
          </cell>
        </row>
        <row r="982">
          <cell r="K982" t="str">
            <v/>
          </cell>
        </row>
        <row r="983">
          <cell r="K983" t="str">
            <v/>
          </cell>
        </row>
        <row r="984">
          <cell r="K984" t="str">
            <v/>
          </cell>
        </row>
        <row r="985">
          <cell r="K985" t="str">
            <v/>
          </cell>
        </row>
        <row r="986">
          <cell r="K986" t="str">
            <v/>
          </cell>
        </row>
        <row r="987">
          <cell r="K987" t="str">
            <v/>
          </cell>
        </row>
        <row r="988">
          <cell r="K988" t="str">
            <v/>
          </cell>
        </row>
        <row r="989">
          <cell r="K989" t="str">
            <v/>
          </cell>
        </row>
        <row r="990">
          <cell r="K990" t="str">
            <v/>
          </cell>
        </row>
        <row r="991">
          <cell r="K991" t="str">
            <v/>
          </cell>
        </row>
        <row r="992">
          <cell r="K992" t="str">
            <v/>
          </cell>
        </row>
        <row r="993">
          <cell r="K993" t="str">
            <v/>
          </cell>
        </row>
        <row r="994">
          <cell r="K994" t="str">
            <v/>
          </cell>
        </row>
        <row r="995">
          <cell r="K995" t="str">
            <v/>
          </cell>
        </row>
        <row r="996">
          <cell r="K996" t="str">
            <v/>
          </cell>
        </row>
        <row r="997">
          <cell r="K997" t="str">
            <v/>
          </cell>
        </row>
        <row r="998">
          <cell r="K998" t="str">
            <v/>
          </cell>
        </row>
        <row r="999">
          <cell r="K999" t="str">
            <v/>
          </cell>
        </row>
        <row r="1000">
          <cell r="K1000" t="str">
            <v/>
          </cell>
        </row>
        <row r="1001">
          <cell r="K1001" t="str">
            <v/>
          </cell>
        </row>
        <row r="1002">
          <cell r="K1002" t="str">
            <v/>
          </cell>
        </row>
        <row r="1003">
          <cell r="K1003" t="str">
            <v/>
          </cell>
        </row>
        <row r="1004">
          <cell r="K1004" t="str">
            <v/>
          </cell>
        </row>
        <row r="1005">
          <cell r="K1005" t="str">
            <v/>
          </cell>
        </row>
        <row r="1006">
          <cell r="K1006" t="str">
            <v/>
          </cell>
        </row>
        <row r="1007">
          <cell r="K1007" t="str">
            <v/>
          </cell>
        </row>
        <row r="1008">
          <cell r="K1008" t="str">
            <v/>
          </cell>
        </row>
        <row r="1009">
          <cell r="K1009" t="str">
            <v/>
          </cell>
        </row>
        <row r="1010">
          <cell r="K1010" t="str">
            <v/>
          </cell>
        </row>
        <row r="1011">
          <cell r="K1011" t="str">
            <v/>
          </cell>
        </row>
        <row r="1012">
          <cell r="K1012" t="str">
            <v/>
          </cell>
        </row>
        <row r="1013">
          <cell r="K1013" t="str">
            <v/>
          </cell>
        </row>
        <row r="1014">
          <cell r="K1014" t="str">
            <v/>
          </cell>
        </row>
        <row r="1015">
          <cell r="K1015" t="str">
            <v/>
          </cell>
        </row>
        <row r="1016">
          <cell r="K1016" t="str">
            <v/>
          </cell>
        </row>
        <row r="1017">
          <cell r="K1017" t="str">
            <v/>
          </cell>
        </row>
        <row r="1018">
          <cell r="K1018" t="str">
            <v/>
          </cell>
        </row>
        <row r="1019">
          <cell r="K1019" t="str">
            <v/>
          </cell>
        </row>
        <row r="1020">
          <cell r="K1020" t="str">
            <v/>
          </cell>
        </row>
        <row r="1021">
          <cell r="K1021" t="str">
            <v/>
          </cell>
        </row>
        <row r="1022">
          <cell r="K1022" t="str">
            <v/>
          </cell>
        </row>
        <row r="1023">
          <cell r="K1023" t="str">
            <v/>
          </cell>
        </row>
        <row r="1024">
          <cell r="K1024" t="str">
            <v/>
          </cell>
        </row>
        <row r="1025">
          <cell r="K1025" t="str">
            <v/>
          </cell>
        </row>
        <row r="1026">
          <cell r="K1026" t="str">
            <v/>
          </cell>
        </row>
        <row r="1027">
          <cell r="K1027" t="str">
            <v/>
          </cell>
        </row>
        <row r="1028">
          <cell r="K1028" t="str">
            <v/>
          </cell>
        </row>
        <row r="1029">
          <cell r="K1029" t="str">
            <v/>
          </cell>
        </row>
        <row r="1030">
          <cell r="K1030" t="str">
            <v/>
          </cell>
        </row>
        <row r="1031">
          <cell r="K1031" t="str">
            <v/>
          </cell>
        </row>
        <row r="1032">
          <cell r="K1032" t="str">
            <v/>
          </cell>
        </row>
        <row r="1033">
          <cell r="K1033" t="str">
            <v/>
          </cell>
        </row>
        <row r="1034">
          <cell r="K1034" t="str">
            <v/>
          </cell>
        </row>
        <row r="1035">
          <cell r="K1035" t="str">
            <v/>
          </cell>
        </row>
        <row r="1036">
          <cell r="K1036" t="str">
            <v/>
          </cell>
        </row>
        <row r="1037">
          <cell r="K1037" t="str">
            <v/>
          </cell>
        </row>
        <row r="1038">
          <cell r="K1038" t="str">
            <v/>
          </cell>
        </row>
        <row r="1039">
          <cell r="K1039" t="str">
            <v/>
          </cell>
        </row>
        <row r="1040">
          <cell r="K1040" t="str">
            <v/>
          </cell>
        </row>
        <row r="1041">
          <cell r="K1041" t="str">
            <v/>
          </cell>
        </row>
        <row r="1042">
          <cell r="K1042" t="str">
            <v/>
          </cell>
        </row>
        <row r="1043">
          <cell r="K1043" t="str">
            <v/>
          </cell>
        </row>
        <row r="1044">
          <cell r="K1044" t="str">
            <v/>
          </cell>
        </row>
        <row r="1045">
          <cell r="K1045" t="str">
            <v/>
          </cell>
        </row>
        <row r="1046">
          <cell r="K1046" t="str">
            <v/>
          </cell>
        </row>
        <row r="1047">
          <cell r="K1047" t="str">
            <v/>
          </cell>
        </row>
        <row r="1048">
          <cell r="K1048" t="str">
            <v/>
          </cell>
        </row>
        <row r="1049">
          <cell r="K1049" t="str">
            <v/>
          </cell>
        </row>
        <row r="1050">
          <cell r="K1050" t="str">
            <v/>
          </cell>
        </row>
        <row r="1051">
          <cell r="K1051" t="str">
            <v/>
          </cell>
        </row>
        <row r="1052">
          <cell r="K1052" t="str">
            <v/>
          </cell>
        </row>
        <row r="1053">
          <cell r="K1053" t="str">
            <v/>
          </cell>
        </row>
        <row r="1054">
          <cell r="K1054" t="str">
            <v/>
          </cell>
        </row>
        <row r="1055">
          <cell r="K1055" t="str">
            <v/>
          </cell>
        </row>
        <row r="1056">
          <cell r="K1056" t="str">
            <v/>
          </cell>
        </row>
        <row r="1057">
          <cell r="K1057" t="str">
            <v/>
          </cell>
        </row>
        <row r="1058">
          <cell r="K1058" t="str">
            <v/>
          </cell>
        </row>
        <row r="1059">
          <cell r="K1059" t="str">
            <v/>
          </cell>
        </row>
        <row r="1060">
          <cell r="K1060" t="str">
            <v/>
          </cell>
        </row>
        <row r="1061">
          <cell r="K1061" t="str">
            <v/>
          </cell>
        </row>
        <row r="1062">
          <cell r="K1062" t="str">
            <v/>
          </cell>
        </row>
        <row r="1063">
          <cell r="K1063" t="str">
            <v/>
          </cell>
        </row>
        <row r="1064">
          <cell r="K1064" t="str">
            <v/>
          </cell>
        </row>
        <row r="1065">
          <cell r="K1065" t="str">
            <v/>
          </cell>
        </row>
        <row r="1066">
          <cell r="K1066" t="str">
            <v/>
          </cell>
        </row>
        <row r="1067">
          <cell r="K1067" t="str">
            <v/>
          </cell>
        </row>
        <row r="1068">
          <cell r="K1068" t="str">
            <v/>
          </cell>
        </row>
        <row r="1069">
          <cell r="K1069" t="str">
            <v/>
          </cell>
        </row>
        <row r="1070">
          <cell r="K1070" t="str">
            <v/>
          </cell>
        </row>
        <row r="1071">
          <cell r="K1071" t="str">
            <v/>
          </cell>
        </row>
        <row r="1072">
          <cell r="K1072" t="str">
            <v/>
          </cell>
        </row>
        <row r="1073">
          <cell r="K1073" t="str">
            <v/>
          </cell>
        </row>
        <row r="1074">
          <cell r="K1074" t="str">
            <v/>
          </cell>
        </row>
        <row r="1075">
          <cell r="K1075" t="str">
            <v/>
          </cell>
        </row>
        <row r="1076">
          <cell r="K1076" t="str">
            <v/>
          </cell>
        </row>
        <row r="1077">
          <cell r="K1077" t="str">
            <v/>
          </cell>
        </row>
        <row r="1078">
          <cell r="K1078" t="str">
            <v/>
          </cell>
        </row>
        <row r="1079">
          <cell r="K1079" t="str">
            <v/>
          </cell>
        </row>
        <row r="1080">
          <cell r="K1080" t="str">
            <v/>
          </cell>
        </row>
        <row r="1081">
          <cell r="K1081" t="str">
            <v/>
          </cell>
        </row>
        <row r="1082">
          <cell r="K1082" t="str">
            <v/>
          </cell>
        </row>
        <row r="1083">
          <cell r="K1083" t="str">
            <v/>
          </cell>
        </row>
        <row r="1084">
          <cell r="K1084" t="str">
            <v/>
          </cell>
        </row>
        <row r="1085">
          <cell r="K1085" t="str">
            <v/>
          </cell>
        </row>
        <row r="1086">
          <cell r="K1086" t="str">
            <v/>
          </cell>
        </row>
        <row r="1087">
          <cell r="K1087" t="str">
            <v/>
          </cell>
        </row>
        <row r="1088">
          <cell r="K1088" t="str">
            <v/>
          </cell>
        </row>
        <row r="1089">
          <cell r="K1089" t="str">
            <v/>
          </cell>
        </row>
        <row r="1090">
          <cell r="K1090" t="str">
            <v/>
          </cell>
        </row>
        <row r="1091">
          <cell r="K1091" t="str">
            <v/>
          </cell>
        </row>
        <row r="1092">
          <cell r="K1092" t="str">
            <v/>
          </cell>
        </row>
        <row r="1093">
          <cell r="K1093" t="str">
            <v/>
          </cell>
        </row>
        <row r="1094">
          <cell r="K1094" t="str">
            <v/>
          </cell>
        </row>
        <row r="1095">
          <cell r="K1095" t="str">
            <v/>
          </cell>
        </row>
        <row r="1096">
          <cell r="K1096" t="str">
            <v/>
          </cell>
        </row>
        <row r="1097">
          <cell r="K1097" t="str">
            <v/>
          </cell>
        </row>
        <row r="1098">
          <cell r="K1098" t="str">
            <v/>
          </cell>
        </row>
        <row r="1099">
          <cell r="K1099" t="str">
            <v/>
          </cell>
        </row>
        <row r="1100">
          <cell r="K1100" t="str">
            <v/>
          </cell>
        </row>
        <row r="1101">
          <cell r="K1101" t="str">
            <v/>
          </cell>
        </row>
        <row r="1102">
          <cell r="K1102" t="str">
            <v/>
          </cell>
        </row>
        <row r="1103">
          <cell r="K1103" t="str">
            <v/>
          </cell>
        </row>
      </sheetData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abSelected="1" workbookViewId="0">
      <selection activeCell="C36" sqref="C36"/>
    </sheetView>
  </sheetViews>
  <sheetFormatPr defaultRowHeight="12.75" x14ac:dyDescent="0.2"/>
  <sheetData>
    <row r="1" spans="2:2" x14ac:dyDescent="0.2">
      <c r="B1" t="s">
        <v>50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228"/>
  <sheetViews>
    <sheetView workbookViewId="0"/>
  </sheetViews>
  <sheetFormatPr defaultRowHeight="12.75" x14ac:dyDescent="0.2"/>
  <cols>
    <col min="5" max="10" width="9.28515625" bestFit="1" customWidth="1"/>
    <col min="11" max="12" width="9.85546875" bestFit="1" customWidth="1"/>
    <col min="13" max="13" width="9.28515625" bestFit="1" customWidth="1"/>
  </cols>
  <sheetData>
    <row r="3" spans="3:24" x14ac:dyDescent="0.2">
      <c r="E3">
        <v>2015</v>
      </c>
      <c r="F3">
        <v>2016</v>
      </c>
      <c r="G3">
        <v>2017</v>
      </c>
      <c r="H3">
        <v>2018</v>
      </c>
      <c r="I3">
        <v>2019</v>
      </c>
      <c r="J3">
        <v>2020</v>
      </c>
      <c r="K3">
        <v>2021</v>
      </c>
      <c r="L3">
        <v>2022</v>
      </c>
      <c r="M3">
        <v>2023</v>
      </c>
      <c r="N3">
        <v>2024</v>
      </c>
      <c r="O3">
        <v>2025</v>
      </c>
      <c r="P3">
        <v>2026</v>
      </c>
      <c r="Q3">
        <v>2027</v>
      </c>
      <c r="R3">
        <v>2028</v>
      </c>
      <c r="S3">
        <v>2029</v>
      </c>
      <c r="T3">
        <v>2030</v>
      </c>
      <c r="U3">
        <v>2031</v>
      </c>
      <c r="V3">
        <v>2032</v>
      </c>
      <c r="W3">
        <v>2033</v>
      </c>
      <c r="X3">
        <v>2034</v>
      </c>
    </row>
    <row r="4" spans="3:24" x14ac:dyDescent="0.2">
      <c r="C4" s="125" t="s">
        <v>34</v>
      </c>
      <c r="D4" t="s">
        <v>26</v>
      </c>
      <c r="E4" s="129">
        <f>'Portfolio Sum C05-1'!B35</f>
        <v>0</v>
      </c>
      <c r="F4" s="129">
        <f>'Portfolio Sum C05-1'!C35</f>
        <v>0</v>
      </c>
      <c r="G4" s="129">
        <f>'Portfolio Sum C05-1'!D35</f>
        <v>0</v>
      </c>
      <c r="H4" s="129">
        <f>'Portfolio Sum C05-1'!E35</f>
        <v>0</v>
      </c>
      <c r="I4" s="129">
        <f>'Portfolio Sum C05-1'!F35</f>
        <v>0</v>
      </c>
      <c r="J4" s="129">
        <f>'Portfolio Sum C05-1'!G35</f>
        <v>0</v>
      </c>
      <c r="K4" s="129">
        <f>'Portfolio Sum C05-1'!H35</f>
        <v>0</v>
      </c>
      <c r="L4" s="129">
        <f>'Portfolio Sum C05-1'!I35</f>
        <v>0</v>
      </c>
      <c r="M4" s="129">
        <f>'Portfolio Sum C05-1'!J35</f>
        <v>0</v>
      </c>
      <c r="N4" s="129">
        <f>'Portfolio Sum C05-1'!K35</f>
        <v>0.42299999999999999</v>
      </c>
      <c r="O4" s="129">
        <f>'Portfolio Sum C05-1'!L35</f>
        <v>0.42299999999999999</v>
      </c>
      <c r="P4" s="129">
        <f>'Portfolio Sum C05-1'!M35</f>
        <v>0.42299999999999999</v>
      </c>
      <c r="Q4" s="129">
        <f>'Portfolio Sum C05-1'!N35</f>
        <v>0.42299999999999999</v>
      </c>
      <c r="R4" s="129">
        <f>'Portfolio Sum C05-1'!O35</f>
        <v>1.1594</v>
      </c>
      <c r="S4" s="129">
        <f>'Portfolio Sum C05-1'!P35</f>
        <v>1.1594</v>
      </c>
      <c r="T4" s="129">
        <f>'Portfolio Sum C05-1'!Q35</f>
        <v>1.5824</v>
      </c>
      <c r="U4" s="129">
        <f>'Portfolio Sum C05-1'!R35</f>
        <v>1.5824</v>
      </c>
      <c r="V4" s="129">
        <f>'Portfolio Sum C05-1'!S35</f>
        <v>1.9831829999999999</v>
      </c>
      <c r="W4" s="129">
        <f>'Portfolio Sum C05-1'!T35</f>
        <v>3.4641829999999998</v>
      </c>
      <c r="X4" s="129">
        <f>'Portfolio Sum C05-1'!U35</f>
        <v>3.4641829999999998</v>
      </c>
    </row>
    <row r="5" spans="3:24" x14ac:dyDescent="0.2">
      <c r="D5" t="s">
        <v>27</v>
      </c>
      <c r="E5" s="129">
        <f>'Portfolio Sum C05-1'!B36</f>
        <v>0</v>
      </c>
      <c r="F5" s="129">
        <f>'Portfolio Sum C05-1'!C36</f>
        <v>0</v>
      </c>
      <c r="G5" s="129">
        <f>'Portfolio Sum C05-1'!D36</f>
        <v>0</v>
      </c>
      <c r="H5" s="129">
        <f>'Portfolio Sum C05-1'!E36</f>
        <v>0</v>
      </c>
      <c r="I5" s="129">
        <f>'Portfolio Sum C05-1'!F36</f>
        <v>0</v>
      </c>
      <c r="J5" s="129">
        <f>'Portfolio Sum C05-1'!G36</f>
        <v>0.17899999999999999</v>
      </c>
      <c r="K5" s="129">
        <f>'Portfolio Sum C05-1'!H36</f>
        <v>0.17899999999999999</v>
      </c>
      <c r="L5" s="129">
        <f>'Portfolio Sum C05-1'!I36</f>
        <v>0.17899999999999999</v>
      </c>
      <c r="M5" s="129">
        <f>'Portfolio Sum C05-1'!J36</f>
        <v>0.17899999999999999</v>
      </c>
      <c r="N5" s="129">
        <f>'Portfolio Sum C05-1'!K36</f>
        <v>0.20599999999999999</v>
      </c>
      <c r="O5" s="129">
        <f>'Portfolio Sum C05-1'!L36</f>
        <v>0.20599999999999999</v>
      </c>
      <c r="P5" s="129">
        <f>'Portfolio Sum C05-1'!M36</f>
        <v>0.20599999999999999</v>
      </c>
      <c r="Q5" s="129">
        <f>'Portfolio Sum C05-1'!N36</f>
        <v>0.20599999999999999</v>
      </c>
      <c r="R5" s="129">
        <f>'Portfolio Sum C05-1'!O36</f>
        <v>0.20599999999999999</v>
      </c>
      <c r="S5" s="129">
        <f>'Portfolio Sum C05-1'!P36</f>
        <v>0.20599999999999999</v>
      </c>
      <c r="T5" s="129">
        <f>'Portfolio Sum C05-1'!Q36</f>
        <v>0.20599999999999999</v>
      </c>
      <c r="U5" s="129">
        <f>'Portfolio Sum C05-1'!R36</f>
        <v>0.20599999999999999</v>
      </c>
      <c r="V5" s="129">
        <f>'Portfolio Sum C05-1'!S36</f>
        <v>0.20599999999999999</v>
      </c>
      <c r="W5" s="129">
        <f>'Portfolio Sum C05-1'!T36</f>
        <v>0.20599999999999999</v>
      </c>
      <c r="X5" s="129">
        <f>'Portfolio Sum C05-1'!U36</f>
        <v>0.20599999999999999</v>
      </c>
    </row>
    <row r="6" spans="3:24" x14ac:dyDescent="0.2">
      <c r="D6" t="s">
        <v>28</v>
      </c>
      <c r="E6" s="129">
        <f>'Portfolio Sum C05-1'!B37</f>
        <v>0.13249</v>
      </c>
      <c r="F6" s="129">
        <f>'Portfolio Sum C05-1'!C37</f>
        <v>0.27168999999999999</v>
      </c>
      <c r="G6" s="129">
        <f>'Portfolio Sum C05-1'!D37</f>
        <v>0.41724</v>
      </c>
      <c r="H6" s="129">
        <f>'Portfolio Sum C05-1'!E37</f>
        <v>0.56352000000000002</v>
      </c>
      <c r="I6" s="129">
        <f>'Portfolio Sum C05-1'!F37</f>
        <v>0.7158199999999999</v>
      </c>
      <c r="J6" s="129">
        <f>'Portfolio Sum C05-1'!G37</f>
        <v>0.85105999999999993</v>
      </c>
      <c r="K6" s="129">
        <f>'Portfolio Sum C05-1'!H37</f>
        <v>0.98806999999999989</v>
      </c>
      <c r="L6" s="129">
        <f>'Portfolio Sum C05-1'!I37</f>
        <v>1.1353599999999999</v>
      </c>
      <c r="M6" s="129">
        <f>'Portfolio Sum C05-1'!J37</f>
        <v>1.2899799999999997</v>
      </c>
      <c r="N6" s="129">
        <f>'Portfolio Sum C05-1'!K37</f>
        <v>1.4355799999999996</v>
      </c>
      <c r="O6" s="129">
        <f>'Portfolio Sum C05-1'!L37</f>
        <v>1.5591299999999999</v>
      </c>
      <c r="P6" s="129">
        <f>'Portfolio Sum C05-1'!M37</f>
        <v>1.6903199999999996</v>
      </c>
      <c r="Q6" s="129">
        <f>'Portfolio Sum C05-1'!N37</f>
        <v>1.8109899999999999</v>
      </c>
      <c r="R6" s="129">
        <f>'Portfolio Sum C05-1'!O37</f>
        <v>1.9315699999999998</v>
      </c>
      <c r="S6" s="129">
        <f>'Portfolio Sum C05-1'!P37</f>
        <v>2.0488999999999997</v>
      </c>
      <c r="T6" s="129">
        <f>'Portfolio Sum C05-1'!Q37</f>
        <v>2.1620499999999998</v>
      </c>
      <c r="U6" s="129">
        <f>'Portfolio Sum C05-1'!R37</f>
        <v>2.2854299999999999</v>
      </c>
      <c r="V6" s="129">
        <f>'Portfolio Sum C05-1'!S37</f>
        <v>2.3980099999999998</v>
      </c>
      <c r="W6" s="129">
        <f>'Portfolio Sum C05-1'!T37</f>
        <v>2.50745</v>
      </c>
      <c r="X6" s="129">
        <f>'Portfolio Sum C05-1'!U37</f>
        <v>2.6189399999999994</v>
      </c>
    </row>
    <row r="7" spans="3:24" x14ac:dyDescent="0.2">
      <c r="D7" t="s">
        <v>29</v>
      </c>
      <c r="E7" s="129">
        <f>'Portfolio Sum C05-1'!B38</f>
        <v>0.72694700000000001</v>
      </c>
      <c r="F7" s="129">
        <f>'Portfolio Sum C05-1'!C38</f>
        <v>0.96831899999999993</v>
      </c>
      <c r="G7" s="129">
        <f>'Portfolio Sum C05-1'!D38</f>
        <v>1.0241979999999999</v>
      </c>
      <c r="H7" s="129">
        <f>'Portfolio Sum C05-1'!E38</f>
        <v>0.98882199999999998</v>
      </c>
      <c r="I7" s="129">
        <f>'Portfolio Sum C05-1'!F38</f>
        <v>1.1534369999999998</v>
      </c>
      <c r="J7" s="129">
        <f>'Portfolio Sum C05-1'!G38</f>
        <v>1.135834</v>
      </c>
      <c r="K7" s="129">
        <f>'Portfolio Sum C05-1'!H38</f>
        <v>0.81392399999999998</v>
      </c>
      <c r="L7" s="129">
        <f>'Portfolio Sum C05-1'!I38</f>
        <v>1.2680909999999999</v>
      </c>
      <c r="M7" s="129">
        <f>'Portfolio Sum C05-1'!J38</f>
        <v>1.252489</v>
      </c>
      <c r="N7" s="129">
        <f>'Portfolio Sum C05-1'!K38</f>
        <v>1.177759</v>
      </c>
      <c r="O7" s="129">
        <f>'Portfolio Sum C05-1'!L38</f>
        <v>1.2611510000000001</v>
      </c>
      <c r="P7" s="129">
        <f>'Portfolio Sum C05-1'!M38</f>
        <v>1.298662</v>
      </c>
      <c r="Q7" s="129">
        <f>'Portfolio Sum C05-1'!N38</f>
        <v>1.3723879999999999</v>
      </c>
      <c r="R7" s="129">
        <f>'Portfolio Sum C05-1'!O38</f>
        <v>1.1572559999999998</v>
      </c>
      <c r="S7" s="129">
        <f>'Portfolio Sum C05-1'!P38</f>
        <v>1.037242</v>
      </c>
      <c r="T7" s="129">
        <f>'Portfolio Sum C05-1'!Q38</f>
        <v>1.3564799999999999</v>
      </c>
      <c r="U7" s="129">
        <f>'Portfolio Sum C05-1'!R38</f>
        <v>1.346104</v>
      </c>
      <c r="V7" s="129">
        <f>'Portfolio Sum C05-1'!S38</f>
        <v>1.1655230000000001</v>
      </c>
      <c r="W7" s="129">
        <f>'Portfolio Sum C05-1'!T38</f>
        <v>1.0397100000000001</v>
      </c>
      <c r="X7" s="129">
        <f>'Portfolio Sum C05-1'!U38</f>
        <v>1.3569420000000001</v>
      </c>
    </row>
    <row r="8" spans="3:24" x14ac:dyDescent="0.2">
      <c r="D8" t="s">
        <v>30</v>
      </c>
      <c r="E8" s="129">
        <f>'Portfolio Sum C05-1'!B39</f>
        <v>0</v>
      </c>
      <c r="F8" s="129">
        <f>'Portfolio Sum C05-1'!C39</f>
        <v>2.2737367544323206E-16</v>
      </c>
      <c r="G8" s="129">
        <f>'Portfolio Sum C05-1'!D39</f>
        <v>0</v>
      </c>
      <c r="H8" s="129">
        <f>'Portfolio Sum C05-1'!E39</f>
        <v>0</v>
      </c>
      <c r="I8" s="129">
        <f>'Portfolio Sum C05-1'!F39</f>
        <v>0</v>
      </c>
      <c r="J8" s="129">
        <f>'Portfolio Sum C05-1'!G39</f>
        <v>9.0949470177292826E-16</v>
      </c>
      <c r="K8" s="129">
        <f>'Portfolio Sum C05-1'!H39</f>
        <v>9.0949470177292826E-16</v>
      </c>
      <c r="L8" s="129">
        <f>'Portfolio Sum C05-1'!I39</f>
        <v>1.8189894035458565E-15</v>
      </c>
      <c r="M8" s="129">
        <f>'Portfolio Sum C05-1'!J39</f>
        <v>1.8189894035458565E-15</v>
      </c>
      <c r="N8" s="129">
        <f>'Portfolio Sum C05-1'!K39</f>
        <v>1.8189894035458565E-15</v>
      </c>
      <c r="O8" s="129">
        <f>'Portfolio Sum C05-1'!L39</f>
        <v>1.8189894035458565E-15</v>
      </c>
      <c r="P8" s="129">
        <f>'Portfolio Sum C05-1'!M39</f>
        <v>3.637978807091713E-15</v>
      </c>
      <c r="Q8" s="129">
        <f>'Portfolio Sum C05-1'!N39</f>
        <v>0</v>
      </c>
      <c r="R8" s="129">
        <f>'Portfolio Sum C05-1'!O39</f>
        <v>0</v>
      </c>
      <c r="S8" s="129">
        <f>'Portfolio Sum C05-1'!P39</f>
        <v>3.637978807091713E-15</v>
      </c>
      <c r="T8" s="129">
        <f>'Portfolio Sum C05-1'!Q39</f>
        <v>7.2759576141834261E-15</v>
      </c>
      <c r="U8" s="129">
        <f>'Portfolio Sum C05-1'!R39</f>
        <v>7.2759576141834261E-15</v>
      </c>
      <c r="V8" s="129">
        <f>'Portfolio Sum C05-1'!S39</f>
        <v>3.637978807091713E-15</v>
      </c>
      <c r="W8" s="129">
        <f>'Portfolio Sum C05-1'!T39</f>
        <v>3.637978807091713E-15</v>
      </c>
      <c r="X8" s="129">
        <f>'Portfolio Sum C05-1'!U39</f>
        <v>7.2759576141834261E-15</v>
      </c>
    </row>
    <row r="9" spans="3:24" x14ac:dyDescent="0.2">
      <c r="D9" t="s">
        <v>31</v>
      </c>
      <c r="E9" s="129">
        <f>'Portfolio Sum C05-1'!B40</f>
        <v>-0.222</v>
      </c>
      <c r="F9" s="129">
        <f>'Portfolio Sum C05-1'!C40</f>
        <v>-0.222</v>
      </c>
      <c r="G9" s="129">
        <f>'Portfolio Sum C05-1'!D40</f>
        <v>-0.222</v>
      </c>
      <c r="H9" s="129">
        <f>'Portfolio Sum C05-1'!E40</f>
        <v>-0.502</v>
      </c>
      <c r="I9" s="129">
        <f>'Portfolio Sum C05-1'!F40</f>
        <v>-0.60799999999999998</v>
      </c>
      <c r="J9" s="129">
        <f>'Portfolio Sum C05-1'!G40</f>
        <v>-0.60799999999999998</v>
      </c>
      <c r="K9" s="129">
        <f>'Portfolio Sum C05-1'!H40</f>
        <v>-0.60799999999999998</v>
      </c>
      <c r="L9" s="129">
        <f>'Portfolio Sum C05-1'!I40</f>
        <v>-1.0580000000000001</v>
      </c>
      <c r="M9" s="129">
        <f>'Portfolio Sum C05-1'!J40</f>
        <v>-1.0580000000000001</v>
      </c>
      <c r="N9" s="129">
        <f>'Portfolio Sum C05-1'!K40</f>
        <v>-1.4119999999999999</v>
      </c>
      <c r="O9" s="129">
        <f>'Portfolio Sum C05-1'!L40</f>
        <v>-1.7989999999999999</v>
      </c>
      <c r="P9" s="129">
        <f>'Portfolio Sum C05-1'!M40</f>
        <v>-1.7989999999999999</v>
      </c>
      <c r="Q9" s="129">
        <f>'Portfolio Sum C05-1'!N40</f>
        <v>-1.7989999999999999</v>
      </c>
      <c r="R9" s="129">
        <f>'Portfolio Sum C05-1'!O40</f>
        <v>-1.7989999999999999</v>
      </c>
      <c r="S9" s="129">
        <f>'Portfolio Sum C05-1'!P40</f>
        <v>-1.7989999999999999</v>
      </c>
      <c r="T9" s="129">
        <f>'Portfolio Sum C05-1'!Q40</f>
        <v>-1.7989999999999999</v>
      </c>
      <c r="U9" s="129">
        <f>'Portfolio Sum C05-1'!R40</f>
        <v>-1.7989999999999999</v>
      </c>
      <c r="V9" s="129">
        <f>'Portfolio Sum C05-1'!S40</f>
        <v>-1.7989999999999999</v>
      </c>
      <c r="W9" s="129">
        <f>'Portfolio Sum C05-1'!T40</f>
        <v>-2.427</v>
      </c>
      <c r="X9" s="129">
        <f>'Portfolio Sum C05-1'!U40</f>
        <v>-2.427</v>
      </c>
    </row>
    <row r="10" spans="3:24" x14ac:dyDescent="0.2">
      <c r="D10" t="s">
        <v>32</v>
      </c>
      <c r="E10" s="129">
        <f>'Portfolio Sum C05-1'!B41</f>
        <v>0</v>
      </c>
      <c r="F10" s="129">
        <f>'Portfolio Sum C05-1'!C41</f>
        <v>0</v>
      </c>
      <c r="G10" s="129">
        <f>'Portfolio Sum C05-1'!D41</f>
        <v>0</v>
      </c>
      <c r="H10" s="129">
        <f>'Portfolio Sum C05-1'!E41</f>
        <v>0</v>
      </c>
      <c r="I10" s="129">
        <f>'Portfolio Sum C05-1'!F41</f>
        <v>0</v>
      </c>
      <c r="J10" s="129">
        <f>'Portfolio Sum C05-1'!G41</f>
        <v>0</v>
      </c>
      <c r="K10" s="129">
        <f>'Portfolio Sum C05-1'!H41</f>
        <v>0</v>
      </c>
      <c r="L10" s="129">
        <f>'Portfolio Sum C05-1'!I41</f>
        <v>0</v>
      </c>
      <c r="M10" s="129">
        <f>'Portfolio Sum C05-1'!J41</f>
        <v>0</v>
      </c>
      <c r="N10" s="129">
        <f>'Portfolio Sum C05-1'!K41</f>
        <v>0</v>
      </c>
      <c r="O10" s="129">
        <f>'Portfolio Sum C05-1'!L41</f>
        <v>0</v>
      </c>
      <c r="P10" s="129">
        <f>'Portfolio Sum C05-1'!M41</f>
        <v>0</v>
      </c>
      <c r="Q10" s="129">
        <f>'Portfolio Sum C05-1'!N41</f>
        <v>0</v>
      </c>
      <c r="R10" s="129">
        <f>'Portfolio Sum C05-1'!O41</f>
        <v>-0.32600000000000001</v>
      </c>
      <c r="S10" s="129">
        <f>'Portfolio Sum C05-1'!P41</f>
        <v>-0.32600000000000001</v>
      </c>
      <c r="T10" s="129">
        <f>'Portfolio Sum C05-1'!Q41</f>
        <v>-0.68300000000000005</v>
      </c>
      <c r="U10" s="129">
        <f>'Portfolio Sum C05-1'!R41</f>
        <v>-0.76024000000000003</v>
      </c>
      <c r="V10" s="129">
        <f>'Portfolio Sum C05-1'!S41</f>
        <v>-0.76024000000000003</v>
      </c>
      <c r="W10" s="129">
        <f>'Portfolio Sum C05-1'!T41</f>
        <v>-1.44774</v>
      </c>
      <c r="X10" s="129">
        <f>'Portfolio Sum C05-1'!U41</f>
        <v>-1.44774</v>
      </c>
    </row>
    <row r="11" spans="3:24" x14ac:dyDescent="0.2">
      <c r="D11" t="s">
        <v>33</v>
      </c>
      <c r="E11" s="129">
        <f>'Portfolio Sum C05-1'!B42</f>
        <v>0</v>
      </c>
      <c r="F11" s="129">
        <f>'Portfolio Sum C05-1'!C42</f>
        <v>0</v>
      </c>
      <c r="G11" s="129">
        <f>'Portfolio Sum C05-1'!D42</f>
        <v>0</v>
      </c>
      <c r="H11" s="129">
        <f>'Portfolio Sum C05-1'!E42</f>
        <v>0.33700000000000002</v>
      </c>
      <c r="I11" s="129">
        <f>'Portfolio Sum C05-1'!F42</f>
        <v>0.33700000000000002</v>
      </c>
      <c r="J11" s="129">
        <f>'Portfolio Sum C05-1'!G42</f>
        <v>0.33700000000000002</v>
      </c>
      <c r="K11" s="129">
        <f>'Portfolio Sum C05-1'!H42</f>
        <v>0.33700000000000002</v>
      </c>
      <c r="L11" s="129">
        <f>'Portfolio Sum C05-1'!I42</f>
        <v>0.33700000000000002</v>
      </c>
      <c r="M11" s="129">
        <f>'Portfolio Sum C05-1'!J42</f>
        <v>0.33700000000000002</v>
      </c>
      <c r="N11" s="129">
        <f>'Portfolio Sum C05-1'!K42</f>
        <v>0.33700000000000002</v>
      </c>
      <c r="O11" s="129">
        <f>'Portfolio Sum C05-1'!L42</f>
        <v>0.72399999999999998</v>
      </c>
      <c r="P11" s="129">
        <f>'Portfolio Sum C05-1'!M42</f>
        <v>0.72399999999999998</v>
      </c>
      <c r="Q11" s="129">
        <f>'Portfolio Sum C05-1'!N42</f>
        <v>0.72399999999999998</v>
      </c>
      <c r="R11" s="129">
        <f>'Portfolio Sum C05-1'!O42</f>
        <v>0.72399999999999998</v>
      </c>
      <c r="S11" s="129">
        <f>'Portfolio Sum C05-1'!P42</f>
        <v>0.72399999999999998</v>
      </c>
      <c r="T11" s="129">
        <f>'Portfolio Sum C05-1'!Q42</f>
        <v>0.38700000000000001</v>
      </c>
      <c r="U11" s="129">
        <f>'Portfolio Sum C05-1'!R42</f>
        <v>0.38700000000000001</v>
      </c>
      <c r="V11" s="129">
        <f>'Portfolio Sum C05-1'!S42</f>
        <v>0.38700000000000001</v>
      </c>
      <c r="W11" s="129">
        <f>'Portfolio Sum C05-1'!T42</f>
        <v>0.38700000000000001</v>
      </c>
      <c r="X11" s="129">
        <f>'Portfolio Sum C05-1'!U42</f>
        <v>0.38700000000000001</v>
      </c>
    </row>
    <row r="12" spans="3:24" x14ac:dyDescent="0.2">
      <c r="C12" s="124" t="s">
        <v>35</v>
      </c>
      <c r="D12" t="s">
        <v>26</v>
      </c>
      <c r="E12" s="129">
        <f>'Portfolio Sum C05-3'!B35</f>
        <v>0</v>
      </c>
      <c r="F12" s="129">
        <f>'Portfolio Sum C05-3'!C35</f>
        <v>0</v>
      </c>
      <c r="G12" s="129">
        <f>'Portfolio Sum C05-3'!D35</f>
        <v>0</v>
      </c>
      <c r="H12" s="129">
        <f>'Portfolio Sum C05-3'!E35</f>
        <v>0</v>
      </c>
      <c r="I12" s="129">
        <f>'Portfolio Sum C05-3'!F35</f>
        <v>0</v>
      </c>
      <c r="J12" s="129">
        <f>'Portfolio Sum C05-3'!G35</f>
        <v>0</v>
      </c>
      <c r="K12" s="129">
        <f>'Portfolio Sum C05-3'!H35</f>
        <v>0</v>
      </c>
      <c r="L12" s="129">
        <f>'Portfolio Sum C05-3'!I35</f>
        <v>0</v>
      </c>
      <c r="M12" s="129">
        <f>'Portfolio Sum C05-3'!J35</f>
        <v>0</v>
      </c>
      <c r="N12" s="129">
        <f>'Portfolio Sum C05-3'!K35</f>
        <v>0</v>
      </c>
      <c r="O12" s="129">
        <f>'Portfolio Sum C05-3'!L35</f>
        <v>0</v>
      </c>
      <c r="P12" s="129">
        <f>'Portfolio Sum C05-3'!M35</f>
        <v>0</v>
      </c>
      <c r="Q12" s="129">
        <f>'Portfolio Sum C05-3'!N35</f>
        <v>0</v>
      </c>
      <c r="R12" s="129">
        <f>'Portfolio Sum C05-3'!O35</f>
        <v>0.42299999999999999</v>
      </c>
      <c r="S12" s="129">
        <f>'Portfolio Sum C05-3'!P35</f>
        <v>0.42299999999999999</v>
      </c>
      <c r="T12" s="129">
        <f>'Portfolio Sum C05-3'!Q35</f>
        <v>1.5824</v>
      </c>
      <c r="U12" s="129">
        <f>'Portfolio Sum C05-3'!R35</f>
        <v>1.5824</v>
      </c>
      <c r="V12" s="129">
        <f>'Portfolio Sum C05-3'!S35</f>
        <v>1.5824</v>
      </c>
      <c r="W12" s="129">
        <f>'Portfolio Sum C05-3'!T35</f>
        <v>2.2174</v>
      </c>
      <c r="X12" s="129">
        <f>'Portfolio Sum C05-3'!U35</f>
        <v>2.2174</v>
      </c>
    </row>
    <row r="13" spans="3:24" x14ac:dyDescent="0.2">
      <c r="D13" t="s">
        <v>27</v>
      </c>
      <c r="E13" s="129">
        <f>'Portfolio Sum C05-3'!B36</f>
        <v>0</v>
      </c>
      <c r="F13" s="129">
        <f>'Portfolio Sum C05-3'!C36</f>
        <v>0</v>
      </c>
      <c r="G13" s="129">
        <f>'Portfolio Sum C05-3'!D36</f>
        <v>0</v>
      </c>
      <c r="H13" s="129">
        <f>'Portfolio Sum C05-3'!E36</f>
        <v>0</v>
      </c>
      <c r="I13" s="129">
        <f>'Portfolio Sum C05-3'!F36</f>
        <v>0</v>
      </c>
      <c r="J13" s="129">
        <f>'Portfolio Sum C05-3'!G36</f>
        <v>0</v>
      </c>
      <c r="K13" s="129">
        <f>'Portfolio Sum C05-3'!H36</f>
        <v>0</v>
      </c>
      <c r="L13" s="129">
        <f>'Portfolio Sum C05-3'!I36</f>
        <v>0</v>
      </c>
      <c r="M13" s="129">
        <f>'Portfolio Sum C05-3'!J36</f>
        <v>0.26100000000000001</v>
      </c>
      <c r="N13" s="129">
        <f>'Portfolio Sum C05-3'!K36</f>
        <v>0.26100000000000001</v>
      </c>
      <c r="O13" s="129">
        <f>'Portfolio Sum C05-3'!L36</f>
        <v>0.26100000000000001</v>
      </c>
      <c r="P13" s="129">
        <f>'Portfolio Sum C05-3'!M36</f>
        <v>0.26100000000000001</v>
      </c>
      <c r="Q13" s="129">
        <f>'Portfolio Sum C05-3'!N36</f>
        <v>0.26100000000000001</v>
      </c>
      <c r="R13" s="129">
        <f>'Portfolio Sum C05-3'!O36</f>
        <v>0.26100000000000001</v>
      </c>
      <c r="S13" s="129">
        <f>'Portfolio Sum C05-3'!P36</f>
        <v>0.26100000000000001</v>
      </c>
      <c r="T13" s="129">
        <f>'Portfolio Sum C05-3'!Q36</f>
        <v>0.26100000000000001</v>
      </c>
      <c r="U13" s="129">
        <f>'Portfolio Sum C05-3'!R36</f>
        <v>0.26100000000000001</v>
      </c>
      <c r="V13" s="129">
        <f>'Portfolio Sum C05-3'!S36</f>
        <v>0.36099999999999999</v>
      </c>
      <c r="W13" s="129">
        <f>'Portfolio Sum C05-3'!T36</f>
        <v>0.36099999999999999</v>
      </c>
      <c r="X13" s="129">
        <f>'Portfolio Sum C05-3'!U36</f>
        <v>1.0389999999999999</v>
      </c>
    </row>
    <row r="14" spans="3:24" x14ac:dyDescent="0.2">
      <c r="D14" t="s">
        <v>28</v>
      </c>
      <c r="E14" s="129">
        <f>'Portfolio Sum C05-3'!B37</f>
        <v>0.13263</v>
      </c>
      <c r="F14" s="129">
        <f>'Portfolio Sum C05-3'!C37</f>
        <v>0.27201999999999998</v>
      </c>
      <c r="G14" s="129">
        <f>'Portfolio Sum C05-3'!D37</f>
        <v>0.41804999999999998</v>
      </c>
      <c r="H14" s="129">
        <f>'Portfolio Sum C05-3'!E37</f>
        <v>0.56442999999999999</v>
      </c>
      <c r="I14" s="129">
        <f>'Portfolio Sum C05-3'!F37</f>
        <v>0.71718999999999999</v>
      </c>
      <c r="J14" s="129">
        <f>'Portfolio Sum C05-3'!G37</f>
        <v>0.85253000000000001</v>
      </c>
      <c r="K14" s="129">
        <f>'Portfolio Sum C05-3'!H37</f>
        <v>0.99092999999999998</v>
      </c>
      <c r="L14" s="129">
        <f>'Portfolio Sum C05-3'!I37</f>
        <v>1.14032</v>
      </c>
      <c r="M14" s="129">
        <f>'Portfolio Sum C05-3'!J37</f>
        <v>1.29322</v>
      </c>
      <c r="N14" s="129">
        <f>'Portfolio Sum C05-3'!K37</f>
        <v>1.4533099999999999</v>
      </c>
      <c r="O14" s="129">
        <f>'Portfolio Sum C05-3'!L37</f>
        <v>1.5795399999999999</v>
      </c>
      <c r="P14" s="129">
        <f>'Portfolio Sum C05-3'!M37</f>
        <v>1.7209499999999998</v>
      </c>
      <c r="Q14" s="129">
        <f>'Portfolio Sum C05-3'!N37</f>
        <v>1.8511199999999999</v>
      </c>
      <c r="R14" s="129">
        <f>'Portfolio Sum C05-3'!O37</f>
        <v>1.9828399999999999</v>
      </c>
      <c r="S14" s="129">
        <f>'Portfolio Sum C05-3'!P37</f>
        <v>2.1123300000000005</v>
      </c>
      <c r="T14" s="129">
        <f>'Portfolio Sum C05-3'!Q37</f>
        <v>2.2347700000000006</v>
      </c>
      <c r="U14" s="129">
        <f>'Portfolio Sum C05-3'!R37</f>
        <v>2.3680100000000004</v>
      </c>
      <c r="V14" s="129">
        <f>'Portfolio Sum C05-3'!S37</f>
        <v>2.4918900000000002</v>
      </c>
      <c r="W14" s="129">
        <f>'Portfolio Sum C05-3'!T37</f>
        <v>2.6142100000000004</v>
      </c>
      <c r="X14" s="129">
        <f>'Portfolio Sum C05-3'!U37</f>
        <v>2.7345800000000002</v>
      </c>
    </row>
    <row r="15" spans="3:24" x14ac:dyDescent="0.2">
      <c r="D15" t="s">
        <v>29</v>
      </c>
      <c r="E15" s="129">
        <f>'Portfolio Sum C05-3'!B38</f>
        <v>0.72684299999999991</v>
      </c>
      <c r="F15" s="129">
        <f>'Portfolio Sum C05-3'!C38</f>
        <v>0.96807699999999997</v>
      </c>
      <c r="G15" s="129">
        <f>'Portfolio Sum C05-3'!D38</f>
        <v>1.0236499999999999</v>
      </c>
      <c r="H15" s="129">
        <f>'Portfolio Sum C05-3'!E38</f>
        <v>0.98822399999999999</v>
      </c>
      <c r="I15" s="129">
        <f>'Portfolio Sum C05-3'!F38</f>
        <v>1.052711</v>
      </c>
      <c r="J15" s="129">
        <f>'Portfolio Sum C05-3'!G38</f>
        <v>1.0948690000000001</v>
      </c>
      <c r="K15" s="129">
        <f>'Portfolio Sum C05-3'!H38</f>
        <v>0.774451</v>
      </c>
      <c r="L15" s="129">
        <f>'Portfolio Sum C05-3'!I38</f>
        <v>0.80661499999999997</v>
      </c>
      <c r="M15" s="129">
        <f>'Portfolio Sum C05-3'!J38</f>
        <v>0.72717399999999999</v>
      </c>
      <c r="N15" s="129">
        <f>'Portfolio Sum C05-3'!K38</f>
        <v>0.68151800000000007</v>
      </c>
      <c r="O15" s="129">
        <f>'Portfolio Sum C05-3'!L38</f>
        <v>0.76319100000000006</v>
      </c>
      <c r="P15" s="129">
        <f>'Portfolio Sum C05-3'!M38</f>
        <v>0.79338699999999995</v>
      </c>
      <c r="Q15" s="129">
        <f>'Portfolio Sum C05-3'!N38</f>
        <v>0.86004899999999995</v>
      </c>
      <c r="R15" s="129">
        <f>'Portfolio Sum C05-3'!O38</f>
        <v>1.3283200000000002</v>
      </c>
      <c r="S15" s="129">
        <f>'Portfolio Sum C05-3'!P38</f>
        <v>1.1997869999999999</v>
      </c>
      <c r="T15" s="129">
        <f>'Portfolio Sum C05-3'!Q38</f>
        <v>1.2869450000000002</v>
      </c>
      <c r="U15" s="129">
        <f>'Portfolio Sum C05-3'!R38</f>
        <v>1.2693639999999999</v>
      </c>
      <c r="V15" s="129">
        <f>'Portfolio Sum C05-3'!S38</f>
        <v>1.3941790000000001</v>
      </c>
      <c r="W15" s="129">
        <f>'Portfolio Sum C05-3'!T38</f>
        <v>1.3484229999999999</v>
      </c>
      <c r="X15" s="129">
        <f>'Portfolio Sum C05-3'!U38</f>
        <v>1.437881</v>
      </c>
    </row>
    <row r="16" spans="3:24" x14ac:dyDescent="0.2">
      <c r="D16" t="s">
        <v>30</v>
      </c>
      <c r="E16" s="129">
        <f>'Portfolio Sum C05-3'!B39</f>
        <v>0</v>
      </c>
      <c r="F16" s="129">
        <f>'Portfolio Sum C05-3'!C39</f>
        <v>0</v>
      </c>
      <c r="G16" s="129">
        <f>'Portfolio Sum C05-3'!D39</f>
        <v>-4.5474735088646413E-16</v>
      </c>
      <c r="H16" s="129">
        <f>'Portfolio Sum C05-3'!E39</f>
        <v>0</v>
      </c>
      <c r="I16" s="129">
        <f>'Portfolio Sum C05-3'!F39</f>
        <v>0</v>
      </c>
      <c r="J16" s="129">
        <f>'Portfolio Sum C05-3'!G39</f>
        <v>-9.0949470177292826E-16</v>
      </c>
      <c r="K16" s="129">
        <f>'Portfolio Sum C05-3'!H39</f>
        <v>-9.0949470177292826E-16</v>
      </c>
      <c r="L16" s="129">
        <f>'Portfolio Sum C05-3'!I39</f>
        <v>-1.8189894035458565E-15</v>
      </c>
      <c r="M16" s="129">
        <f>'Portfolio Sum C05-3'!J39</f>
        <v>-3.637978807091713E-15</v>
      </c>
      <c r="N16" s="129">
        <f>'Portfolio Sum C05-3'!K39</f>
        <v>0</v>
      </c>
      <c r="O16" s="129">
        <f>'Portfolio Sum C05-3'!L39</f>
        <v>-3.637978807091713E-15</v>
      </c>
      <c r="P16" s="129">
        <f>'Portfolio Sum C05-3'!M39</f>
        <v>-3.637978807091713E-15</v>
      </c>
      <c r="Q16" s="129">
        <f>'Portfolio Sum C05-3'!N39</f>
        <v>0</v>
      </c>
      <c r="R16" s="129">
        <f>'Portfolio Sum C05-3'!O39</f>
        <v>0</v>
      </c>
      <c r="S16" s="129">
        <f>'Portfolio Sum C05-3'!P39</f>
        <v>1.8189894035458565E-15</v>
      </c>
      <c r="T16" s="129">
        <f>'Portfolio Sum C05-3'!Q39</f>
        <v>0</v>
      </c>
      <c r="U16" s="129">
        <f>'Portfolio Sum C05-3'!R39</f>
        <v>3.637978807091713E-15</v>
      </c>
      <c r="V16" s="129">
        <f>'Portfolio Sum C05-3'!S39</f>
        <v>3.637978807091713E-15</v>
      </c>
      <c r="W16" s="129">
        <f>'Portfolio Sum C05-3'!T39</f>
        <v>3.637978807091713E-15</v>
      </c>
      <c r="X16" s="129">
        <f>'Portfolio Sum C05-3'!U39</f>
        <v>3.637978807091713E-15</v>
      </c>
    </row>
    <row r="17" spans="3:24" x14ac:dyDescent="0.2">
      <c r="D17" t="s">
        <v>31</v>
      </c>
      <c r="E17" s="129">
        <f>'Portfolio Sum C05-3'!B40</f>
        <v>-0.222</v>
      </c>
      <c r="F17" s="129">
        <f>'Portfolio Sum C05-3'!C40</f>
        <v>-0.222</v>
      </c>
      <c r="G17" s="129">
        <f>'Portfolio Sum C05-3'!D40</f>
        <v>-0.222</v>
      </c>
      <c r="H17" s="129">
        <f>'Portfolio Sum C05-3'!E40</f>
        <v>-0.502</v>
      </c>
      <c r="I17" s="129">
        <f>'Portfolio Sum C05-3'!F40</f>
        <v>-0.502</v>
      </c>
      <c r="J17" s="129">
        <f>'Portfolio Sum C05-3'!G40</f>
        <v>-0.502</v>
      </c>
      <c r="K17" s="129">
        <f>'Portfolio Sum C05-3'!H40</f>
        <v>-0.502</v>
      </c>
      <c r="L17" s="129">
        <f>'Portfolio Sum C05-3'!I40</f>
        <v>-0.502</v>
      </c>
      <c r="M17" s="129">
        <f>'Portfolio Sum C05-3'!J40</f>
        <v>-0.502</v>
      </c>
      <c r="N17" s="129">
        <f>'Portfolio Sum C05-3'!K40</f>
        <v>-0.502</v>
      </c>
      <c r="O17" s="129">
        <f>'Portfolio Sum C05-3'!L40</f>
        <v>-0.88900000000000001</v>
      </c>
      <c r="P17" s="129">
        <f>'Portfolio Sum C05-3'!M40</f>
        <v>-0.88900000000000001</v>
      </c>
      <c r="Q17" s="129">
        <f>'Portfolio Sum C05-3'!N40</f>
        <v>-0.88900000000000001</v>
      </c>
      <c r="R17" s="129">
        <f>'Portfolio Sum C05-3'!O40</f>
        <v>-0.88900000000000001</v>
      </c>
      <c r="S17" s="129">
        <f>'Portfolio Sum C05-3'!P40</f>
        <v>-0.88900000000000001</v>
      </c>
      <c r="T17" s="129">
        <f>'Portfolio Sum C05-3'!Q40</f>
        <v>-1.339</v>
      </c>
      <c r="U17" s="129">
        <f>'Portfolio Sum C05-3'!R40</f>
        <v>-1.339</v>
      </c>
      <c r="V17" s="129">
        <f>'Portfolio Sum C05-3'!S40</f>
        <v>-1.339</v>
      </c>
      <c r="W17" s="129">
        <f>'Portfolio Sum C05-3'!T40</f>
        <v>-1.6080000000000001</v>
      </c>
      <c r="X17" s="129">
        <f>'Portfolio Sum C05-3'!U40</f>
        <v>-1.6080000000000001</v>
      </c>
    </row>
    <row r="18" spans="3:24" x14ac:dyDescent="0.2">
      <c r="D18" t="s">
        <v>32</v>
      </c>
      <c r="E18" s="129">
        <f>'Portfolio Sum C05-3'!B41</f>
        <v>0</v>
      </c>
      <c r="F18" s="129">
        <f>'Portfolio Sum C05-3'!C41</f>
        <v>0</v>
      </c>
      <c r="G18" s="129">
        <f>'Portfolio Sum C05-3'!D41</f>
        <v>0</v>
      </c>
      <c r="H18" s="129">
        <f>'Portfolio Sum C05-3'!E41</f>
        <v>0</v>
      </c>
      <c r="I18" s="129">
        <f>'Portfolio Sum C05-3'!F41</f>
        <v>0</v>
      </c>
      <c r="J18" s="129">
        <f>'Portfolio Sum C05-3'!G41</f>
        <v>0</v>
      </c>
      <c r="K18" s="129">
        <f>'Portfolio Sum C05-3'!H41</f>
        <v>0</v>
      </c>
      <c r="L18" s="129">
        <f>'Portfolio Sum C05-3'!I41</f>
        <v>0</v>
      </c>
      <c r="M18" s="129">
        <f>'Portfolio Sum C05-3'!J41</f>
        <v>0</v>
      </c>
      <c r="N18" s="129">
        <f>'Portfolio Sum C05-3'!K41</f>
        <v>0</v>
      </c>
      <c r="O18" s="129">
        <f>'Portfolio Sum C05-3'!L41</f>
        <v>0</v>
      </c>
      <c r="P18" s="129">
        <f>'Portfolio Sum C05-3'!M41</f>
        <v>0</v>
      </c>
      <c r="Q18" s="129">
        <f>'Portfolio Sum C05-3'!N41</f>
        <v>0</v>
      </c>
      <c r="R18" s="129">
        <f>'Portfolio Sum C05-3'!O41</f>
        <v>-0.76200000000000001</v>
      </c>
      <c r="S18" s="129">
        <f>'Portfolio Sum C05-3'!P41</f>
        <v>-0.76200000000000001</v>
      </c>
      <c r="T18" s="129">
        <f>'Portfolio Sum C05-3'!Q41</f>
        <v>-1.119</v>
      </c>
      <c r="U18" s="129">
        <f>'Portfolio Sum C05-3'!R41</f>
        <v>-1.19624</v>
      </c>
      <c r="V18" s="129">
        <f>'Portfolio Sum C05-3'!S41</f>
        <v>-1.19624</v>
      </c>
      <c r="W18" s="129">
        <f>'Portfolio Sum C05-3'!T41</f>
        <v>-1.5537399999999999</v>
      </c>
      <c r="X18" s="129">
        <f>'Portfolio Sum C05-3'!U41</f>
        <v>-1.5537399999999999</v>
      </c>
    </row>
    <row r="19" spans="3:24" x14ac:dyDescent="0.2">
      <c r="D19" t="s">
        <v>33</v>
      </c>
      <c r="E19" s="129">
        <f>'Portfolio Sum C05-3'!B42</f>
        <v>0</v>
      </c>
      <c r="F19" s="129">
        <f>'Portfolio Sum C05-3'!C42</f>
        <v>0</v>
      </c>
      <c r="G19" s="129">
        <f>'Portfolio Sum C05-3'!D42</f>
        <v>0</v>
      </c>
      <c r="H19" s="129">
        <f>'Portfolio Sum C05-3'!E42</f>
        <v>0.33700000000000002</v>
      </c>
      <c r="I19" s="129">
        <f>'Portfolio Sum C05-3'!F42</f>
        <v>0.33700000000000002</v>
      </c>
      <c r="J19" s="129">
        <f>'Portfolio Sum C05-3'!G42</f>
        <v>0.33700000000000002</v>
      </c>
      <c r="K19" s="129">
        <f>'Portfolio Sum C05-3'!H42</f>
        <v>0.33700000000000002</v>
      </c>
      <c r="L19" s="129">
        <f>'Portfolio Sum C05-3'!I42</f>
        <v>0.33700000000000002</v>
      </c>
      <c r="M19" s="129">
        <f>'Portfolio Sum C05-3'!J42</f>
        <v>0.33700000000000002</v>
      </c>
      <c r="N19" s="129">
        <f>'Portfolio Sum C05-3'!K42</f>
        <v>0.33700000000000002</v>
      </c>
      <c r="O19" s="129">
        <f>'Portfolio Sum C05-3'!L42</f>
        <v>0.72399999999999998</v>
      </c>
      <c r="P19" s="129">
        <f>'Portfolio Sum C05-3'!M42</f>
        <v>0.72399999999999998</v>
      </c>
      <c r="Q19" s="129">
        <f>'Portfolio Sum C05-3'!N42</f>
        <v>0.72399999999999998</v>
      </c>
      <c r="R19" s="129">
        <f>'Portfolio Sum C05-3'!O42</f>
        <v>0.72399999999999998</v>
      </c>
      <c r="S19" s="129">
        <f>'Portfolio Sum C05-3'!P42</f>
        <v>0.72399999999999998</v>
      </c>
      <c r="T19" s="129">
        <f>'Portfolio Sum C05-3'!Q42</f>
        <v>0.38700000000000001</v>
      </c>
      <c r="U19" s="129">
        <f>'Portfolio Sum C05-3'!R42</f>
        <v>0.38700000000000001</v>
      </c>
      <c r="V19" s="129">
        <f>'Portfolio Sum C05-3'!S42</f>
        <v>0.38700000000000001</v>
      </c>
      <c r="W19" s="129">
        <f>'Portfolio Sum C05-3'!T42</f>
        <v>0.38700000000000001</v>
      </c>
      <c r="X19" s="129">
        <f>'Portfolio Sum C05-3'!U42</f>
        <v>0.38700000000000001</v>
      </c>
    </row>
    <row r="20" spans="3:24" x14ac:dyDescent="0.2">
      <c r="C20" s="126" t="s">
        <v>36</v>
      </c>
      <c r="D20" t="s">
        <v>26</v>
      </c>
      <c r="E20" s="129">
        <f>'Portfolio Sum C05a-3'!B35</f>
        <v>0</v>
      </c>
      <c r="F20" s="129">
        <f>'Portfolio Sum C05a-3'!C35</f>
        <v>0</v>
      </c>
      <c r="G20" s="129">
        <f>'Portfolio Sum C05a-3'!D35</f>
        <v>0</v>
      </c>
      <c r="H20" s="129">
        <f>'Portfolio Sum C05a-3'!E35</f>
        <v>0</v>
      </c>
      <c r="I20" s="129">
        <f>'Portfolio Sum C05a-3'!F35</f>
        <v>0</v>
      </c>
      <c r="J20" s="129">
        <f>'Portfolio Sum C05a-3'!G35</f>
        <v>0</v>
      </c>
      <c r="K20" s="129">
        <f>'Portfolio Sum C05a-3'!H35</f>
        <v>0</v>
      </c>
      <c r="L20" s="129">
        <f>'Portfolio Sum C05a-3'!I35</f>
        <v>0</v>
      </c>
      <c r="M20" s="129">
        <f>'Portfolio Sum C05a-3'!J35</f>
        <v>0</v>
      </c>
      <c r="N20" s="129">
        <f>'Portfolio Sum C05a-3'!K35</f>
        <v>0</v>
      </c>
      <c r="O20" s="129">
        <f>'Portfolio Sum C05a-3'!L35</f>
        <v>0</v>
      </c>
      <c r="P20" s="129">
        <f>'Portfolio Sum C05a-3'!M35</f>
        <v>0</v>
      </c>
      <c r="Q20" s="129">
        <f>'Portfolio Sum C05a-3'!N35</f>
        <v>0</v>
      </c>
      <c r="R20" s="129">
        <f>'Portfolio Sum C05a-3'!O35</f>
        <v>0.42299999999999999</v>
      </c>
      <c r="S20" s="129">
        <f>'Portfolio Sum C05a-3'!P35</f>
        <v>0.42299999999999999</v>
      </c>
      <c r="T20" s="129">
        <f>'Portfolio Sum C05a-3'!Q35</f>
        <v>1.5824</v>
      </c>
      <c r="U20" s="129">
        <f>'Portfolio Sum C05a-3'!R35</f>
        <v>1.5824</v>
      </c>
      <c r="V20" s="129">
        <f>'Portfolio Sum C05a-3'!S35</f>
        <v>1.5824</v>
      </c>
      <c r="W20" s="129">
        <f>'Portfolio Sum C05a-3'!T35</f>
        <v>2.2174</v>
      </c>
      <c r="X20" s="129">
        <f>'Portfolio Sum C05a-3'!U35</f>
        <v>2.2174</v>
      </c>
    </row>
    <row r="21" spans="3:24" x14ac:dyDescent="0.2">
      <c r="D21" t="s">
        <v>27</v>
      </c>
      <c r="E21" s="129">
        <f>'Portfolio Sum C05a-3'!B36</f>
        <v>0</v>
      </c>
      <c r="F21" s="129">
        <f>'Portfolio Sum C05a-3'!C36</f>
        <v>0</v>
      </c>
      <c r="G21" s="129">
        <f>'Portfolio Sum C05a-3'!D36</f>
        <v>0</v>
      </c>
      <c r="H21" s="129">
        <f>'Portfolio Sum C05a-3'!E36</f>
        <v>0</v>
      </c>
      <c r="I21" s="129">
        <f>'Portfolio Sum C05a-3'!F36</f>
        <v>0</v>
      </c>
      <c r="J21" s="129">
        <f>'Portfolio Sum C05a-3'!G36</f>
        <v>0</v>
      </c>
      <c r="K21" s="129">
        <f>'Portfolio Sum C05a-3'!H36</f>
        <v>0</v>
      </c>
      <c r="L21" s="129">
        <f>'Portfolio Sum C05a-3'!I36</f>
        <v>0</v>
      </c>
      <c r="M21" s="129">
        <f>'Portfolio Sum C05a-3'!J36</f>
        <v>0</v>
      </c>
      <c r="N21" s="129">
        <f>'Portfolio Sum C05a-3'!K36</f>
        <v>0</v>
      </c>
      <c r="O21" s="129">
        <f>'Portfolio Sum C05a-3'!L36</f>
        <v>0</v>
      </c>
      <c r="P21" s="129">
        <f>'Portfolio Sum C05a-3'!M36</f>
        <v>0</v>
      </c>
      <c r="Q21" s="129">
        <f>'Portfolio Sum C05a-3'!N36</f>
        <v>0</v>
      </c>
      <c r="R21" s="129">
        <f>'Portfolio Sum C05a-3'!O36</f>
        <v>0</v>
      </c>
      <c r="S21" s="129">
        <f>'Portfolio Sum C05a-3'!P36</f>
        <v>0</v>
      </c>
      <c r="T21" s="129">
        <f>'Portfolio Sum C05a-3'!Q36</f>
        <v>0</v>
      </c>
      <c r="U21" s="129">
        <f>'Portfolio Sum C05a-3'!R36</f>
        <v>0</v>
      </c>
      <c r="V21" s="129">
        <f>'Portfolio Sum C05a-3'!S36</f>
        <v>0.1</v>
      </c>
      <c r="W21" s="129">
        <f>'Portfolio Sum C05a-3'!T36</f>
        <v>0.1</v>
      </c>
      <c r="X21" s="129">
        <f>'Portfolio Sum C05a-3'!U36</f>
        <v>0.76353700000000002</v>
      </c>
    </row>
    <row r="22" spans="3:24" x14ac:dyDescent="0.2">
      <c r="D22" t="s">
        <v>28</v>
      </c>
      <c r="E22" s="129">
        <f>'Portfolio Sum C05a-3'!B37</f>
        <v>0.13327999999999998</v>
      </c>
      <c r="F22" s="129">
        <f>'Portfolio Sum C05a-3'!C37</f>
        <v>0.27291999999999994</v>
      </c>
      <c r="G22" s="129">
        <f>'Portfolio Sum C05a-3'!D37</f>
        <v>0.41914999999999997</v>
      </c>
      <c r="H22" s="129">
        <f>'Portfolio Sum C05a-3'!E37</f>
        <v>0.56565999999999994</v>
      </c>
      <c r="I22" s="129">
        <f>'Portfolio Sum C05a-3'!F37</f>
        <v>0.72022000000000008</v>
      </c>
      <c r="J22" s="129">
        <f>'Portfolio Sum C05a-3'!G37</f>
        <v>0.85686000000000007</v>
      </c>
      <c r="K22" s="129">
        <f>'Portfolio Sum C05a-3'!H37</f>
        <v>0.99616000000000005</v>
      </c>
      <c r="L22" s="129">
        <f>'Portfolio Sum C05a-3'!I37</f>
        <v>1.1455500000000003</v>
      </c>
      <c r="M22" s="129">
        <f>'Portfolio Sum C05a-3'!J37</f>
        <v>1.30237</v>
      </c>
      <c r="N22" s="129">
        <f>'Portfolio Sum C05a-3'!K37</f>
        <v>1.4532600000000002</v>
      </c>
      <c r="O22" s="129">
        <f>'Portfolio Sum C05a-3'!L37</f>
        <v>1.5836600000000003</v>
      </c>
      <c r="P22" s="129">
        <f>'Portfolio Sum C05a-3'!M37</f>
        <v>1.7250900000000002</v>
      </c>
      <c r="Q22" s="129">
        <f>'Portfolio Sum C05a-3'!N37</f>
        <v>1.8600600000000003</v>
      </c>
      <c r="R22" s="129">
        <f>'Portfolio Sum C05a-3'!O37</f>
        <v>1.9958800000000001</v>
      </c>
      <c r="S22" s="129">
        <f>'Portfolio Sum C05a-3'!P37</f>
        <v>2.1282300000000003</v>
      </c>
      <c r="T22" s="129">
        <f>'Portfolio Sum C05a-3'!Q37</f>
        <v>2.2636500000000006</v>
      </c>
      <c r="U22" s="129">
        <f>'Portfolio Sum C05a-3'!R37</f>
        <v>2.3897900000000005</v>
      </c>
      <c r="V22" s="129">
        <f>'Portfolio Sum C05a-3'!S37</f>
        <v>2.5205600000000006</v>
      </c>
      <c r="W22" s="129">
        <f>'Portfolio Sum C05a-3'!T37</f>
        <v>2.6425900000000007</v>
      </c>
      <c r="X22" s="129">
        <f>'Portfolio Sum C05a-3'!U37</f>
        <v>2.8102000000000009</v>
      </c>
    </row>
    <row r="23" spans="3:24" x14ac:dyDescent="0.2">
      <c r="D23" t="s">
        <v>29</v>
      </c>
      <c r="E23" s="129">
        <f>'Portfolio Sum C05a-3'!B38</f>
        <v>0.72641</v>
      </c>
      <c r="F23" s="129">
        <f>'Portfolio Sum C05a-3'!C38</f>
        <v>0.96752800000000005</v>
      </c>
      <c r="G23" s="129">
        <f>'Portfolio Sum C05a-3'!D38</f>
        <v>1.022993</v>
      </c>
      <c r="H23" s="129">
        <f>'Portfolio Sum C05a-3'!E38</f>
        <v>0.98751700000000009</v>
      </c>
      <c r="I23" s="129">
        <f>'Portfolio Sum C05a-3'!F38</f>
        <v>1.0506599999999999</v>
      </c>
      <c r="J23" s="129">
        <f>'Portfolio Sum C05a-3'!G38</f>
        <v>1.091701</v>
      </c>
      <c r="K23" s="129">
        <f>'Portfolio Sum C05a-3'!H38</f>
        <v>0.7706130000000001</v>
      </c>
      <c r="L23" s="129">
        <f>'Portfolio Sum C05a-3'!I38</f>
        <v>0.80277700000000007</v>
      </c>
      <c r="M23" s="129">
        <f>'Portfolio Sum C05a-3'!J38</f>
        <v>0.78904399999999997</v>
      </c>
      <c r="N23" s="129">
        <f>'Portfolio Sum C05a-3'!K38</f>
        <v>0.75376700000000008</v>
      </c>
      <c r="O23" s="129">
        <f>'Portfolio Sum C05a-3'!L38</f>
        <v>0.8329200000000001</v>
      </c>
      <c r="P23" s="129">
        <f>'Portfolio Sum C05a-3'!M38</f>
        <v>0.86310300000000006</v>
      </c>
      <c r="Q23" s="129">
        <f>'Portfolio Sum C05a-3'!N38</f>
        <v>0.92587900000000001</v>
      </c>
      <c r="R23" s="129">
        <f>'Portfolio Sum C05a-3'!O38</f>
        <v>1.3908369999999999</v>
      </c>
      <c r="S23" s="129">
        <f>'Portfolio Sum C05a-3'!P38</f>
        <v>1.2598279999999999</v>
      </c>
      <c r="T23" s="129">
        <f>'Portfolio Sum C05a-3'!Q38</f>
        <v>1.3342339999999999</v>
      </c>
      <c r="U23" s="129">
        <f>'Portfolio Sum C05a-3'!R38</f>
        <v>1.324592</v>
      </c>
      <c r="V23" s="129">
        <f>'Portfolio Sum C05a-3'!S38</f>
        <v>1.442906</v>
      </c>
      <c r="W23" s="129">
        <f>'Portfolio Sum C05a-3'!T38</f>
        <v>1.3973609999999999</v>
      </c>
      <c r="X23" s="129">
        <f>'Portfolio Sum C05a-3'!U38</f>
        <v>1.442925</v>
      </c>
    </row>
    <row r="24" spans="3:24" x14ac:dyDescent="0.2">
      <c r="D24" t="s">
        <v>30</v>
      </c>
      <c r="E24" s="129">
        <f>'Portfolio Sum C05a-3'!B39</f>
        <v>0</v>
      </c>
      <c r="F24" s="129">
        <f>'Portfolio Sum C05a-3'!C39</f>
        <v>2.2737367544323206E-16</v>
      </c>
      <c r="G24" s="129">
        <f>'Portfolio Sum C05a-3'!D39</f>
        <v>4.5474735088646413E-16</v>
      </c>
      <c r="H24" s="129">
        <f>'Portfolio Sum C05a-3'!E39</f>
        <v>0</v>
      </c>
      <c r="I24" s="129">
        <f>'Portfolio Sum C05a-3'!F39</f>
        <v>-9.0949470177292826E-16</v>
      </c>
      <c r="J24" s="129">
        <f>'Portfolio Sum C05a-3'!G39</f>
        <v>0</v>
      </c>
      <c r="K24" s="129">
        <f>'Portfolio Sum C05a-3'!H39</f>
        <v>0</v>
      </c>
      <c r="L24" s="129">
        <f>'Portfolio Sum C05a-3'!I39</f>
        <v>0</v>
      </c>
      <c r="M24" s="129">
        <f>'Portfolio Sum C05a-3'!J39</f>
        <v>0</v>
      </c>
      <c r="N24" s="129">
        <f>'Portfolio Sum C05a-3'!K39</f>
        <v>-1.8189894035458565E-15</v>
      </c>
      <c r="O24" s="129">
        <f>'Portfolio Sum C05a-3'!L39</f>
        <v>-1.8189894035458565E-15</v>
      </c>
      <c r="P24" s="129">
        <f>'Portfolio Sum C05a-3'!M39</f>
        <v>-1.8189894035458565E-15</v>
      </c>
      <c r="Q24" s="129">
        <f>'Portfolio Sum C05a-3'!N39</f>
        <v>-3.637978807091713E-15</v>
      </c>
      <c r="R24" s="129">
        <f>'Portfolio Sum C05a-3'!O39</f>
        <v>0</v>
      </c>
      <c r="S24" s="129">
        <f>'Portfolio Sum C05a-3'!P39</f>
        <v>-3.637978807091713E-15</v>
      </c>
      <c r="T24" s="129">
        <f>'Portfolio Sum C05a-3'!Q39</f>
        <v>-3.637978807091713E-15</v>
      </c>
      <c r="U24" s="129">
        <f>'Portfolio Sum C05a-3'!R39</f>
        <v>-3.637978807091713E-15</v>
      </c>
      <c r="V24" s="129">
        <f>'Portfolio Sum C05a-3'!S39</f>
        <v>-3.637978807091713E-15</v>
      </c>
      <c r="W24" s="129">
        <f>'Portfolio Sum C05a-3'!T39</f>
        <v>-3.637978807091713E-15</v>
      </c>
      <c r="X24" s="129">
        <f>'Portfolio Sum C05a-3'!U39</f>
        <v>-3.637978807091713E-15</v>
      </c>
    </row>
    <row r="25" spans="3:24" x14ac:dyDescent="0.2">
      <c r="D25" t="s">
        <v>31</v>
      </c>
      <c r="E25" s="129">
        <f>'Portfolio Sum C05a-3'!B40</f>
        <v>-0.222</v>
      </c>
      <c r="F25" s="129">
        <f>'Portfolio Sum C05a-3'!C40</f>
        <v>-0.222</v>
      </c>
      <c r="G25" s="129">
        <f>'Portfolio Sum C05a-3'!D40</f>
        <v>-0.222</v>
      </c>
      <c r="H25" s="129">
        <f>'Portfolio Sum C05a-3'!E40</f>
        <v>-0.502</v>
      </c>
      <c r="I25" s="129">
        <f>'Portfolio Sum C05a-3'!F40</f>
        <v>-0.502</v>
      </c>
      <c r="J25" s="129">
        <f>'Portfolio Sum C05a-3'!G40</f>
        <v>-0.502</v>
      </c>
      <c r="K25" s="129">
        <f>'Portfolio Sum C05a-3'!H40</f>
        <v>-0.502</v>
      </c>
      <c r="L25" s="129">
        <f>'Portfolio Sum C05a-3'!I40</f>
        <v>-0.502</v>
      </c>
      <c r="M25" s="129">
        <f>'Portfolio Sum C05a-3'!J40</f>
        <v>-0.502</v>
      </c>
      <c r="N25" s="129">
        <f>'Portfolio Sum C05a-3'!K40</f>
        <v>-0.502</v>
      </c>
      <c r="O25" s="129">
        <f>'Portfolio Sum C05a-3'!L40</f>
        <v>-0.88900000000000001</v>
      </c>
      <c r="P25" s="129">
        <f>'Portfolio Sum C05a-3'!M40</f>
        <v>-0.88900000000000001</v>
      </c>
      <c r="Q25" s="129">
        <f>'Portfolio Sum C05a-3'!N40</f>
        <v>-0.88900000000000001</v>
      </c>
      <c r="R25" s="129">
        <f>'Portfolio Sum C05a-3'!O40</f>
        <v>-0.88900000000000001</v>
      </c>
      <c r="S25" s="129">
        <f>'Portfolio Sum C05a-3'!P40</f>
        <v>-0.88900000000000001</v>
      </c>
      <c r="T25" s="129">
        <f>'Portfolio Sum C05a-3'!Q40</f>
        <v>-1.339</v>
      </c>
      <c r="U25" s="129">
        <f>'Portfolio Sum C05a-3'!R40</f>
        <v>-1.339</v>
      </c>
      <c r="V25" s="129">
        <f>'Portfolio Sum C05a-3'!S40</f>
        <v>-1.339</v>
      </c>
      <c r="W25" s="129">
        <f>'Portfolio Sum C05a-3'!T40</f>
        <v>-1.6080000000000001</v>
      </c>
      <c r="X25" s="129">
        <f>'Portfolio Sum C05a-3'!U40</f>
        <v>-1.6080000000000001</v>
      </c>
    </row>
    <row r="26" spans="3:24" x14ac:dyDescent="0.2">
      <c r="D26" t="s">
        <v>32</v>
      </c>
      <c r="E26" s="129">
        <f>'Portfolio Sum C05a-3'!B41</f>
        <v>0</v>
      </c>
      <c r="F26" s="129">
        <f>'Portfolio Sum C05a-3'!C41</f>
        <v>0</v>
      </c>
      <c r="G26" s="129">
        <f>'Portfolio Sum C05a-3'!D41</f>
        <v>0</v>
      </c>
      <c r="H26" s="129">
        <f>'Portfolio Sum C05a-3'!E41</f>
        <v>0</v>
      </c>
      <c r="I26" s="129">
        <f>'Portfolio Sum C05a-3'!F41</f>
        <v>0</v>
      </c>
      <c r="J26" s="129">
        <f>'Portfolio Sum C05a-3'!G41</f>
        <v>0</v>
      </c>
      <c r="K26" s="129">
        <f>'Portfolio Sum C05a-3'!H41</f>
        <v>0</v>
      </c>
      <c r="L26" s="129">
        <f>'Portfolio Sum C05a-3'!I41</f>
        <v>0</v>
      </c>
      <c r="M26" s="129">
        <f>'Portfolio Sum C05a-3'!J41</f>
        <v>0</v>
      </c>
      <c r="N26" s="129">
        <f>'Portfolio Sum C05a-3'!K41</f>
        <v>0</v>
      </c>
      <c r="O26" s="129">
        <f>'Portfolio Sum C05a-3'!L41</f>
        <v>0</v>
      </c>
      <c r="P26" s="129">
        <f>'Portfolio Sum C05a-3'!M41</f>
        <v>0</v>
      </c>
      <c r="Q26" s="129">
        <f>'Portfolio Sum C05a-3'!N41</f>
        <v>0</v>
      </c>
      <c r="R26" s="129">
        <f>'Portfolio Sum C05a-3'!O41</f>
        <v>-0.76200000000000001</v>
      </c>
      <c r="S26" s="129">
        <f>'Portfolio Sum C05a-3'!P41</f>
        <v>-0.76200000000000001</v>
      </c>
      <c r="T26" s="129">
        <f>'Portfolio Sum C05a-3'!Q41</f>
        <v>-1.119</v>
      </c>
      <c r="U26" s="129">
        <f>'Portfolio Sum C05a-3'!R41</f>
        <v>-1.19624</v>
      </c>
      <c r="V26" s="129">
        <f>'Portfolio Sum C05a-3'!S41</f>
        <v>-1.19624</v>
      </c>
      <c r="W26" s="129">
        <f>'Portfolio Sum C05a-3'!T41</f>
        <v>-1.5537399999999999</v>
      </c>
      <c r="X26" s="129">
        <f>'Portfolio Sum C05a-3'!U41</f>
        <v>-1.5537399999999999</v>
      </c>
    </row>
    <row r="27" spans="3:24" x14ac:dyDescent="0.2">
      <c r="D27" t="s">
        <v>33</v>
      </c>
      <c r="E27" s="129">
        <f>'Portfolio Sum C05a-3'!B42</f>
        <v>0</v>
      </c>
      <c r="F27" s="129">
        <f>'Portfolio Sum C05a-3'!C42</f>
        <v>0</v>
      </c>
      <c r="G27" s="129">
        <f>'Portfolio Sum C05a-3'!D42</f>
        <v>0</v>
      </c>
      <c r="H27" s="129">
        <f>'Portfolio Sum C05a-3'!E42</f>
        <v>0.33700000000000002</v>
      </c>
      <c r="I27" s="129">
        <f>'Portfolio Sum C05a-3'!F42</f>
        <v>0.33700000000000002</v>
      </c>
      <c r="J27" s="129">
        <f>'Portfolio Sum C05a-3'!G42</f>
        <v>0.33700000000000002</v>
      </c>
      <c r="K27" s="129">
        <f>'Portfolio Sum C05a-3'!H42</f>
        <v>0.33700000000000002</v>
      </c>
      <c r="L27" s="129">
        <f>'Portfolio Sum C05a-3'!I42</f>
        <v>0.33700000000000002</v>
      </c>
      <c r="M27" s="129">
        <f>'Portfolio Sum C05a-3'!J42</f>
        <v>0.33700000000000002</v>
      </c>
      <c r="N27" s="129">
        <f>'Portfolio Sum C05a-3'!K42</f>
        <v>0.33700000000000002</v>
      </c>
      <c r="O27" s="129">
        <f>'Portfolio Sum C05a-3'!L42</f>
        <v>0.72399999999999998</v>
      </c>
      <c r="P27" s="129">
        <f>'Portfolio Sum C05a-3'!M42</f>
        <v>0.72399999999999998</v>
      </c>
      <c r="Q27" s="129">
        <f>'Portfolio Sum C05a-3'!N42</f>
        <v>0.72399999999999998</v>
      </c>
      <c r="R27" s="129">
        <f>'Portfolio Sum C05a-3'!O42</f>
        <v>0.72399999999999998</v>
      </c>
      <c r="S27" s="129">
        <f>'Portfolio Sum C05a-3'!P42</f>
        <v>0.72399999999999998</v>
      </c>
      <c r="T27" s="129">
        <f>'Portfolio Sum C05a-3'!Q42</f>
        <v>0.38700000000000001</v>
      </c>
      <c r="U27" s="129">
        <f>'Portfolio Sum C05a-3'!R42</f>
        <v>0.38700000000000001</v>
      </c>
      <c r="V27" s="129">
        <f>'Portfolio Sum C05a-3'!S42</f>
        <v>0.38700000000000001</v>
      </c>
      <c r="W27" s="129">
        <f>'Portfolio Sum C05a-3'!T42</f>
        <v>0.38700000000000001</v>
      </c>
      <c r="X27" s="129">
        <f>'Portfolio Sum C05a-3'!U42</f>
        <v>0.38700000000000001</v>
      </c>
    </row>
    <row r="28" spans="3:24" x14ac:dyDescent="0.2">
      <c r="C28" s="126" t="s">
        <v>37</v>
      </c>
      <c r="D28" t="s">
        <v>26</v>
      </c>
      <c r="E28" s="129">
        <f>'Portfolio Sum C05b-1'!B35</f>
        <v>0</v>
      </c>
      <c r="F28" s="129">
        <f>'Portfolio Sum C05b-1'!C35</f>
        <v>0</v>
      </c>
      <c r="G28" s="129">
        <f>'Portfolio Sum C05b-1'!D35</f>
        <v>0</v>
      </c>
      <c r="H28" s="129">
        <f>'Portfolio Sum C05b-1'!E35</f>
        <v>0</v>
      </c>
      <c r="I28" s="129">
        <f>'Portfolio Sum C05b-1'!F35</f>
        <v>0</v>
      </c>
      <c r="J28" s="129">
        <f>'Portfolio Sum C05b-1'!G35</f>
        <v>0</v>
      </c>
      <c r="K28" s="129">
        <f>'Portfolio Sum C05b-1'!H35</f>
        <v>0</v>
      </c>
      <c r="L28" s="129">
        <f>'Portfolio Sum C05b-1'!I35</f>
        <v>0</v>
      </c>
      <c r="M28" s="129">
        <f>'Portfolio Sum C05b-1'!J35</f>
        <v>0</v>
      </c>
      <c r="N28" s="129">
        <f>'Portfolio Sum C05b-1'!K35</f>
        <v>0.42299999999999999</v>
      </c>
      <c r="O28" s="129">
        <f>'Portfolio Sum C05b-1'!L35</f>
        <v>0.42299999999999999</v>
      </c>
      <c r="P28" s="129">
        <f>'Portfolio Sum C05b-1'!M35</f>
        <v>0.42299999999999999</v>
      </c>
      <c r="Q28" s="129">
        <f>'Portfolio Sum C05b-1'!N35</f>
        <v>0.42299999999999999</v>
      </c>
      <c r="R28" s="129">
        <f>'Portfolio Sum C05b-1'!O35</f>
        <v>1.1594</v>
      </c>
      <c r="S28" s="129">
        <f>'Portfolio Sum C05b-1'!P35</f>
        <v>1.1594</v>
      </c>
      <c r="T28" s="129">
        <f>'Portfolio Sum C05b-1'!Q35</f>
        <v>1.5824</v>
      </c>
      <c r="U28" s="129">
        <f>'Portfolio Sum C05b-1'!R35</f>
        <v>1.5824</v>
      </c>
      <c r="V28" s="129">
        <f>'Portfolio Sum C05b-1'!S35</f>
        <v>1.9831829999999999</v>
      </c>
      <c r="W28" s="129">
        <f>'Portfolio Sum C05b-1'!T35</f>
        <v>3.4641829999999998</v>
      </c>
      <c r="X28" s="129">
        <f>'Portfolio Sum C05b-1'!U35</f>
        <v>3.4641829999999998</v>
      </c>
    </row>
    <row r="29" spans="3:24" x14ac:dyDescent="0.2">
      <c r="D29" t="s">
        <v>27</v>
      </c>
      <c r="E29" s="129">
        <f>'Portfolio Sum C05b-1'!B36</f>
        <v>0</v>
      </c>
      <c r="F29" s="129">
        <f>'Portfolio Sum C05b-1'!C36</f>
        <v>0</v>
      </c>
      <c r="G29" s="129">
        <f>'Portfolio Sum C05b-1'!D36</f>
        <v>0</v>
      </c>
      <c r="H29" s="129">
        <f>'Portfolio Sum C05b-1'!E36</f>
        <v>0</v>
      </c>
      <c r="I29" s="129">
        <f>'Portfolio Sum C05b-1'!F36</f>
        <v>0</v>
      </c>
      <c r="J29" s="129">
        <f>'Portfolio Sum C05b-1'!G36</f>
        <v>0</v>
      </c>
      <c r="K29" s="129">
        <f>'Portfolio Sum C05b-1'!H36</f>
        <v>0</v>
      </c>
      <c r="L29" s="129">
        <f>'Portfolio Sum C05b-1'!I36</f>
        <v>0</v>
      </c>
      <c r="M29" s="129">
        <f>'Portfolio Sum C05b-1'!J36</f>
        <v>0</v>
      </c>
      <c r="N29" s="129">
        <f>'Portfolio Sum C05b-1'!K36</f>
        <v>0</v>
      </c>
      <c r="O29" s="129">
        <f>'Portfolio Sum C05b-1'!L36</f>
        <v>0</v>
      </c>
      <c r="P29" s="129">
        <f>'Portfolio Sum C05b-1'!M36</f>
        <v>0</v>
      </c>
      <c r="Q29" s="129">
        <f>'Portfolio Sum C05b-1'!N36</f>
        <v>0</v>
      </c>
      <c r="R29" s="129">
        <f>'Portfolio Sum C05b-1'!O36</f>
        <v>0.45600000000000002</v>
      </c>
      <c r="S29" s="129">
        <f>'Portfolio Sum C05b-1'!P36</f>
        <v>0.45600000000000002</v>
      </c>
      <c r="T29" s="129">
        <f>'Portfolio Sum C05b-1'!Q36</f>
        <v>0.45600000000000002</v>
      </c>
      <c r="U29" s="129">
        <f>'Portfolio Sum C05b-1'!R36</f>
        <v>0.45600000000000002</v>
      </c>
      <c r="V29" s="129">
        <f>'Portfolio Sum C05b-1'!S36</f>
        <v>0.45600000000000002</v>
      </c>
      <c r="W29" s="129">
        <f>'Portfolio Sum C05b-1'!T36</f>
        <v>0.45600000000000002</v>
      </c>
      <c r="X29" s="129">
        <f>'Portfolio Sum C05b-1'!U36</f>
        <v>0.45600000000000002</v>
      </c>
    </row>
    <row r="30" spans="3:24" x14ac:dyDescent="0.2">
      <c r="D30" t="s">
        <v>28</v>
      </c>
      <c r="E30" s="129">
        <f>'Portfolio Sum C05b-1'!B37</f>
        <v>0.13273000000000001</v>
      </c>
      <c r="F30" s="129">
        <f>'Portfolio Sum C05b-1'!C37</f>
        <v>0.27192</v>
      </c>
      <c r="G30" s="129">
        <f>'Portfolio Sum C05b-1'!D37</f>
        <v>0.41768000000000005</v>
      </c>
      <c r="H30" s="129">
        <f>'Portfolio Sum C05b-1'!E37</f>
        <v>0.56406000000000001</v>
      </c>
      <c r="I30" s="129">
        <f>'Portfolio Sum C05b-1'!F37</f>
        <v>0.71645999999999999</v>
      </c>
      <c r="J30" s="129">
        <f>'Portfolio Sum C05b-1'!G37</f>
        <v>0.85109999999999997</v>
      </c>
      <c r="K30" s="129">
        <f>'Portfolio Sum C05b-1'!H37</f>
        <v>0.98800999999999994</v>
      </c>
      <c r="L30" s="129">
        <f>'Portfolio Sum C05b-1'!I37</f>
        <v>1.1353</v>
      </c>
      <c r="M30" s="129">
        <f>'Portfolio Sum C05b-1'!J37</f>
        <v>1.2900199999999999</v>
      </c>
      <c r="N30" s="129">
        <f>'Portfolio Sum C05b-1'!K37</f>
        <v>1.4356199999999999</v>
      </c>
      <c r="O30" s="129">
        <f>'Portfolio Sum C05b-1'!L37</f>
        <v>1.55918</v>
      </c>
      <c r="P30" s="129">
        <f>'Portfolio Sum C05b-1'!M37</f>
        <v>1.6904099999999997</v>
      </c>
      <c r="Q30" s="129">
        <f>'Portfolio Sum C05b-1'!N37</f>
        <v>1.8114499999999998</v>
      </c>
      <c r="R30" s="129">
        <f>'Portfolio Sum C05b-1'!O37</f>
        <v>1.9320199999999998</v>
      </c>
      <c r="S30" s="129">
        <f>'Portfolio Sum C05b-1'!P37</f>
        <v>2.0491599999999996</v>
      </c>
      <c r="T30" s="129">
        <f>'Portfolio Sum C05b-1'!Q37</f>
        <v>2.16228</v>
      </c>
      <c r="U30" s="129">
        <f>'Portfolio Sum C05b-1'!R37</f>
        <v>2.2856600000000005</v>
      </c>
      <c r="V30" s="129">
        <f>'Portfolio Sum C05b-1'!S37</f>
        <v>2.3982400000000004</v>
      </c>
      <c r="W30" s="129">
        <f>'Portfolio Sum C05b-1'!T37</f>
        <v>2.5076800000000001</v>
      </c>
      <c r="X30" s="129">
        <f>'Portfolio Sum C05b-1'!U37</f>
        <v>2.6177200000000003</v>
      </c>
    </row>
    <row r="31" spans="3:24" x14ac:dyDescent="0.2">
      <c r="D31" t="s">
        <v>29</v>
      </c>
      <c r="E31" s="129">
        <f>'Portfolio Sum C05b-1'!B38</f>
        <v>0.72681399999999996</v>
      </c>
      <c r="F31" s="129">
        <f>'Portfolio Sum C05b-1'!C38</f>
        <v>0.968194</v>
      </c>
      <c r="G31" s="129">
        <f>'Portfolio Sum C05b-1'!D38</f>
        <v>1.023963</v>
      </c>
      <c r="H31" s="129">
        <f>'Portfolio Sum C05b-1'!E38</f>
        <v>0.98855399999999993</v>
      </c>
      <c r="I31" s="129">
        <f>'Portfolio Sum C05b-1'!F38</f>
        <v>1.1530940000000001</v>
      </c>
      <c r="J31" s="129">
        <f>'Portfolio Sum C05b-1'!G38</f>
        <v>1.195632</v>
      </c>
      <c r="K31" s="129">
        <f>'Portfolio Sum C05b-1'!H38</f>
        <v>0.87373199999999995</v>
      </c>
      <c r="L31" s="129">
        <f>'Portfolio Sum C05b-1'!I38</f>
        <v>1.327923</v>
      </c>
      <c r="M31" s="129">
        <f>'Portfolio Sum C05b-1'!J38</f>
        <v>1.312246</v>
      </c>
      <c r="N31" s="129">
        <f>'Portfolio Sum C05b-1'!K38</f>
        <v>1.243992</v>
      </c>
      <c r="O31" s="129">
        <f>'Portfolio Sum C05b-1'!L38</f>
        <v>1.32738</v>
      </c>
      <c r="P31" s="129">
        <f>'Portfolio Sum C05b-1'!M38</f>
        <v>1.364873</v>
      </c>
      <c r="Q31" s="129">
        <f>'Portfolio Sum C05b-1'!N38</f>
        <v>1.4383609999999998</v>
      </c>
      <c r="R31" s="129">
        <f>'Portfolio Sum C05b-1'!O38</f>
        <v>1.0891919999999999</v>
      </c>
      <c r="S31" s="129">
        <f>'Portfolio Sum C05b-1'!P38</f>
        <v>0.96929500000000002</v>
      </c>
      <c r="T31" s="129">
        <f>'Portfolio Sum C05b-1'!Q38</f>
        <v>1.2885250000000001</v>
      </c>
      <c r="U31" s="129">
        <f>'Portfolio Sum C05b-1'!R38</f>
        <v>1.2781500000000001</v>
      </c>
      <c r="V31" s="129">
        <f>'Portfolio Sum C05b-1'!S38</f>
        <v>1.0975950000000001</v>
      </c>
      <c r="W31" s="129">
        <f>'Portfolio Sum C05b-1'!T38</f>
        <v>0.97177099999999994</v>
      </c>
      <c r="X31" s="129">
        <f>'Portfolio Sum C05b-1'!U38</f>
        <v>1.290502</v>
      </c>
    </row>
    <row r="32" spans="3:24" x14ac:dyDescent="0.2">
      <c r="D32" t="s">
        <v>30</v>
      </c>
      <c r="E32" s="129">
        <f>'Portfolio Sum C05b-1'!B39</f>
        <v>0</v>
      </c>
      <c r="F32" s="129">
        <f>'Portfolio Sum C05b-1'!C39</f>
        <v>0</v>
      </c>
      <c r="G32" s="129">
        <f>'Portfolio Sum C05b-1'!D39</f>
        <v>0</v>
      </c>
      <c r="H32" s="129">
        <f>'Portfolio Sum C05b-1'!E39</f>
        <v>0</v>
      </c>
      <c r="I32" s="129">
        <f>'Portfolio Sum C05b-1'!F39</f>
        <v>0</v>
      </c>
      <c r="J32" s="129">
        <f>'Portfolio Sum C05b-1'!G39</f>
        <v>-9.0949470177292826E-16</v>
      </c>
      <c r="K32" s="129">
        <f>'Portfolio Sum C05b-1'!H39</f>
        <v>-9.0949470177292826E-16</v>
      </c>
      <c r="L32" s="129">
        <f>'Portfolio Sum C05b-1'!I39</f>
        <v>0</v>
      </c>
      <c r="M32" s="129">
        <f>'Portfolio Sum C05b-1'!J39</f>
        <v>-1.8189894035458565E-15</v>
      </c>
      <c r="N32" s="129">
        <f>'Portfolio Sum C05b-1'!K39</f>
        <v>0</v>
      </c>
      <c r="O32" s="129">
        <f>'Portfolio Sum C05b-1'!L39</f>
        <v>0</v>
      </c>
      <c r="P32" s="129">
        <f>'Portfolio Sum C05b-1'!M39</f>
        <v>0</v>
      </c>
      <c r="Q32" s="129">
        <f>'Portfolio Sum C05b-1'!N39</f>
        <v>-1.8189894035458565E-15</v>
      </c>
      <c r="R32" s="129">
        <f>'Portfolio Sum C05b-1'!O39</f>
        <v>3.637978807091713E-15</v>
      </c>
      <c r="S32" s="129">
        <f>'Portfolio Sum C05b-1'!P39</f>
        <v>3.637978807091713E-15</v>
      </c>
      <c r="T32" s="129">
        <f>'Portfolio Sum C05b-1'!Q39</f>
        <v>7.2759576141834261E-15</v>
      </c>
      <c r="U32" s="129">
        <f>'Portfolio Sum C05b-1'!R39</f>
        <v>3.637978807091713E-15</v>
      </c>
      <c r="V32" s="129">
        <f>'Portfolio Sum C05b-1'!S39</f>
        <v>3.637978807091713E-15</v>
      </c>
      <c r="W32" s="129">
        <f>'Portfolio Sum C05b-1'!T39</f>
        <v>0</v>
      </c>
      <c r="X32" s="129">
        <f>'Portfolio Sum C05b-1'!U39</f>
        <v>0</v>
      </c>
    </row>
    <row r="33" spans="3:24" x14ac:dyDescent="0.2">
      <c r="D33" t="s">
        <v>31</v>
      </c>
      <c r="E33" s="129">
        <f>'Portfolio Sum C05b-1'!B40</f>
        <v>-0.222</v>
      </c>
      <c r="F33" s="129">
        <f>'Portfolio Sum C05b-1'!C40</f>
        <v>-0.222</v>
      </c>
      <c r="G33" s="129">
        <f>'Portfolio Sum C05b-1'!D40</f>
        <v>-0.222</v>
      </c>
      <c r="H33" s="129">
        <f>'Portfolio Sum C05b-1'!E40</f>
        <v>-0.502</v>
      </c>
      <c r="I33" s="129">
        <f>'Portfolio Sum C05b-1'!F40</f>
        <v>-0.60799999999999998</v>
      </c>
      <c r="J33" s="129">
        <f>'Portfolio Sum C05b-1'!G40</f>
        <v>-0.60799999999999998</v>
      </c>
      <c r="K33" s="129">
        <f>'Portfolio Sum C05b-1'!H40</f>
        <v>-0.60799999999999998</v>
      </c>
      <c r="L33" s="129">
        <f>'Portfolio Sum C05b-1'!I40</f>
        <v>-1.0580000000000001</v>
      </c>
      <c r="M33" s="129">
        <f>'Portfolio Sum C05b-1'!J40</f>
        <v>-1.0580000000000001</v>
      </c>
      <c r="N33" s="129">
        <f>'Portfolio Sum C05b-1'!K40</f>
        <v>-1.4119999999999999</v>
      </c>
      <c r="O33" s="129">
        <f>'Portfolio Sum C05b-1'!L40</f>
        <v>-1.7989999999999999</v>
      </c>
      <c r="P33" s="129">
        <f>'Portfolio Sum C05b-1'!M40</f>
        <v>-1.7989999999999999</v>
      </c>
      <c r="Q33" s="129">
        <f>'Portfolio Sum C05b-1'!N40</f>
        <v>-1.7989999999999999</v>
      </c>
      <c r="R33" s="129">
        <f>'Portfolio Sum C05b-1'!O40</f>
        <v>-1.7989999999999999</v>
      </c>
      <c r="S33" s="129">
        <f>'Portfolio Sum C05b-1'!P40</f>
        <v>-1.7989999999999999</v>
      </c>
      <c r="T33" s="129">
        <f>'Portfolio Sum C05b-1'!Q40</f>
        <v>-1.7989999999999999</v>
      </c>
      <c r="U33" s="129">
        <f>'Portfolio Sum C05b-1'!R40</f>
        <v>-1.7989999999999999</v>
      </c>
      <c r="V33" s="129">
        <f>'Portfolio Sum C05b-1'!S40</f>
        <v>-1.7989999999999999</v>
      </c>
      <c r="W33" s="129">
        <f>'Portfolio Sum C05b-1'!T40</f>
        <v>-2.427</v>
      </c>
      <c r="X33" s="129">
        <f>'Portfolio Sum C05b-1'!U40</f>
        <v>-2.427</v>
      </c>
    </row>
    <row r="34" spans="3:24" x14ac:dyDescent="0.2">
      <c r="D34" t="s">
        <v>32</v>
      </c>
      <c r="E34" s="129">
        <f>'Portfolio Sum C05b-1'!B41</f>
        <v>0</v>
      </c>
      <c r="F34" s="129">
        <f>'Portfolio Sum C05b-1'!C41</f>
        <v>0</v>
      </c>
      <c r="G34" s="129">
        <f>'Portfolio Sum C05b-1'!D41</f>
        <v>0</v>
      </c>
      <c r="H34" s="129">
        <f>'Portfolio Sum C05b-1'!E41</f>
        <v>0</v>
      </c>
      <c r="I34" s="129">
        <f>'Portfolio Sum C05b-1'!F41</f>
        <v>0</v>
      </c>
      <c r="J34" s="129">
        <f>'Portfolio Sum C05b-1'!G41</f>
        <v>0</v>
      </c>
      <c r="K34" s="129">
        <f>'Portfolio Sum C05b-1'!H41</f>
        <v>0</v>
      </c>
      <c r="L34" s="129">
        <f>'Portfolio Sum C05b-1'!I41</f>
        <v>0</v>
      </c>
      <c r="M34" s="129">
        <f>'Portfolio Sum C05b-1'!J41</f>
        <v>0</v>
      </c>
      <c r="N34" s="129">
        <f>'Portfolio Sum C05b-1'!K41</f>
        <v>0</v>
      </c>
      <c r="O34" s="129">
        <f>'Portfolio Sum C05b-1'!L41</f>
        <v>0</v>
      </c>
      <c r="P34" s="129">
        <f>'Portfolio Sum C05b-1'!M41</f>
        <v>0</v>
      </c>
      <c r="Q34" s="129">
        <f>'Portfolio Sum C05b-1'!N41</f>
        <v>0</v>
      </c>
      <c r="R34" s="129">
        <f>'Portfolio Sum C05b-1'!O41</f>
        <v>-0.32600000000000001</v>
      </c>
      <c r="S34" s="129">
        <f>'Portfolio Sum C05b-1'!P41</f>
        <v>-0.32600000000000001</v>
      </c>
      <c r="T34" s="129">
        <f>'Portfolio Sum C05b-1'!Q41</f>
        <v>-0.68300000000000005</v>
      </c>
      <c r="U34" s="129">
        <f>'Portfolio Sum C05b-1'!R41</f>
        <v>-0.76024000000000003</v>
      </c>
      <c r="V34" s="129">
        <f>'Portfolio Sum C05b-1'!S41</f>
        <v>-0.76024000000000003</v>
      </c>
      <c r="W34" s="129">
        <f>'Portfolio Sum C05b-1'!T41</f>
        <v>-1.44774</v>
      </c>
      <c r="X34" s="129">
        <f>'Portfolio Sum C05b-1'!U41</f>
        <v>-1.44774</v>
      </c>
    </row>
    <row r="35" spans="3:24" x14ac:dyDescent="0.2">
      <c r="D35" t="s">
        <v>33</v>
      </c>
      <c r="E35" s="129">
        <f>'Portfolio Sum C05b-1'!B42</f>
        <v>0</v>
      </c>
      <c r="F35" s="129">
        <f>'Portfolio Sum C05b-1'!C42</f>
        <v>0</v>
      </c>
      <c r="G35" s="129">
        <f>'Portfolio Sum C05b-1'!D42</f>
        <v>0</v>
      </c>
      <c r="H35" s="129">
        <f>'Portfolio Sum C05b-1'!E42</f>
        <v>0.33700000000000002</v>
      </c>
      <c r="I35" s="129">
        <f>'Portfolio Sum C05b-1'!F42</f>
        <v>0.33700000000000002</v>
      </c>
      <c r="J35" s="129">
        <f>'Portfolio Sum C05b-1'!G42</f>
        <v>0.33700000000000002</v>
      </c>
      <c r="K35" s="129">
        <f>'Portfolio Sum C05b-1'!H42</f>
        <v>0.33700000000000002</v>
      </c>
      <c r="L35" s="129">
        <f>'Portfolio Sum C05b-1'!I42</f>
        <v>0.33700000000000002</v>
      </c>
      <c r="M35" s="129">
        <f>'Portfolio Sum C05b-1'!J42</f>
        <v>0.33700000000000002</v>
      </c>
      <c r="N35" s="129">
        <f>'Portfolio Sum C05b-1'!K42</f>
        <v>0.33700000000000002</v>
      </c>
      <c r="O35" s="129">
        <f>'Portfolio Sum C05b-1'!L42</f>
        <v>0.72399999999999998</v>
      </c>
      <c r="P35" s="129">
        <f>'Portfolio Sum C05b-1'!M42</f>
        <v>0.72399999999999998</v>
      </c>
      <c r="Q35" s="129">
        <f>'Portfolio Sum C05b-1'!N42</f>
        <v>0.72399999999999998</v>
      </c>
      <c r="R35" s="129">
        <f>'Portfolio Sum C05b-1'!O42</f>
        <v>0.72399999999999998</v>
      </c>
      <c r="S35" s="129">
        <f>'Portfolio Sum C05b-1'!P42</f>
        <v>0.72399999999999998</v>
      </c>
      <c r="T35" s="129">
        <f>'Portfolio Sum C05b-1'!Q42</f>
        <v>0.38700000000000001</v>
      </c>
      <c r="U35" s="129">
        <f>'Portfolio Sum C05b-1'!R42</f>
        <v>0.38700000000000001</v>
      </c>
      <c r="V35" s="129">
        <f>'Portfolio Sum C05b-1'!S42</f>
        <v>0.38700000000000001</v>
      </c>
      <c r="W35" s="129">
        <f>'Portfolio Sum C05b-1'!T42</f>
        <v>0.38700000000000001</v>
      </c>
      <c r="X35" s="129">
        <f>'Portfolio Sum C05b-1'!U42</f>
        <v>0.38700000000000001</v>
      </c>
    </row>
    <row r="36" spans="3:24" x14ac:dyDescent="0.2">
      <c r="C36" s="126" t="s">
        <v>38</v>
      </c>
      <c r="D36" t="s">
        <v>26</v>
      </c>
      <c r="E36" s="129">
        <f>'Portfolio Sum C05b-3'!B35</f>
        <v>0</v>
      </c>
      <c r="F36" s="129">
        <f>'Portfolio Sum C05b-3'!C35</f>
        <v>0</v>
      </c>
      <c r="G36" s="129">
        <f>'Portfolio Sum C05b-3'!D35</f>
        <v>0</v>
      </c>
      <c r="H36" s="129">
        <f>'Portfolio Sum C05b-3'!E35</f>
        <v>0</v>
      </c>
      <c r="I36" s="129">
        <f>'Portfolio Sum C05b-3'!F35</f>
        <v>0</v>
      </c>
      <c r="J36" s="129">
        <f>'Portfolio Sum C05b-3'!G35</f>
        <v>0</v>
      </c>
      <c r="K36" s="129">
        <f>'Portfolio Sum C05b-3'!H35</f>
        <v>0</v>
      </c>
      <c r="L36" s="129">
        <f>'Portfolio Sum C05b-3'!I35</f>
        <v>0</v>
      </c>
      <c r="M36" s="129">
        <f>'Portfolio Sum C05b-3'!J35</f>
        <v>0</v>
      </c>
      <c r="N36" s="129">
        <f>'Portfolio Sum C05b-3'!K35</f>
        <v>0</v>
      </c>
      <c r="O36" s="129">
        <f>'Portfolio Sum C05b-3'!L35</f>
        <v>0</v>
      </c>
      <c r="P36" s="129">
        <f>'Portfolio Sum C05b-3'!M35</f>
        <v>0</v>
      </c>
      <c r="Q36" s="129">
        <f>'Portfolio Sum C05b-3'!N35</f>
        <v>0</v>
      </c>
      <c r="R36" s="129">
        <f>'Portfolio Sum C05b-3'!O35</f>
        <v>0.42299999999999999</v>
      </c>
      <c r="S36" s="129">
        <f>'Portfolio Sum C05b-3'!P35</f>
        <v>0.42299999999999999</v>
      </c>
      <c r="T36" s="129">
        <f>'Portfolio Sum C05b-3'!Q35</f>
        <v>1.5824</v>
      </c>
      <c r="U36" s="129">
        <f>'Portfolio Sum C05b-3'!R35</f>
        <v>1.5824</v>
      </c>
      <c r="V36" s="129">
        <f>'Portfolio Sum C05b-3'!S35</f>
        <v>1.5824</v>
      </c>
      <c r="W36" s="129">
        <f>'Portfolio Sum C05b-3'!T35</f>
        <v>2.2174</v>
      </c>
      <c r="X36" s="129">
        <f>'Portfolio Sum C05b-3'!U35</f>
        <v>2.2174</v>
      </c>
    </row>
    <row r="37" spans="3:24" x14ac:dyDescent="0.2">
      <c r="D37" t="s">
        <v>27</v>
      </c>
      <c r="E37" s="129">
        <f>'Portfolio Sum C05b-3'!B36</f>
        <v>0</v>
      </c>
      <c r="F37" s="129">
        <f>'Portfolio Sum C05b-3'!C36</f>
        <v>0</v>
      </c>
      <c r="G37" s="129">
        <f>'Portfolio Sum C05b-3'!D36</f>
        <v>0</v>
      </c>
      <c r="H37" s="129">
        <f>'Portfolio Sum C05b-3'!E36</f>
        <v>0</v>
      </c>
      <c r="I37" s="129">
        <f>'Portfolio Sum C05b-3'!F36</f>
        <v>0</v>
      </c>
      <c r="J37" s="129">
        <f>'Portfolio Sum C05b-3'!G36</f>
        <v>0</v>
      </c>
      <c r="K37" s="129">
        <f>'Portfolio Sum C05b-3'!H36</f>
        <v>0</v>
      </c>
      <c r="L37" s="129">
        <f>'Portfolio Sum C05b-3'!I36</f>
        <v>0</v>
      </c>
      <c r="M37" s="129">
        <f>'Portfolio Sum C05b-3'!J36</f>
        <v>0</v>
      </c>
      <c r="N37" s="129">
        <f>'Portfolio Sum C05b-3'!K36</f>
        <v>0</v>
      </c>
      <c r="O37" s="129">
        <f>'Portfolio Sum C05b-3'!L36</f>
        <v>0</v>
      </c>
      <c r="P37" s="129">
        <f>'Portfolio Sum C05b-3'!M36</f>
        <v>0</v>
      </c>
      <c r="Q37" s="129">
        <f>'Portfolio Sum C05b-3'!N36</f>
        <v>0</v>
      </c>
      <c r="R37" s="129">
        <f>'Portfolio Sum C05b-3'!O36</f>
        <v>0.44800000000000001</v>
      </c>
      <c r="S37" s="129">
        <f>'Portfolio Sum C05b-3'!P36</f>
        <v>0.44800000000000001</v>
      </c>
      <c r="T37" s="129">
        <f>'Portfolio Sum C05b-3'!Q36</f>
        <v>0.44800000000000001</v>
      </c>
      <c r="U37" s="129">
        <f>'Portfolio Sum C05b-3'!R36</f>
        <v>0.44800000000000001</v>
      </c>
      <c r="V37" s="129">
        <f>'Portfolio Sum C05b-3'!S36</f>
        <v>0.54800000000000004</v>
      </c>
      <c r="W37" s="129">
        <f>'Portfolio Sum C05b-3'!T36</f>
        <v>0.54800000000000004</v>
      </c>
      <c r="X37" s="129">
        <f>'Portfolio Sum C05b-3'!U36</f>
        <v>1.226</v>
      </c>
    </row>
    <row r="38" spans="3:24" x14ac:dyDescent="0.2">
      <c r="D38" t="s">
        <v>28</v>
      </c>
      <c r="E38" s="129">
        <f>'Portfolio Sum C05b-3'!B37</f>
        <v>0.13263999999999998</v>
      </c>
      <c r="F38" s="129">
        <f>'Portfolio Sum C05b-3'!C37</f>
        <v>0.27203999999999995</v>
      </c>
      <c r="G38" s="129">
        <f>'Portfolio Sum C05b-3'!D37</f>
        <v>0.41806999999999994</v>
      </c>
      <c r="H38" s="129">
        <f>'Portfolio Sum C05b-3'!E37</f>
        <v>0.56443999999999994</v>
      </c>
      <c r="I38" s="129">
        <f>'Portfolio Sum C05b-3'!F37</f>
        <v>0.71719999999999995</v>
      </c>
      <c r="J38" s="129">
        <f>'Portfolio Sum C05b-3'!G37</f>
        <v>0.85243999999999998</v>
      </c>
      <c r="K38" s="129">
        <f>'Portfolio Sum C05b-3'!H37</f>
        <v>0.99083999999999994</v>
      </c>
      <c r="L38" s="129">
        <f>'Portfolio Sum C05b-3'!I37</f>
        <v>1.1402300000000001</v>
      </c>
      <c r="M38" s="129">
        <f>'Portfolio Sum C05b-3'!J37</f>
        <v>1.30003</v>
      </c>
      <c r="N38" s="129">
        <f>'Portfolio Sum C05b-3'!K37</f>
        <v>1.44956</v>
      </c>
      <c r="O38" s="129">
        <f>'Portfolio Sum C05b-3'!L37</f>
        <v>1.57579</v>
      </c>
      <c r="P38" s="129">
        <f>'Portfolio Sum C05b-3'!M37</f>
        <v>1.7172099999999999</v>
      </c>
      <c r="Q38" s="129">
        <f>'Portfolio Sum C05b-3'!N37</f>
        <v>1.8474899999999999</v>
      </c>
      <c r="R38" s="129">
        <f>'Portfolio Sum C05b-3'!O37</f>
        <v>1.9792099999999999</v>
      </c>
      <c r="S38" s="129">
        <f>'Portfolio Sum C05b-3'!P37</f>
        <v>2.1084900000000002</v>
      </c>
      <c r="T38" s="129">
        <f>'Portfolio Sum C05b-3'!Q37</f>
        <v>2.2308900000000005</v>
      </c>
      <c r="U38" s="129">
        <f>'Portfolio Sum C05b-3'!R37</f>
        <v>2.3640300000000001</v>
      </c>
      <c r="V38" s="129">
        <f>'Portfolio Sum C05b-3'!S37</f>
        <v>2.4862100000000003</v>
      </c>
      <c r="W38" s="129">
        <f>'Portfolio Sum C05b-3'!T37</f>
        <v>2.6083799999999999</v>
      </c>
      <c r="X38" s="129">
        <f>'Portfolio Sum C05b-3'!U37</f>
        <v>2.7288999999999999</v>
      </c>
    </row>
    <row r="39" spans="3:24" x14ac:dyDescent="0.2">
      <c r="D39" t="s">
        <v>29</v>
      </c>
      <c r="E39" s="129">
        <f>'Portfolio Sum C05b-3'!B38</f>
        <v>0.72683500000000001</v>
      </c>
      <c r="F39" s="129">
        <f>'Portfolio Sum C05b-3'!C38</f>
        <v>0.96806199999999998</v>
      </c>
      <c r="G39" s="129">
        <f>'Portfolio Sum C05b-3'!D38</f>
        <v>1.0236339999999999</v>
      </c>
      <c r="H39" s="129">
        <f>'Portfolio Sum C05b-3'!E38</f>
        <v>0.98821199999999998</v>
      </c>
      <c r="I39" s="129">
        <f>'Portfolio Sum C05b-3'!F38</f>
        <v>1.0526990000000001</v>
      </c>
      <c r="J39" s="129">
        <f>'Portfolio Sum C05b-3'!G38</f>
        <v>1.0949090000000001</v>
      </c>
      <c r="K39" s="129">
        <f>'Portfolio Sum C05b-3'!H38</f>
        <v>0.77449100000000004</v>
      </c>
      <c r="L39" s="129">
        <f>'Portfolio Sum C05b-3'!I38</f>
        <v>0.80665500000000001</v>
      </c>
      <c r="M39" s="129">
        <f>'Portfolio Sum C05b-3'!J38</f>
        <v>0.79053399999999996</v>
      </c>
      <c r="N39" s="129">
        <f>'Portfolio Sum C05b-3'!K38</f>
        <v>0.75543899999999997</v>
      </c>
      <c r="O39" s="129">
        <f>'Portfolio Sum C05b-3'!L38</f>
        <v>0.83711099999999994</v>
      </c>
      <c r="P39" s="129">
        <f>'Portfolio Sum C05b-3'!M38</f>
        <v>0.86730099999999988</v>
      </c>
      <c r="Q39" s="129">
        <f>'Portfolio Sum C05b-3'!N38</f>
        <v>0.933952</v>
      </c>
      <c r="R39" s="129">
        <f>'Portfolio Sum C05b-3'!O38</f>
        <v>1.2821669999999998</v>
      </c>
      <c r="S39" s="129">
        <f>'Portfolio Sum C05b-3'!P38</f>
        <v>1.1537080000000002</v>
      </c>
      <c r="T39" s="129">
        <f>'Portfolio Sum C05b-3'!Q38</f>
        <v>1.240885</v>
      </c>
      <c r="U39" s="129">
        <f>'Portfolio Sum C05b-3'!R38</f>
        <v>1.22339</v>
      </c>
      <c r="V39" s="129">
        <f>'Portfolio Sum C05b-3'!S38</f>
        <v>1.34972</v>
      </c>
      <c r="W39" s="129">
        <f>'Portfolio Sum C05b-3'!T38</f>
        <v>1.3040999999999998</v>
      </c>
      <c r="X39" s="129">
        <f>'Portfolio Sum C05b-3'!U38</f>
        <v>1.3933429999999998</v>
      </c>
    </row>
    <row r="40" spans="3:24" x14ac:dyDescent="0.2">
      <c r="D40" t="s">
        <v>30</v>
      </c>
      <c r="E40" s="129">
        <f>'Portfolio Sum C05b-3'!B39</f>
        <v>0</v>
      </c>
      <c r="F40" s="129">
        <f>'Portfolio Sum C05b-3'!C39</f>
        <v>0</v>
      </c>
      <c r="G40" s="129">
        <f>'Portfolio Sum C05b-3'!D39</f>
        <v>-4.5474735088646413E-16</v>
      </c>
      <c r="H40" s="129">
        <f>'Portfolio Sum C05b-3'!E39</f>
        <v>-9.0949470177292826E-16</v>
      </c>
      <c r="I40" s="129">
        <f>'Portfolio Sum C05b-3'!F39</f>
        <v>-9.0949470177292826E-16</v>
      </c>
      <c r="J40" s="129">
        <f>'Portfolio Sum C05b-3'!G39</f>
        <v>0</v>
      </c>
      <c r="K40" s="129">
        <f>'Portfolio Sum C05b-3'!H39</f>
        <v>-1.8189894035458565E-15</v>
      </c>
      <c r="L40" s="129">
        <f>'Portfolio Sum C05b-3'!I39</f>
        <v>-1.8189894035458565E-15</v>
      </c>
      <c r="M40" s="129">
        <f>'Portfolio Sum C05b-3'!J39</f>
        <v>0</v>
      </c>
      <c r="N40" s="129">
        <f>'Portfolio Sum C05b-3'!K39</f>
        <v>-1.8189894035458565E-15</v>
      </c>
      <c r="O40" s="129">
        <f>'Portfolio Sum C05b-3'!L39</f>
        <v>-1.8189894035458565E-15</v>
      </c>
      <c r="P40" s="129">
        <f>'Portfolio Sum C05b-3'!M39</f>
        <v>-1.8189894035458565E-15</v>
      </c>
      <c r="Q40" s="129">
        <f>'Portfolio Sum C05b-3'!N39</f>
        <v>-1.8189894035458565E-15</v>
      </c>
      <c r="R40" s="129">
        <f>'Portfolio Sum C05b-3'!O39</f>
        <v>-1.8189894035458565E-15</v>
      </c>
      <c r="S40" s="129">
        <f>'Portfolio Sum C05b-3'!P39</f>
        <v>-1.8189894035458565E-15</v>
      </c>
      <c r="T40" s="129">
        <f>'Portfolio Sum C05b-3'!Q39</f>
        <v>0</v>
      </c>
      <c r="U40" s="129">
        <f>'Portfolio Sum C05b-3'!R39</f>
        <v>3.637978807091713E-15</v>
      </c>
      <c r="V40" s="129">
        <f>'Portfolio Sum C05b-3'!S39</f>
        <v>3.637978807091713E-15</v>
      </c>
      <c r="W40" s="129">
        <f>'Portfolio Sum C05b-3'!T39</f>
        <v>3.637978807091713E-15</v>
      </c>
      <c r="X40" s="129">
        <f>'Portfolio Sum C05b-3'!U39</f>
        <v>0</v>
      </c>
    </row>
    <row r="41" spans="3:24" x14ac:dyDescent="0.2">
      <c r="D41" t="s">
        <v>31</v>
      </c>
      <c r="E41" s="129">
        <f>'Portfolio Sum C05b-3'!B40</f>
        <v>-0.222</v>
      </c>
      <c r="F41" s="129">
        <f>'Portfolio Sum C05b-3'!C40</f>
        <v>-0.222</v>
      </c>
      <c r="G41" s="129">
        <f>'Portfolio Sum C05b-3'!D40</f>
        <v>-0.222</v>
      </c>
      <c r="H41" s="129">
        <f>'Portfolio Sum C05b-3'!E40</f>
        <v>-0.502</v>
      </c>
      <c r="I41" s="129">
        <f>'Portfolio Sum C05b-3'!F40</f>
        <v>-0.502</v>
      </c>
      <c r="J41" s="129">
        <f>'Portfolio Sum C05b-3'!G40</f>
        <v>-0.502</v>
      </c>
      <c r="K41" s="129">
        <f>'Portfolio Sum C05b-3'!H40</f>
        <v>-0.502</v>
      </c>
      <c r="L41" s="129">
        <f>'Portfolio Sum C05b-3'!I40</f>
        <v>-0.502</v>
      </c>
      <c r="M41" s="129">
        <f>'Portfolio Sum C05b-3'!J40</f>
        <v>-0.502</v>
      </c>
      <c r="N41" s="129">
        <f>'Portfolio Sum C05b-3'!K40</f>
        <v>-0.502</v>
      </c>
      <c r="O41" s="129">
        <f>'Portfolio Sum C05b-3'!L40</f>
        <v>-0.88900000000000001</v>
      </c>
      <c r="P41" s="129">
        <f>'Portfolio Sum C05b-3'!M40</f>
        <v>-0.88900000000000001</v>
      </c>
      <c r="Q41" s="129">
        <f>'Portfolio Sum C05b-3'!N40</f>
        <v>-0.88900000000000001</v>
      </c>
      <c r="R41" s="129">
        <f>'Portfolio Sum C05b-3'!O40</f>
        <v>-0.88900000000000001</v>
      </c>
      <c r="S41" s="129">
        <f>'Portfolio Sum C05b-3'!P40</f>
        <v>-0.88900000000000001</v>
      </c>
      <c r="T41" s="129">
        <f>'Portfolio Sum C05b-3'!Q40</f>
        <v>-1.339</v>
      </c>
      <c r="U41" s="129">
        <f>'Portfolio Sum C05b-3'!R40</f>
        <v>-1.339</v>
      </c>
      <c r="V41" s="129">
        <f>'Portfolio Sum C05b-3'!S40</f>
        <v>-1.339</v>
      </c>
      <c r="W41" s="129">
        <f>'Portfolio Sum C05b-3'!T40</f>
        <v>-1.6080000000000001</v>
      </c>
      <c r="X41" s="129">
        <f>'Portfolio Sum C05b-3'!U40</f>
        <v>-1.6080000000000001</v>
      </c>
    </row>
    <row r="42" spans="3:24" x14ac:dyDescent="0.2">
      <c r="D42" t="s">
        <v>32</v>
      </c>
      <c r="E42" s="129">
        <f>'Portfolio Sum C05b-3'!B41</f>
        <v>0</v>
      </c>
      <c r="F42" s="129">
        <f>'Portfolio Sum C05b-3'!C41</f>
        <v>0</v>
      </c>
      <c r="G42" s="129">
        <f>'Portfolio Sum C05b-3'!D41</f>
        <v>0</v>
      </c>
      <c r="H42" s="129">
        <f>'Portfolio Sum C05b-3'!E41</f>
        <v>0</v>
      </c>
      <c r="I42" s="129">
        <f>'Portfolio Sum C05b-3'!F41</f>
        <v>0</v>
      </c>
      <c r="J42" s="129">
        <f>'Portfolio Sum C05b-3'!G41</f>
        <v>0</v>
      </c>
      <c r="K42" s="129">
        <f>'Portfolio Sum C05b-3'!H41</f>
        <v>0</v>
      </c>
      <c r="L42" s="129">
        <f>'Portfolio Sum C05b-3'!I41</f>
        <v>0</v>
      </c>
      <c r="M42" s="129">
        <f>'Portfolio Sum C05b-3'!J41</f>
        <v>0</v>
      </c>
      <c r="N42" s="129">
        <f>'Portfolio Sum C05b-3'!K41</f>
        <v>0</v>
      </c>
      <c r="O42" s="129">
        <f>'Portfolio Sum C05b-3'!L41</f>
        <v>0</v>
      </c>
      <c r="P42" s="129">
        <f>'Portfolio Sum C05b-3'!M41</f>
        <v>0</v>
      </c>
      <c r="Q42" s="129">
        <f>'Portfolio Sum C05b-3'!N41</f>
        <v>0</v>
      </c>
      <c r="R42" s="129">
        <f>'Portfolio Sum C05b-3'!O41</f>
        <v>-0.76200000000000001</v>
      </c>
      <c r="S42" s="129">
        <f>'Portfolio Sum C05b-3'!P41</f>
        <v>-0.76200000000000001</v>
      </c>
      <c r="T42" s="129">
        <f>'Portfolio Sum C05b-3'!Q41</f>
        <v>-1.119</v>
      </c>
      <c r="U42" s="129">
        <f>'Portfolio Sum C05b-3'!R41</f>
        <v>-1.19624</v>
      </c>
      <c r="V42" s="129">
        <f>'Portfolio Sum C05b-3'!S41</f>
        <v>-1.19624</v>
      </c>
      <c r="W42" s="129">
        <f>'Portfolio Sum C05b-3'!T41</f>
        <v>-1.5537399999999999</v>
      </c>
      <c r="X42" s="129">
        <f>'Portfolio Sum C05b-3'!U41</f>
        <v>-1.5537399999999999</v>
      </c>
    </row>
    <row r="43" spans="3:24" x14ac:dyDescent="0.2">
      <c r="D43" t="s">
        <v>33</v>
      </c>
      <c r="E43" s="129">
        <f>'Portfolio Sum C05b-3'!B42</f>
        <v>0</v>
      </c>
      <c r="F43" s="129">
        <f>'Portfolio Sum C05b-3'!C42</f>
        <v>0</v>
      </c>
      <c r="G43" s="129">
        <f>'Portfolio Sum C05b-3'!D42</f>
        <v>0</v>
      </c>
      <c r="H43" s="129">
        <f>'Portfolio Sum C05b-3'!E42</f>
        <v>0.33700000000000002</v>
      </c>
      <c r="I43" s="129">
        <f>'Portfolio Sum C05b-3'!F42</f>
        <v>0.33700000000000002</v>
      </c>
      <c r="J43" s="129">
        <f>'Portfolio Sum C05b-3'!G42</f>
        <v>0.33700000000000002</v>
      </c>
      <c r="K43" s="129">
        <f>'Portfolio Sum C05b-3'!H42</f>
        <v>0.33700000000000002</v>
      </c>
      <c r="L43" s="129">
        <f>'Portfolio Sum C05b-3'!I42</f>
        <v>0.33700000000000002</v>
      </c>
      <c r="M43" s="129">
        <f>'Portfolio Sum C05b-3'!J42</f>
        <v>0.33700000000000002</v>
      </c>
      <c r="N43" s="129">
        <f>'Portfolio Sum C05b-3'!K42</f>
        <v>0.33700000000000002</v>
      </c>
      <c r="O43" s="129">
        <f>'Portfolio Sum C05b-3'!L42</f>
        <v>0.72399999999999998</v>
      </c>
      <c r="P43" s="129">
        <f>'Portfolio Sum C05b-3'!M42</f>
        <v>0.72399999999999998</v>
      </c>
      <c r="Q43" s="129">
        <f>'Portfolio Sum C05b-3'!N42</f>
        <v>0.72399999999999998</v>
      </c>
      <c r="R43" s="129">
        <f>'Portfolio Sum C05b-3'!O42</f>
        <v>0.72399999999999998</v>
      </c>
      <c r="S43" s="129">
        <f>'Portfolio Sum C05b-3'!P42</f>
        <v>0.72399999999999998</v>
      </c>
      <c r="T43" s="129">
        <f>'Portfolio Sum C05b-3'!Q42</f>
        <v>0.38700000000000001</v>
      </c>
      <c r="U43" s="129">
        <f>'Portfolio Sum C05b-3'!R42</f>
        <v>0.38700000000000001</v>
      </c>
      <c r="V43" s="129">
        <f>'Portfolio Sum C05b-3'!S42</f>
        <v>0.38700000000000001</v>
      </c>
      <c r="W43" s="129">
        <f>'Portfolio Sum C05b-3'!T42</f>
        <v>0.38700000000000001</v>
      </c>
      <c r="X43" s="129">
        <f>'Portfolio Sum C05b-3'!U42</f>
        <v>0.38700000000000001</v>
      </c>
    </row>
    <row r="44" spans="3:24" x14ac:dyDescent="0.2">
      <c r="C44" s="126" t="s">
        <v>39</v>
      </c>
      <c r="D44" t="s">
        <v>26</v>
      </c>
      <c r="E44" s="129">
        <f>'Portfolio Sum C09-1'!B35</f>
        <v>0</v>
      </c>
      <c r="F44" s="129">
        <f>'Portfolio Sum C09-1'!C35</f>
        <v>0</v>
      </c>
      <c r="G44" s="129">
        <f>'Portfolio Sum C09-1'!D35</f>
        <v>0</v>
      </c>
      <c r="H44" s="129">
        <f>'Portfolio Sum C09-1'!E35</f>
        <v>0</v>
      </c>
      <c r="I44" s="129">
        <f>'Portfolio Sum C09-1'!F35</f>
        <v>0</v>
      </c>
      <c r="J44" s="129">
        <f>'Portfolio Sum C09-1'!G35</f>
        <v>0</v>
      </c>
      <c r="K44" s="129">
        <f>'Portfolio Sum C09-1'!H35</f>
        <v>0</v>
      </c>
      <c r="L44" s="129">
        <f>'Portfolio Sum C09-1'!I35</f>
        <v>0.42299999999999999</v>
      </c>
      <c r="M44" s="129">
        <f>'Portfolio Sum C09-1'!J35</f>
        <v>0.84599999999999997</v>
      </c>
      <c r="N44" s="129">
        <f>'Portfolio Sum C09-1'!K35</f>
        <v>0.84599999999999997</v>
      </c>
      <c r="O44" s="129">
        <f>'Portfolio Sum C09-1'!L35</f>
        <v>0.84599999999999997</v>
      </c>
      <c r="P44" s="129">
        <f>'Portfolio Sum C09-1'!M35</f>
        <v>0.84599999999999997</v>
      </c>
      <c r="Q44" s="129">
        <f>'Portfolio Sum C09-1'!N35</f>
        <v>0.84599999999999997</v>
      </c>
      <c r="R44" s="129">
        <f>'Portfolio Sum C09-1'!O35</f>
        <v>1.1594</v>
      </c>
      <c r="S44" s="129">
        <f>'Portfolio Sum C09-1'!P35</f>
        <v>1.1594</v>
      </c>
      <c r="T44" s="129">
        <f>'Portfolio Sum C09-1'!Q35</f>
        <v>1.9831829999999999</v>
      </c>
      <c r="U44" s="129">
        <f>'Portfolio Sum C09-1'!R35</f>
        <v>1.9831829999999999</v>
      </c>
      <c r="V44" s="129">
        <f>'Portfolio Sum C09-1'!S35</f>
        <v>1.9831829999999999</v>
      </c>
      <c r="W44" s="129">
        <f>'Portfolio Sum C09-1'!T35</f>
        <v>3.0411830000000002</v>
      </c>
      <c r="X44" s="129">
        <f>'Portfolio Sum C09-1'!U35</f>
        <v>3.4641829999999998</v>
      </c>
    </row>
    <row r="45" spans="3:24" x14ac:dyDescent="0.2">
      <c r="D45" t="s">
        <v>27</v>
      </c>
      <c r="E45" s="129">
        <f>'Portfolio Sum C09-1'!B36</f>
        <v>0</v>
      </c>
      <c r="F45" s="129">
        <f>'Portfolio Sum C09-1'!C36</f>
        <v>0</v>
      </c>
      <c r="G45" s="129">
        <f>'Portfolio Sum C09-1'!D36</f>
        <v>0</v>
      </c>
      <c r="H45" s="129">
        <f>'Portfolio Sum C09-1'!E36</f>
        <v>0</v>
      </c>
      <c r="I45" s="129">
        <f>'Portfolio Sum C09-1'!F36</f>
        <v>0</v>
      </c>
      <c r="J45" s="129">
        <f>'Portfolio Sum C09-1'!G36</f>
        <v>0.17899999999999999</v>
      </c>
      <c r="K45" s="129">
        <f>'Portfolio Sum C09-1'!H36</f>
        <v>0.17899999999999999</v>
      </c>
      <c r="L45" s="129">
        <f>'Portfolio Sum C09-1'!I36</f>
        <v>0.2</v>
      </c>
      <c r="M45" s="129">
        <f>'Portfolio Sum C09-1'!J36</f>
        <v>0.2</v>
      </c>
      <c r="N45" s="129">
        <f>'Portfolio Sum C09-1'!K36</f>
        <v>0.2</v>
      </c>
      <c r="O45" s="129">
        <f>'Portfolio Sum C09-1'!L36</f>
        <v>0.2</v>
      </c>
      <c r="P45" s="129">
        <f>'Portfolio Sum C09-1'!M36</f>
        <v>0.2</v>
      </c>
      <c r="Q45" s="129">
        <f>'Portfolio Sum C09-1'!N36</f>
        <v>0.2</v>
      </c>
      <c r="R45" s="129">
        <f>'Portfolio Sum C09-1'!O36</f>
        <v>0.2</v>
      </c>
      <c r="S45" s="129">
        <f>'Portfolio Sum C09-1'!P36</f>
        <v>0.2</v>
      </c>
      <c r="T45" s="129">
        <f>'Portfolio Sum C09-1'!Q36</f>
        <v>0.2</v>
      </c>
      <c r="U45" s="129">
        <f>'Portfolio Sum C09-1'!R36</f>
        <v>0.2</v>
      </c>
      <c r="V45" s="129">
        <f>'Portfolio Sum C09-1'!S36</f>
        <v>0.2</v>
      </c>
      <c r="W45" s="129">
        <f>'Portfolio Sum C09-1'!T36</f>
        <v>0.62132000000000009</v>
      </c>
      <c r="X45" s="129">
        <f>'Portfolio Sum C09-1'!U36</f>
        <v>0.62132000000000009</v>
      </c>
    </row>
    <row r="46" spans="3:24" x14ac:dyDescent="0.2">
      <c r="D46" t="s">
        <v>28</v>
      </c>
      <c r="E46" s="129">
        <f>'Portfolio Sum C09-1'!B37</f>
        <v>0.14925000000000002</v>
      </c>
      <c r="F46" s="129">
        <f>'Portfolio Sum C09-1'!C37</f>
        <v>0.30798999999999999</v>
      </c>
      <c r="G46" s="129">
        <f>'Portfolio Sum C09-1'!D37</f>
        <v>0.47331000000000006</v>
      </c>
      <c r="H46" s="129">
        <f>'Portfolio Sum C09-1'!E37</f>
        <v>0.64043000000000005</v>
      </c>
      <c r="I46" s="129">
        <f>'Portfolio Sum C09-1'!F37</f>
        <v>0.85675000000000012</v>
      </c>
      <c r="J46" s="129">
        <f>'Portfolio Sum C09-1'!G37</f>
        <v>0.9958800000000001</v>
      </c>
      <c r="K46" s="129">
        <f>'Portfolio Sum C09-1'!H37</f>
        <v>1.1350800000000001</v>
      </c>
      <c r="L46" s="129">
        <f>'Portfolio Sum C09-1'!I37</f>
        <v>1.2794600000000003</v>
      </c>
      <c r="M46" s="129">
        <f>'Portfolio Sum C09-1'!J37</f>
        <v>1.4279900000000003</v>
      </c>
      <c r="N46" s="129">
        <f>'Portfolio Sum C09-1'!K37</f>
        <v>1.5814700000000002</v>
      </c>
      <c r="O46" s="129">
        <f>'Portfolio Sum C09-1'!L37</f>
        <v>1.7118900000000004</v>
      </c>
      <c r="P46" s="129">
        <f>'Portfolio Sum C09-1'!M37</f>
        <v>1.8427500000000006</v>
      </c>
      <c r="Q46" s="129">
        <f>'Portfolio Sum C09-1'!N37</f>
        <v>1.9783900000000005</v>
      </c>
      <c r="R46" s="129">
        <f>'Portfolio Sum C09-1'!O37</f>
        <v>2.1142800000000008</v>
      </c>
      <c r="S46" s="129">
        <f>'Portfolio Sum C09-1'!P37</f>
        <v>2.2461600000000006</v>
      </c>
      <c r="T46" s="129">
        <f>'Portfolio Sum C09-1'!Q37</f>
        <v>2.3744400000000008</v>
      </c>
      <c r="U46" s="129">
        <f>'Portfolio Sum C09-1'!R37</f>
        <v>2.510460000000001</v>
      </c>
      <c r="V46" s="129">
        <f>'Portfolio Sum C09-1'!S37</f>
        <v>2.6362900000000007</v>
      </c>
      <c r="W46" s="129">
        <f>'Portfolio Sum C09-1'!T37</f>
        <v>2.794490000000001</v>
      </c>
      <c r="X46" s="129">
        <f>'Portfolio Sum C09-1'!U37</f>
        <v>2.9167300000000016</v>
      </c>
    </row>
    <row r="47" spans="3:24" x14ac:dyDescent="0.2">
      <c r="D47" t="s">
        <v>29</v>
      </c>
      <c r="E47" s="129">
        <f>'Portfolio Sum C09-1'!B38</f>
        <v>0.714171</v>
      </c>
      <c r="F47" s="129">
        <f>'Portfolio Sum C09-1'!C38</f>
        <v>0.94152800000000003</v>
      </c>
      <c r="G47" s="129">
        <f>'Portfolio Sum C09-1'!D38</f>
        <v>0.98327700000000007</v>
      </c>
      <c r="H47" s="129">
        <f>'Portfolio Sum C09-1'!E38</f>
        <v>0.93292900000000001</v>
      </c>
      <c r="I47" s="129">
        <f>'Portfolio Sum C09-1'!F38</f>
        <v>1.0403720000000001</v>
      </c>
      <c r="J47" s="129">
        <f>'Portfolio Sum C09-1'!G38</f>
        <v>1.019768</v>
      </c>
      <c r="K47" s="129">
        <f>'Portfolio Sum C09-1'!H38</f>
        <v>0.73806799999999995</v>
      </c>
      <c r="L47" s="129">
        <f>'Portfolio Sum C09-1'!I38</f>
        <v>0.77911799999999998</v>
      </c>
      <c r="M47" s="129">
        <f>'Portfolio Sum C09-1'!J38</f>
        <v>0.74049100000000001</v>
      </c>
      <c r="N47" s="129">
        <f>'Portfolio Sum C09-1'!K38</f>
        <v>0.73424199999999995</v>
      </c>
      <c r="O47" s="129">
        <f>'Portfolio Sum C09-1'!L38</f>
        <v>0.77500000000000002</v>
      </c>
      <c r="P47" s="129">
        <f>'Portfolio Sum C09-1'!M38</f>
        <v>0.81687699999999996</v>
      </c>
      <c r="Q47" s="129">
        <f>'Portfolio Sum C09-1'!N38</f>
        <v>0.87951099999999993</v>
      </c>
      <c r="R47" s="129">
        <f>'Portfolio Sum C09-1'!O38</f>
        <v>1.0227850000000001</v>
      </c>
      <c r="S47" s="129">
        <f>'Portfolio Sum C09-1'!P38</f>
        <v>0.89210699999999998</v>
      </c>
      <c r="T47" s="129">
        <f>'Portfolio Sum C09-1'!Q38</f>
        <v>0.84844499999999989</v>
      </c>
      <c r="U47" s="129">
        <f>'Portfolio Sum C09-1'!R38</f>
        <v>0.82860699999999998</v>
      </c>
      <c r="V47" s="129">
        <f>'Portfolio Sum C09-1'!S38</f>
        <v>0.98874400000000007</v>
      </c>
      <c r="W47" s="129">
        <f>'Portfolio Sum C09-1'!T38</f>
        <v>1.0429249999999999</v>
      </c>
      <c r="X47" s="129">
        <f>'Portfolio Sum C09-1'!U38</f>
        <v>0.98283600000000004</v>
      </c>
    </row>
    <row r="48" spans="3:24" x14ac:dyDescent="0.2">
      <c r="D48" t="s">
        <v>30</v>
      </c>
      <c r="E48" s="129">
        <f>'Portfolio Sum C09-1'!B39</f>
        <v>0</v>
      </c>
      <c r="F48" s="129">
        <f>'Portfolio Sum C09-1'!C39</f>
        <v>0</v>
      </c>
      <c r="G48" s="129">
        <f>'Portfolio Sum C09-1'!D39</f>
        <v>0</v>
      </c>
      <c r="H48" s="129">
        <f>'Portfolio Sum C09-1'!E39</f>
        <v>0</v>
      </c>
      <c r="I48" s="129">
        <f>'Portfolio Sum C09-1'!F39</f>
        <v>-9.0949470177292826E-16</v>
      </c>
      <c r="J48" s="129">
        <f>'Portfolio Sum C09-1'!G39</f>
        <v>0</v>
      </c>
      <c r="K48" s="129">
        <f>'Portfolio Sum C09-1'!H39</f>
        <v>-9.0949470177292826E-16</v>
      </c>
      <c r="L48" s="129">
        <f>'Portfolio Sum C09-1'!I39</f>
        <v>0</v>
      </c>
      <c r="M48" s="129">
        <f>'Portfolio Sum C09-1'!J39</f>
        <v>0</v>
      </c>
      <c r="N48" s="129">
        <f>'Portfolio Sum C09-1'!K39</f>
        <v>1.8189894035458565E-15</v>
      </c>
      <c r="O48" s="129">
        <f>'Portfolio Sum C09-1'!L39</f>
        <v>0</v>
      </c>
      <c r="P48" s="129">
        <f>'Portfolio Sum C09-1'!M39</f>
        <v>-1.8189894035458565E-15</v>
      </c>
      <c r="Q48" s="129">
        <f>'Portfolio Sum C09-1'!N39</f>
        <v>-1.8189894035458565E-15</v>
      </c>
      <c r="R48" s="129">
        <f>'Portfolio Sum C09-1'!O39</f>
        <v>-1.8189894035458565E-15</v>
      </c>
      <c r="S48" s="129">
        <f>'Portfolio Sum C09-1'!P39</f>
        <v>-1.8189894035458565E-15</v>
      </c>
      <c r="T48" s="129">
        <f>'Portfolio Sum C09-1'!Q39</f>
        <v>-3.637978807091713E-15</v>
      </c>
      <c r="U48" s="129">
        <f>'Portfolio Sum C09-1'!R39</f>
        <v>-3.637978807091713E-15</v>
      </c>
      <c r="V48" s="129">
        <f>'Portfolio Sum C09-1'!S39</f>
        <v>0</v>
      </c>
      <c r="W48" s="129">
        <f>'Portfolio Sum C09-1'!T39</f>
        <v>3.637978807091713E-15</v>
      </c>
      <c r="X48" s="129">
        <f>'Portfolio Sum C09-1'!U39</f>
        <v>3.637978807091713E-15</v>
      </c>
    </row>
    <row r="49" spans="3:24" x14ac:dyDescent="0.2">
      <c r="D49" t="s">
        <v>31</v>
      </c>
      <c r="E49" s="129">
        <f>'Portfolio Sum C09-1'!B40</f>
        <v>-0.222</v>
      </c>
      <c r="F49" s="129">
        <f>'Portfolio Sum C09-1'!C40</f>
        <v>-0.222</v>
      </c>
      <c r="G49" s="129">
        <f>'Portfolio Sum C09-1'!D40</f>
        <v>-0.222</v>
      </c>
      <c r="H49" s="129">
        <f>'Portfolio Sum C09-1'!E40</f>
        <v>-0.502</v>
      </c>
      <c r="I49" s="129">
        <f>'Portfolio Sum C09-1'!F40</f>
        <v>-0.60799999999999998</v>
      </c>
      <c r="J49" s="129">
        <f>'Portfolio Sum C09-1'!G40</f>
        <v>-0.60799999999999998</v>
      </c>
      <c r="K49" s="129">
        <f>'Portfolio Sum C09-1'!H40</f>
        <v>-0.60799999999999998</v>
      </c>
      <c r="L49" s="129">
        <f>'Portfolio Sum C09-1'!I40</f>
        <v>-1.0580000000000001</v>
      </c>
      <c r="M49" s="129">
        <f>'Portfolio Sum C09-1'!J40</f>
        <v>-1.0580000000000001</v>
      </c>
      <c r="N49" s="129">
        <f>'Portfolio Sum C09-1'!K40</f>
        <v>-1.4119999999999999</v>
      </c>
      <c r="O49" s="129">
        <f>'Portfolio Sum C09-1'!L40</f>
        <v>-1.7989999999999999</v>
      </c>
      <c r="P49" s="129">
        <f>'Portfolio Sum C09-1'!M40</f>
        <v>-1.7989999999999999</v>
      </c>
      <c r="Q49" s="129">
        <f>'Portfolio Sum C09-1'!N40</f>
        <v>-1.7989999999999999</v>
      </c>
      <c r="R49" s="129">
        <f>'Portfolio Sum C09-1'!O40</f>
        <v>-1.7989999999999999</v>
      </c>
      <c r="S49" s="129">
        <f>'Portfolio Sum C09-1'!P40</f>
        <v>-1.7989999999999999</v>
      </c>
      <c r="T49" s="129">
        <f>'Portfolio Sum C09-1'!Q40</f>
        <v>-1.7989999999999999</v>
      </c>
      <c r="U49" s="129">
        <f>'Portfolio Sum C09-1'!R40</f>
        <v>-1.7989999999999999</v>
      </c>
      <c r="V49" s="129">
        <f>'Portfolio Sum C09-1'!S40</f>
        <v>-1.7989999999999999</v>
      </c>
      <c r="W49" s="129">
        <f>'Portfolio Sum C09-1'!T40</f>
        <v>-2.427</v>
      </c>
      <c r="X49" s="129">
        <f>'Portfolio Sum C09-1'!U40</f>
        <v>-2.427</v>
      </c>
    </row>
    <row r="50" spans="3:24" x14ac:dyDescent="0.2">
      <c r="D50" t="s">
        <v>32</v>
      </c>
      <c r="E50" s="129">
        <f>'Portfolio Sum C09-1'!B41</f>
        <v>0</v>
      </c>
      <c r="F50" s="129">
        <f>'Portfolio Sum C09-1'!C41</f>
        <v>0</v>
      </c>
      <c r="G50" s="129">
        <f>'Portfolio Sum C09-1'!D41</f>
        <v>0</v>
      </c>
      <c r="H50" s="129">
        <f>'Portfolio Sum C09-1'!E41</f>
        <v>0</v>
      </c>
      <c r="I50" s="129">
        <f>'Portfolio Sum C09-1'!F41</f>
        <v>0</v>
      </c>
      <c r="J50" s="129">
        <f>'Portfolio Sum C09-1'!G41</f>
        <v>0</v>
      </c>
      <c r="K50" s="129">
        <f>'Portfolio Sum C09-1'!H41</f>
        <v>0</v>
      </c>
      <c r="L50" s="129">
        <f>'Portfolio Sum C09-1'!I41</f>
        <v>0</v>
      </c>
      <c r="M50" s="129">
        <f>'Portfolio Sum C09-1'!J41</f>
        <v>0</v>
      </c>
      <c r="N50" s="129">
        <f>'Portfolio Sum C09-1'!K41</f>
        <v>0</v>
      </c>
      <c r="O50" s="129">
        <f>'Portfolio Sum C09-1'!L41</f>
        <v>0</v>
      </c>
      <c r="P50" s="129">
        <f>'Portfolio Sum C09-1'!M41</f>
        <v>0</v>
      </c>
      <c r="Q50" s="129">
        <f>'Portfolio Sum C09-1'!N41</f>
        <v>0</v>
      </c>
      <c r="R50" s="129">
        <f>'Portfolio Sum C09-1'!O41</f>
        <v>-0.32600000000000001</v>
      </c>
      <c r="S50" s="129">
        <f>'Portfolio Sum C09-1'!P41</f>
        <v>-0.32600000000000001</v>
      </c>
      <c r="T50" s="129">
        <f>'Portfolio Sum C09-1'!Q41</f>
        <v>-0.68300000000000005</v>
      </c>
      <c r="U50" s="129">
        <f>'Portfolio Sum C09-1'!R41</f>
        <v>-0.76024000000000003</v>
      </c>
      <c r="V50" s="129">
        <f>'Portfolio Sum C09-1'!S41</f>
        <v>-0.76024000000000003</v>
      </c>
      <c r="W50" s="129">
        <f>'Portfolio Sum C09-1'!T41</f>
        <v>-1.44774</v>
      </c>
      <c r="X50" s="129">
        <f>'Portfolio Sum C09-1'!U41</f>
        <v>-1.44774</v>
      </c>
    </row>
    <row r="51" spans="3:24" x14ac:dyDescent="0.2">
      <c r="D51" t="s">
        <v>33</v>
      </c>
      <c r="E51" s="129">
        <f>'Portfolio Sum C09-1'!B42</f>
        <v>0</v>
      </c>
      <c r="F51" s="129">
        <f>'Portfolio Sum C09-1'!C42</f>
        <v>0</v>
      </c>
      <c r="G51" s="129">
        <f>'Portfolio Sum C09-1'!D42</f>
        <v>0</v>
      </c>
      <c r="H51" s="129">
        <f>'Portfolio Sum C09-1'!E42</f>
        <v>0.33700000000000002</v>
      </c>
      <c r="I51" s="129">
        <f>'Portfolio Sum C09-1'!F42</f>
        <v>0.33700000000000002</v>
      </c>
      <c r="J51" s="129">
        <f>'Portfolio Sum C09-1'!G42</f>
        <v>0.33700000000000002</v>
      </c>
      <c r="K51" s="129">
        <f>'Portfolio Sum C09-1'!H42</f>
        <v>0.33700000000000002</v>
      </c>
      <c r="L51" s="129">
        <f>'Portfolio Sum C09-1'!I42</f>
        <v>0.33700000000000002</v>
      </c>
      <c r="M51" s="129">
        <f>'Portfolio Sum C09-1'!J42</f>
        <v>0.33700000000000002</v>
      </c>
      <c r="N51" s="129">
        <f>'Portfolio Sum C09-1'!K42</f>
        <v>0.33700000000000002</v>
      </c>
      <c r="O51" s="129">
        <f>'Portfolio Sum C09-1'!L42</f>
        <v>0.72399999999999998</v>
      </c>
      <c r="P51" s="129">
        <f>'Portfolio Sum C09-1'!M42</f>
        <v>0.72399999999999998</v>
      </c>
      <c r="Q51" s="129">
        <f>'Portfolio Sum C09-1'!N42</f>
        <v>0.72399999999999998</v>
      </c>
      <c r="R51" s="129">
        <f>'Portfolio Sum C09-1'!O42</f>
        <v>0.72399999999999998</v>
      </c>
      <c r="S51" s="129">
        <f>'Portfolio Sum C09-1'!P42</f>
        <v>0.72399999999999998</v>
      </c>
      <c r="T51" s="129">
        <f>'Portfolio Sum C09-1'!Q42</f>
        <v>0.38700000000000001</v>
      </c>
      <c r="U51" s="129">
        <f>'Portfolio Sum C09-1'!R42</f>
        <v>0.38700000000000001</v>
      </c>
      <c r="V51" s="129">
        <f>'Portfolio Sum C09-1'!S42</f>
        <v>0.38700000000000001</v>
      </c>
      <c r="W51" s="129">
        <f>'Portfolio Sum C09-1'!T42</f>
        <v>0.38700000000000001</v>
      </c>
      <c r="X51" s="129">
        <f>'Portfolio Sum C09-1'!U42</f>
        <v>0.38700000000000001</v>
      </c>
    </row>
    <row r="52" spans="3:24" ht="13.5" thickBot="1" x14ac:dyDescent="0.25">
      <c r="C52" s="127" t="s">
        <v>40</v>
      </c>
      <c r="D52" t="s">
        <v>26</v>
      </c>
      <c r="E52" s="129">
        <f>'Portfolio Sum C13-1'!B35</f>
        <v>0</v>
      </c>
      <c r="F52" s="129">
        <f>'Portfolio Sum C13-1'!C35</f>
        <v>0</v>
      </c>
      <c r="G52" s="129">
        <f>'Portfolio Sum C13-1'!D35</f>
        <v>0</v>
      </c>
      <c r="H52" s="129">
        <f>'Portfolio Sum C13-1'!E35</f>
        <v>0</v>
      </c>
      <c r="I52" s="129">
        <f>'Portfolio Sum C13-1'!F35</f>
        <v>0</v>
      </c>
      <c r="J52" s="129">
        <f>'Portfolio Sum C13-1'!G35</f>
        <v>0</v>
      </c>
      <c r="K52" s="129">
        <f>'Portfolio Sum C13-1'!H35</f>
        <v>0</v>
      </c>
      <c r="L52" s="129">
        <f>'Portfolio Sum C13-1'!I35</f>
        <v>0</v>
      </c>
      <c r="M52" s="129">
        <f>'Portfolio Sum C13-1'!J35</f>
        <v>0.47739399999999999</v>
      </c>
      <c r="N52" s="129">
        <f>'Portfolio Sum C13-1'!K35</f>
        <v>0.47739399999999999</v>
      </c>
      <c r="O52" s="129">
        <f>'Portfolio Sum C13-1'!L35</f>
        <v>0.47739399999999999</v>
      </c>
      <c r="P52" s="129">
        <f>'Portfolio Sum C13-1'!M35</f>
        <v>0.47739399999999999</v>
      </c>
      <c r="Q52" s="129">
        <f>'Portfolio Sum C13-1'!N35</f>
        <v>0.47739399999999999</v>
      </c>
      <c r="R52" s="129">
        <f>'Portfolio Sum C13-1'!O35</f>
        <v>0.790794</v>
      </c>
      <c r="S52" s="129">
        <f>'Portfolio Sum C13-1'!P35</f>
        <v>0.790794</v>
      </c>
      <c r="T52" s="129">
        <f>'Portfolio Sum C13-1'!Q35</f>
        <v>1.4257939999999998</v>
      </c>
      <c r="U52" s="129">
        <f>'Portfolio Sum C13-1'!R35</f>
        <v>1.4257939999999998</v>
      </c>
      <c r="V52" s="129">
        <f>'Portfolio Sum C13-1'!S35</f>
        <v>1.8487939999999998</v>
      </c>
      <c r="W52" s="129">
        <f>'Portfolio Sum C13-1'!T35</f>
        <v>3.1269870000000002</v>
      </c>
      <c r="X52" s="129">
        <f>'Portfolio Sum C13-1'!U35</f>
        <v>3.5813969999999999</v>
      </c>
    </row>
    <row r="53" spans="3:24" x14ac:dyDescent="0.2">
      <c r="D53" t="s">
        <v>27</v>
      </c>
      <c r="E53" s="129">
        <f>'Portfolio Sum C13-1'!B36</f>
        <v>0</v>
      </c>
      <c r="F53" s="129">
        <f>'Portfolio Sum C13-1'!C36</f>
        <v>0</v>
      </c>
      <c r="G53" s="129">
        <f>'Portfolio Sum C13-1'!D36</f>
        <v>0</v>
      </c>
      <c r="H53" s="129">
        <f>'Portfolio Sum C13-1'!E36</f>
        <v>0</v>
      </c>
      <c r="I53" s="129">
        <f>'Portfolio Sum C13-1'!F36</f>
        <v>0</v>
      </c>
      <c r="J53" s="129">
        <f>'Portfolio Sum C13-1'!G36</f>
        <v>0.17899999999999999</v>
      </c>
      <c r="K53" s="129">
        <f>'Portfolio Sum C13-1'!H36</f>
        <v>0.17899999999999999</v>
      </c>
      <c r="L53" s="129">
        <f>'Portfolio Sum C13-1'!I36</f>
        <v>0.20100000000000001</v>
      </c>
      <c r="M53" s="129">
        <f>'Portfolio Sum C13-1'!J36</f>
        <v>0.20100000000000001</v>
      </c>
      <c r="N53" s="129">
        <f>'Portfolio Sum C13-1'!K36</f>
        <v>0.20100000000000001</v>
      </c>
      <c r="O53" s="129">
        <f>'Portfolio Sum C13-1'!L36</f>
        <v>0.20100000000000001</v>
      </c>
      <c r="P53" s="129">
        <f>'Portfolio Sum C13-1'!M36</f>
        <v>0.20100000000000001</v>
      </c>
      <c r="Q53" s="129">
        <f>'Portfolio Sum C13-1'!N36</f>
        <v>0.20100000000000001</v>
      </c>
      <c r="R53" s="129">
        <f>'Portfolio Sum C13-1'!O36</f>
        <v>0.20130400000000001</v>
      </c>
      <c r="S53" s="129">
        <f>'Portfolio Sum C13-1'!P36</f>
        <v>0.20130400000000001</v>
      </c>
      <c r="T53" s="129">
        <f>'Portfolio Sum C13-1'!Q36</f>
        <v>0.20130400000000001</v>
      </c>
      <c r="U53" s="129">
        <f>'Portfolio Sum C13-1'!R36</f>
        <v>0.20130400000000001</v>
      </c>
      <c r="V53" s="129">
        <f>'Portfolio Sum C13-1'!S36</f>
        <v>0.20130400000000001</v>
      </c>
      <c r="W53" s="129">
        <f>'Portfolio Sum C13-1'!T36</f>
        <v>0.20130400000000001</v>
      </c>
      <c r="X53" s="129">
        <f>'Portfolio Sum C13-1'!U36</f>
        <v>0.20130400000000001</v>
      </c>
    </row>
    <row r="54" spans="3:24" x14ac:dyDescent="0.2">
      <c r="D54" t="s">
        <v>28</v>
      </c>
      <c r="E54" s="129">
        <f>'Portfolio Sum C13-1'!B37</f>
        <v>0.13306000000000001</v>
      </c>
      <c r="F54" s="129">
        <f>'Portfolio Sum C13-1'!C37</f>
        <v>0.27272000000000002</v>
      </c>
      <c r="G54" s="129">
        <f>'Portfolio Sum C13-1'!D37</f>
        <v>0.41875000000000001</v>
      </c>
      <c r="H54" s="129">
        <f>'Portfolio Sum C13-1'!E37</f>
        <v>0.56516</v>
      </c>
      <c r="I54" s="129">
        <f>'Portfolio Sum C13-1'!F37</f>
        <v>0.71792</v>
      </c>
      <c r="J54" s="129">
        <f>'Portfolio Sum C13-1'!G37</f>
        <v>0.85475000000000001</v>
      </c>
      <c r="K54" s="129">
        <f>'Portfolio Sum C13-1'!H37</f>
        <v>0.99395</v>
      </c>
      <c r="L54" s="129">
        <f>'Portfolio Sum C13-1'!I37</f>
        <v>1.1434900000000001</v>
      </c>
      <c r="M54" s="129">
        <f>'Portfolio Sum C13-1'!J37</f>
        <v>1.2976400000000001</v>
      </c>
      <c r="N54" s="129">
        <f>'Portfolio Sum C13-1'!K37</f>
        <v>1.4554400000000001</v>
      </c>
      <c r="O54" s="129">
        <f>'Portfolio Sum C13-1'!L37</f>
        <v>1.5858400000000001</v>
      </c>
      <c r="P54" s="129">
        <f>'Portfolio Sum C13-1'!M37</f>
        <v>1.72065</v>
      </c>
      <c r="Q54" s="129">
        <f>'Portfolio Sum C13-1'!N37</f>
        <v>1.85562</v>
      </c>
      <c r="R54" s="129">
        <f>'Portfolio Sum C13-1'!O37</f>
        <v>1.9914400000000001</v>
      </c>
      <c r="S54" s="129">
        <f>'Portfolio Sum C13-1'!P37</f>
        <v>2.11477</v>
      </c>
      <c r="T54" s="129">
        <f>'Portfolio Sum C13-1'!Q37</f>
        <v>2.2331999999999996</v>
      </c>
      <c r="U54" s="129">
        <f>'Portfolio Sum C13-1'!R37</f>
        <v>2.3519399999999995</v>
      </c>
      <c r="V54" s="129">
        <f>'Portfolio Sum C13-1'!S37</f>
        <v>2.4728099999999995</v>
      </c>
      <c r="W54" s="129">
        <f>'Portfolio Sum C13-1'!T37</f>
        <v>2.5906099999999999</v>
      </c>
      <c r="X54" s="129">
        <f>'Portfolio Sum C13-1'!U37</f>
        <v>2.74912</v>
      </c>
    </row>
    <row r="55" spans="3:24" x14ac:dyDescent="0.2">
      <c r="D55" t="s">
        <v>29</v>
      </c>
      <c r="E55" s="129">
        <f>'Portfolio Sum C13-1'!B38</f>
        <v>0.72652700000000003</v>
      </c>
      <c r="F55" s="129">
        <f>'Portfolio Sum C13-1'!C38</f>
        <v>0.96753800000000001</v>
      </c>
      <c r="G55" s="129">
        <f>'Portfolio Sum C13-1'!D38</f>
        <v>1.02311</v>
      </c>
      <c r="H55" s="129">
        <f>'Portfolio Sum C13-1'!E38</f>
        <v>0.98766799999999999</v>
      </c>
      <c r="I55" s="129">
        <f>'Portfolio Sum C13-1'!F38</f>
        <v>1.152136</v>
      </c>
      <c r="J55" s="129">
        <f>'Portfolio Sum C13-1'!G38</f>
        <v>1.133302</v>
      </c>
      <c r="K55" s="129">
        <f>'Portfolio Sum C13-1'!H38</f>
        <v>0.80979800000000002</v>
      </c>
      <c r="L55" s="129">
        <f>'Portfolio Sum C13-1'!I38</f>
        <v>1.2570479999999999</v>
      </c>
      <c r="M55" s="129">
        <f>'Portfolio Sum C13-1'!J38</f>
        <v>0.82757199999999997</v>
      </c>
      <c r="N55" s="129">
        <f>'Portfolio Sum C13-1'!K38</f>
        <v>1.1197760000000001</v>
      </c>
      <c r="O55" s="129">
        <f>'Portfolio Sum C13-1'!L38</f>
        <v>1.199306</v>
      </c>
      <c r="P55" s="129">
        <f>'Portfolio Sum C13-1'!M38</f>
        <v>1.236872</v>
      </c>
      <c r="Q55" s="129">
        <f>'Portfolio Sum C13-1'!N38</f>
        <v>1.2996500000000002</v>
      </c>
      <c r="R55" s="129">
        <f>'Portfolio Sum C13-1'!O38</f>
        <v>1.442925</v>
      </c>
      <c r="S55" s="129">
        <f>'Portfolio Sum C13-1'!P38</f>
        <v>1.318065</v>
      </c>
      <c r="T55" s="129">
        <f>'Portfolio Sum C13-1'!Q38</f>
        <v>1.4163920000000001</v>
      </c>
      <c r="U55" s="129">
        <f>'Portfolio Sum C13-1'!R38</f>
        <v>1.4114120000000001</v>
      </c>
      <c r="V55" s="129">
        <f>'Portfolio Sum C13-1'!S38</f>
        <v>1.204526</v>
      </c>
      <c r="W55" s="129">
        <f>'Portfolio Sum C13-1'!T38</f>
        <v>1.2798289999999999</v>
      </c>
      <c r="X55" s="129">
        <f>'Portfolio Sum C13-1'!U38</f>
        <v>1.153095</v>
      </c>
    </row>
    <row r="56" spans="3:24" x14ac:dyDescent="0.2">
      <c r="D56" t="s">
        <v>30</v>
      </c>
      <c r="E56" s="129">
        <f>'Portfolio Sum C13-1'!B39</f>
        <v>0</v>
      </c>
      <c r="F56" s="129">
        <f>'Portfolio Sum C13-1'!C39</f>
        <v>0</v>
      </c>
      <c r="G56" s="129">
        <f>'Portfolio Sum C13-1'!D39</f>
        <v>0</v>
      </c>
      <c r="H56" s="129">
        <f>'Portfolio Sum C13-1'!E39</f>
        <v>9.0949470177292826E-16</v>
      </c>
      <c r="I56" s="129">
        <f>'Portfolio Sum C13-1'!F39</f>
        <v>9.0949470177292826E-16</v>
      </c>
      <c r="J56" s="129">
        <f>'Portfolio Sum C13-1'!G39</f>
        <v>1.8189894035458565E-15</v>
      </c>
      <c r="K56" s="129">
        <f>'Portfolio Sum C13-1'!H39</f>
        <v>9.0949470177292826E-16</v>
      </c>
      <c r="L56" s="129">
        <f>'Portfolio Sum C13-1'!I39</f>
        <v>1.8189894035458565E-15</v>
      </c>
      <c r="M56" s="129">
        <f>'Portfolio Sum C13-1'!J39</f>
        <v>0</v>
      </c>
      <c r="N56" s="129">
        <f>'Portfolio Sum C13-1'!K39</f>
        <v>0</v>
      </c>
      <c r="O56" s="129">
        <f>'Portfolio Sum C13-1'!L39</f>
        <v>0</v>
      </c>
      <c r="P56" s="129">
        <f>'Portfolio Sum C13-1'!M39</f>
        <v>1.8189894035458565E-15</v>
      </c>
      <c r="Q56" s="129">
        <f>'Portfolio Sum C13-1'!N39</f>
        <v>3.637978807091713E-15</v>
      </c>
      <c r="R56" s="129">
        <f>'Portfolio Sum C13-1'!O39</f>
        <v>3.637978807091713E-15</v>
      </c>
      <c r="S56" s="129">
        <f>'Portfolio Sum C13-1'!P39</f>
        <v>3.637978807091713E-15</v>
      </c>
      <c r="T56" s="129">
        <f>'Portfolio Sum C13-1'!Q39</f>
        <v>7.2759576141834261E-15</v>
      </c>
      <c r="U56" s="129">
        <f>'Portfolio Sum C13-1'!R39</f>
        <v>7.2759576141834261E-15</v>
      </c>
      <c r="V56" s="129">
        <f>'Portfolio Sum C13-1'!S39</f>
        <v>3.637978807091713E-15</v>
      </c>
      <c r="W56" s="129">
        <f>'Portfolio Sum C13-1'!T39</f>
        <v>3.637978807091713E-15</v>
      </c>
      <c r="X56" s="129">
        <f>'Portfolio Sum C13-1'!U39</f>
        <v>0</v>
      </c>
    </row>
    <row r="57" spans="3:24" x14ac:dyDescent="0.2">
      <c r="D57" t="s">
        <v>31</v>
      </c>
      <c r="E57" s="129">
        <f>'Portfolio Sum C13-1'!B40</f>
        <v>-0.222</v>
      </c>
      <c r="F57" s="129">
        <f>'Portfolio Sum C13-1'!C40</f>
        <v>-0.222</v>
      </c>
      <c r="G57" s="129">
        <f>'Portfolio Sum C13-1'!D40</f>
        <v>-0.222</v>
      </c>
      <c r="H57" s="129">
        <f>'Portfolio Sum C13-1'!E40</f>
        <v>-0.502</v>
      </c>
      <c r="I57" s="129">
        <f>'Portfolio Sum C13-1'!F40</f>
        <v>-0.60799999999999998</v>
      </c>
      <c r="J57" s="129">
        <f>'Portfolio Sum C13-1'!G40</f>
        <v>-0.60799999999999998</v>
      </c>
      <c r="K57" s="129">
        <f>'Portfolio Sum C13-1'!H40</f>
        <v>-0.60799999999999998</v>
      </c>
      <c r="L57" s="129">
        <f>'Portfolio Sum C13-1'!I40</f>
        <v>-1.0580000000000001</v>
      </c>
      <c r="M57" s="129">
        <f>'Portfolio Sum C13-1'!J40</f>
        <v>-1.0580000000000001</v>
      </c>
      <c r="N57" s="129">
        <f>'Portfolio Sum C13-1'!K40</f>
        <v>-1.4119999999999999</v>
      </c>
      <c r="O57" s="129">
        <f>'Portfolio Sum C13-1'!L40</f>
        <v>-1.7989999999999999</v>
      </c>
      <c r="P57" s="129">
        <f>'Portfolio Sum C13-1'!M40</f>
        <v>-1.7989999999999999</v>
      </c>
      <c r="Q57" s="129">
        <f>'Portfolio Sum C13-1'!N40</f>
        <v>-1.7989999999999999</v>
      </c>
      <c r="R57" s="129">
        <f>'Portfolio Sum C13-1'!O40</f>
        <v>-1.7989999999999999</v>
      </c>
      <c r="S57" s="129">
        <f>'Portfolio Sum C13-1'!P40</f>
        <v>-1.7989999999999999</v>
      </c>
      <c r="T57" s="129">
        <f>'Portfolio Sum C13-1'!Q40</f>
        <v>-1.7989999999999999</v>
      </c>
      <c r="U57" s="129">
        <f>'Portfolio Sum C13-1'!R40</f>
        <v>-1.7989999999999999</v>
      </c>
      <c r="V57" s="129">
        <f>'Portfolio Sum C13-1'!S40</f>
        <v>-1.7989999999999999</v>
      </c>
      <c r="W57" s="129">
        <f>'Portfolio Sum C13-1'!T40</f>
        <v>-2.427</v>
      </c>
      <c r="X57" s="129">
        <f>'Portfolio Sum C13-1'!U40</f>
        <v>-2.427</v>
      </c>
    </row>
    <row r="58" spans="3:24" x14ac:dyDescent="0.2">
      <c r="D58" t="s">
        <v>32</v>
      </c>
      <c r="E58" s="129">
        <f>'Portfolio Sum C13-1'!B41</f>
        <v>0</v>
      </c>
      <c r="F58" s="129">
        <f>'Portfolio Sum C13-1'!C41</f>
        <v>0</v>
      </c>
      <c r="G58" s="129">
        <f>'Portfolio Sum C13-1'!D41</f>
        <v>0</v>
      </c>
      <c r="H58" s="129">
        <f>'Portfolio Sum C13-1'!E41</f>
        <v>0</v>
      </c>
      <c r="I58" s="129">
        <f>'Portfolio Sum C13-1'!F41</f>
        <v>0</v>
      </c>
      <c r="J58" s="129">
        <f>'Portfolio Sum C13-1'!G41</f>
        <v>0</v>
      </c>
      <c r="K58" s="129">
        <f>'Portfolio Sum C13-1'!H41</f>
        <v>0</v>
      </c>
      <c r="L58" s="129">
        <f>'Portfolio Sum C13-1'!I41</f>
        <v>0</v>
      </c>
      <c r="M58" s="129">
        <f>'Portfolio Sum C13-1'!J41</f>
        <v>0</v>
      </c>
      <c r="N58" s="129">
        <f>'Portfolio Sum C13-1'!K41</f>
        <v>0</v>
      </c>
      <c r="O58" s="129">
        <f>'Portfolio Sum C13-1'!L41</f>
        <v>0</v>
      </c>
      <c r="P58" s="129">
        <f>'Portfolio Sum C13-1'!M41</f>
        <v>0</v>
      </c>
      <c r="Q58" s="129">
        <f>'Portfolio Sum C13-1'!N41</f>
        <v>0</v>
      </c>
      <c r="R58" s="129">
        <f>'Portfolio Sum C13-1'!O41</f>
        <v>-0.32600000000000001</v>
      </c>
      <c r="S58" s="129">
        <f>'Portfolio Sum C13-1'!P41</f>
        <v>-0.32600000000000001</v>
      </c>
      <c r="T58" s="129">
        <f>'Portfolio Sum C13-1'!Q41</f>
        <v>-0.68300000000000005</v>
      </c>
      <c r="U58" s="129">
        <f>'Portfolio Sum C13-1'!R41</f>
        <v>-0.76024000000000003</v>
      </c>
      <c r="V58" s="129">
        <f>'Portfolio Sum C13-1'!S41</f>
        <v>-0.76024000000000003</v>
      </c>
      <c r="W58" s="129">
        <f>'Portfolio Sum C13-1'!T41</f>
        <v>-1.44774</v>
      </c>
      <c r="X58" s="129">
        <f>'Portfolio Sum C13-1'!U41</f>
        <v>-1.44774</v>
      </c>
    </row>
    <row r="59" spans="3:24" x14ac:dyDescent="0.2">
      <c r="D59" t="s">
        <v>33</v>
      </c>
      <c r="E59" s="129">
        <f>'Portfolio Sum C13-1'!B42</f>
        <v>0</v>
      </c>
      <c r="F59" s="129">
        <f>'Portfolio Sum C13-1'!C42</f>
        <v>0</v>
      </c>
      <c r="G59" s="129">
        <f>'Portfolio Sum C13-1'!D42</f>
        <v>0</v>
      </c>
      <c r="H59" s="129">
        <f>'Portfolio Sum C13-1'!E42</f>
        <v>0.33700000000000002</v>
      </c>
      <c r="I59" s="129">
        <f>'Portfolio Sum C13-1'!F42</f>
        <v>0.33700000000000002</v>
      </c>
      <c r="J59" s="129">
        <f>'Portfolio Sum C13-1'!G42</f>
        <v>0.33700000000000002</v>
      </c>
      <c r="K59" s="129">
        <f>'Portfolio Sum C13-1'!H42</f>
        <v>0.33700000000000002</v>
      </c>
      <c r="L59" s="129">
        <f>'Portfolio Sum C13-1'!I42</f>
        <v>0.33700000000000002</v>
      </c>
      <c r="M59" s="129">
        <f>'Portfolio Sum C13-1'!J42</f>
        <v>0.33700000000000002</v>
      </c>
      <c r="N59" s="129">
        <f>'Portfolio Sum C13-1'!K42</f>
        <v>0.33700000000000002</v>
      </c>
      <c r="O59" s="129">
        <f>'Portfolio Sum C13-1'!L42</f>
        <v>0.72399999999999998</v>
      </c>
      <c r="P59" s="129">
        <f>'Portfolio Sum C13-1'!M42</f>
        <v>0.72399999999999998</v>
      </c>
      <c r="Q59" s="129">
        <f>'Portfolio Sum C13-1'!N42</f>
        <v>0.72399999999999998</v>
      </c>
      <c r="R59" s="129">
        <f>'Portfolio Sum C13-1'!O42</f>
        <v>0.72399999999999998</v>
      </c>
      <c r="S59" s="129">
        <f>'Portfolio Sum C13-1'!P42</f>
        <v>0.72399999999999998</v>
      </c>
      <c r="T59" s="129">
        <f>'Portfolio Sum C13-1'!Q42</f>
        <v>0.38700000000000001</v>
      </c>
      <c r="U59" s="129">
        <f>'Portfolio Sum C13-1'!R42</f>
        <v>0.38700000000000001</v>
      </c>
      <c r="V59" s="129">
        <f>'Portfolio Sum C13-1'!S42</f>
        <v>0.38700000000000001</v>
      </c>
      <c r="W59" s="129">
        <f>'Portfolio Sum C13-1'!T42</f>
        <v>0.38700000000000001</v>
      </c>
      <c r="X59" s="129">
        <f>'Portfolio Sum C13-1'!U42</f>
        <v>0.38700000000000001</v>
      </c>
    </row>
    <row r="68" spans="3:26" x14ac:dyDescent="0.2">
      <c r="E68" t="s">
        <v>29</v>
      </c>
      <c r="F68" t="s">
        <v>41</v>
      </c>
      <c r="G68" t="s">
        <v>42</v>
      </c>
      <c r="H68" t="s">
        <v>27</v>
      </c>
      <c r="I68" t="s">
        <v>28</v>
      </c>
      <c r="J68" t="s">
        <v>30</v>
      </c>
      <c r="K68" t="s">
        <v>31</v>
      </c>
      <c r="L68" t="s">
        <v>32</v>
      </c>
      <c r="M68" t="s">
        <v>33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3:26" x14ac:dyDescent="0.2">
      <c r="C69">
        <v>2015</v>
      </c>
      <c r="D69" s="124" t="s">
        <v>35</v>
      </c>
      <c r="E69" s="128">
        <f>VLOOKUP(E$68,$D$12:$X$19,($C69-2013),FALSE)*1000</f>
        <v>726.84299999999996</v>
      </c>
      <c r="F69" s="128">
        <f>HLOOKUP(C69,'Portfolio Sum C05-3'!$B$4:$U$9,3,FALSE)</f>
        <v>0</v>
      </c>
      <c r="G69" s="128">
        <f>HLOOKUP(C69,'Portfolio Sum C05-3'!$B$4:$U$9,4,FALSE)</f>
        <v>0</v>
      </c>
      <c r="H69" s="128">
        <f t="shared" ref="H69:M69" si="0">VLOOKUP(H$68,$D$12:$X$19,($C69-2013),FALSE)*1000</f>
        <v>0</v>
      </c>
      <c r="I69" s="128">
        <f t="shared" si="0"/>
        <v>132.63</v>
      </c>
      <c r="J69" s="128">
        <f t="shared" si="0"/>
        <v>0</v>
      </c>
      <c r="K69" s="128">
        <f t="shared" si="0"/>
        <v>-222</v>
      </c>
      <c r="L69" s="128">
        <f t="shared" si="0"/>
        <v>0</v>
      </c>
      <c r="M69" s="128">
        <f t="shared" si="0"/>
        <v>0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3:26" x14ac:dyDescent="0.2">
      <c r="D70" s="125" t="s">
        <v>36</v>
      </c>
      <c r="E70" s="128">
        <f>VLOOKUP(E$68,$D$20:$X$27,($C69-2013),FALSE)*1000</f>
        <v>726.41</v>
      </c>
      <c r="F70" s="128">
        <f>HLOOKUP($C69,'Portfolio Sum C05a-3'!$B$4:$U$9,3,FALSE)</f>
        <v>0</v>
      </c>
      <c r="G70" s="128">
        <f>HLOOKUP($C69,'Portfolio Sum C05a-3'!$B$4:$U$9,4,FALSE)</f>
        <v>0</v>
      </c>
      <c r="H70" s="128">
        <f t="shared" ref="H70:M70" si="1">VLOOKUP(H$68,$D$20:$X$27,($C69-2013),FALSE)*1000</f>
        <v>0</v>
      </c>
      <c r="I70" s="128">
        <f t="shared" si="1"/>
        <v>133.27999999999997</v>
      </c>
      <c r="J70" s="128">
        <f t="shared" si="1"/>
        <v>0</v>
      </c>
      <c r="K70" s="128">
        <f t="shared" si="1"/>
        <v>-222</v>
      </c>
      <c r="L70" s="128">
        <f t="shared" si="1"/>
        <v>0</v>
      </c>
      <c r="M70" s="128">
        <f t="shared" si="1"/>
        <v>0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3:26" x14ac:dyDescent="0.2">
      <c r="D71" s="124" t="s">
        <v>38</v>
      </c>
      <c r="E71" s="128">
        <f>VLOOKUP(E$68,$D$36:$X$43,($C69-2013),FALSE)*1000</f>
        <v>726.83500000000004</v>
      </c>
      <c r="F71" s="128">
        <f>HLOOKUP($C69,'Portfolio Sum C05b-3'!$B$4:$U$9,3,FALSE)</f>
        <v>0</v>
      </c>
      <c r="G71" s="128">
        <f>HLOOKUP($C69,'Portfolio Sum C05b-3'!$B$4:$U$9,4,FALSE)</f>
        <v>0</v>
      </c>
      <c r="H71" s="128">
        <f t="shared" ref="H71:M71" si="2">VLOOKUP(H$68,$D$36:$X$43,($C69-2013),FALSE)*1000</f>
        <v>0</v>
      </c>
      <c r="I71" s="128">
        <f t="shared" si="2"/>
        <v>132.63999999999999</v>
      </c>
      <c r="J71" s="128">
        <f t="shared" si="2"/>
        <v>0</v>
      </c>
      <c r="K71" s="128">
        <f t="shared" si="2"/>
        <v>-222</v>
      </c>
      <c r="L71" s="128">
        <f t="shared" si="2"/>
        <v>0</v>
      </c>
      <c r="M71" s="128">
        <f t="shared" si="2"/>
        <v>0</v>
      </c>
      <c r="P71" s="131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3:26" x14ac:dyDescent="0.2">
      <c r="D72" s="126" t="s">
        <v>34</v>
      </c>
      <c r="E72" s="128">
        <f>VLOOKUP(E$68,$D$4:$X$11,($C69-2013),FALSE)*1000</f>
        <v>726.947</v>
      </c>
      <c r="F72" s="128">
        <f>HLOOKUP(C69,'Portfolio Sum C05-1'!$B$4:$U$9,3,FALSE)</f>
        <v>0</v>
      </c>
      <c r="G72" s="128">
        <f>HLOOKUP(C69,'Portfolio Sum C05-1'!$B$4:$U$9,4,FALSE)</f>
        <v>0</v>
      </c>
      <c r="H72" s="128">
        <f t="shared" ref="H72:M72" si="3">VLOOKUP(H$68,$D$4:$X$11,($C69-2013),FALSE)*1000</f>
        <v>0</v>
      </c>
      <c r="I72" s="128">
        <f t="shared" si="3"/>
        <v>132.49</v>
      </c>
      <c r="J72" s="128">
        <f t="shared" si="3"/>
        <v>0</v>
      </c>
      <c r="K72" s="128">
        <f t="shared" si="3"/>
        <v>-222</v>
      </c>
      <c r="L72" s="128">
        <f t="shared" si="3"/>
        <v>0</v>
      </c>
      <c r="M72" s="128">
        <f t="shared" si="3"/>
        <v>0</v>
      </c>
      <c r="P72" s="131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3:26" x14ac:dyDescent="0.2">
      <c r="D73" s="126" t="s">
        <v>37</v>
      </c>
      <c r="E73" s="128">
        <f>VLOOKUP(E$68,$D$28:$X$35,($C69-2013),FALSE)*1000</f>
        <v>726.81399999999996</v>
      </c>
      <c r="F73" s="128">
        <f>HLOOKUP($C69,'Portfolio Sum C05b-1'!$B$4:$U$9,3,FALSE)</f>
        <v>0</v>
      </c>
      <c r="G73" s="128">
        <f>HLOOKUP($C69,'Portfolio Sum C05b-1'!$B$4:$U$9,4,FALSE)</f>
        <v>0</v>
      </c>
      <c r="H73" s="128">
        <f t="shared" ref="H73:M73" si="4">VLOOKUP(H$68,$D$28:$X$35,($C69-2013),FALSE)*1000</f>
        <v>0</v>
      </c>
      <c r="I73" s="128">
        <f t="shared" si="4"/>
        <v>132.73000000000002</v>
      </c>
      <c r="J73" s="128">
        <f t="shared" si="4"/>
        <v>0</v>
      </c>
      <c r="K73" s="128">
        <f t="shared" si="4"/>
        <v>-222</v>
      </c>
      <c r="L73" s="128">
        <f t="shared" si="4"/>
        <v>0</v>
      </c>
      <c r="M73" s="128">
        <f t="shared" si="4"/>
        <v>0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3:26" x14ac:dyDescent="0.2">
      <c r="D74" s="126" t="s">
        <v>39</v>
      </c>
      <c r="E74" s="128">
        <f>VLOOKUP(E$68,$D$44:$X$51,($C69-2013),FALSE)*1000</f>
        <v>714.17100000000005</v>
      </c>
      <c r="F74" s="128">
        <f>HLOOKUP($C69,'Portfolio Sum C09-1'!$B$4:$U$9,3,FALSE)</f>
        <v>0</v>
      </c>
      <c r="G74" s="128">
        <f>HLOOKUP($C69,'Portfolio Sum C09-1'!$B$4:$U$9,4,FALSE)</f>
        <v>0</v>
      </c>
      <c r="H74" s="128">
        <f t="shared" ref="H74:M74" si="5">VLOOKUP(H$68,$D$44:$X$51,($C69-2013),FALSE)*1000</f>
        <v>0</v>
      </c>
      <c r="I74" s="128">
        <f t="shared" si="5"/>
        <v>149.25000000000003</v>
      </c>
      <c r="J74" s="128">
        <f t="shared" si="5"/>
        <v>0</v>
      </c>
      <c r="K74" s="128">
        <f t="shared" si="5"/>
        <v>-222</v>
      </c>
      <c r="L74" s="128">
        <f t="shared" si="5"/>
        <v>0</v>
      </c>
      <c r="M74" s="128">
        <f t="shared" si="5"/>
        <v>0</v>
      </c>
      <c r="P74" s="131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3:26" ht="13.5" thickBot="1" x14ac:dyDescent="0.25">
      <c r="D75" s="127" t="s">
        <v>40</v>
      </c>
      <c r="E75" s="128">
        <f>VLOOKUP(E$68,$D$52:$X$59,($C69-2013),FALSE)*1000</f>
        <v>726.52700000000004</v>
      </c>
      <c r="F75" s="128">
        <f>HLOOKUP($C69,'Portfolio Sum C13-1'!$B$4:$U$9,3,FALSE)</f>
        <v>0</v>
      </c>
      <c r="G75" s="128">
        <f>HLOOKUP($C69,'Portfolio Sum C13-1'!$B$4:$U$9,4,FALSE)</f>
        <v>0</v>
      </c>
      <c r="H75" s="128">
        <f t="shared" ref="H75:M75" si="6">VLOOKUP(H$68,$D$52:$X$59,($C69-2013),FALSE)*1000</f>
        <v>0</v>
      </c>
      <c r="I75" s="128">
        <f t="shared" si="6"/>
        <v>133.06</v>
      </c>
      <c r="J75" s="128">
        <f t="shared" si="6"/>
        <v>0</v>
      </c>
      <c r="K75" s="128">
        <f t="shared" si="6"/>
        <v>-222</v>
      </c>
      <c r="L75" s="128">
        <f t="shared" si="6"/>
        <v>0</v>
      </c>
      <c r="M75" s="128">
        <f t="shared" si="6"/>
        <v>0</v>
      </c>
      <c r="P75" s="131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3:26" x14ac:dyDescent="0.2">
      <c r="E76" s="128"/>
      <c r="F76" s="128"/>
      <c r="G76" s="128"/>
      <c r="H76" s="128"/>
      <c r="I76" s="128"/>
      <c r="J76" s="128"/>
      <c r="K76" s="128"/>
      <c r="L76" s="128"/>
      <c r="M76" s="128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3:26" x14ac:dyDescent="0.2">
      <c r="C77">
        <f>C69+1</f>
        <v>2016</v>
      </c>
      <c r="D77" t="s">
        <v>35</v>
      </c>
      <c r="E77" s="128">
        <f>VLOOKUP(E$68,$D$12:$X$19,($C77-2013),FALSE)*1000</f>
        <v>968.077</v>
      </c>
      <c r="F77" s="128">
        <f>HLOOKUP($C77,'Portfolio Sum C05-3'!$B$4:$U$9,3,FALSE)+F69</f>
        <v>0</v>
      </c>
      <c r="G77" s="128">
        <f>HLOOKUP($C77,'Portfolio Sum C05-3'!$B$4:$U$9,4,FALSE)+G69</f>
        <v>0</v>
      </c>
      <c r="H77" s="128">
        <f t="shared" ref="H77:M77" si="7">VLOOKUP(H$68,$D$12:$X$19,($C77-2013),FALSE)*1000</f>
        <v>0</v>
      </c>
      <c r="I77" s="128">
        <f t="shared" si="7"/>
        <v>272.02</v>
      </c>
      <c r="J77" s="128">
        <f t="shared" si="7"/>
        <v>0</v>
      </c>
      <c r="K77" s="128">
        <f t="shared" si="7"/>
        <v>-222</v>
      </c>
      <c r="L77" s="128">
        <f t="shared" si="7"/>
        <v>0</v>
      </c>
      <c r="M77" s="128">
        <f t="shared" si="7"/>
        <v>0</v>
      </c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3:26" x14ac:dyDescent="0.2">
      <c r="D78" t="s">
        <v>36</v>
      </c>
      <c r="E78" s="128">
        <f>VLOOKUP(E$68,$D$20:$X$27,($C77-2013),FALSE)*1000</f>
        <v>967.52800000000002</v>
      </c>
      <c r="F78" s="128">
        <f>HLOOKUP($C77,'Portfolio Sum C05a-3'!$B$4:$U$9,3,FALSE)+F70</f>
        <v>0</v>
      </c>
      <c r="G78" s="128">
        <f>HLOOKUP($C77,'Portfolio Sum C05a-3'!$B$4:$U$9,4,FALSE)+G70</f>
        <v>0</v>
      </c>
      <c r="H78" s="128">
        <f t="shared" ref="H78:M78" si="8">VLOOKUP(H$68,$D$20:$X$27,($C77-2013),FALSE)*1000</f>
        <v>0</v>
      </c>
      <c r="I78" s="128">
        <f t="shared" si="8"/>
        <v>272.91999999999996</v>
      </c>
      <c r="J78" s="128">
        <f t="shared" si="8"/>
        <v>2.2737367544323206E-13</v>
      </c>
      <c r="K78" s="128">
        <f t="shared" si="8"/>
        <v>-222</v>
      </c>
      <c r="L78" s="128">
        <f t="shared" si="8"/>
        <v>0</v>
      </c>
      <c r="M78" s="128">
        <f t="shared" si="8"/>
        <v>0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3:26" x14ac:dyDescent="0.2">
      <c r="D79" t="s">
        <v>38</v>
      </c>
      <c r="E79" s="128">
        <f>VLOOKUP(E$68,$D$36:$X$43,($C77-2013),FALSE)*1000</f>
        <v>968.06200000000001</v>
      </c>
      <c r="F79" s="128">
        <f>HLOOKUP($C77,'Portfolio Sum C05b-3'!$B$4:$U$9,3,FALSE)+F71</f>
        <v>0</v>
      </c>
      <c r="G79" s="128">
        <f>HLOOKUP($C77,'Portfolio Sum C05b-3'!$B$4:$U$9,4,FALSE)+G71</f>
        <v>0</v>
      </c>
      <c r="H79" s="128">
        <f t="shared" ref="H79:M79" si="9">VLOOKUP(H$68,$D$36:$X$43,($C77-2013),FALSE)*1000</f>
        <v>0</v>
      </c>
      <c r="I79" s="128">
        <f t="shared" si="9"/>
        <v>272.03999999999996</v>
      </c>
      <c r="J79" s="128">
        <f t="shared" si="9"/>
        <v>0</v>
      </c>
      <c r="K79" s="128">
        <f t="shared" si="9"/>
        <v>-222</v>
      </c>
      <c r="L79" s="128">
        <f t="shared" si="9"/>
        <v>0</v>
      </c>
      <c r="M79" s="128">
        <f t="shared" si="9"/>
        <v>0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3:26" x14ac:dyDescent="0.2">
      <c r="D80" t="s">
        <v>34</v>
      </c>
      <c r="E80" s="128">
        <f>VLOOKUP(E$68,$D$4:$X$11,($C77-2013),FALSE)*1000</f>
        <v>968.31899999999996</v>
      </c>
      <c r="F80" s="128">
        <f>HLOOKUP($C77,'Portfolio Sum C05-1'!$B$4:$U$9,3,FALSE)+F72</f>
        <v>0</v>
      </c>
      <c r="G80" s="128">
        <f>HLOOKUP($C77,'Portfolio Sum C05-1'!$B$4:$U$9,4,FALSE)+G72</f>
        <v>0</v>
      </c>
      <c r="H80" s="128">
        <f t="shared" ref="H80:M80" si="10">VLOOKUP(H$68,$D$4:$X$11,($C77-2013),FALSE)*1000</f>
        <v>0</v>
      </c>
      <c r="I80" s="128">
        <f t="shared" si="10"/>
        <v>271.69</v>
      </c>
      <c r="J80" s="128">
        <f t="shared" si="10"/>
        <v>2.2737367544323206E-13</v>
      </c>
      <c r="K80" s="128">
        <f t="shared" si="10"/>
        <v>-222</v>
      </c>
      <c r="L80" s="128">
        <f t="shared" si="10"/>
        <v>0</v>
      </c>
      <c r="M80" s="128">
        <f t="shared" si="10"/>
        <v>0</v>
      </c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3:26" x14ac:dyDescent="0.2">
      <c r="D81" t="s">
        <v>37</v>
      </c>
      <c r="E81" s="128">
        <f>VLOOKUP(E$68,$D$28:$X$35,($C77-2013),FALSE)*1000</f>
        <v>968.19399999999996</v>
      </c>
      <c r="F81" s="128">
        <f>HLOOKUP($C77,'Portfolio Sum C05b-1'!$B$4:$U$9,3,FALSE)+F73</f>
        <v>0</v>
      </c>
      <c r="G81" s="128">
        <f>HLOOKUP($C77,'Portfolio Sum C05b-1'!$B$4:$U$9,4,FALSE)+G73</f>
        <v>0</v>
      </c>
      <c r="H81" s="128">
        <f t="shared" ref="H81:M81" si="11">VLOOKUP(H$68,$D$28:$X$35,($C77-2013),FALSE)*1000</f>
        <v>0</v>
      </c>
      <c r="I81" s="128">
        <f t="shared" si="11"/>
        <v>271.92</v>
      </c>
      <c r="J81" s="128">
        <f t="shared" si="11"/>
        <v>0</v>
      </c>
      <c r="K81" s="128">
        <f t="shared" si="11"/>
        <v>-222</v>
      </c>
      <c r="L81" s="128">
        <f t="shared" si="11"/>
        <v>0</v>
      </c>
      <c r="M81" s="128">
        <f t="shared" si="11"/>
        <v>0</v>
      </c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3:26" x14ac:dyDescent="0.2">
      <c r="D82" t="s">
        <v>39</v>
      </c>
      <c r="E82" s="128">
        <f>VLOOKUP(E$68,$D$44:$X$51,($C77-2013),FALSE)*1000</f>
        <v>941.52800000000002</v>
      </c>
      <c r="F82" s="128">
        <f>HLOOKUP($C77,'Portfolio Sum C09-1'!$B$4:$U$9,3,FALSE)+F74</f>
        <v>0</v>
      </c>
      <c r="G82" s="128">
        <f>HLOOKUP($C77,'Portfolio Sum C09-1'!$B$4:$U$9,4,FALSE)+G74</f>
        <v>0</v>
      </c>
      <c r="H82" s="128">
        <f t="shared" ref="H82:M82" si="12">VLOOKUP(H$68,$D$44:$X$51,($C77-2013),FALSE)*1000</f>
        <v>0</v>
      </c>
      <c r="I82" s="128">
        <f t="shared" si="12"/>
        <v>307.99</v>
      </c>
      <c r="J82" s="128">
        <f t="shared" si="12"/>
        <v>0</v>
      </c>
      <c r="K82" s="128">
        <f t="shared" si="12"/>
        <v>-222</v>
      </c>
      <c r="L82" s="128">
        <f t="shared" si="12"/>
        <v>0</v>
      </c>
      <c r="M82" s="128">
        <f t="shared" si="12"/>
        <v>0</v>
      </c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3:26" x14ac:dyDescent="0.2">
      <c r="D83" t="s">
        <v>40</v>
      </c>
      <c r="E83" s="128">
        <f>VLOOKUP(E$68,$D$52:$X$59,($C77-2013),FALSE)*1000</f>
        <v>967.53800000000001</v>
      </c>
      <c r="F83" s="128">
        <f>HLOOKUP($C77,'Portfolio Sum C13-1'!$B$4:$U$9,3,FALSE)+F75</f>
        <v>0</v>
      </c>
      <c r="G83" s="128">
        <f>HLOOKUP($C77,'Portfolio Sum C13-1'!$B$4:$U$9,4,FALSE)+G75</f>
        <v>0</v>
      </c>
      <c r="H83" s="128">
        <f t="shared" ref="H83:M83" si="13">VLOOKUP(H$68,$D$52:$X$59,($C77-2013),FALSE)*1000</f>
        <v>0</v>
      </c>
      <c r="I83" s="128">
        <f t="shared" si="13"/>
        <v>272.72000000000003</v>
      </c>
      <c r="J83" s="128">
        <f t="shared" si="13"/>
        <v>0</v>
      </c>
      <c r="K83" s="128">
        <f t="shared" si="13"/>
        <v>-222</v>
      </c>
      <c r="L83" s="128">
        <f t="shared" si="13"/>
        <v>0</v>
      </c>
      <c r="M83" s="128">
        <f t="shared" si="13"/>
        <v>0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3:26" x14ac:dyDescent="0.2">
      <c r="E84" s="128"/>
      <c r="F84" s="128"/>
      <c r="G84" s="128"/>
      <c r="H84" s="128"/>
      <c r="I84" s="128"/>
      <c r="J84" s="128"/>
      <c r="K84" s="128"/>
      <c r="L84" s="128"/>
      <c r="M84" s="128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3:26" x14ac:dyDescent="0.2">
      <c r="C85">
        <f>C77+1</f>
        <v>2017</v>
      </c>
      <c r="D85" t="s">
        <v>35</v>
      </c>
      <c r="E85" s="128">
        <f>VLOOKUP(E$68,$D$12:$X$19,($C85-2013),FALSE)*1000</f>
        <v>1023.65</v>
      </c>
      <c r="F85" s="128">
        <f>HLOOKUP($C85,'Portfolio Sum C05-3'!$B$4:$U$9,3,FALSE)+F77</f>
        <v>0</v>
      </c>
      <c r="G85" s="128">
        <f>HLOOKUP($C85,'Portfolio Sum C05-3'!$B$4:$U$9,4,FALSE)+G77</f>
        <v>0</v>
      </c>
      <c r="H85" s="128">
        <f t="shared" ref="H85:M85" si="14">VLOOKUP(H$68,$D$12:$X$19,($C85-2013),FALSE)*1000</f>
        <v>0</v>
      </c>
      <c r="I85" s="128">
        <f t="shared" si="14"/>
        <v>418.04999999999995</v>
      </c>
      <c r="J85" s="128">
        <f t="shared" si="14"/>
        <v>-4.5474735088646412E-13</v>
      </c>
      <c r="K85" s="128">
        <f t="shared" si="14"/>
        <v>-222</v>
      </c>
      <c r="L85" s="128">
        <f t="shared" si="14"/>
        <v>0</v>
      </c>
      <c r="M85" s="128">
        <f t="shared" si="14"/>
        <v>0</v>
      </c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3:26" x14ac:dyDescent="0.2">
      <c r="D86" t="s">
        <v>36</v>
      </c>
      <c r="E86" s="128">
        <f>VLOOKUP(E$68,$D$20:$X$27,($C85-2013),FALSE)*1000</f>
        <v>1022.9930000000001</v>
      </c>
      <c r="F86" s="128">
        <f>HLOOKUP($C85,'Portfolio Sum C05a-3'!$B$4:$U$9,3,FALSE)+F78</f>
        <v>0</v>
      </c>
      <c r="G86" s="128">
        <f>HLOOKUP($C85,'Portfolio Sum C05a-3'!$B$4:$U$9,4,FALSE)+G78</f>
        <v>0</v>
      </c>
      <c r="H86" s="128">
        <f t="shared" ref="H86:M86" si="15">VLOOKUP(H$68,$D$20:$X$27,($C85-2013),FALSE)*1000</f>
        <v>0</v>
      </c>
      <c r="I86" s="128">
        <f t="shared" si="15"/>
        <v>419.15</v>
      </c>
      <c r="J86" s="128">
        <f t="shared" si="15"/>
        <v>4.5474735088646412E-13</v>
      </c>
      <c r="K86" s="128">
        <f t="shared" si="15"/>
        <v>-222</v>
      </c>
      <c r="L86" s="128">
        <f t="shared" si="15"/>
        <v>0</v>
      </c>
      <c r="M86" s="128">
        <f t="shared" si="15"/>
        <v>0</v>
      </c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3:26" x14ac:dyDescent="0.2">
      <c r="D87" t="s">
        <v>38</v>
      </c>
      <c r="E87" s="128">
        <f>VLOOKUP(E$68,$D$36:$X$43,($C85-2013),FALSE)*1000</f>
        <v>1023.6339999999999</v>
      </c>
      <c r="F87" s="128">
        <f>HLOOKUP($C85,'Portfolio Sum C05b-3'!$B$4:$U$9,3,FALSE)+F79</f>
        <v>0</v>
      </c>
      <c r="G87" s="128">
        <f>HLOOKUP($C85,'Portfolio Sum C05b-3'!$B$4:$U$9,4,FALSE)+G79</f>
        <v>0</v>
      </c>
      <c r="H87" s="128">
        <f t="shared" ref="H87:M87" si="16">VLOOKUP(H$68,$D$36:$X$43,($C85-2013),FALSE)*1000</f>
        <v>0</v>
      </c>
      <c r="I87" s="128">
        <f t="shared" si="16"/>
        <v>418.06999999999994</v>
      </c>
      <c r="J87" s="128">
        <f t="shared" si="16"/>
        <v>-4.5474735088646412E-13</v>
      </c>
      <c r="K87" s="128">
        <f t="shared" si="16"/>
        <v>-222</v>
      </c>
      <c r="L87" s="128">
        <f t="shared" si="16"/>
        <v>0</v>
      </c>
      <c r="M87" s="128">
        <f t="shared" si="16"/>
        <v>0</v>
      </c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3:26" x14ac:dyDescent="0.2">
      <c r="D88" t="s">
        <v>34</v>
      </c>
      <c r="E88" s="128">
        <f>VLOOKUP(E$68,$D$4:$X$11,($C85-2013),FALSE)*1000</f>
        <v>1024.1979999999999</v>
      </c>
      <c r="F88" s="128">
        <f>HLOOKUP($C85,'Portfolio Sum C05-1'!$B$4:$U$9,3,FALSE)+F80</f>
        <v>0</v>
      </c>
      <c r="G88" s="128">
        <f>HLOOKUP($C85,'Portfolio Sum C05-1'!$B$4:$U$9,4,FALSE)+G80</f>
        <v>0</v>
      </c>
      <c r="H88" s="128">
        <f t="shared" ref="H88:M88" si="17">VLOOKUP(H$68,$D$4:$X$11,($C85-2013),FALSE)*1000</f>
        <v>0</v>
      </c>
      <c r="I88" s="128">
        <f t="shared" si="17"/>
        <v>417.24</v>
      </c>
      <c r="J88" s="128">
        <f t="shared" si="17"/>
        <v>0</v>
      </c>
      <c r="K88" s="128">
        <f t="shared" si="17"/>
        <v>-222</v>
      </c>
      <c r="L88" s="128">
        <f t="shared" si="17"/>
        <v>0</v>
      </c>
      <c r="M88" s="128">
        <f t="shared" si="17"/>
        <v>0</v>
      </c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3:26" x14ac:dyDescent="0.2">
      <c r="D89" t="s">
        <v>37</v>
      </c>
      <c r="E89" s="128">
        <f>VLOOKUP(E$68,$D$28:$X$35,($C85-2013),FALSE)*1000</f>
        <v>1023.963</v>
      </c>
      <c r="F89" s="128">
        <f>HLOOKUP($C85,'Portfolio Sum C05b-1'!$B$4:$U$9,3,FALSE)+F81</f>
        <v>0</v>
      </c>
      <c r="G89" s="128">
        <f>HLOOKUP($C85,'Portfolio Sum C05b-1'!$B$4:$U$9,4,FALSE)+G81</f>
        <v>0</v>
      </c>
      <c r="H89" s="128">
        <f t="shared" ref="H89:M89" si="18">VLOOKUP(H$68,$D$28:$X$35,($C85-2013),FALSE)*1000</f>
        <v>0</v>
      </c>
      <c r="I89" s="128">
        <f t="shared" si="18"/>
        <v>417.68000000000006</v>
      </c>
      <c r="J89" s="128">
        <f t="shared" si="18"/>
        <v>0</v>
      </c>
      <c r="K89" s="128">
        <f t="shared" si="18"/>
        <v>-222</v>
      </c>
      <c r="L89" s="128">
        <f t="shared" si="18"/>
        <v>0</v>
      </c>
      <c r="M89" s="128">
        <f t="shared" si="18"/>
        <v>0</v>
      </c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3:26" x14ac:dyDescent="0.2">
      <c r="D90" t="s">
        <v>39</v>
      </c>
      <c r="E90" s="128">
        <f>VLOOKUP(E$68,$D$44:$X$51,($C85-2013),FALSE)*1000</f>
        <v>983.27700000000004</v>
      </c>
      <c r="F90" s="128">
        <f>HLOOKUP($C85,'Portfolio Sum C09-1'!$B$4:$U$9,3,FALSE)+F82</f>
        <v>0</v>
      </c>
      <c r="G90" s="128">
        <f>HLOOKUP($C85,'Portfolio Sum C09-1'!$B$4:$U$9,4,FALSE)+G82</f>
        <v>0</v>
      </c>
      <c r="H90" s="128">
        <f t="shared" ref="H90:M90" si="19">VLOOKUP(H$68,$D$44:$X$51,($C85-2013),FALSE)*1000</f>
        <v>0</v>
      </c>
      <c r="I90" s="128">
        <f t="shared" si="19"/>
        <v>473.31000000000006</v>
      </c>
      <c r="J90" s="128">
        <f t="shared" si="19"/>
        <v>0</v>
      </c>
      <c r="K90" s="128">
        <f t="shared" si="19"/>
        <v>-222</v>
      </c>
      <c r="L90" s="128">
        <f t="shared" si="19"/>
        <v>0</v>
      </c>
      <c r="M90" s="128">
        <f t="shared" si="19"/>
        <v>0</v>
      </c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3:26" x14ac:dyDescent="0.2">
      <c r="D91" t="s">
        <v>40</v>
      </c>
      <c r="E91" s="128">
        <f>VLOOKUP(E$68,$D$52:$X$59,($C85-2013),FALSE)*1000</f>
        <v>1023.11</v>
      </c>
      <c r="F91" s="128">
        <f>HLOOKUP($C85,'Portfolio Sum C13-1'!$B$4:$U$9,3,FALSE)+F83</f>
        <v>0</v>
      </c>
      <c r="G91" s="128">
        <f>HLOOKUP($C85,'Portfolio Sum C13-1'!$B$4:$U$9,4,FALSE)+G83</f>
        <v>0</v>
      </c>
      <c r="H91" s="128">
        <f t="shared" ref="H91:M91" si="20">VLOOKUP(H$68,$D$52:$X$59,($C85-2013),FALSE)*1000</f>
        <v>0</v>
      </c>
      <c r="I91" s="128">
        <f t="shared" si="20"/>
        <v>418.75</v>
      </c>
      <c r="J91" s="128">
        <f t="shared" si="20"/>
        <v>0</v>
      </c>
      <c r="K91" s="128">
        <f t="shared" si="20"/>
        <v>-222</v>
      </c>
      <c r="L91" s="128">
        <f t="shared" si="20"/>
        <v>0</v>
      </c>
      <c r="M91" s="128">
        <f t="shared" si="20"/>
        <v>0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3:26" x14ac:dyDescent="0.2">
      <c r="E92" s="128"/>
      <c r="F92" s="128"/>
      <c r="G92" s="128"/>
      <c r="H92" s="128"/>
      <c r="I92" s="128"/>
      <c r="J92" s="128"/>
      <c r="K92" s="128"/>
      <c r="L92" s="128"/>
      <c r="M92" s="128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 spans="3:26" x14ac:dyDescent="0.2">
      <c r="C93">
        <f>C85+1</f>
        <v>2018</v>
      </c>
      <c r="D93" t="s">
        <v>35</v>
      </c>
      <c r="E93" s="128">
        <f>VLOOKUP(E$68,$D$12:$X$19,($C93-2013),FALSE)*1000</f>
        <v>988.22400000000005</v>
      </c>
      <c r="F93" s="128">
        <f>HLOOKUP($C93,'Portfolio Sum C05-3'!$B$4:$U$9,3,FALSE)+F85</f>
        <v>0</v>
      </c>
      <c r="G93" s="128">
        <f>HLOOKUP($C93,'Portfolio Sum C05-3'!$B$4:$U$9,4,FALSE)+G85</f>
        <v>0</v>
      </c>
      <c r="H93" s="128">
        <f t="shared" ref="H93:M93" si="21">VLOOKUP(H$68,$D$12:$X$19,($C93-2013),FALSE)*1000</f>
        <v>0</v>
      </c>
      <c r="I93" s="128">
        <f t="shared" si="21"/>
        <v>564.42999999999995</v>
      </c>
      <c r="J93" s="128">
        <f t="shared" si="21"/>
        <v>0</v>
      </c>
      <c r="K93" s="128">
        <f t="shared" si="21"/>
        <v>-502</v>
      </c>
      <c r="L93" s="128">
        <f t="shared" si="21"/>
        <v>0</v>
      </c>
      <c r="M93" s="128">
        <f t="shared" si="21"/>
        <v>337</v>
      </c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 spans="3:26" x14ac:dyDescent="0.2">
      <c r="D94" t="s">
        <v>36</v>
      </c>
      <c r="E94" s="128">
        <f>VLOOKUP(E$68,$D$20:$X$27,($C93-2013),FALSE)*1000</f>
        <v>987.51700000000005</v>
      </c>
      <c r="F94" s="128">
        <f>HLOOKUP($C93,'Portfolio Sum C05a-3'!$B$4:$U$9,3,FALSE)+F86</f>
        <v>0</v>
      </c>
      <c r="G94" s="128">
        <f>HLOOKUP($C93,'Portfolio Sum C05a-3'!$B$4:$U$9,4,FALSE)+G86</f>
        <v>0</v>
      </c>
      <c r="H94" s="128">
        <f t="shared" ref="H94:M94" si="22">VLOOKUP(H$68,$D$20:$X$27,($C93-2013),FALSE)*1000</f>
        <v>0</v>
      </c>
      <c r="I94" s="128">
        <f t="shared" si="22"/>
        <v>565.66</v>
      </c>
      <c r="J94" s="128">
        <f t="shared" si="22"/>
        <v>0</v>
      </c>
      <c r="K94" s="128">
        <f t="shared" si="22"/>
        <v>-502</v>
      </c>
      <c r="L94" s="128">
        <f t="shared" si="22"/>
        <v>0</v>
      </c>
      <c r="M94" s="128">
        <f t="shared" si="22"/>
        <v>337</v>
      </c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 spans="3:26" x14ac:dyDescent="0.2">
      <c r="D95" t="s">
        <v>38</v>
      </c>
      <c r="E95" s="128">
        <f>VLOOKUP(E$68,$D$36:$X$43,($C93-2013),FALSE)*1000</f>
        <v>988.21199999999999</v>
      </c>
      <c r="F95" s="128">
        <f>HLOOKUP($C93,'Portfolio Sum C05b-3'!$B$4:$U$9,3,FALSE)+F87</f>
        <v>0</v>
      </c>
      <c r="G95" s="128">
        <f>HLOOKUP($C93,'Portfolio Sum C05b-3'!$B$4:$U$9,4,FALSE)+G87</f>
        <v>0</v>
      </c>
      <c r="H95" s="128">
        <f t="shared" ref="H95:M95" si="23">VLOOKUP(H$68,$D$36:$X$43,($C93-2013),FALSE)*1000</f>
        <v>0</v>
      </c>
      <c r="I95" s="128">
        <f t="shared" si="23"/>
        <v>564.43999999999994</v>
      </c>
      <c r="J95" s="128">
        <f t="shared" si="23"/>
        <v>-9.0949470177292824E-13</v>
      </c>
      <c r="K95" s="128">
        <f t="shared" si="23"/>
        <v>-502</v>
      </c>
      <c r="L95" s="128">
        <f t="shared" si="23"/>
        <v>0</v>
      </c>
      <c r="M95" s="128">
        <f t="shared" si="23"/>
        <v>337</v>
      </c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3:26" x14ac:dyDescent="0.2">
      <c r="D96" t="s">
        <v>34</v>
      </c>
      <c r="E96" s="128">
        <f>VLOOKUP(E$68,$D$4:$X$11,($C93-2013),FALSE)*1000</f>
        <v>988.822</v>
      </c>
      <c r="F96" s="128">
        <f>HLOOKUP($C93,'Portfolio Sum C05-1'!$B$4:$U$9,3,FALSE)+F88</f>
        <v>0</v>
      </c>
      <c r="G96" s="128">
        <f>HLOOKUP($C93,'Portfolio Sum C05-1'!$B$4:$U$9,4,FALSE)+G88</f>
        <v>0</v>
      </c>
      <c r="H96" s="128">
        <f t="shared" ref="H96:M96" si="24">VLOOKUP(H$68,$D$4:$X$11,($C93-2013),FALSE)*1000</f>
        <v>0</v>
      </c>
      <c r="I96" s="128">
        <f t="shared" si="24"/>
        <v>563.52</v>
      </c>
      <c r="J96" s="128">
        <f t="shared" si="24"/>
        <v>0</v>
      </c>
      <c r="K96" s="128">
        <f t="shared" si="24"/>
        <v>-502</v>
      </c>
      <c r="L96" s="128">
        <f t="shared" si="24"/>
        <v>0</v>
      </c>
      <c r="M96" s="128">
        <f t="shared" si="24"/>
        <v>337</v>
      </c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3:26" x14ac:dyDescent="0.2">
      <c r="D97" t="s">
        <v>37</v>
      </c>
      <c r="E97" s="128">
        <f>VLOOKUP(E$68,$D$28:$X$35,($C93-2013),FALSE)*1000</f>
        <v>988.55399999999997</v>
      </c>
      <c r="F97" s="128">
        <f>HLOOKUP($C93,'Portfolio Sum C05b-1'!$B$4:$U$9,3,FALSE)+F89</f>
        <v>0</v>
      </c>
      <c r="G97" s="128">
        <f>HLOOKUP($C93,'Portfolio Sum C05b-1'!$B$4:$U$9,4,FALSE)+G89</f>
        <v>0</v>
      </c>
      <c r="H97" s="128">
        <f t="shared" ref="H97:M97" si="25">VLOOKUP(H$68,$D$28:$X$35,($C93-2013),FALSE)*1000</f>
        <v>0</v>
      </c>
      <c r="I97" s="128">
        <f t="shared" si="25"/>
        <v>564.06000000000006</v>
      </c>
      <c r="J97" s="128">
        <f t="shared" si="25"/>
        <v>0</v>
      </c>
      <c r="K97" s="128">
        <f t="shared" si="25"/>
        <v>-502</v>
      </c>
      <c r="L97" s="128">
        <f t="shared" si="25"/>
        <v>0</v>
      </c>
      <c r="M97" s="128">
        <f t="shared" si="25"/>
        <v>337</v>
      </c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3:26" x14ac:dyDescent="0.2">
      <c r="D98" t="s">
        <v>39</v>
      </c>
      <c r="E98" s="128">
        <f>VLOOKUP(E$68,$D$44:$X$51,($C93-2013),FALSE)*1000</f>
        <v>932.92899999999997</v>
      </c>
      <c r="F98" s="128">
        <f>HLOOKUP($C93,'Portfolio Sum C09-1'!$B$4:$U$9,3,FALSE)+F90</f>
        <v>0</v>
      </c>
      <c r="G98" s="128">
        <f>HLOOKUP($C93,'Portfolio Sum C09-1'!$B$4:$U$9,4,FALSE)+G90</f>
        <v>0</v>
      </c>
      <c r="H98" s="128">
        <f t="shared" ref="H98:M98" si="26">VLOOKUP(H$68,$D$44:$X$51,($C93-2013),FALSE)*1000</f>
        <v>0</v>
      </c>
      <c r="I98" s="128">
        <f t="shared" si="26"/>
        <v>640.43000000000006</v>
      </c>
      <c r="J98" s="128">
        <f t="shared" si="26"/>
        <v>0</v>
      </c>
      <c r="K98" s="128">
        <f t="shared" si="26"/>
        <v>-502</v>
      </c>
      <c r="L98" s="128">
        <f t="shared" si="26"/>
        <v>0</v>
      </c>
      <c r="M98" s="128">
        <f t="shared" si="26"/>
        <v>337</v>
      </c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3:26" x14ac:dyDescent="0.2">
      <c r="D99" t="s">
        <v>40</v>
      </c>
      <c r="E99" s="128">
        <f>VLOOKUP(E$68,$D$52:$X$59,($C93-2013),FALSE)*1000</f>
        <v>987.66800000000001</v>
      </c>
      <c r="F99" s="128">
        <f>HLOOKUP($C93,'Portfolio Sum C13-1'!$B$4:$U$9,3,FALSE)+F91</f>
        <v>0</v>
      </c>
      <c r="G99" s="128">
        <f>HLOOKUP($C93,'Portfolio Sum C13-1'!$B$4:$U$9,4,FALSE)+G91</f>
        <v>0</v>
      </c>
      <c r="H99" s="128">
        <f t="shared" ref="H99:M99" si="27">VLOOKUP(H$68,$D$52:$X$59,($C93-2013),FALSE)*1000</f>
        <v>0</v>
      </c>
      <c r="I99" s="128">
        <f t="shared" si="27"/>
        <v>565.16</v>
      </c>
      <c r="J99" s="128">
        <f t="shared" si="27"/>
        <v>9.0949470177292824E-13</v>
      </c>
      <c r="K99" s="128">
        <f t="shared" si="27"/>
        <v>-502</v>
      </c>
      <c r="L99" s="128">
        <f t="shared" si="27"/>
        <v>0</v>
      </c>
      <c r="M99" s="128">
        <f t="shared" si="27"/>
        <v>337</v>
      </c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3:26" x14ac:dyDescent="0.2">
      <c r="E100" s="128"/>
      <c r="F100" s="128"/>
      <c r="G100" s="128"/>
      <c r="H100" s="128"/>
      <c r="I100" s="128"/>
      <c r="J100" s="128"/>
      <c r="K100" s="128"/>
      <c r="L100" s="128"/>
      <c r="M100" s="128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3:26" x14ac:dyDescent="0.2">
      <c r="C101">
        <f>C93+1</f>
        <v>2019</v>
      </c>
      <c r="D101" t="s">
        <v>35</v>
      </c>
      <c r="E101" s="128">
        <f>VLOOKUP(E$68,$D$12:$X$19,($C101-2013),FALSE)*1000</f>
        <v>1052.711</v>
      </c>
      <c r="F101" s="128">
        <f>HLOOKUP($C101,'Portfolio Sum C05-3'!$B$4:$U$9,3,FALSE)+F93</f>
        <v>0</v>
      </c>
      <c r="G101" s="128">
        <f>HLOOKUP($C101,'Portfolio Sum C05-3'!$B$4:$U$9,4,FALSE)+G93</f>
        <v>0</v>
      </c>
      <c r="H101" s="128">
        <f t="shared" ref="H101:M101" si="28">VLOOKUP(H$68,$D$12:$X$19,($C101-2013),FALSE)*1000</f>
        <v>0</v>
      </c>
      <c r="I101" s="128">
        <f t="shared" si="28"/>
        <v>717.18999999999994</v>
      </c>
      <c r="J101" s="128">
        <f t="shared" si="28"/>
        <v>0</v>
      </c>
      <c r="K101" s="128">
        <f t="shared" si="28"/>
        <v>-502</v>
      </c>
      <c r="L101" s="128">
        <f t="shared" si="28"/>
        <v>0</v>
      </c>
      <c r="M101" s="128">
        <f t="shared" si="28"/>
        <v>337</v>
      </c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3:26" x14ac:dyDescent="0.2">
      <c r="D102" t="s">
        <v>36</v>
      </c>
      <c r="E102" s="128">
        <f>VLOOKUP(E$68,$D$20:$X$27,($C101-2013),FALSE)*1000</f>
        <v>1050.6599999999999</v>
      </c>
      <c r="F102" s="128">
        <f>HLOOKUP($C101,'Portfolio Sum C05a-3'!$B$4:$U$9,3,FALSE)+F94</f>
        <v>0</v>
      </c>
      <c r="G102" s="128">
        <f>HLOOKUP($C101,'Portfolio Sum C05a-3'!$B$4:$U$9,4,FALSE)+G94</f>
        <v>0</v>
      </c>
      <c r="H102" s="128">
        <f t="shared" ref="H102:M102" si="29">VLOOKUP(H$68,$D$20:$X$27,($C101-2013),FALSE)*1000</f>
        <v>0</v>
      </c>
      <c r="I102" s="128">
        <f t="shared" si="29"/>
        <v>720.22</v>
      </c>
      <c r="J102" s="128">
        <f t="shared" si="29"/>
        <v>-9.0949470177292824E-13</v>
      </c>
      <c r="K102" s="128">
        <f t="shared" si="29"/>
        <v>-502</v>
      </c>
      <c r="L102" s="128">
        <f t="shared" si="29"/>
        <v>0</v>
      </c>
      <c r="M102" s="128">
        <f t="shared" si="29"/>
        <v>337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3:26" x14ac:dyDescent="0.2">
      <c r="D103" t="s">
        <v>38</v>
      </c>
      <c r="E103" s="128">
        <f>VLOOKUP(E$68,$D$36:$X$43,($C101-2013),FALSE)*1000</f>
        <v>1052.6990000000001</v>
      </c>
      <c r="F103" s="128">
        <f>HLOOKUP($C101,'Portfolio Sum C05b-3'!$B$4:$U$9,3,FALSE)+F95</f>
        <v>0</v>
      </c>
      <c r="G103" s="128">
        <f>HLOOKUP($C101,'Portfolio Sum C05b-3'!$B$4:$U$9,4,FALSE)+G95</f>
        <v>0</v>
      </c>
      <c r="H103" s="128">
        <f t="shared" ref="H103:M103" si="30">VLOOKUP(H$68,$D$36:$X$43,($C101-2013),FALSE)*1000</f>
        <v>0</v>
      </c>
      <c r="I103" s="128">
        <f t="shared" si="30"/>
        <v>717.19999999999993</v>
      </c>
      <c r="J103" s="128">
        <f t="shared" si="30"/>
        <v>-9.0949470177292824E-13</v>
      </c>
      <c r="K103" s="128">
        <f t="shared" si="30"/>
        <v>-502</v>
      </c>
      <c r="L103" s="128">
        <f t="shared" si="30"/>
        <v>0</v>
      </c>
      <c r="M103" s="128">
        <f t="shared" si="30"/>
        <v>337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3:26" x14ac:dyDescent="0.2">
      <c r="D104" t="s">
        <v>34</v>
      </c>
      <c r="E104" s="128">
        <f>VLOOKUP(E$68,$D$4:$X$11,($C101-2013),FALSE)*1000</f>
        <v>1153.4369999999999</v>
      </c>
      <c r="F104" s="128">
        <f>HLOOKUP($C101,'Portfolio Sum C05-1'!$B$4:$U$9,3,FALSE)+F96</f>
        <v>0</v>
      </c>
      <c r="G104" s="128">
        <f>HLOOKUP($C101,'Portfolio Sum C05-1'!$B$4:$U$9,4,FALSE)+G96</f>
        <v>0</v>
      </c>
      <c r="H104" s="128">
        <f t="shared" ref="H104:M104" si="31">VLOOKUP(H$68,$D$4:$X$11,($C101-2013),FALSE)*1000</f>
        <v>0</v>
      </c>
      <c r="I104" s="128">
        <f t="shared" si="31"/>
        <v>715.81999999999994</v>
      </c>
      <c r="J104" s="128">
        <f t="shared" si="31"/>
        <v>0</v>
      </c>
      <c r="K104" s="128">
        <f t="shared" si="31"/>
        <v>-608</v>
      </c>
      <c r="L104" s="128">
        <f t="shared" si="31"/>
        <v>0</v>
      </c>
      <c r="M104" s="128">
        <f t="shared" si="31"/>
        <v>337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3:26" x14ac:dyDescent="0.2">
      <c r="D105" t="s">
        <v>37</v>
      </c>
      <c r="E105" s="128">
        <f>VLOOKUP(E$68,$D$28:$X$35,($C101-2013),FALSE)*1000</f>
        <v>1153.0940000000001</v>
      </c>
      <c r="F105" s="128">
        <f>HLOOKUP($C101,'Portfolio Sum C05b-1'!$B$4:$U$9,3,FALSE)+F97</f>
        <v>0</v>
      </c>
      <c r="G105" s="128">
        <f>HLOOKUP($C101,'Portfolio Sum C05b-1'!$B$4:$U$9,4,FALSE)+G97</f>
        <v>0</v>
      </c>
      <c r="H105" s="128">
        <f t="shared" ref="H105:M105" si="32">VLOOKUP(H$68,$D$28:$X$35,($C101-2013),FALSE)*1000</f>
        <v>0</v>
      </c>
      <c r="I105" s="128">
        <f t="shared" si="32"/>
        <v>716.46</v>
      </c>
      <c r="J105" s="128">
        <f t="shared" si="32"/>
        <v>0</v>
      </c>
      <c r="K105" s="128">
        <f t="shared" si="32"/>
        <v>-608</v>
      </c>
      <c r="L105" s="128">
        <f t="shared" si="32"/>
        <v>0</v>
      </c>
      <c r="M105" s="128">
        <f t="shared" si="32"/>
        <v>337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3:26" x14ac:dyDescent="0.2">
      <c r="D106" t="s">
        <v>39</v>
      </c>
      <c r="E106" s="128">
        <f>VLOOKUP(E$68,$D$44:$X$51,($C101-2013),FALSE)*1000</f>
        <v>1040.3720000000001</v>
      </c>
      <c r="F106" s="128">
        <f>HLOOKUP($C101,'Portfolio Sum C09-1'!$B$4:$U$9,3,FALSE)+F98</f>
        <v>0</v>
      </c>
      <c r="G106" s="128">
        <f>HLOOKUP($C101,'Portfolio Sum C09-1'!$B$4:$U$9,4,FALSE)+G98</f>
        <v>0</v>
      </c>
      <c r="H106" s="128">
        <f t="shared" ref="H106:M106" si="33">VLOOKUP(H$68,$D$44:$X$51,($C101-2013),FALSE)*1000</f>
        <v>0</v>
      </c>
      <c r="I106" s="128">
        <f t="shared" si="33"/>
        <v>856.75000000000011</v>
      </c>
      <c r="J106" s="128">
        <f t="shared" si="33"/>
        <v>-9.0949470177292824E-13</v>
      </c>
      <c r="K106" s="128">
        <f t="shared" si="33"/>
        <v>-608</v>
      </c>
      <c r="L106" s="128">
        <f t="shared" si="33"/>
        <v>0</v>
      </c>
      <c r="M106" s="128">
        <f t="shared" si="33"/>
        <v>337</v>
      </c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3:26" x14ac:dyDescent="0.2">
      <c r="D107" t="s">
        <v>40</v>
      </c>
      <c r="E107" s="128">
        <f>VLOOKUP(E$68,$D$52:$X$59,($C101-2013),FALSE)*1000</f>
        <v>1152.136</v>
      </c>
      <c r="F107" s="128">
        <f>HLOOKUP($C101,'Portfolio Sum C13-1'!$B$4:$U$9,3,FALSE)+F99</f>
        <v>0</v>
      </c>
      <c r="G107" s="128">
        <f>HLOOKUP($C101,'Portfolio Sum C13-1'!$B$4:$U$9,4,FALSE)+G99</f>
        <v>0</v>
      </c>
      <c r="H107" s="128">
        <f t="shared" ref="H107:M107" si="34">VLOOKUP(H$68,$D$52:$X$59,($C101-2013),FALSE)*1000</f>
        <v>0</v>
      </c>
      <c r="I107" s="128">
        <f t="shared" si="34"/>
        <v>717.92</v>
      </c>
      <c r="J107" s="128">
        <f t="shared" si="34"/>
        <v>9.0949470177292824E-13</v>
      </c>
      <c r="K107" s="128">
        <f t="shared" si="34"/>
        <v>-608</v>
      </c>
      <c r="L107" s="128">
        <f t="shared" si="34"/>
        <v>0</v>
      </c>
      <c r="M107" s="128">
        <f t="shared" si="34"/>
        <v>337</v>
      </c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3:26" x14ac:dyDescent="0.2">
      <c r="E108" s="128"/>
      <c r="F108" s="128"/>
      <c r="G108" s="128"/>
      <c r="H108" s="128"/>
      <c r="I108" s="128"/>
      <c r="J108" s="128"/>
      <c r="K108" s="128"/>
      <c r="L108" s="128"/>
      <c r="M108" s="128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3:26" x14ac:dyDescent="0.2">
      <c r="C109">
        <f>C101+1</f>
        <v>2020</v>
      </c>
      <c r="D109" t="s">
        <v>35</v>
      </c>
      <c r="E109" s="128">
        <f>VLOOKUP(E$68,$D$12:$X$19,($C109-2013),FALSE)*1000</f>
        <v>1094.8690000000001</v>
      </c>
      <c r="F109" s="128">
        <f>HLOOKUP($C109,'Portfolio Sum C05-3'!$B$4:$U$9,3,FALSE)+F101</f>
        <v>0</v>
      </c>
      <c r="G109" s="128">
        <f>HLOOKUP($C109,'Portfolio Sum C05-3'!$B$4:$U$9,4,FALSE)+G101</f>
        <v>0</v>
      </c>
      <c r="H109" s="128">
        <f t="shared" ref="H109:M109" si="35">VLOOKUP(H$68,$D$12:$X$19,($C109-2013),FALSE)*1000</f>
        <v>0</v>
      </c>
      <c r="I109" s="128">
        <f t="shared" si="35"/>
        <v>852.53</v>
      </c>
      <c r="J109" s="128">
        <f t="shared" si="35"/>
        <v>-9.0949470177292824E-13</v>
      </c>
      <c r="K109" s="128">
        <f t="shared" si="35"/>
        <v>-502</v>
      </c>
      <c r="L109" s="128">
        <f t="shared" si="35"/>
        <v>0</v>
      </c>
      <c r="M109" s="128">
        <f t="shared" si="35"/>
        <v>337</v>
      </c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3:26" x14ac:dyDescent="0.2">
      <c r="D110" t="s">
        <v>36</v>
      </c>
      <c r="E110" s="128">
        <f>VLOOKUP(E$68,$D$20:$X$27,($C109-2013),FALSE)*1000</f>
        <v>1091.701</v>
      </c>
      <c r="F110" s="128">
        <f>HLOOKUP($C109,'Portfolio Sum C05a-3'!$B$4:$U$9,3,FALSE)+F102</f>
        <v>0</v>
      </c>
      <c r="G110" s="128">
        <f>HLOOKUP($C109,'Portfolio Sum C05a-3'!$B$4:$U$9,4,FALSE)+G102</f>
        <v>0</v>
      </c>
      <c r="H110" s="128">
        <f t="shared" ref="H110:M110" si="36">VLOOKUP(H$68,$D$20:$X$27,($C109-2013),FALSE)*1000</f>
        <v>0</v>
      </c>
      <c r="I110" s="128">
        <f t="shared" si="36"/>
        <v>856.86</v>
      </c>
      <c r="J110" s="128">
        <f t="shared" si="36"/>
        <v>0</v>
      </c>
      <c r="K110" s="128">
        <f t="shared" si="36"/>
        <v>-502</v>
      </c>
      <c r="L110" s="128">
        <f t="shared" si="36"/>
        <v>0</v>
      </c>
      <c r="M110" s="128">
        <f t="shared" si="36"/>
        <v>337</v>
      </c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3:26" x14ac:dyDescent="0.2">
      <c r="D111" t="s">
        <v>38</v>
      </c>
      <c r="E111" s="128">
        <f>VLOOKUP(E$68,$D$36:$X$43,($C109-2013),FALSE)*1000</f>
        <v>1094.9090000000001</v>
      </c>
      <c r="F111" s="128">
        <f>HLOOKUP($C109,'Portfolio Sum C05b-3'!$B$4:$U$9,3,FALSE)+F103</f>
        <v>0</v>
      </c>
      <c r="G111" s="128">
        <f>HLOOKUP($C109,'Portfolio Sum C05b-3'!$B$4:$U$9,4,FALSE)+G103</f>
        <v>0</v>
      </c>
      <c r="H111" s="128">
        <f t="shared" ref="H111:M111" si="37">VLOOKUP(H$68,$D$36:$X$43,($C109-2013),FALSE)*1000</f>
        <v>0</v>
      </c>
      <c r="I111" s="128">
        <f t="shared" si="37"/>
        <v>852.43999999999994</v>
      </c>
      <c r="J111" s="128">
        <f t="shared" si="37"/>
        <v>0</v>
      </c>
      <c r="K111" s="128">
        <f t="shared" si="37"/>
        <v>-502</v>
      </c>
      <c r="L111" s="128">
        <f t="shared" si="37"/>
        <v>0</v>
      </c>
      <c r="M111" s="128">
        <f t="shared" si="37"/>
        <v>337</v>
      </c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3:26" x14ac:dyDescent="0.2">
      <c r="D112" t="s">
        <v>34</v>
      </c>
      <c r="E112" s="128">
        <f>VLOOKUP(E$68,$D$4:$X$11,($C109-2013),FALSE)*1000</f>
        <v>1135.8340000000001</v>
      </c>
      <c r="F112" s="128">
        <f>HLOOKUP($C109,'Portfolio Sum C05-1'!$B$4:$U$9,3,FALSE)+F104</f>
        <v>0</v>
      </c>
      <c r="G112" s="128">
        <f>HLOOKUP($C109,'Portfolio Sum C05-1'!$B$4:$U$9,4,FALSE)+G104</f>
        <v>0</v>
      </c>
      <c r="H112" s="128">
        <f t="shared" ref="H112:M112" si="38">VLOOKUP(H$68,$D$4:$X$11,($C109-2013),FALSE)*1000</f>
        <v>179</v>
      </c>
      <c r="I112" s="128">
        <f t="shared" si="38"/>
        <v>851.06</v>
      </c>
      <c r="J112" s="128">
        <f t="shared" si="38"/>
        <v>9.0949470177292824E-13</v>
      </c>
      <c r="K112" s="128">
        <f t="shared" si="38"/>
        <v>-608</v>
      </c>
      <c r="L112" s="128">
        <f t="shared" si="38"/>
        <v>0</v>
      </c>
      <c r="M112" s="128">
        <f t="shared" si="38"/>
        <v>337</v>
      </c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3:26" x14ac:dyDescent="0.2">
      <c r="D113" t="s">
        <v>37</v>
      </c>
      <c r="E113" s="128">
        <f>VLOOKUP(E$68,$D$28:$X$35,($C109-2013),FALSE)*1000</f>
        <v>1195.6320000000001</v>
      </c>
      <c r="F113" s="128">
        <f>HLOOKUP($C109,'Portfolio Sum C05b-1'!$B$4:$U$9,3,FALSE)+F105</f>
        <v>0</v>
      </c>
      <c r="G113" s="128">
        <f>HLOOKUP($C109,'Portfolio Sum C05b-1'!$B$4:$U$9,4,FALSE)+G105</f>
        <v>0</v>
      </c>
      <c r="H113" s="128">
        <f t="shared" ref="H113:M113" si="39">VLOOKUP(H$68,$D$28:$X$35,($C109-2013),FALSE)*1000</f>
        <v>0</v>
      </c>
      <c r="I113" s="128">
        <f t="shared" si="39"/>
        <v>851.1</v>
      </c>
      <c r="J113" s="128">
        <f t="shared" si="39"/>
        <v>-9.0949470177292824E-13</v>
      </c>
      <c r="K113" s="128">
        <f t="shared" si="39"/>
        <v>-608</v>
      </c>
      <c r="L113" s="128">
        <f t="shared" si="39"/>
        <v>0</v>
      </c>
      <c r="M113" s="128">
        <f t="shared" si="39"/>
        <v>337</v>
      </c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3:26" x14ac:dyDescent="0.2">
      <c r="D114" t="s">
        <v>39</v>
      </c>
      <c r="E114" s="128">
        <f>VLOOKUP(E$68,$D$44:$X$51,($C109-2013),FALSE)*1000</f>
        <v>1019.768</v>
      </c>
      <c r="F114" s="128">
        <f>HLOOKUP($C109,'Portfolio Sum C09-1'!$B$4:$U$9,3,FALSE)+F106</f>
        <v>0</v>
      </c>
      <c r="G114" s="128">
        <f>HLOOKUP($C109,'Portfolio Sum C09-1'!$B$4:$U$9,4,FALSE)+G106</f>
        <v>0</v>
      </c>
      <c r="H114" s="128">
        <f t="shared" ref="H114:M114" si="40">VLOOKUP(H$68,$D$44:$X$51,($C109-2013),FALSE)*1000</f>
        <v>179</v>
      </c>
      <c r="I114" s="128">
        <f t="shared" si="40"/>
        <v>995.88000000000011</v>
      </c>
      <c r="J114" s="128">
        <f t="shared" si="40"/>
        <v>0</v>
      </c>
      <c r="K114" s="128">
        <f t="shared" si="40"/>
        <v>-608</v>
      </c>
      <c r="L114" s="128">
        <f t="shared" si="40"/>
        <v>0</v>
      </c>
      <c r="M114" s="128">
        <f t="shared" si="40"/>
        <v>337</v>
      </c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3:26" x14ac:dyDescent="0.2">
      <c r="D115" t="s">
        <v>40</v>
      </c>
      <c r="E115" s="128">
        <f>VLOOKUP(E$68,$D$52:$X$59,($C109-2013),FALSE)*1000</f>
        <v>1133.3020000000001</v>
      </c>
      <c r="F115" s="128">
        <f>HLOOKUP($C109,'Portfolio Sum C13-1'!$B$4:$U$9,3,FALSE)+F107</f>
        <v>0</v>
      </c>
      <c r="G115" s="128">
        <f>HLOOKUP($C109,'Portfolio Sum C13-1'!$B$4:$U$9,4,FALSE)+G107</f>
        <v>0</v>
      </c>
      <c r="H115" s="128">
        <f t="shared" ref="H115:M115" si="41">VLOOKUP(H$68,$D$52:$X$59,($C109-2013),FALSE)*1000</f>
        <v>179</v>
      </c>
      <c r="I115" s="128">
        <f t="shared" si="41"/>
        <v>854.75</v>
      </c>
      <c r="J115" s="128">
        <f t="shared" si="41"/>
        <v>1.8189894035458565E-12</v>
      </c>
      <c r="K115" s="128">
        <f t="shared" si="41"/>
        <v>-608</v>
      </c>
      <c r="L115" s="128">
        <f t="shared" si="41"/>
        <v>0</v>
      </c>
      <c r="M115" s="128">
        <f t="shared" si="41"/>
        <v>337</v>
      </c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3:26" x14ac:dyDescent="0.2">
      <c r="E116" s="128"/>
      <c r="F116" s="128"/>
      <c r="G116" s="128"/>
      <c r="H116" s="128"/>
      <c r="I116" s="128"/>
      <c r="J116" s="128"/>
      <c r="K116" s="128"/>
      <c r="L116" s="128"/>
      <c r="M116" s="128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3:26" x14ac:dyDescent="0.2">
      <c r="C117">
        <f>C109+1</f>
        <v>2021</v>
      </c>
      <c r="D117" t="s">
        <v>35</v>
      </c>
      <c r="E117" s="128">
        <f>VLOOKUP(E$68,$D$12:$X$19,($C117-2013),FALSE)*1000</f>
        <v>774.45100000000002</v>
      </c>
      <c r="F117" s="128">
        <f>HLOOKUP($C117,'Portfolio Sum C05-3'!$B$4:$U$9,3,FALSE)+F109</f>
        <v>0</v>
      </c>
      <c r="G117" s="128">
        <f>HLOOKUP($C117,'Portfolio Sum C05-3'!$B$4:$U$9,4,FALSE)+G109</f>
        <v>0</v>
      </c>
      <c r="H117" s="128">
        <f t="shared" ref="H117:M117" si="42">VLOOKUP(H$68,$D$12:$X$19,($C117-2013),FALSE)*1000</f>
        <v>0</v>
      </c>
      <c r="I117" s="128">
        <f t="shared" si="42"/>
        <v>990.93</v>
      </c>
      <c r="J117" s="128">
        <f t="shared" si="42"/>
        <v>-9.0949470177292824E-13</v>
      </c>
      <c r="K117" s="128">
        <f t="shared" si="42"/>
        <v>-502</v>
      </c>
      <c r="L117" s="128">
        <f t="shared" si="42"/>
        <v>0</v>
      </c>
      <c r="M117" s="128">
        <f t="shared" si="42"/>
        <v>337</v>
      </c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3:26" x14ac:dyDescent="0.2">
      <c r="D118" t="s">
        <v>36</v>
      </c>
      <c r="E118" s="128">
        <f>VLOOKUP(E$68,$D$20:$X$27,($C117-2013),FALSE)*1000</f>
        <v>770.61300000000006</v>
      </c>
      <c r="F118" s="128">
        <f>HLOOKUP($C117,'Portfolio Sum C05a-3'!$B$4:$U$9,3,FALSE)+F110</f>
        <v>0</v>
      </c>
      <c r="G118" s="128">
        <f>HLOOKUP($C117,'Portfolio Sum C05a-3'!$B$4:$U$9,4,FALSE)+G110</f>
        <v>0</v>
      </c>
      <c r="H118" s="128">
        <f t="shared" ref="H118:M118" si="43">VLOOKUP(H$68,$D$20:$X$27,($C117-2013),FALSE)*1000</f>
        <v>0</v>
      </c>
      <c r="I118" s="128">
        <f t="shared" si="43"/>
        <v>996.16000000000008</v>
      </c>
      <c r="J118" s="128">
        <f t="shared" si="43"/>
        <v>0</v>
      </c>
      <c r="K118" s="128">
        <f t="shared" si="43"/>
        <v>-502</v>
      </c>
      <c r="L118" s="128">
        <f t="shared" si="43"/>
        <v>0</v>
      </c>
      <c r="M118" s="128">
        <f t="shared" si="43"/>
        <v>337</v>
      </c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3:26" x14ac:dyDescent="0.2">
      <c r="D119" t="s">
        <v>38</v>
      </c>
      <c r="E119" s="128">
        <f>VLOOKUP(E$68,$D$36:$X$43,($C117-2013),FALSE)*1000</f>
        <v>774.49099999999999</v>
      </c>
      <c r="F119" s="128">
        <f>HLOOKUP($C117,'Portfolio Sum C05b-3'!$B$4:$U$9,3,FALSE)+F111</f>
        <v>0</v>
      </c>
      <c r="G119" s="128">
        <f>HLOOKUP($C117,'Portfolio Sum C05b-3'!$B$4:$U$9,4,FALSE)+G111</f>
        <v>0</v>
      </c>
      <c r="H119" s="128">
        <f t="shared" ref="H119:M119" si="44">VLOOKUP(H$68,$D$36:$X$43,($C117-2013),FALSE)*1000</f>
        <v>0</v>
      </c>
      <c r="I119" s="128">
        <f t="shared" si="44"/>
        <v>990.83999999999992</v>
      </c>
      <c r="J119" s="128">
        <f t="shared" si="44"/>
        <v>-1.8189894035458565E-12</v>
      </c>
      <c r="K119" s="128">
        <f t="shared" si="44"/>
        <v>-502</v>
      </c>
      <c r="L119" s="128">
        <f t="shared" si="44"/>
        <v>0</v>
      </c>
      <c r="M119" s="128">
        <f t="shared" si="44"/>
        <v>337</v>
      </c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3:26" x14ac:dyDescent="0.2">
      <c r="D120" t="s">
        <v>34</v>
      </c>
      <c r="E120" s="128">
        <f>VLOOKUP(E$68,$D$4:$X$11,($C117-2013),FALSE)*1000</f>
        <v>813.92399999999998</v>
      </c>
      <c r="F120" s="128">
        <f>HLOOKUP($C117,'Portfolio Sum C05-1'!$B$4:$U$9,3,FALSE)+F112</f>
        <v>0</v>
      </c>
      <c r="G120" s="128">
        <f>HLOOKUP($C117,'Portfolio Sum C05-1'!$B$4:$U$9,4,FALSE)+G112</f>
        <v>0</v>
      </c>
      <c r="H120" s="128">
        <f t="shared" ref="H120:M120" si="45">VLOOKUP(H$68,$D$4:$X$11,($C117-2013),FALSE)*1000</f>
        <v>179</v>
      </c>
      <c r="I120" s="128">
        <f t="shared" si="45"/>
        <v>988.06999999999994</v>
      </c>
      <c r="J120" s="128">
        <f t="shared" si="45"/>
        <v>9.0949470177292824E-13</v>
      </c>
      <c r="K120" s="128">
        <f t="shared" si="45"/>
        <v>-608</v>
      </c>
      <c r="L120" s="128">
        <f t="shared" si="45"/>
        <v>0</v>
      </c>
      <c r="M120" s="128">
        <f t="shared" si="45"/>
        <v>337</v>
      </c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3:26" x14ac:dyDescent="0.2">
      <c r="D121" t="s">
        <v>37</v>
      </c>
      <c r="E121" s="128">
        <f>VLOOKUP(E$68,$D$28:$X$35,($C117-2013),FALSE)*1000</f>
        <v>873.73199999999997</v>
      </c>
      <c r="F121" s="128">
        <f>HLOOKUP($C117,'Portfolio Sum C05b-1'!$B$4:$U$9,3,FALSE)+F113</f>
        <v>0</v>
      </c>
      <c r="G121" s="128">
        <f>HLOOKUP($C117,'Portfolio Sum C05b-1'!$B$4:$U$9,4,FALSE)+G113</f>
        <v>0</v>
      </c>
      <c r="H121" s="128">
        <f t="shared" ref="H121:M121" si="46">VLOOKUP(H$68,$D$28:$X$35,($C117-2013),FALSE)*1000</f>
        <v>0</v>
      </c>
      <c r="I121" s="128">
        <f t="shared" si="46"/>
        <v>988.01</v>
      </c>
      <c r="J121" s="128">
        <f t="shared" si="46"/>
        <v>-9.0949470177292824E-13</v>
      </c>
      <c r="K121" s="128">
        <f t="shared" si="46"/>
        <v>-608</v>
      </c>
      <c r="L121" s="128">
        <f t="shared" si="46"/>
        <v>0</v>
      </c>
      <c r="M121" s="128">
        <f t="shared" si="46"/>
        <v>337</v>
      </c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3:26" x14ac:dyDescent="0.2">
      <c r="D122" t="s">
        <v>39</v>
      </c>
      <c r="E122" s="128">
        <f>VLOOKUP(E$68,$D$44:$X$51,($C117-2013),FALSE)*1000</f>
        <v>738.06799999999998</v>
      </c>
      <c r="F122" s="128">
        <f>HLOOKUP($C117,'Portfolio Sum C09-1'!$B$4:$U$9,3,FALSE)+F114</f>
        <v>0</v>
      </c>
      <c r="G122" s="128">
        <f>HLOOKUP($C117,'Portfolio Sum C09-1'!$B$4:$U$9,4,FALSE)+G114</f>
        <v>0</v>
      </c>
      <c r="H122" s="128">
        <f t="shared" ref="H122:M122" si="47">VLOOKUP(H$68,$D$44:$X$51,($C117-2013),FALSE)*1000</f>
        <v>179</v>
      </c>
      <c r="I122" s="128">
        <f t="shared" si="47"/>
        <v>1135.0800000000002</v>
      </c>
      <c r="J122" s="128">
        <f t="shared" si="47"/>
        <v>-9.0949470177292824E-13</v>
      </c>
      <c r="K122" s="128">
        <f t="shared" si="47"/>
        <v>-608</v>
      </c>
      <c r="L122" s="128">
        <f t="shared" si="47"/>
        <v>0</v>
      </c>
      <c r="M122" s="128">
        <f t="shared" si="47"/>
        <v>337</v>
      </c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3:26" x14ac:dyDescent="0.2">
      <c r="D123" t="s">
        <v>40</v>
      </c>
      <c r="E123" s="128">
        <f>VLOOKUP(E$68,$D$52:$X$59,($C117-2013),FALSE)*1000</f>
        <v>809.798</v>
      </c>
      <c r="F123" s="128">
        <f>HLOOKUP($C117,'Portfolio Sum C13-1'!$B$4:$U$9,3,FALSE)+F115</f>
        <v>0</v>
      </c>
      <c r="G123" s="128">
        <f>HLOOKUP($C117,'Portfolio Sum C13-1'!$B$4:$U$9,4,FALSE)+G115</f>
        <v>0</v>
      </c>
      <c r="H123" s="128">
        <f t="shared" ref="H123:M123" si="48">VLOOKUP(H$68,$D$52:$X$59,($C117-2013),FALSE)*1000</f>
        <v>179</v>
      </c>
      <c r="I123" s="128">
        <f t="shared" si="48"/>
        <v>993.95</v>
      </c>
      <c r="J123" s="128">
        <f t="shared" si="48"/>
        <v>9.0949470177292824E-13</v>
      </c>
      <c r="K123" s="128">
        <f t="shared" si="48"/>
        <v>-608</v>
      </c>
      <c r="L123" s="128">
        <f t="shared" si="48"/>
        <v>0</v>
      </c>
      <c r="M123" s="128">
        <f t="shared" si="48"/>
        <v>337</v>
      </c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3:26" x14ac:dyDescent="0.2">
      <c r="E124" s="128"/>
      <c r="F124" s="128"/>
      <c r="G124" s="128"/>
      <c r="H124" s="128"/>
      <c r="I124" s="128"/>
      <c r="J124" s="128"/>
      <c r="K124" s="128"/>
      <c r="L124" s="128"/>
      <c r="M124" s="128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3:26" x14ac:dyDescent="0.2">
      <c r="C125">
        <f>C117+1</f>
        <v>2022</v>
      </c>
      <c r="D125" t="s">
        <v>35</v>
      </c>
      <c r="E125" s="128">
        <f>VLOOKUP(E$68,$D$12:$X$19,($C125-2013),FALSE)*1000</f>
        <v>806.61500000000001</v>
      </c>
      <c r="F125" s="128">
        <f>HLOOKUP($C125,'Portfolio Sum C05-3'!$B$4:$U$9,3,FALSE)+F117</f>
        <v>0</v>
      </c>
      <c r="G125" s="128">
        <f>HLOOKUP($C125,'Portfolio Sum C05-3'!$B$4:$U$9,4,FALSE)+G117</f>
        <v>0</v>
      </c>
      <c r="H125" s="128">
        <f t="shared" ref="H125:M125" si="49">VLOOKUP(H$68,$D$12:$X$19,($C125-2013),FALSE)*1000</f>
        <v>0</v>
      </c>
      <c r="I125" s="128">
        <f t="shared" si="49"/>
        <v>1140.32</v>
      </c>
      <c r="J125" s="128">
        <f t="shared" si="49"/>
        <v>-1.8189894035458565E-12</v>
      </c>
      <c r="K125" s="128">
        <f t="shared" si="49"/>
        <v>-502</v>
      </c>
      <c r="L125" s="128">
        <f t="shared" si="49"/>
        <v>0</v>
      </c>
      <c r="M125" s="128">
        <f t="shared" si="49"/>
        <v>337</v>
      </c>
      <c r="O125" s="128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3:26" x14ac:dyDescent="0.2">
      <c r="D126" t="s">
        <v>36</v>
      </c>
      <c r="E126" s="128">
        <f>VLOOKUP(E$68,$D$20:$X$27,($C125-2013),FALSE)*1000</f>
        <v>802.77700000000004</v>
      </c>
      <c r="F126" s="128">
        <f>HLOOKUP($C125,'Portfolio Sum C05a-3'!$B$4:$U$9,3,FALSE)+F118</f>
        <v>0</v>
      </c>
      <c r="G126" s="128">
        <f>HLOOKUP($C125,'Portfolio Sum C05a-3'!$B$4:$U$9,4,FALSE)+G118</f>
        <v>0</v>
      </c>
      <c r="H126" s="128">
        <f t="shared" ref="H126:M126" si="50">VLOOKUP(H$68,$D$20:$X$27,($C125-2013),FALSE)*1000</f>
        <v>0</v>
      </c>
      <c r="I126" s="128">
        <f t="shared" si="50"/>
        <v>1145.5500000000002</v>
      </c>
      <c r="J126" s="128">
        <f t="shared" si="50"/>
        <v>0</v>
      </c>
      <c r="K126" s="128">
        <f t="shared" si="50"/>
        <v>-502</v>
      </c>
      <c r="L126" s="128">
        <f t="shared" si="50"/>
        <v>0</v>
      </c>
      <c r="M126" s="128">
        <f t="shared" si="50"/>
        <v>337</v>
      </c>
      <c r="O126" s="128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3:26" x14ac:dyDescent="0.2">
      <c r="D127" t="s">
        <v>38</v>
      </c>
      <c r="E127" s="128">
        <f>VLOOKUP(E$68,$D$36:$X$43,($C125-2013),FALSE)*1000</f>
        <v>806.65499999999997</v>
      </c>
      <c r="F127" s="128">
        <f>HLOOKUP($C125,'Portfolio Sum C05b-3'!$B$4:$U$9,3,FALSE)+F119</f>
        <v>0</v>
      </c>
      <c r="G127" s="128">
        <f>HLOOKUP($C125,'Portfolio Sum C05b-3'!$B$4:$U$9,4,FALSE)+G119</f>
        <v>0</v>
      </c>
      <c r="H127" s="128">
        <f t="shared" ref="H127:M127" si="51">VLOOKUP(H$68,$D$36:$X$43,($C125-2013),FALSE)*1000</f>
        <v>0</v>
      </c>
      <c r="I127" s="128">
        <f t="shared" si="51"/>
        <v>1140.23</v>
      </c>
      <c r="J127" s="128">
        <f t="shared" si="51"/>
        <v>-1.8189894035458565E-12</v>
      </c>
      <c r="K127" s="128">
        <f t="shared" si="51"/>
        <v>-502</v>
      </c>
      <c r="L127" s="128">
        <f t="shared" si="51"/>
        <v>0</v>
      </c>
      <c r="M127" s="128">
        <f t="shared" si="51"/>
        <v>337</v>
      </c>
      <c r="O127" s="128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3:26" x14ac:dyDescent="0.2">
      <c r="D128" t="s">
        <v>34</v>
      </c>
      <c r="E128" s="128">
        <f>VLOOKUP(E$68,$D$4:$X$11,($C125-2013),FALSE)*1000</f>
        <v>1268.0909999999999</v>
      </c>
      <c r="F128" s="128">
        <f>HLOOKUP($C125,'Portfolio Sum C05-1'!$B$4:$U$9,3,FALSE)+F120</f>
        <v>0</v>
      </c>
      <c r="G128" s="128">
        <f>HLOOKUP($C125,'Portfolio Sum C05-1'!$B$4:$U$9,4,FALSE)+G120</f>
        <v>0</v>
      </c>
      <c r="H128" s="128">
        <f t="shared" ref="H128:M128" si="52">VLOOKUP(H$68,$D$4:$X$11,($C125-2013),FALSE)*1000</f>
        <v>179</v>
      </c>
      <c r="I128" s="128">
        <f t="shared" si="52"/>
        <v>1135.3599999999999</v>
      </c>
      <c r="J128" s="128">
        <f t="shared" si="52"/>
        <v>1.8189894035458565E-12</v>
      </c>
      <c r="K128" s="128">
        <f t="shared" si="52"/>
        <v>-1058</v>
      </c>
      <c r="L128" s="128">
        <f t="shared" si="52"/>
        <v>0</v>
      </c>
      <c r="M128" s="128">
        <f t="shared" si="52"/>
        <v>337</v>
      </c>
      <c r="O128" s="128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3:26" x14ac:dyDescent="0.2">
      <c r="D129" t="s">
        <v>37</v>
      </c>
      <c r="E129" s="128">
        <f>VLOOKUP(E$68,$D$28:$X$35,($C125-2013),FALSE)*1000</f>
        <v>1327.923</v>
      </c>
      <c r="F129" s="128">
        <f>HLOOKUP($C125,'Portfolio Sum C05b-1'!$B$4:$U$9,3,FALSE)+F121</f>
        <v>0</v>
      </c>
      <c r="G129" s="128">
        <f>HLOOKUP($C125,'Portfolio Sum C05b-1'!$B$4:$U$9,4,FALSE)+G121</f>
        <v>0</v>
      </c>
      <c r="H129" s="128">
        <f t="shared" ref="H129:M129" si="53">VLOOKUP(H$68,$D$28:$X$35,($C125-2013),FALSE)*1000</f>
        <v>0</v>
      </c>
      <c r="I129" s="128">
        <f t="shared" si="53"/>
        <v>1135.3</v>
      </c>
      <c r="J129" s="128">
        <f t="shared" si="53"/>
        <v>0</v>
      </c>
      <c r="K129" s="128">
        <f t="shared" si="53"/>
        <v>-1058</v>
      </c>
      <c r="L129" s="128">
        <f t="shared" si="53"/>
        <v>0</v>
      </c>
      <c r="M129" s="128">
        <f t="shared" si="53"/>
        <v>337</v>
      </c>
      <c r="O129" s="128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3:26" x14ac:dyDescent="0.2">
      <c r="D130" t="s">
        <v>39</v>
      </c>
      <c r="E130" s="128">
        <f>VLOOKUP(E$68,$D$44:$X$51,($C125-2013),FALSE)*1000</f>
        <v>779.11799999999994</v>
      </c>
      <c r="F130" s="128">
        <f>HLOOKUP($C125,'Portfolio Sum C09-1'!$B$4:$U$9,3,FALSE)+F122</f>
        <v>423</v>
      </c>
      <c r="G130" s="128">
        <f>HLOOKUP($C125,'Portfolio Sum C09-1'!$B$4:$U$9,4,FALSE)+G122</f>
        <v>0</v>
      </c>
      <c r="H130" s="128">
        <f t="shared" ref="H130:M130" si="54">VLOOKUP(H$68,$D$44:$X$51,($C125-2013),FALSE)*1000</f>
        <v>200</v>
      </c>
      <c r="I130" s="128">
        <f t="shared" si="54"/>
        <v>1279.4600000000003</v>
      </c>
      <c r="J130" s="128">
        <f t="shared" si="54"/>
        <v>0</v>
      </c>
      <c r="K130" s="128">
        <f t="shared" si="54"/>
        <v>-1058</v>
      </c>
      <c r="L130" s="128">
        <f t="shared" si="54"/>
        <v>0</v>
      </c>
      <c r="M130" s="128">
        <f t="shared" si="54"/>
        <v>337</v>
      </c>
      <c r="O130" s="128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3:26" x14ac:dyDescent="0.2">
      <c r="D131" t="s">
        <v>40</v>
      </c>
      <c r="E131" s="128">
        <f>VLOOKUP(E$68,$D$52:$X$59,($C125-2013),FALSE)*1000</f>
        <v>1257.048</v>
      </c>
      <c r="F131" s="128">
        <f>HLOOKUP($C125,'Portfolio Sum C13-1'!$B$4:$U$9,3,FALSE)+F123</f>
        <v>0</v>
      </c>
      <c r="G131" s="128">
        <f>HLOOKUP($C125,'Portfolio Sum C13-1'!$B$4:$U$9,4,FALSE)+G123</f>
        <v>0</v>
      </c>
      <c r="H131" s="128">
        <f t="shared" ref="H131:M131" si="55">VLOOKUP(H$68,$D$52:$X$59,($C125-2013),FALSE)*1000</f>
        <v>201</v>
      </c>
      <c r="I131" s="128">
        <f t="shared" si="55"/>
        <v>1143.49</v>
      </c>
      <c r="J131" s="128">
        <f t="shared" si="55"/>
        <v>1.8189894035458565E-12</v>
      </c>
      <c r="K131" s="128">
        <f t="shared" si="55"/>
        <v>-1058</v>
      </c>
      <c r="L131" s="128">
        <f t="shared" si="55"/>
        <v>0</v>
      </c>
      <c r="M131" s="128">
        <f t="shared" si="55"/>
        <v>337</v>
      </c>
      <c r="O131" s="128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3:26" x14ac:dyDescent="0.2">
      <c r="E132" s="128"/>
      <c r="F132" s="128"/>
      <c r="G132" s="128"/>
      <c r="H132" s="128"/>
      <c r="I132" s="128"/>
      <c r="J132" s="128"/>
      <c r="K132" s="128"/>
      <c r="L132" s="128"/>
      <c r="M132" s="128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3:26" x14ac:dyDescent="0.2">
      <c r="C133">
        <f>C125+1</f>
        <v>2023</v>
      </c>
      <c r="D133" t="s">
        <v>35</v>
      </c>
      <c r="E133" s="128">
        <f>VLOOKUP(E$68,$D$12:$X$19,($C133-2013),FALSE)*1000</f>
        <v>727.17399999999998</v>
      </c>
      <c r="F133" s="128">
        <f>HLOOKUP($C133,'Portfolio Sum C05-3'!$B$4:$U$9,3,FALSE)+F125</f>
        <v>0</v>
      </c>
      <c r="G133" s="128">
        <f>HLOOKUP($C133,'Portfolio Sum C05-3'!$B$4:$U$9,4,FALSE)+G125</f>
        <v>0</v>
      </c>
      <c r="H133" s="128">
        <f t="shared" ref="H133:M133" si="56">VLOOKUP(H$68,$D$12:$X$19,($C133-2013),FALSE)*1000</f>
        <v>261</v>
      </c>
      <c r="I133" s="128">
        <f t="shared" si="56"/>
        <v>1293.22</v>
      </c>
      <c r="J133" s="128">
        <f t="shared" si="56"/>
        <v>-3.637978807091713E-12</v>
      </c>
      <c r="K133" s="128">
        <f t="shared" si="56"/>
        <v>-502</v>
      </c>
      <c r="L133" s="128">
        <f t="shared" si="56"/>
        <v>0</v>
      </c>
      <c r="M133" s="128">
        <f t="shared" si="56"/>
        <v>337</v>
      </c>
      <c r="O133" s="128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3:26" x14ac:dyDescent="0.2">
      <c r="D134" t="s">
        <v>36</v>
      </c>
      <c r="E134" s="128">
        <f>VLOOKUP(E$68,$D$20:$X$27,($C133-2013),FALSE)*1000</f>
        <v>789.04399999999998</v>
      </c>
      <c r="F134" s="128">
        <f>HLOOKUP($C133,'Portfolio Sum C05a-3'!$B$4:$U$9,3,FALSE)+F126</f>
        <v>0</v>
      </c>
      <c r="G134" s="128">
        <f>HLOOKUP($C133,'Portfolio Sum C05a-3'!$B$4:$U$9,4,FALSE)+G126</f>
        <v>0</v>
      </c>
      <c r="H134" s="128">
        <f t="shared" ref="H134:M134" si="57">VLOOKUP(H$68,$D$20:$X$27,($C133-2013),FALSE)*1000</f>
        <v>0</v>
      </c>
      <c r="I134" s="128">
        <f t="shared" si="57"/>
        <v>1302.3700000000001</v>
      </c>
      <c r="J134" s="128">
        <f t="shared" si="57"/>
        <v>0</v>
      </c>
      <c r="K134" s="128">
        <f t="shared" si="57"/>
        <v>-502</v>
      </c>
      <c r="L134" s="128">
        <f t="shared" si="57"/>
        <v>0</v>
      </c>
      <c r="M134" s="128">
        <f t="shared" si="57"/>
        <v>337</v>
      </c>
      <c r="O134" s="128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3:26" x14ac:dyDescent="0.2">
      <c r="D135" t="s">
        <v>38</v>
      </c>
      <c r="E135" s="128">
        <f>VLOOKUP(E$68,$D$36:$X$43,($C133-2013),FALSE)*1000</f>
        <v>790.53399999999999</v>
      </c>
      <c r="F135" s="128">
        <f>HLOOKUP($C133,'Portfolio Sum C05b-3'!$B$4:$U$9,3,FALSE)+F127</f>
        <v>0</v>
      </c>
      <c r="G135" s="128">
        <f>HLOOKUP($C133,'Portfolio Sum C05b-3'!$B$4:$U$9,4,FALSE)+G127</f>
        <v>0</v>
      </c>
      <c r="H135" s="128">
        <f t="shared" ref="H135:M135" si="58">VLOOKUP(H$68,$D$36:$X$43,($C133-2013),FALSE)*1000</f>
        <v>0</v>
      </c>
      <c r="I135" s="128">
        <f t="shared" si="58"/>
        <v>1300.03</v>
      </c>
      <c r="J135" s="128">
        <f t="shared" si="58"/>
        <v>0</v>
      </c>
      <c r="K135" s="128">
        <f t="shared" si="58"/>
        <v>-502</v>
      </c>
      <c r="L135" s="128">
        <f t="shared" si="58"/>
        <v>0</v>
      </c>
      <c r="M135" s="128">
        <f t="shared" si="58"/>
        <v>337</v>
      </c>
      <c r="O135" s="128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3:26" x14ac:dyDescent="0.2">
      <c r="D136" t="s">
        <v>34</v>
      </c>
      <c r="E136" s="128">
        <f>VLOOKUP(E$68,$D$4:$X$11,($C133-2013),FALSE)*1000</f>
        <v>1252.489</v>
      </c>
      <c r="F136" s="128">
        <f>HLOOKUP($C133,'Portfolio Sum C05-1'!$B$4:$U$9,3,FALSE)+F128</f>
        <v>0</v>
      </c>
      <c r="G136" s="128">
        <f>HLOOKUP($C133,'Portfolio Sum C05-1'!$B$4:$U$9,4,FALSE)+G128</f>
        <v>0</v>
      </c>
      <c r="H136" s="128">
        <f t="shared" ref="H136:M136" si="59">VLOOKUP(H$68,$D$4:$X$11,($C133-2013),FALSE)*1000</f>
        <v>179</v>
      </c>
      <c r="I136" s="128">
        <f t="shared" si="59"/>
        <v>1289.9799999999998</v>
      </c>
      <c r="J136" s="128">
        <f t="shared" si="59"/>
        <v>1.8189894035458565E-12</v>
      </c>
      <c r="K136" s="128">
        <f t="shared" si="59"/>
        <v>-1058</v>
      </c>
      <c r="L136" s="128">
        <f t="shared" si="59"/>
        <v>0</v>
      </c>
      <c r="M136" s="128">
        <f t="shared" si="59"/>
        <v>337</v>
      </c>
      <c r="O136" s="128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3:26" x14ac:dyDescent="0.2">
      <c r="D137" t="s">
        <v>37</v>
      </c>
      <c r="E137" s="128">
        <f>VLOOKUP(E$68,$D$28:$X$35,($C133-2013),FALSE)*1000</f>
        <v>1312.2460000000001</v>
      </c>
      <c r="F137" s="128">
        <f>HLOOKUP($C133,'Portfolio Sum C05b-1'!$B$4:$U$9,3,FALSE)+F129</f>
        <v>0</v>
      </c>
      <c r="G137" s="128">
        <f>HLOOKUP($C133,'Portfolio Sum C05b-1'!$B$4:$U$9,4,FALSE)+G129</f>
        <v>0</v>
      </c>
      <c r="H137" s="128">
        <f t="shared" ref="H137:M137" si="60">VLOOKUP(H$68,$D$28:$X$35,($C133-2013),FALSE)*1000</f>
        <v>0</v>
      </c>
      <c r="I137" s="128">
        <f t="shared" si="60"/>
        <v>1290.02</v>
      </c>
      <c r="J137" s="128">
        <f t="shared" si="60"/>
        <v>-1.8189894035458565E-12</v>
      </c>
      <c r="K137" s="128">
        <f t="shared" si="60"/>
        <v>-1058</v>
      </c>
      <c r="L137" s="128">
        <f t="shared" si="60"/>
        <v>0</v>
      </c>
      <c r="M137" s="128">
        <f t="shared" si="60"/>
        <v>337</v>
      </c>
      <c r="O137" s="128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3:26" x14ac:dyDescent="0.2">
      <c r="D138" t="s">
        <v>39</v>
      </c>
      <c r="E138" s="128">
        <f>VLOOKUP(E$68,$D$44:$X$51,($C133-2013),FALSE)*1000</f>
        <v>740.49099999999999</v>
      </c>
      <c r="F138" s="128">
        <f>HLOOKUP($C133,'Portfolio Sum C09-1'!$B$4:$U$9,3,FALSE)+F130</f>
        <v>846</v>
      </c>
      <c r="G138" s="128">
        <f>HLOOKUP($C133,'Portfolio Sum C09-1'!$B$4:$U$9,4,FALSE)+G130</f>
        <v>0</v>
      </c>
      <c r="H138" s="128">
        <f t="shared" ref="H138:M138" si="61">VLOOKUP(H$68,$D$44:$X$51,($C133-2013),FALSE)*1000</f>
        <v>200</v>
      </c>
      <c r="I138" s="128">
        <f t="shared" si="61"/>
        <v>1427.9900000000002</v>
      </c>
      <c r="J138" s="128">
        <f t="shared" si="61"/>
        <v>0</v>
      </c>
      <c r="K138" s="128">
        <f t="shared" si="61"/>
        <v>-1058</v>
      </c>
      <c r="L138" s="128">
        <f t="shared" si="61"/>
        <v>0</v>
      </c>
      <c r="M138" s="128">
        <f t="shared" si="61"/>
        <v>337</v>
      </c>
      <c r="O138" s="128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3:26" x14ac:dyDescent="0.2">
      <c r="D139" t="s">
        <v>40</v>
      </c>
      <c r="E139" s="128">
        <f>VLOOKUP(E$68,$D$52:$X$59,($C133-2013),FALSE)*1000</f>
        <v>827.572</v>
      </c>
      <c r="F139" s="128">
        <f>HLOOKUP($C133,'Portfolio Sum C13-1'!$B$4:$U$9,3,FALSE)+F131</f>
        <v>477.39400000000001</v>
      </c>
      <c r="G139" s="128">
        <f>HLOOKUP($C133,'Portfolio Sum C13-1'!$B$4:$U$9,4,FALSE)+G131</f>
        <v>0</v>
      </c>
      <c r="H139" s="128">
        <f t="shared" ref="H139:M139" si="62">VLOOKUP(H$68,$D$52:$X$59,($C133-2013),FALSE)*1000</f>
        <v>201</v>
      </c>
      <c r="I139" s="128">
        <f t="shared" si="62"/>
        <v>1297.6400000000001</v>
      </c>
      <c r="J139" s="128">
        <f t="shared" si="62"/>
        <v>0</v>
      </c>
      <c r="K139" s="128">
        <f t="shared" si="62"/>
        <v>-1058</v>
      </c>
      <c r="L139" s="128">
        <f t="shared" si="62"/>
        <v>0</v>
      </c>
      <c r="M139" s="128">
        <f t="shared" si="62"/>
        <v>337</v>
      </c>
      <c r="O139" s="128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3:26" x14ac:dyDescent="0.2">
      <c r="E140" s="128"/>
      <c r="F140" s="128"/>
      <c r="G140" s="128"/>
      <c r="H140" s="128"/>
      <c r="I140" s="128"/>
      <c r="J140" s="128"/>
      <c r="K140" s="128"/>
      <c r="L140" s="128"/>
      <c r="M140" s="128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3:26" x14ac:dyDescent="0.2">
      <c r="C141">
        <f>C133+1</f>
        <v>2024</v>
      </c>
      <c r="D141" t="s">
        <v>35</v>
      </c>
      <c r="E141" s="128">
        <f>VLOOKUP(E$68,$D$12:$X$19,($C141-2013),FALSE)*1000</f>
        <v>681.51800000000003</v>
      </c>
      <c r="F141" s="128">
        <f>HLOOKUP($C141,'Portfolio Sum C05-3'!$B$4:$U$9,3,FALSE)+F133</f>
        <v>0</v>
      </c>
      <c r="G141" s="128">
        <f>HLOOKUP($C141,'Portfolio Sum C05-3'!$B$4:$U$9,4,FALSE)+G133</f>
        <v>0</v>
      </c>
      <c r="H141" s="128">
        <f t="shared" ref="H141:M141" si="63">VLOOKUP(H$68,$D$12:$X$19,($C141-2013),FALSE)*1000</f>
        <v>261</v>
      </c>
      <c r="I141" s="128">
        <f t="shared" si="63"/>
        <v>1453.31</v>
      </c>
      <c r="J141" s="128">
        <f t="shared" si="63"/>
        <v>0</v>
      </c>
      <c r="K141" s="128">
        <f t="shared" si="63"/>
        <v>-502</v>
      </c>
      <c r="L141" s="128">
        <f t="shared" si="63"/>
        <v>0</v>
      </c>
      <c r="M141" s="128">
        <f t="shared" si="63"/>
        <v>337</v>
      </c>
      <c r="O141" s="128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3:26" x14ac:dyDescent="0.2">
      <c r="D142" t="s">
        <v>36</v>
      </c>
      <c r="E142" s="128">
        <f>VLOOKUP(E$68,$D$20:$X$27,($C141-2013),FALSE)*1000</f>
        <v>753.76700000000005</v>
      </c>
      <c r="F142" s="128">
        <f>HLOOKUP($C141,'Portfolio Sum C05a-3'!$B$4:$U$9,3,FALSE)+F134</f>
        <v>0</v>
      </c>
      <c r="G142" s="128">
        <f>HLOOKUP($C141,'Portfolio Sum C05a-3'!$B$4:$U$9,4,FALSE)+G134</f>
        <v>0</v>
      </c>
      <c r="H142" s="128">
        <f t="shared" ref="H142:M142" si="64">VLOOKUP(H$68,$D$20:$X$27,($C141-2013),FALSE)*1000</f>
        <v>0</v>
      </c>
      <c r="I142" s="128">
        <f t="shared" si="64"/>
        <v>1453.2600000000002</v>
      </c>
      <c r="J142" s="128">
        <f t="shared" si="64"/>
        <v>-1.8189894035458565E-12</v>
      </c>
      <c r="K142" s="128">
        <f t="shared" si="64"/>
        <v>-502</v>
      </c>
      <c r="L142" s="128">
        <f t="shared" si="64"/>
        <v>0</v>
      </c>
      <c r="M142" s="128">
        <f t="shared" si="64"/>
        <v>337</v>
      </c>
      <c r="O142" s="128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3:26" x14ac:dyDescent="0.2">
      <c r="D143" t="s">
        <v>38</v>
      </c>
      <c r="E143" s="128">
        <f>VLOOKUP(E$68,$D$36:$X$43,($C141-2013),FALSE)*1000</f>
        <v>755.43899999999996</v>
      </c>
      <c r="F143" s="128">
        <f>HLOOKUP($C141,'Portfolio Sum C05b-3'!$B$4:$U$9,3,FALSE)+F135</f>
        <v>0</v>
      </c>
      <c r="G143" s="128">
        <f>HLOOKUP($C141,'Portfolio Sum C05b-3'!$B$4:$U$9,4,FALSE)+G135</f>
        <v>0</v>
      </c>
      <c r="H143" s="128">
        <f t="shared" ref="H143:M143" si="65">VLOOKUP(H$68,$D$36:$X$43,($C141-2013),FALSE)*1000</f>
        <v>0</v>
      </c>
      <c r="I143" s="128">
        <f t="shared" si="65"/>
        <v>1449.56</v>
      </c>
      <c r="J143" s="128">
        <f t="shared" si="65"/>
        <v>-1.8189894035458565E-12</v>
      </c>
      <c r="K143" s="128">
        <f t="shared" si="65"/>
        <v>-502</v>
      </c>
      <c r="L143" s="128">
        <f t="shared" si="65"/>
        <v>0</v>
      </c>
      <c r="M143" s="128">
        <f t="shared" si="65"/>
        <v>337</v>
      </c>
      <c r="O143" s="128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3:26" x14ac:dyDescent="0.2">
      <c r="D144" t="s">
        <v>34</v>
      </c>
      <c r="E144" s="128">
        <f>VLOOKUP(E$68,$D$4:$X$11,($C141-2013),FALSE)*1000</f>
        <v>1177.759</v>
      </c>
      <c r="F144" s="128">
        <f>HLOOKUP($C141,'Portfolio Sum C05-1'!$B$4:$U$9,3,FALSE)+F136</f>
        <v>423</v>
      </c>
      <c r="G144" s="128">
        <f>HLOOKUP($C141,'Portfolio Sum C05-1'!$B$4:$U$9,4,FALSE)+G136</f>
        <v>0</v>
      </c>
      <c r="H144" s="128">
        <f t="shared" ref="H144:M144" si="66">VLOOKUP(H$68,$D$4:$X$11,($C141-2013),FALSE)*1000</f>
        <v>206</v>
      </c>
      <c r="I144" s="128">
        <f t="shared" si="66"/>
        <v>1435.5799999999997</v>
      </c>
      <c r="J144" s="128">
        <f t="shared" si="66"/>
        <v>1.8189894035458565E-12</v>
      </c>
      <c r="K144" s="128">
        <f t="shared" si="66"/>
        <v>-1412</v>
      </c>
      <c r="L144" s="128">
        <f t="shared" si="66"/>
        <v>0</v>
      </c>
      <c r="M144" s="128">
        <f t="shared" si="66"/>
        <v>337</v>
      </c>
      <c r="O144" s="128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3:26" x14ac:dyDescent="0.2">
      <c r="D145" t="s">
        <v>37</v>
      </c>
      <c r="E145" s="128">
        <f>VLOOKUP(E$68,$D$28:$X$35,($C141-2013),FALSE)*1000</f>
        <v>1243.992</v>
      </c>
      <c r="F145" s="128">
        <f>HLOOKUP($C141,'Portfolio Sum C05b-1'!$B$4:$U$9,3,FALSE)+F137</f>
        <v>423</v>
      </c>
      <c r="G145" s="128">
        <f>HLOOKUP($C141,'Portfolio Sum C05b-1'!$B$4:$U$9,4,FALSE)+G137</f>
        <v>0</v>
      </c>
      <c r="H145" s="128">
        <f t="shared" ref="H145:M145" si="67">VLOOKUP(H$68,$D$28:$X$35,($C141-2013),FALSE)*1000</f>
        <v>0</v>
      </c>
      <c r="I145" s="128">
        <f t="shared" si="67"/>
        <v>1435.62</v>
      </c>
      <c r="J145" s="128">
        <f t="shared" si="67"/>
        <v>0</v>
      </c>
      <c r="K145" s="128">
        <f t="shared" si="67"/>
        <v>-1412</v>
      </c>
      <c r="L145" s="128">
        <f t="shared" si="67"/>
        <v>0</v>
      </c>
      <c r="M145" s="128">
        <f t="shared" si="67"/>
        <v>337</v>
      </c>
      <c r="O145" s="128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3:26" x14ac:dyDescent="0.2">
      <c r="D146" t="s">
        <v>39</v>
      </c>
      <c r="E146" s="128">
        <f>VLOOKUP(E$68,$D$44:$X$51,($C141-2013),FALSE)*1000</f>
        <v>734.24199999999996</v>
      </c>
      <c r="F146" s="128">
        <f>HLOOKUP($C141,'Portfolio Sum C09-1'!$B$4:$U$9,3,FALSE)+F138</f>
        <v>846</v>
      </c>
      <c r="G146" s="128">
        <f>HLOOKUP($C141,'Portfolio Sum C09-1'!$B$4:$U$9,4,FALSE)+G138</f>
        <v>0</v>
      </c>
      <c r="H146" s="128">
        <f t="shared" ref="H146:M146" si="68">VLOOKUP(H$68,$D$44:$X$51,($C141-2013),FALSE)*1000</f>
        <v>200</v>
      </c>
      <c r="I146" s="128">
        <f t="shared" si="68"/>
        <v>1581.4700000000003</v>
      </c>
      <c r="J146" s="128">
        <f t="shared" si="68"/>
        <v>1.8189894035458565E-12</v>
      </c>
      <c r="K146" s="128">
        <f t="shared" si="68"/>
        <v>-1412</v>
      </c>
      <c r="L146" s="128">
        <f t="shared" si="68"/>
        <v>0</v>
      </c>
      <c r="M146" s="128">
        <f t="shared" si="68"/>
        <v>337</v>
      </c>
      <c r="O146" s="128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3:26" x14ac:dyDescent="0.2">
      <c r="D147" t="s">
        <v>40</v>
      </c>
      <c r="E147" s="128">
        <f>VLOOKUP(E$68,$D$52:$X$59,($C141-2013),FALSE)*1000</f>
        <v>1119.7760000000001</v>
      </c>
      <c r="F147" s="128">
        <f>HLOOKUP($C141,'Portfolio Sum C13-1'!$B$4:$U$9,3,FALSE)+F139</f>
        <v>477.39400000000001</v>
      </c>
      <c r="G147" s="128">
        <f>HLOOKUP($C141,'Portfolio Sum C13-1'!$B$4:$U$9,4,FALSE)+G139</f>
        <v>0</v>
      </c>
      <c r="H147" s="128">
        <f t="shared" ref="H147:M147" si="69">VLOOKUP(H$68,$D$52:$X$59,($C141-2013),FALSE)*1000</f>
        <v>201</v>
      </c>
      <c r="I147" s="128">
        <f t="shared" si="69"/>
        <v>1455.44</v>
      </c>
      <c r="J147" s="128">
        <f t="shared" si="69"/>
        <v>0</v>
      </c>
      <c r="K147" s="128">
        <f t="shared" si="69"/>
        <v>-1412</v>
      </c>
      <c r="L147" s="128">
        <f t="shared" si="69"/>
        <v>0</v>
      </c>
      <c r="M147" s="128">
        <f t="shared" si="69"/>
        <v>337</v>
      </c>
      <c r="O147" s="128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3:26" x14ac:dyDescent="0.2">
      <c r="E148" s="128" t="str">
        <f>E68</f>
        <v>FOTs</v>
      </c>
      <c r="F148" s="128" t="str">
        <f>F68</f>
        <v>CCCT</v>
      </c>
      <c r="G148" s="128" t="str">
        <f>G68</f>
        <v>Peaking Gas</v>
      </c>
      <c r="H148" s="128" t="str">
        <f t="shared" ref="H148:M148" si="70">H68</f>
        <v>Renewable</v>
      </c>
      <c r="I148" s="128" t="str">
        <f t="shared" si="70"/>
        <v>DSM</v>
      </c>
      <c r="J148" s="128" t="str">
        <f t="shared" si="70"/>
        <v>Other</v>
      </c>
      <c r="K148" s="128" t="str">
        <f t="shared" si="70"/>
        <v>Early Retirement</v>
      </c>
      <c r="L148" s="128" t="str">
        <f t="shared" si="70"/>
        <v>End of Life Retirement</v>
      </c>
      <c r="M148" s="128" t="str">
        <f t="shared" si="70"/>
        <v>Gas Conversion</v>
      </c>
      <c r="P148" s="130"/>
      <c r="Q148" s="132"/>
      <c r="R148" s="132"/>
      <c r="S148" s="132"/>
      <c r="T148" s="132"/>
      <c r="U148" s="132"/>
      <c r="V148" s="132"/>
      <c r="W148" s="132"/>
      <c r="X148" s="132"/>
      <c r="Y148" s="132"/>
      <c r="Z148" s="130"/>
    </row>
    <row r="149" spans="3:26" x14ac:dyDescent="0.2">
      <c r="C149">
        <f>C141+1</f>
        <v>2025</v>
      </c>
      <c r="D149" t="s">
        <v>35</v>
      </c>
      <c r="E149" s="128">
        <f>VLOOKUP(E$68,$D$12:$X$19,($C149-2013),FALSE)*1000</f>
        <v>763.19100000000003</v>
      </c>
      <c r="F149" s="128">
        <f>HLOOKUP($C149,'Portfolio Sum C05-3'!$B$4:$U$9,3,FALSE)+F141</f>
        <v>0</v>
      </c>
      <c r="G149" s="128">
        <f>HLOOKUP($C149,'Portfolio Sum C05-3'!$B$4:$U$9,4,FALSE)+G141</f>
        <v>0</v>
      </c>
      <c r="H149" s="128">
        <f t="shared" ref="H149:M149" si="71">VLOOKUP(H$68,$D$12:$X$19,($C149-2013),FALSE)*1000</f>
        <v>261</v>
      </c>
      <c r="I149" s="128">
        <f t="shared" si="71"/>
        <v>1579.54</v>
      </c>
      <c r="J149" s="128">
        <f t="shared" si="71"/>
        <v>-3.637978807091713E-12</v>
      </c>
      <c r="K149" s="128">
        <f t="shared" si="71"/>
        <v>-889</v>
      </c>
      <c r="L149" s="128">
        <f t="shared" si="71"/>
        <v>0</v>
      </c>
      <c r="M149" s="128">
        <f t="shared" si="71"/>
        <v>724</v>
      </c>
      <c r="O149" s="128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3:26" x14ac:dyDescent="0.2">
      <c r="D150" t="s">
        <v>36</v>
      </c>
      <c r="E150" s="128">
        <f>VLOOKUP(E$68,$D$20:$X$27,($C149-2013),FALSE)*1000</f>
        <v>832.92000000000007</v>
      </c>
      <c r="F150" s="128">
        <f>HLOOKUP($C149,'Portfolio Sum C05a-3'!$B$4:$U$9,3,FALSE)+F142</f>
        <v>0</v>
      </c>
      <c r="G150" s="128">
        <f>HLOOKUP($C149,'Portfolio Sum C05a-3'!$B$4:$U$9,4,FALSE)+G142</f>
        <v>0</v>
      </c>
      <c r="H150" s="128">
        <f t="shared" ref="H150:M150" si="72">VLOOKUP(H$68,$D$20:$X$27,($C149-2013),FALSE)*1000</f>
        <v>0</v>
      </c>
      <c r="I150" s="128">
        <f t="shared" si="72"/>
        <v>1583.6600000000003</v>
      </c>
      <c r="J150" s="128">
        <f t="shared" si="72"/>
        <v>-1.8189894035458565E-12</v>
      </c>
      <c r="K150" s="128">
        <f t="shared" si="72"/>
        <v>-889</v>
      </c>
      <c r="L150" s="128">
        <f t="shared" si="72"/>
        <v>0</v>
      </c>
      <c r="M150" s="128">
        <f t="shared" si="72"/>
        <v>724</v>
      </c>
      <c r="O150" s="128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3:26" x14ac:dyDescent="0.2">
      <c r="D151" t="s">
        <v>38</v>
      </c>
      <c r="E151" s="128">
        <f>VLOOKUP(E$68,$D$36:$X$43,($C149-2013),FALSE)*1000</f>
        <v>837.11099999999999</v>
      </c>
      <c r="F151" s="128">
        <f>HLOOKUP($C149,'Portfolio Sum C05b-3'!$B$4:$U$9,3,FALSE)+F143</f>
        <v>0</v>
      </c>
      <c r="G151" s="128">
        <f>HLOOKUP($C149,'Portfolio Sum C05b-3'!$B$4:$U$9,4,FALSE)+G143</f>
        <v>0</v>
      </c>
      <c r="H151" s="128">
        <f t="shared" ref="H151:M151" si="73">VLOOKUP(H$68,$D$36:$X$43,($C149-2013),FALSE)*1000</f>
        <v>0</v>
      </c>
      <c r="I151" s="128">
        <f t="shared" si="73"/>
        <v>1575.79</v>
      </c>
      <c r="J151" s="128">
        <f t="shared" si="73"/>
        <v>-1.8189894035458565E-12</v>
      </c>
      <c r="K151" s="128">
        <f t="shared" si="73"/>
        <v>-889</v>
      </c>
      <c r="L151" s="128">
        <f t="shared" si="73"/>
        <v>0</v>
      </c>
      <c r="M151" s="128">
        <f t="shared" si="73"/>
        <v>724</v>
      </c>
      <c r="O151" s="128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3:26" x14ac:dyDescent="0.2">
      <c r="D152" t="s">
        <v>34</v>
      </c>
      <c r="E152" s="128">
        <f>VLOOKUP(E$68,$D$4:$X$11,($C149-2013),FALSE)*1000</f>
        <v>1261.1510000000001</v>
      </c>
      <c r="F152" s="128">
        <f>HLOOKUP($C149,'Portfolio Sum C05-1'!$B$4:$U$9,3,FALSE)+F144</f>
        <v>423</v>
      </c>
      <c r="G152" s="128">
        <f>HLOOKUP($C149,'Portfolio Sum C05-1'!$B$4:$U$9,4,FALSE)+G144</f>
        <v>0</v>
      </c>
      <c r="H152" s="128">
        <f t="shared" ref="H152:M152" si="74">VLOOKUP(H$68,$D$4:$X$11,($C149-2013),FALSE)*1000</f>
        <v>206</v>
      </c>
      <c r="I152" s="128">
        <f t="shared" si="74"/>
        <v>1559.1299999999999</v>
      </c>
      <c r="J152" s="128">
        <f t="shared" si="74"/>
        <v>1.8189894035458565E-12</v>
      </c>
      <c r="K152" s="128">
        <f t="shared" si="74"/>
        <v>-1799</v>
      </c>
      <c r="L152" s="128">
        <f t="shared" si="74"/>
        <v>0</v>
      </c>
      <c r="M152" s="128">
        <f t="shared" si="74"/>
        <v>724</v>
      </c>
      <c r="O152" s="128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3:26" x14ac:dyDescent="0.2">
      <c r="D153" t="s">
        <v>37</v>
      </c>
      <c r="E153" s="128">
        <f>VLOOKUP(E$68,$D$28:$X$35,($C149-2013),FALSE)*1000</f>
        <v>1327.38</v>
      </c>
      <c r="F153" s="128">
        <f>HLOOKUP($C149,'Portfolio Sum C05b-1'!$B$4:$U$9,3,FALSE)+F145</f>
        <v>423</v>
      </c>
      <c r="G153" s="128">
        <f>HLOOKUP($C149,'Portfolio Sum C05b-1'!$B$4:$U$9,4,FALSE)+G145</f>
        <v>0</v>
      </c>
      <c r="H153" s="128">
        <f t="shared" ref="H153:M153" si="75">VLOOKUP(H$68,$D$28:$X$35,($C149-2013),FALSE)*1000</f>
        <v>0</v>
      </c>
      <c r="I153" s="128">
        <f t="shared" si="75"/>
        <v>1559.18</v>
      </c>
      <c r="J153" s="128">
        <f t="shared" si="75"/>
        <v>0</v>
      </c>
      <c r="K153" s="128">
        <f t="shared" si="75"/>
        <v>-1799</v>
      </c>
      <c r="L153" s="128">
        <f t="shared" si="75"/>
        <v>0</v>
      </c>
      <c r="M153" s="128">
        <f t="shared" si="75"/>
        <v>724</v>
      </c>
      <c r="O153" s="128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3:26" x14ac:dyDescent="0.2">
      <c r="D154" t="s">
        <v>39</v>
      </c>
      <c r="E154" s="128">
        <f>VLOOKUP(E$68,$D$44:$X$51,($C149-2013),FALSE)*1000</f>
        <v>775</v>
      </c>
      <c r="F154" s="128">
        <f>HLOOKUP($C149,'Portfolio Sum C09-1'!$B$4:$U$9,3,FALSE)+F146</f>
        <v>846</v>
      </c>
      <c r="G154" s="128">
        <f>HLOOKUP($C149,'Portfolio Sum C09-1'!$B$4:$U$9,4,FALSE)+G146</f>
        <v>0</v>
      </c>
      <c r="H154" s="128">
        <f t="shared" ref="H154:M154" si="76">VLOOKUP(H$68,$D$44:$X$51,($C149-2013),FALSE)*1000</f>
        <v>200</v>
      </c>
      <c r="I154" s="128">
        <f t="shared" si="76"/>
        <v>1711.8900000000003</v>
      </c>
      <c r="J154" s="128">
        <f t="shared" si="76"/>
        <v>0</v>
      </c>
      <c r="K154" s="128">
        <f t="shared" si="76"/>
        <v>-1799</v>
      </c>
      <c r="L154" s="128">
        <f t="shared" si="76"/>
        <v>0</v>
      </c>
      <c r="M154" s="128">
        <f t="shared" si="76"/>
        <v>724</v>
      </c>
      <c r="O154" s="128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3:26" x14ac:dyDescent="0.2">
      <c r="D155" t="s">
        <v>40</v>
      </c>
      <c r="E155" s="128">
        <f>VLOOKUP(E$68,$D$52:$X$59,($C149-2013),FALSE)*1000</f>
        <v>1199.306</v>
      </c>
      <c r="F155" s="128">
        <f>HLOOKUP($C149,'Portfolio Sum C13-1'!$B$4:$U$9,3,FALSE)+F147</f>
        <v>477.39400000000001</v>
      </c>
      <c r="G155" s="128">
        <f>HLOOKUP($C149,'Portfolio Sum C13-1'!$B$4:$U$9,4,FALSE)+G147</f>
        <v>0</v>
      </c>
      <c r="H155" s="128">
        <f t="shared" ref="H155:M155" si="77">VLOOKUP(H$68,$D$52:$X$59,($C149-2013),FALSE)*1000</f>
        <v>201</v>
      </c>
      <c r="I155" s="128">
        <f t="shared" si="77"/>
        <v>1585.8400000000001</v>
      </c>
      <c r="J155" s="128">
        <f t="shared" si="77"/>
        <v>0</v>
      </c>
      <c r="K155" s="128">
        <f t="shared" si="77"/>
        <v>-1799</v>
      </c>
      <c r="L155" s="128">
        <f t="shared" si="77"/>
        <v>0</v>
      </c>
      <c r="M155" s="128">
        <f t="shared" si="77"/>
        <v>724</v>
      </c>
      <c r="O155" s="128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3:26" x14ac:dyDescent="0.2">
      <c r="E156" s="128"/>
      <c r="F156" s="128"/>
      <c r="G156" s="128"/>
      <c r="H156" s="128"/>
      <c r="I156" s="128"/>
      <c r="J156" s="128"/>
      <c r="K156" s="128"/>
      <c r="L156" s="128"/>
      <c r="M156" s="128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3:26" x14ac:dyDescent="0.2">
      <c r="C157">
        <f>C149+1</f>
        <v>2026</v>
      </c>
      <c r="D157" t="s">
        <v>35</v>
      </c>
      <c r="E157" s="128">
        <f>VLOOKUP(E$68,$D$12:$X$19,($C157-2013),FALSE)*1000</f>
        <v>793.38699999999994</v>
      </c>
      <c r="F157" s="128">
        <f>HLOOKUP($C157,'Portfolio Sum C05-3'!$B$4:$U$9,3,FALSE)+F149</f>
        <v>0</v>
      </c>
      <c r="G157" s="128">
        <f>HLOOKUP($C157,'Portfolio Sum C05-3'!$B$4:$U$9,4,FALSE)+G149</f>
        <v>0</v>
      </c>
      <c r="H157" s="128">
        <f t="shared" ref="H157:M157" si="78">VLOOKUP(H$68,$D$12:$X$19,($C157-2013),FALSE)*1000</f>
        <v>261</v>
      </c>
      <c r="I157" s="128">
        <f t="shared" si="78"/>
        <v>1720.9499999999998</v>
      </c>
      <c r="J157" s="128">
        <f t="shared" si="78"/>
        <v>-3.637978807091713E-12</v>
      </c>
      <c r="K157" s="128">
        <f t="shared" si="78"/>
        <v>-889</v>
      </c>
      <c r="L157" s="128">
        <f t="shared" si="78"/>
        <v>0</v>
      </c>
      <c r="M157" s="128">
        <f t="shared" si="78"/>
        <v>724</v>
      </c>
      <c r="O157" s="128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3:26" x14ac:dyDescent="0.2">
      <c r="D158" t="s">
        <v>36</v>
      </c>
      <c r="E158" s="128">
        <f>VLOOKUP(E$68,$D$20:$X$27,($C157-2013),FALSE)*1000</f>
        <v>863.10300000000007</v>
      </c>
      <c r="F158" s="128">
        <f>HLOOKUP($C157,'Portfolio Sum C05a-3'!$B$4:$U$9,3,FALSE)+F150</f>
        <v>0</v>
      </c>
      <c r="G158" s="128">
        <f>HLOOKUP($C157,'Portfolio Sum C05a-3'!$B$4:$U$9,4,FALSE)+G150</f>
        <v>0</v>
      </c>
      <c r="H158" s="128">
        <f t="shared" ref="H158:M158" si="79">VLOOKUP(H$68,$D$20:$X$27,($C157-2013),FALSE)*1000</f>
        <v>0</v>
      </c>
      <c r="I158" s="128">
        <f t="shared" si="79"/>
        <v>1725.0900000000001</v>
      </c>
      <c r="J158" s="128">
        <f t="shared" si="79"/>
        <v>-1.8189894035458565E-12</v>
      </c>
      <c r="K158" s="128">
        <f t="shared" si="79"/>
        <v>-889</v>
      </c>
      <c r="L158" s="128">
        <f t="shared" si="79"/>
        <v>0</v>
      </c>
      <c r="M158" s="128">
        <f t="shared" si="79"/>
        <v>724</v>
      </c>
      <c r="O158" s="128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3:26" x14ac:dyDescent="0.2">
      <c r="D159" t="s">
        <v>38</v>
      </c>
      <c r="E159" s="128">
        <f>VLOOKUP(E$68,$D$36:$X$43,($C157-2013),FALSE)*1000</f>
        <v>867.30099999999993</v>
      </c>
      <c r="F159" s="128">
        <f>HLOOKUP($C157,'Portfolio Sum C05b-3'!$B$4:$U$9,3,FALSE)+F151</f>
        <v>0</v>
      </c>
      <c r="G159" s="128">
        <f>HLOOKUP($C157,'Portfolio Sum C05b-3'!$B$4:$U$9,4,FALSE)+G151</f>
        <v>0</v>
      </c>
      <c r="H159" s="128">
        <f t="shared" ref="H159:M159" si="80">VLOOKUP(H$68,$D$36:$X$43,($C157-2013),FALSE)*1000</f>
        <v>0</v>
      </c>
      <c r="I159" s="128">
        <f t="shared" si="80"/>
        <v>1717.2099999999998</v>
      </c>
      <c r="J159" s="128">
        <f t="shared" si="80"/>
        <v>-1.8189894035458565E-12</v>
      </c>
      <c r="K159" s="128">
        <f t="shared" si="80"/>
        <v>-889</v>
      </c>
      <c r="L159" s="128">
        <f t="shared" si="80"/>
        <v>0</v>
      </c>
      <c r="M159" s="128">
        <f t="shared" si="80"/>
        <v>724</v>
      </c>
      <c r="O159" s="128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3:26" x14ac:dyDescent="0.2">
      <c r="D160" t="s">
        <v>34</v>
      </c>
      <c r="E160" s="128">
        <f>VLOOKUP(E$68,$D$4:$X$11,($C157-2013),FALSE)*1000</f>
        <v>1298.662</v>
      </c>
      <c r="F160" s="128">
        <f>HLOOKUP($C157,'Portfolio Sum C05-1'!$B$4:$U$9,3,FALSE)+F152</f>
        <v>423</v>
      </c>
      <c r="G160" s="128">
        <f>HLOOKUP($C157,'Portfolio Sum C05-1'!$B$4:$U$9,4,FALSE)+G152</f>
        <v>0</v>
      </c>
      <c r="H160" s="128">
        <f t="shared" ref="H160:M160" si="81">VLOOKUP(H$68,$D$4:$X$11,($C157-2013),FALSE)*1000</f>
        <v>206</v>
      </c>
      <c r="I160" s="128">
        <f t="shared" si="81"/>
        <v>1690.3199999999997</v>
      </c>
      <c r="J160" s="128">
        <f t="shared" si="81"/>
        <v>3.637978807091713E-12</v>
      </c>
      <c r="K160" s="128">
        <f t="shared" si="81"/>
        <v>-1799</v>
      </c>
      <c r="L160" s="128">
        <f t="shared" si="81"/>
        <v>0</v>
      </c>
      <c r="M160" s="128">
        <f t="shared" si="81"/>
        <v>724</v>
      </c>
      <c r="O160" s="128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3:26" x14ac:dyDescent="0.2">
      <c r="D161" t="s">
        <v>37</v>
      </c>
      <c r="E161" s="128">
        <f>VLOOKUP(E$68,$D$28:$X$35,($C157-2013),FALSE)*1000</f>
        <v>1364.873</v>
      </c>
      <c r="F161" s="128">
        <f>HLOOKUP($C157,'Portfolio Sum C05b-1'!$B$4:$U$9,3,FALSE)+F153</f>
        <v>423</v>
      </c>
      <c r="G161" s="128">
        <f>HLOOKUP($C157,'Portfolio Sum C05b-1'!$B$4:$U$9,4,FALSE)+G153</f>
        <v>0</v>
      </c>
      <c r="H161" s="128">
        <f t="shared" ref="H161:M161" si="82">VLOOKUP(H$68,$D$28:$X$35,($C157-2013),FALSE)*1000</f>
        <v>0</v>
      </c>
      <c r="I161" s="128">
        <f t="shared" si="82"/>
        <v>1690.4099999999999</v>
      </c>
      <c r="J161" s="128">
        <f t="shared" si="82"/>
        <v>0</v>
      </c>
      <c r="K161" s="128">
        <f t="shared" si="82"/>
        <v>-1799</v>
      </c>
      <c r="L161" s="128">
        <f t="shared" si="82"/>
        <v>0</v>
      </c>
      <c r="M161" s="128">
        <f t="shared" si="82"/>
        <v>724</v>
      </c>
      <c r="O161" s="128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3:26" x14ac:dyDescent="0.2">
      <c r="D162" t="s">
        <v>39</v>
      </c>
      <c r="E162" s="128">
        <f>VLOOKUP(E$68,$D$44:$X$51,($C157-2013),FALSE)*1000</f>
        <v>816.87699999999995</v>
      </c>
      <c r="F162" s="128">
        <f>HLOOKUP($C157,'Portfolio Sum C09-1'!$B$4:$U$9,3,FALSE)+F154</f>
        <v>846</v>
      </c>
      <c r="G162" s="128">
        <f>HLOOKUP($C157,'Portfolio Sum C09-1'!$B$4:$U$9,4,FALSE)+G154</f>
        <v>0</v>
      </c>
      <c r="H162" s="128">
        <f t="shared" ref="H162:M162" si="83">VLOOKUP(H$68,$D$44:$X$51,($C157-2013),FALSE)*1000</f>
        <v>200</v>
      </c>
      <c r="I162" s="128">
        <f t="shared" si="83"/>
        <v>1842.7500000000005</v>
      </c>
      <c r="J162" s="128">
        <f t="shared" si="83"/>
        <v>-1.8189894035458565E-12</v>
      </c>
      <c r="K162" s="128">
        <f t="shared" si="83"/>
        <v>-1799</v>
      </c>
      <c r="L162" s="128">
        <f t="shared" si="83"/>
        <v>0</v>
      </c>
      <c r="M162" s="128">
        <f t="shared" si="83"/>
        <v>724</v>
      </c>
      <c r="O162" s="128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3:26" x14ac:dyDescent="0.2">
      <c r="D163" t="s">
        <v>40</v>
      </c>
      <c r="E163" s="128">
        <f>VLOOKUP(E$68,$D$52:$X$59,($C157-2013),FALSE)*1000</f>
        <v>1236.8720000000001</v>
      </c>
      <c r="F163" s="128">
        <f>HLOOKUP($C157,'Portfolio Sum C13-1'!$B$4:$U$9,3,FALSE)+F155</f>
        <v>477.39400000000001</v>
      </c>
      <c r="G163" s="128">
        <f>HLOOKUP($C157,'Portfolio Sum C13-1'!$B$4:$U$9,4,FALSE)+G155</f>
        <v>0</v>
      </c>
      <c r="H163" s="128">
        <f t="shared" ref="H163:M163" si="84">VLOOKUP(H$68,$D$52:$X$59,($C157-2013),FALSE)*1000</f>
        <v>201</v>
      </c>
      <c r="I163" s="128">
        <f t="shared" si="84"/>
        <v>1720.65</v>
      </c>
      <c r="J163" s="128">
        <f t="shared" si="84"/>
        <v>1.8189894035458565E-12</v>
      </c>
      <c r="K163" s="128">
        <f t="shared" si="84"/>
        <v>-1799</v>
      </c>
      <c r="L163" s="128">
        <f t="shared" si="84"/>
        <v>0</v>
      </c>
      <c r="M163" s="128">
        <f t="shared" si="84"/>
        <v>724</v>
      </c>
      <c r="O163" s="128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3:26" x14ac:dyDescent="0.2">
      <c r="E164" s="128"/>
      <c r="F164" s="128"/>
      <c r="G164" s="128"/>
      <c r="H164" s="128"/>
      <c r="I164" s="128"/>
      <c r="J164" s="128"/>
      <c r="K164" s="128"/>
      <c r="L164" s="128"/>
      <c r="M164" s="128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3:26" x14ac:dyDescent="0.2">
      <c r="C165">
        <f>C157+1</f>
        <v>2027</v>
      </c>
      <c r="D165" t="s">
        <v>35</v>
      </c>
      <c r="E165" s="128">
        <f>VLOOKUP(E$68,$D$12:$X$19,($C165-2013),FALSE)*1000</f>
        <v>860.04899999999998</v>
      </c>
      <c r="F165" s="128">
        <f>HLOOKUP($C165,'Portfolio Sum C05-3'!$B$4:$U$9,3,FALSE)+F157</f>
        <v>0</v>
      </c>
      <c r="G165" s="128">
        <f>HLOOKUP($C165,'Portfolio Sum C05-3'!$B$4:$U$9,4,FALSE)+G157</f>
        <v>0</v>
      </c>
      <c r="H165" s="128">
        <f t="shared" ref="H165:M165" si="85">VLOOKUP(H$68,$D$12:$X$19,($C165-2013),FALSE)*1000</f>
        <v>261</v>
      </c>
      <c r="I165" s="128">
        <f t="shared" si="85"/>
        <v>1851.12</v>
      </c>
      <c r="J165" s="128">
        <f t="shared" si="85"/>
        <v>0</v>
      </c>
      <c r="K165" s="128">
        <f t="shared" si="85"/>
        <v>-889</v>
      </c>
      <c r="L165" s="128">
        <f t="shared" si="85"/>
        <v>0</v>
      </c>
      <c r="M165" s="128">
        <f t="shared" si="85"/>
        <v>724</v>
      </c>
      <c r="O165" s="128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3:26" x14ac:dyDescent="0.2">
      <c r="D166" t="s">
        <v>36</v>
      </c>
      <c r="E166" s="128">
        <f>VLOOKUP(E$68,$D$20:$X$27,($C165-2013),FALSE)*1000</f>
        <v>925.87900000000002</v>
      </c>
      <c r="F166" s="128">
        <f>HLOOKUP($C165,'Portfolio Sum C05a-3'!$B$4:$U$9,3,FALSE)+F158</f>
        <v>0</v>
      </c>
      <c r="G166" s="128">
        <f>HLOOKUP($C165,'Portfolio Sum C05a-3'!$B$4:$U$9,4,FALSE)+G158</f>
        <v>0</v>
      </c>
      <c r="H166" s="128">
        <f t="shared" ref="H166:M166" si="86">VLOOKUP(H$68,$D$20:$X$27,($C165-2013),FALSE)*1000</f>
        <v>0</v>
      </c>
      <c r="I166" s="128">
        <f t="shared" si="86"/>
        <v>1860.0600000000002</v>
      </c>
      <c r="J166" s="128">
        <f t="shared" si="86"/>
        <v>-3.637978807091713E-12</v>
      </c>
      <c r="K166" s="128">
        <f t="shared" si="86"/>
        <v>-889</v>
      </c>
      <c r="L166" s="128">
        <f t="shared" si="86"/>
        <v>0</v>
      </c>
      <c r="M166" s="128">
        <f t="shared" si="86"/>
        <v>724</v>
      </c>
      <c r="O166" s="128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3:26" x14ac:dyDescent="0.2">
      <c r="D167" t="s">
        <v>38</v>
      </c>
      <c r="E167" s="128">
        <f>VLOOKUP(E$68,$D$36:$X$43,($C165-2013),FALSE)*1000</f>
        <v>933.952</v>
      </c>
      <c r="F167" s="128">
        <f>HLOOKUP($C165,'Portfolio Sum C05b-3'!$B$4:$U$9,3,FALSE)+F159</f>
        <v>0</v>
      </c>
      <c r="G167" s="128">
        <f>HLOOKUP($C165,'Portfolio Sum C05b-3'!$B$4:$U$9,4,FALSE)+G159</f>
        <v>0</v>
      </c>
      <c r="H167" s="128">
        <f t="shared" ref="H167:M167" si="87">VLOOKUP(H$68,$D$36:$X$43,($C165-2013),FALSE)*1000</f>
        <v>0</v>
      </c>
      <c r="I167" s="128">
        <f t="shared" si="87"/>
        <v>1847.4899999999998</v>
      </c>
      <c r="J167" s="128">
        <f t="shared" si="87"/>
        <v>-1.8189894035458565E-12</v>
      </c>
      <c r="K167" s="128">
        <f t="shared" si="87"/>
        <v>-889</v>
      </c>
      <c r="L167" s="128">
        <f t="shared" si="87"/>
        <v>0</v>
      </c>
      <c r="M167" s="128">
        <f t="shared" si="87"/>
        <v>724</v>
      </c>
      <c r="O167" s="128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3:26" x14ac:dyDescent="0.2">
      <c r="D168" t="s">
        <v>34</v>
      </c>
      <c r="E168" s="128">
        <f>VLOOKUP(E$68,$D$4:$X$11,($C165-2013),FALSE)*1000</f>
        <v>1372.3879999999999</v>
      </c>
      <c r="F168" s="128">
        <f>HLOOKUP($C165,'Portfolio Sum C05-1'!$B$4:$U$9,3,FALSE)+F160</f>
        <v>423</v>
      </c>
      <c r="G168" s="128">
        <f>HLOOKUP($C165,'Portfolio Sum C05-1'!$B$4:$U$9,4,FALSE)+G160</f>
        <v>0</v>
      </c>
      <c r="H168" s="128">
        <f t="shared" ref="H168:M168" si="88">VLOOKUP(H$68,$D$4:$X$11,($C165-2013),FALSE)*1000</f>
        <v>206</v>
      </c>
      <c r="I168" s="128">
        <f t="shared" si="88"/>
        <v>1810.9899999999998</v>
      </c>
      <c r="J168" s="128">
        <f t="shared" si="88"/>
        <v>0</v>
      </c>
      <c r="K168" s="128">
        <f t="shared" si="88"/>
        <v>-1799</v>
      </c>
      <c r="L168" s="128">
        <f t="shared" si="88"/>
        <v>0</v>
      </c>
      <c r="M168" s="128">
        <f t="shared" si="88"/>
        <v>724</v>
      </c>
      <c r="O168" s="128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3:26" x14ac:dyDescent="0.2">
      <c r="D169" t="s">
        <v>37</v>
      </c>
      <c r="E169" s="128">
        <f>VLOOKUP(E$68,$D$28:$X$35,($C165-2013),FALSE)*1000</f>
        <v>1438.3609999999999</v>
      </c>
      <c r="F169" s="128">
        <f>HLOOKUP($C165,'Portfolio Sum C05b-1'!$B$4:$U$9,3,FALSE)+F161</f>
        <v>423</v>
      </c>
      <c r="G169" s="128">
        <f>HLOOKUP($C165,'Portfolio Sum C05b-1'!$B$4:$U$9,4,FALSE)+G161</f>
        <v>0</v>
      </c>
      <c r="H169" s="128">
        <f t="shared" ref="H169:M169" si="89">VLOOKUP(H$68,$D$28:$X$35,($C165-2013),FALSE)*1000</f>
        <v>0</v>
      </c>
      <c r="I169" s="128">
        <f t="shared" si="89"/>
        <v>1811.4499999999998</v>
      </c>
      <c r="J169" s="128">
        <f t="shared" si="89"/>
        <v>-1.8189894035458565E-12</v>
      </c>
      <c r="K169" s="128">
        <f t="shared" si="89"/>
        <v>-1799</v>
      </c>
      <c r="L169" s="128">
        <f t="shared" si="89"/>
        <v>0</v>
      </c>
      <c r="M169" s="128">
        <f t="shared" si="89"/>
        <v>724</v>
      </c>
      <c r="O169" s="128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3:26" x14ac:dyDescent="0.2">
      <c r="D170" t="s">
        <v>39</v>
      </c>
      <c r="E170" s="128">
        <f>VLOOKUP(E$68,$D$44:$X$51,($C165-2013),FALSE)*1000</f>
        <v>879.51099999999997</v>
      </c>
      <c r="F170" s="128">
        <f>HLOOKUP($C165,'Portfolio Sum C09-1'!$B$4:$U$9,3,FALSE)+F162</f>
        <v>846</v>
      </c>
      <c r="G170" s="128">
        <f>HLOOKUP($C165,'Portfolio Sum C09-1'!$B$4:$U$9,4,FALSE)+G162</f>
        <v>0</v>
      </c>
      <c r="H170" s="128">
        <f t="shared" ref="H170:M170" si="90">VLOOKUP(H$68,$D$44:$X$51,($C165-2013),FALSE)*1000</f>
        <v>200</v>
      </c>
      <c r="I170" s="128">
        <f t="shared" si="90"/>
        <v>1978.3900000000006</v>
      </c>
      <c r="J170" s="128">
        <f t="shared" si="90"/>
        <v>-1.8189894035458565E-12</v>
      </c>
      <c r="K170" s="128">
        <f t="shared" si="90"/>
        <v>-1799</v>
      </c>
      <c r="L170" s="128">
        <f t="shared" si="90"/>
        <v>0</v>
      </c>
      <c r="M170" s="128">
        <f t="shared" si="90"/>
        <v>724</v>
      </c>
      <c r="O170" s="128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3:26" x14ac:dyDescent="0.2">
      <c r="D171" t="s">
        <v>40</v>
      </c>
      <c r="E171" s="128">
        <f>VLOOKUP(E$68,$D$52:$X$59,($C165-2013),FALSE)*1000</f>
        <v>1299.6500000000001</v>
      </c>
      <c r="F171" s="128">
        <f>HLOOKUP($C165,'Portfolio Sum C13-1'!$B$4:$U$9,3,FALSE)+F163</f>
        <v>477.39400000000001</v>
      </c>
      <c r="G171" s="128">
        <f>HLOOKUP($C165,'Portfolio Sum C13-1'!$B$4:$U$9,4,FALSE)+G163</f>
        <v>0</v>
      </c>
      <c r="H171" s="128">
        <f t="shared" ref="H171:M171" si="91">VLOOKUP(H$68,$D$52:$X$59,($C165-2013),FALSE)*1000</f>
        <v>201</v>
      </c>
      <c r="I171" s="128">
        <f t="shared" si="91"/>
        <v>1855.6200000000001</v>
      </c>
      <c r="J171" s="128">
        <f t="shared" si="91"/>
        <v>3.637978807091713E-12</v>
      </c>
      <c r="K171" s="128">
        <f t="shared" si="91"/>
        <v>-1799</v>
      </c>
      <c r="L171" s="128">
        <f t="shared" si="91"/>
        <v>0</v>
      </c>
      <c r="M171" s="128">
        <f t="shared" si="91"/>
        <v>724</v>
      </c>
      <c r="O171" s="128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3:26" x14ac:dyDescent="0.2">
      <c r="E172" s="128"/>
      <c r="F172" s="128"/>
      <c r="G172" s="128"/>
      <c r="H172" s="128"/>
      <c r="I172" s="128"/>
      <c r="J172" s="128"/>
      <c r="K172" s="128"/>
      <c r="L172" s="128"/>
      <c r="M172" s="128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3:26" x14ac:dyDescent="0.2">
      <c r="C173">
        <f>C165+1</f>
        <v>2028</v>
      </c>
      <c r="D173" t="s">
        <v>35</v>
      </c>
      <c r="E173" s="128">
        <f>VLOOKUP(E$68,$D$12:$X$19,($C173-2013),FALSE)*1000</f>
        <v>1328.3200000000002</v>
      </c>
      <c r="F173" s="128">
        <f>HLOOKUP($C173,'Portfolio Sum C05-3'!$B$4:$U$9,3,FALSE)+F165</f>
        <v>423</v>
      </c>
      <c r="G173" s="128">
        <f>HLOOKUP($C173,'Portfolio Sum C05-3'!$B$4:$U$9,4,FALSE)+G165</f>
        <v>0</v>
      </c>
      <c r="H173" s="128">
        <f t="shared" ref="H173:M173" si="92">VLOOKUP(H$68,$D$12:$X$19,($C173-2013),FALSE)*1000</f>
        <v>261</v>
      </c>
      <c r="I173" s="128">
        <f t="shared" si="92"/>
        <v>1982.84</v>
      </c>
      <c r="J173" s="128">
        <f t="shared" si="92"/>
        <v>0</v>
      </c>
      <c r="K173" s="128">
        <f t="shared" si="92"/>
        <v>-889</v>
      </c>
      <c r="L173" s="128">
        <f t="shared" si="92"/>
        <v>-762</v>
      </c>
      <c r="M173" s="128">
        <f t="shared" si="92"/>
        <v>724</v>
      </c>
      <c r="O173" s="128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3:26" x14ac:dyDescent="0.2">
      <c r="D174" t="s">
        <v>36</v>
      </c>
      <c r="E174" s="128">
        <f>VLOOKUP(E$68,$D$20:$X$27,($C173-2013),FALSE)*1000</f>
        <v>1390.837</v>
      </c>
      <c r="F174" s="128">
        <f>HLOOKUP($C173,'Portfolio Sum C05a-3'!$B$4:$U$9,3,FALSE)+F166</f>
        <v>423</v>
      </c>
      <c r="G174" s="128">
        <f>HLOOKUP($C173,'Portfolio Sum C05a-3'!$B$4:$U$9,4,FALSE)+G166</f>
        <v>0</v>
      </c>
      <c r="H174" s="128">
        <f t="shared" ref="H174:M174" si="93">VLOOKUP(H$68,$D$20:$X$27,($C173-2013),FALSE)*1000</f>
        <v>0</v>
      </c>
      <c r="I174" s="128">
        <f t="shared" si="93"/>
        <v>1995.88</v>
      </c>
      <c r="J174" s="128">
        <f t="shared" si="93"/>
        <v>0</v>
      </c>
      <c r="K174" s="128">
        <f t="shared" si="93"/>
        <v>-889</v>
      </c>
      <c r="L174" s="128">
        <f t="shared" si="93"/>
        <v>-762</v>
      </c>
      <c r="M174" s="128">
        <f t="shared" si="93"/>
        <v>724</v>
      </c>
      <c r="O174" s="128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3:26" x14ac:dyDescent="0.2">
      <c r="D175" t="s">
        <v>38</v>
      </c>
      <c r="E175" s="128">
        <f>VLOOKUP(E$68,$D$36:$X$43,($C173-2013),FALSE)*1000</f>
        <v>1282.1669999999999</v>
      </c>
      <c r="F175" s="128">
        <f>HLOOKUP($C173,'Portfolio Sum C05b-3'!$B$4:$U$9,3,FALSE)+F167</f>
        <v>423</v>
      </c>
      <c r="G175" s="128">
        <f>HLOOKUP($C173,'Portfolio Sum C05b-3'!$B$4:$U$9,4,FALSE)+G167</f>
        <v>0</v>
      </c>
      <c r="H175" s="128">
        <f t="shared" ref="H175:M175" si="94">VLOOKUP(H$68,$D$36:$X$43,($C173-2013),FALSE)*1000</f>
        <v>448</v>
      </c>
      <c r="I175" s="128">
        <f t="shared" si="94"/>
        <v>1979.2099999999998</v>
      </c>
      <c r="J175" s="128">
        <f t="shared" si="94"/>
        <v>-1.8189894035458565E-12</v>
      </c>
      <c r="K175" s="128">
        <f t="shared" si="94"/>
        <v>-889</v>
      </c>
      <c r="L175" s="128">
        <f t="shared" si="94"/>
        <v>-762</v>
      </c>
      <c r="M175" s="128">
        <f t="shared" si="94"/>
        <v>724</v>
      </c>
      <c r="O175" s="128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3:26" x14ac:dyDescent="0.2">
      <c r="D176" t="s">
        <v>34</v>
      </c>
      <c r="E176" s="128">
        <f>VLOOKUP(E$68,$D$4:$X$11,($C173-2013),FALSE)*1000</f>
        <v>1157.2559999999999</v>
      </c>
      <c r="F176" s="128">
        <f>HLOOKUP($C173,'Portfolio Sum C05-1'!$B$4:$U$9,3,FALSE)+F168</f>
        <v>1159.4000000000001</v>
      </c>
      <c r="G176" s="128">
        <f>HLOOKUP($C173,'Portfolio Sum C05-1'!$B$4:$U$9,4,FALSE)+G168</f>
        <v>0</v>
      </c>
      <c r="H176" s="128">
        <f t="shared" ref="H176:M176" si="95">VLOOKUP(H$68,$D$4:$X$11,($C173-2013),FALSE)*1000</f>
        <v>206</v>
      </c>
      <c r="I176" s="128">
        <f t="shared" si="95"/>
        <v>1931.5699999999997</v>
      </c>
      <c r="J176" s="128">
        <f t="shared" si="95"/>
        <v>0</v>
      </c>
      <c r="K176" s="128">
        <f t="shared" si="95"/>
        <v>-1799</v>
      </c>
      <c r="L176" s="128">
        <f t="shared" si="95"/>
        <v>-326</v>
      </c>
      <c r="M176" s="128">
        <f t="shared" si="95"/>
        <v>724</v>
      </c>
      <c r="O176" s="128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3:26" x14ac:dyDescent="0.2">
      <c r="D177" t="s">
        <v>37</v>
      </c>
      <c r="E177" s="128">
        <f>VLOOKUP(E$68,$D$28:$X$35,($C173-2013),FALSE)*1000</f>
        <v>1089.192</v>
      </c>
      <c r="F177" s="128">
        <f>HLOOKUP($C173,'Portfolio Sum C05b-1'!$B$4:$U$9,3,FALSE)+F169</f>
        <v>1159.4000000000001</v>
      </c>
      <c r="G177" s="128">
        <f>HLOOKUP($C173,'Portfolio Sum C05b-1'!$B$4:$U$9,4,FALSE)+G169</f>
        <v>0</v>
      </c>
      <c r="H177" s="128">
        <f t="shared" ref="H177:M177" si="96">VLOOKUP(H$68,$D$28:$X$35,($C173-2013),FALSE)*1000</f>
        <v>456</v>
      </c>
      <c r="I177" s="128">
        <f t="shared" si="96"/>
        <v>1932.0199999999998</v>
      </c>
      <c r="J177" s="128">
        <f t="shared" si="96"/>
        <v>3.637978807091713E-12</v>
      </c>
      <c r="K177" s="128">
        <f t="shared" si="96"/>
        <v>-1799</v>
      </c>
      <c r="L177" s="128">
        <f t="shared" si="96"/>
        <v>-326</v>
      </c>
      <c r="M177" s="128">
        <f t="shared" si="96"/>
        <v>724</v>
      </c>
      <c r="O177" s="128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3:26" x14ac:dyDescent="0.2">
      <c r="D178" t="s">
        <v>39</v>
      </c>
      <c r="E178" s="128">
        <f>VLOOKUP(E$68,$D$44:$X$51,($C173-2013),FALSE)*1000</f>
        <v>1022.7850000000001</v>
      </c>
      <c r="F178" s="128">
        <f>HLOOKUP($C173,'Portfolio Sum C09-1'!$B$4:$U$9,3,FALSE)+F170</f>
        <v>1159.4000000000001</v>
      </c>
      <c r="G178" s="128">
        <f>HLOOKUP($C173,'Portfolio Sum C09-1'!$B$4:$U$9,4,FALSE)+G170</f>
        <v>0</v>
      </c>
      <c r="H178" s="128">
        <f t="shared" ref="H178:M178" si="97">VLOOKUP(H$68,$D$44:$X$51,($C173-2013),FALSE)*1000</f>
        <v>200</v>
      </c>
      <c r="I178" s="128">
        <f t="shared" si="97"/>
        <v>2114.2800000000007</v>
      </c>
      <c r="J178" s="128">
        <f t="shared" si="97"/>
        <v>-1.8189894035458565E-12</v>
      </c>
      <c r="K178" s="128">
        <f t="shared" si="97"/>
        <v>-1799</v>
      </c>
      <c r="L178" s="128">
        <f t="shared" si="97"/>
        <v>-326</v>
      </c>
      <c r="M178" s="128">
        <f t="shared" si="97"/>
        <v>724</v>
      </c>
      <c r="O178" s="128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3:26" x14ac:dyDescent="0.2">
      <c r="D179" t="s">
        <v>40</v>
      </c>
      <c r="E179" s="128">
        <f>VLOOKUP(E$68,$D$52:$X$59,($C173-2013),FALSE)*1000</f>
        <v>1442.925</v>
      </c>
      <c r="F179" s="128">
        <f>HLOOKUP($C173,'Portfolio Sum C13-1'!$B$4:$U$9,3,FALSE)+F171</f>
        <v>790.79399999999998</v>
      </c>
      <c r="G179" s="128">
        <f>HLOOKUP($C173,'Portfolio Sum C13-1'!$B$4:$U$9,4,FALSE)+G171</f>
        <v>0</v>
      </c>
      <c r="H179" s="128">
        <f t="shared" ref="H179:M179" si="98">VLOOKUP(H$68,$D$52:$X$59,($C173-2013),FALSE)*1000</f>
        <v>201.304</v>
      </c>
      <c r="I179" s="128">
        <f t="shared" si="98"/>
        <v>1991.44</v>
      </c>
      <c r="J179" s="128">
        <f t="shared" si="98"/>
        <v>3.637978807091713E-12</v>
      </c>
      <c r="K179" s="128">
        <f t="shared" si="98"/>
        <v>-1799</v>
      </c>
      <c r="L179" s="128">
        <f t="shared" si="98"/>
        <v>-326</v>
      </c>
      <c r="M179" s="128">
        <f t="shared" si="98"/>
        <v>724</v>
      </c>
      <c r="O179" s="128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3:26" x14ac:dyDescent="0.2">
      <c r="E180" s="128"/>
      <c r="F180" s="128"/>
      <c r="G180" s="128"/>
      <c r="H180" s="128"/>
      <c r="I180" s="128"/>
      <c r="J180" s="128"/>
      <c r="K180" s="128"/>
      <c r="L180" s="128"/>
      <c r="M180" s="128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3:26" x14ac:dyDescent="0.2">
      <c r="C181">
        <f>C173+1</f>
        <v>2029</v>
      </c>
      <c r="D181" t="s">
        <v>35</v>
      </c>
      <c r="E181" s="128">
        <f>VLOOKUP(E$68,$D$12:$X$19,($C181-2013),FALSE)*1000</f>
        <v>1199.787</v>
      </c>
      <c r="F181" s="128">
        <f>HLOOKUP($C181,'Portfolio Sum C05-3'!$B$4:$U$9,3,FALSE)+F173</f>
        <v>423</v>
      </c>
      <c r="G181" s="128">
        <f>HLOOKUP($C181,'Portfolio Sum C05-3'!$B$4:$U$9,4,FALSE)+G173</f>
        <v>0</v>
      </c>
      <c r="H181" s="128">
        <f t="shared" ref="H181:M181" si="99">VLOOKUP(H$68,$D$12:$X$19,($C181-2013),FALSE)*1000</f>
        <v>261</v>
      </c>
      <c r="I181" s="128">
        <f t="shared" si="99"/>
        <v>2112.3300000000004</v>
      </c>
      <c r="J181" s="128">
        <f t="shared" si="99"/>
        <v>1.8189894035458565E-12</v>
      </c>
      <c r="K181" s="128">
        <f t="shared" si="99"/>
        <v>-889</v>
      </c>
      <c r="L181" s="128">
        <f t="shared" si="99"/>
        <v>-762</v>
      </c>
      <c r="M181" s="128">
        <f t="shared" si="99"/>
        <v>724</v>
      </c>
      <c r="O181" s="128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3:26" x14ac:dyDescent="0.2">
      <c r="D182" t="s">
        <v>36</v>
      </c>
      <c r="E182" s="128">
        <f>VLOOKUP(E$68,$D$20:$X$27,($C181-2013),FALSE)*1000</f>
        <v>1259.828</v>
      </c>
      <c r="F182" s="128">
        <f>HLOOKUP($C181,'Portfolio Sum C05a-3'!$B$4:$U$9,3,FALSE)+F174</f>
        <v>423</v>
      </c>
      <c r="G182" s="128">
        <f>HLOOKUP($C181,'Portfolio Sum C05a-3'!$B$4:$U$9,4,FALSE)+G174</f>
        <v>0</v>
      </c>
      <c r="H182" s="128">
        <f t="shared" ref="H182:M182" si="100">VLOOKUP(H$68,$D$20:$X$27,($C181-2013),FALSE)*1000</f>
        <v>0</v>
      </c>
      <c r="I182" s="128">
        <f t="shared" si="100"/>
        <v>2128.2300000000005</v>
      </c>
      <c r="J182" s="128">
        <f t="shared" si="100"/>
        <v>-3.637978807091713E-12</v>
      </c>
      <c r="K182" s="128">
        <f t="shared" si="100"/>
        <v>-889</v>
      </c>
      <c r="L182" s="128">
        <f t="shared" si="100"/>
        <v>-762</v>
      </c>
      <c r="M182" s="128">
        <f t="shared" si="100"/>
        <v>724</v>
      </c>
      <c r="O182" s="128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3:26" x14ac:dyDescent="0.2">
      <c r="D183" t="s">
        <v>38</v>
      </c>
      <c r="E183" s="128">
        <f>VLOOKUP(E$68,$D$36:$X$43,($C181-2013),FALSE)*1000</f>
        <v>1153.7080000000001</v>
      </c>
      <c r="F183" s="128">
        <f>HLOOKUP($C181,'Portfolio Sum C05b-3'!$B$4:$U$9,3,FALSE)+F175</f>
        <v>423</v>
      </c>
      <c r="G183" s="128">
        <f>HLOOKUP($C181,'Portfolio Sum C05b-3'!$B$4:$U$9,4,FALSE)+G175</f>
        <v>0</v>
      </c>
      <c r="H183" s="128">
        <f t="shared" ref="H183:M183" si="101">VLOOKUP(H$68,$D$36:$X$43,($C181-2013),FALSE)*1000</f>
        <v>448</v>
      </c>
      <c r="I183" s="128">
        <f t="shared" si="101"/>
        <v>2108.4900000000002</v>
      </c>
      <c r="J183" s="128">
        <f t="shared" si="101"/>
        <v>-1.8189894035458565E-12</v>
      </c>
      <c r="K183" s="128">
        <f t="shared" si="101"/>
        <v>-889</v>
      </c>
      <c r="L183" s="128">
        <f t="shared" si="101"/>
        <v>-762</v>
      </c>
      <c r="M183" s="128">
        <f t="shared" si="101"/>
        <v>724</v>
      </c>
      <c r="O183" s="128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3:26" x14ac:dyDescent="0.2">
      <c r="D184" t="s">
        <v>34</v>
      </c>
      <c r="E184" s="128">
        <f>VLOOKUP(E$68,$D$4:$X$11,($C181-2013),FALSE)*1000</f>
        <v>1037.242</v>
      </c>
      <c r="F184" s="128">
        <f>HLOOKUP($C181,'Portfolio Sum C05-1'!$B$4:$U$9,3,FALSE)+F176</f>
        <v>1159.4000000000001</v>
      </c>
      <c r="G184" s="128">
        <f>HLOOKUP($C181,'Portfolio Sum C05-1'!$B$4:$U$9,4,FALSE)+G176</f>
        <v>0</v>
      </c>
      <c r="H184" s="128">
        <f t="shared" ref="H184:M184" si="102">VLOOKUP(H$68,$D$4:$X$11,($C181-2013),FALSE)*1000</f>
        <v>206</v>
      </c>
      <c r="I184" s="128">
        <f t="shared" si="102"/>
        <v>2048.8999999999996</v>
      </c>
      <c r="J184" s="128">
        <f t="shared" si="102"/>
        <v>3.637978807091713E-12</v>
      </c>
      <c r="K184" s="128">
        <f t="shared" si="102"/>
        <v>-1799</v>
      </c>
      <c r="L184" s="128">
        <f t="shared" si="102"/>
        <v>-326</v>
      </c>
      <c r="M184" s="128">
        <f t="shared" si="102"/>
        <v>724</v>
      </c>
      <c r="O184" s="128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3:26" x14ac:dyDescent="0.2">
      <c r="D185" t="s">
        <v>37</v>
      </c>
      <c r="E185" s="128">
        <f>VLOOKUP(E$68,$D$28:$X$35,($C181-2013),FALSE)*1000</f>
        <v>969.29500000000007</v>
      </c>
      <c r="F185" s="128">
        <f>HLOOKUP($C181,'Portfolio Sum C05b-1'!$B$4:$U$9,3,FALSE)+F177</f>
        <v>1159.4000000000001</v>
      </c>
      <c r="G185" s="128">
        <f>HLOOKUP($C181,'Portfolio Sum C05b-1'!$B$4:$U$9,4,FALSE)+G177</f>
        <v>0</v>
      </c>
      <c r="H185" s="128">
        <f t="shared" ref="H185:M185" si="103">VLOOKUP(H$68,$D$28:$X$35,($C181-2013),FALSE)*1000</f>
        <v>456</v>
      </c>
      <c r="I185" s="128">
        <f t="shared" si="103"/>
        <v>2049.16</v>
      </c>
      <c r="J185" s="128">
        <f t="shared" si="103"/>
        <v>3.637978807091713E-12</v>
      </c>
      <c r="K185" s="128">
        <f t="shared" si="103"/>
        <v>-1799</v>
      </c>
      <c r="L185" s="128">
        <f t="shared" si="103"/>
        <v>-326</v>
      </c>
      <c r="M185" s="128">
        <f t="shared" si="103"/>
        <v>724</v>
      </c>
      <c r="O185" s="128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3:26" x14ac:dyDescent="0.2">
      <c r="D186" t="s">
        <v>39</v>
      </c>
      <c r="E186" s="128">
        <f>VLOOKUP(E$68,$D$44:$X$51,($C181-2013),FALSE)*1000</f>
        <v>892.10699999999997</v>
      </c>
      <c r="F186" s="128">
        <f>HLOOKUP($C181,'Portfolio Sum C09-1'!$B$4:$U$9,3,FALSE)+F178</f>
        <v>1159.4000000000001</v>
      </c>
      <c r="G186" s="128">
        <f>HLOOKUP($C181,'Portfolio Sum C09-1'!$B$4:$U$9,4,FALSE)+G178</f>
        <v>0</v>
      </c>
      <c r="H186" s="128">
        <f t="shared" ref="H186:M186" si="104">VLOOKUP(H$68,$D$44:$X$51,($C181-2013),FALSE)*1000</f>
        <v>200</v>
      </c>
      <c r="I186" s="128">
        <f t="shared" si="104"/>
        <v>2246.1600000000008</v>
      </c>
      <c r="J186" s="128">
        <f t="shared" si="104"/>
        <v>-1.8189894035458565E-12</v>
      </c>
      <c r="K186" s="128">
        <f t="shared" si="104"/>
        <v>-1799</v>
      </c>
      <c r="L186" s="128">
        <f t="shared" si="104"/>
        <v>-326</v>
      </c>
      <c r="M186" s="128">
        <f t="shared" si="104"/>
        <v>724</v>
      </c>
      <c r="O186" s="128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3:26" x14ac:dyDescent="0.2">
      <c r="D187" t="s">
        <v>40</v>
      </c>
      <c r="E187" s="128">
        <f>VLOOKUP(E$68,$D$52:$X$59,($C181-2013),FALSE)*1000</f>
        <v>1318.0650000000001</v>
      </c>
      <c r="F187" s="128">
        <f>HLOOKUP($C181,'Portfolio Sum C13-1'!$B$4:$U$9,3,FALSE)+F179</f>
        <v>790.79399999999998</v>
      </c>
      <c r="G187" s="128">
        <f>HLOOKUP($C181,'Portfolio Sum C13-1'!$B$4:$U$9,4,FALSE)+G179</f>
        <v>0</v>
      </c>
      <c r="H187" s="128">
        <f t="shared" ref="H187:M187" si="105">VLOOKUP(H$68,$D$52:$X$59,($C181-2013),FALSE)*1000</f>
        <v>201.304</v>
      </c>
      <c r="I187" s="128">
        <f t="shared" si="105"/>
        <v>2114.77</v>
      </c>
      <c r="J187" s="128">
        <f t="shared" si="105"/>
        <v>3.637978807091713E-12</v>
      </c>
      <c r="K187" s="128">
        <f t="shared" si="105"/>
        <v>-1799</v>
      </c>
      <c r="L187" s="128">
        <f t="shared" si="105"/>
        <v>-326</v>
      </c>
      <c r="M187" s="128">
        <f t="shared" si="105"/>
        <v>724</v>
      </c>
      <c r="O187" s="128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3:26" x14ac:dyDescent="0.2">
      <c r="E188" s="128"/>
      <c r="F188" s="128"/>
      <c r="G188" s="128"/>
      <c r="H188" s="128"/>
      <c r="I188" s="128"/>
      <c r="J188" s="128"/>
      <c r="K188" s="128"/>
      <c r="L188" s="128"/>
      <c r="M188" s="128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3:26" x14ac:dyDescent="0.2">
      <c r="C189">
        <f>C181+1</f>
        <v>2030</v>
      </c>
      <c r="D189" t="s">
        <v>35</v>
      </c>
      <c r="E189" s="128">
        <f>VLOOKUP(E$68,$D$12:$X$19,($C189-2013),FALSE)*1000</f>
        <v>1286.9450000000002</v>
      </c>
      <c r="F189" s="128">
        <f>HLOOKUP($C189,'Portfolio Sum C05-3'!$B$4:$U$9,3,FALSE)+F181</f>
        <v>1582.4</v>
      </c>
      <c r="G189" s="128">
        <f>HLOOKUP($C189,'Portfolio Sum C05-3'!$B$4:$U$9,4,FALSE)+G181</f>
        <v>0</v>
      </c>
      <c r="H189" s="128">
        <f t="shared" ref="H189:M189" si="106">VLOOKUP(H$68,$D$12:$X$19,($C189-2013),FALSE)*1000</f>
        <v>261</v>
      </c>
      <c r="I189" s="128">
        <f t="shared" si="106"/>
        <v>2234.7700000000004</v>
      </c>
      <c r="J189" s="128">
        <f t="shared" si="106"/>
        <v>0</v>
      </c>
      <c r="K189" s="128">
        <f t="shared" si="106"/>
        <v>-1339</v>
      </c>
      <c r="L189" s="128">
        <f t="shared" si="106"/>
        <v>-1119</v>
      </c>
      <c r="M189" s="128">
        <f t="shared" si="106"/>
        <v>387</v>
      </c>
      <c r="O189" s="128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3:26" x14ac:dyDescent="0.2">
      <c r="D190" t="s">
        <v>36</v>
      </c>
      <c r="E190" s="128">
        <f>VLOOKUP(E$68,$D$20:$X$27,($C189-2013),FALSE)*1000</f>
        <v>1334.2339999999999</v>
      </c>
      <c r="F190" s="128">
        <f>HLOOKUP($C189,'Portfolio Sum C05a-3'!$B$4:$U$9,3,FALSE)+F182</f>
        <v>1582.4</v>
      </c>
      <c r="G190" s="128">
        <f>HLOOKUP($C189,'Portfolio Sum C05a-3'!$B$4:$U$9,4,FALSE)+G182</f>
        <v>0</v>
      </c>
      <c r="H190" s="128">
        <f t="shared" ref="H190:M190" si="107">VLOOKUP(H$68,$D$20:$X$27,($C189-2013),FALSE)*1000</f>
        <v>0</v>
      </c>
      <c r="I190" s="128">
        <f t="shared" si="107"/>
        <v>2263.6500000000005</v>
      </c>
      <c r="J190" s="128">
        <f t="shared" si="107"/>
        <v>-3.637978807091713E-12</v>
      </c>
      <c r="K190" s="128">
        <f t="shared" si="107"/>
        <v>-1339</v>
      </c>
      <c r="L190" s="128">
        <f t="shared" si="107"/>
        <v>-1119</v>
      </c>
      <c r="M190" s="128">
        <f t="shared" si="107"/>
        <v>387</v>
      </c>
      <c r="O190" s="128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3:26" x14ac:dyDescent="0.2">
      <c r="D191" t="s">
        <v>38</v>
      </c>
      <c r="E191" s="128">
        <f>VLOOKUP(E$68,$D$36:$X$43,($C189-2013),FALSE)*1000</f>
        <v>1240.885</v>
      </c>
      <c r="F191" s="128">
        <f>HLOOKUP($C189,'Portfolio Sum C05b-3'!$B$4:$U$9,3,FALSE)+F183</f>
        <v>1582.4</v>
      </c>
      <c r="G191" s="128">
        <f>HLOOKUP($C189,'Portfolio Sum C05b-3'!$B$4:$U$9,4,FALSE)+G183</f>
        <v>0</v>
      </c>
      <c r="H191" s="128">
        <f t="shared" ref="H191:M191" si="108">VLOOKUP(H$68,$D$36:$X$43,($C189-2013),FALSE)*1000</f>
        <v>448</v>
      </c>
      <c r="I191" s="128">
        <f t="shared" si="108"/>
        <v>2230.8900000000003</v>
      </c>
      <c r="J191" s="128">
        <f t="shared" si="108"/>
        <v>0</v>
      </c>
      <c r="K191" s="128">
        <f t="shared" si="108"/>
        <v>-1339</v>
      </c>
      <c r="L191" s="128">
        <f t="shared" si="108"/>
        <v>-1119</v>
      </c>
      <c r="M191" s="128">
        <f t="shared" si="108"/>
        <v>387</v>
      </c>
      <c r="O191" s="128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3:26" x14ac:dyDescent="0.2">
      <c r="D192" t="s">
        <v>34</v>
      </c>
      <c r="E192" s="128">
        <f>VLOOKUP(E$68,$D$4:$X$11,($C189-2013),FALSE)*1000</f>
        <v>1356.48</v>
      </c>
      <c r="F192" s="128">
        <f>HLOOKUP($C189,'Portfolio Sum C05-1'!$B$4:$U$9,3,FALSE)+F184</f>
        <v>1582.4</v>
      </c>
      <c r="G192" s="128">
        <f>HLOOKUP($C189,'Portfolio Sum C05-1'!$B$4:$U$9,4,FALSE)+G184</f>
        <v>0</v>
      </c>
      <c r="H192" s="128">
        <f t="shared" ref="H192:M192" si="109">VLOOKUP(H$68,$D$4:$X$11,($C189-2013),FALSE)*1000</f>
        <v>206</v>
      </c>
      <c r="I192" s="128">
        <f t="shared" si="109"/>
        <v>2162.0499999999997</v>
      </c>
      <c r="J192" s="128">
        <f t="shared" si="109"/>
        <v>7.2759576141834259E-12</v>
      </c>
      <c r="K192" s="128">
        <f t="shared" si="109"/>
        <v>-1799</v>
      </c>
      <c r="L192" s="128">
        <f t="shared" si="109"/>
        <v>-683</v>
      </c>
      <c r="M192" s="128">
        <f t="shared" si="109"/>
        <v>387</v>
      </c>
      <c r="O192" s="128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3:26" x14ac:dyDescent="0.2">
      <c r="D193" t="s">
        <v>37</v>
      </c>
      <c r="E193" s="128">
        <f>VLOOKUP(E$68,$D$28:$X$35,($C189-2013),FALSE)*1000</f>
        <v>1288.5250000000001</v>
      </c>
      <c r="F193" s="128">
        <f>HLOOKUP($C189,'Portfolio Sum C05b-1'!$B$4:$U$9,3,FALSE)+F185</f>
        <v>1582.4</v>
      </c>
      <c r="G193" s="128">
        <f>HLOOKUP($C189,'Portfolio Sum C05b-1'!$B$4:$U$9,4,FALSE)+G185</f>
        <v>0</v>
      </c>
      <c r="H193" s="128">
        <f t="shared" ref="H193:M193" si="110">VLOOKUP(H$68,$D$28:$X$35,($C189-2013),FALSE)*1000</f>
        <v>456</v>
      </c>
      <c r="I193" s="128">
        <f t="shared" si="110"/>
        <v>2162.2800000000002</v>
      </c>
      <c r="J193" s="128">
        <f t="shared" si="110"/>
        <v>7.2759576141834259E-12</v>
      </c>
      <c r="K193" s="128">
        <f t="shared" si="110"/>
        <v>-1799</v>
      </c>
      <c r="L193" s="128">
        <f t="shared" si="110"/>
        <v>-683</v>
      </c>
      <c r="M193" s="128">
        <f t="shared" si="110"/>
        <v>387</v>
      </c>
      <c r="O193" s="128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3:26" x14ac:dyDescent="0.2">
      <c r="D194" t="s">
        <v>39</v>
      </c>
      <c r="E194" s="128">
        <f>VLOOKUP(E$68,$D$44:$X$51,($C189-2013),FALSE)*1000</f>
        <v>848.44499999999994</v>
      </c>
      <c r="F194" s="128">
        <f>HLOOKUP($C189,'Portfolio Sum C09-1'!$B$4:$U$9,3,FALSE)+F186</f>
        <v>1983.183</v>
      </c>
      <c r="G194" s="128">
        <f>HLOOKUP($C189,'Portfolio Sum C09-1'!$B$4:$U$9,4,FALSE)+G186</f>
        <v>0</v>
      </c>
      <c r="H194" s="128">
        <f t="shared" ref="H194:M194" si="111">VLOOKUP(H$68,$D$44:$X$51,($C189-2013),FALSE)*1000</f>
        <v>200</v>
      </c>
      <c r="I194" s="128">
        <f t="shared" si="111"/>
        <v>2374.440000000001</v>
      </c>
      <c r="J194" s="128">
        <f t="shared" si="111"/>
        <v>-3.637978807091713E-12</v>
      </c>
      <c r="K194" s="128">
        <f t="shared" si="111"/>
        <v>-1799</v>
      </c>
      <c r="L194" s="128">
        <f t="shared" si="111"/>
        <v>-683</v>
      </c>
      <c r="M194" s="128">
        <f t="shared" si="111"/>
        <v>387</v>
      </c>
      <c r="O194" s="128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3:26" x14ac:dyDescent="0.2">
      <c r="D195" t="s">
        <v>40</v>
      </c>
      <c r="E195" s="128">
        <f>VLOOKUP(E$68,$D$52:$X$59,($C189-2013),FALSE)*1000</f>
        <v>1416.3920000000001</v>
      </c>
      <c r="F195" s="128">
        <f>HLOOKUP($C189,'Portfolio Sum C13-1'!$B$4:$U$9,3,FALSE)+F187</f>
        <v>1425.7939999999999</v>
      </c>
      <c r="G195" s="128">
        <f>HLOOKUP($C189,'Portfolio Sum C13-1'!$B$4:$U$9,4,FALSE)+G187</f>
        <v>0</v>
      </c>
      <c r="H195" s="128">
        <f t="shared" ref="H195:M195" si="112">VLOOKUP(H$68,$D$52:$X$59,($C189-2013),FALSE)*1000</f>
        <v>201.304</v>
      </c>
      <c r="I195" s="128">
        <f t="shared" si="112"/>
        <v>2233.1999999999998</v>
      </c>
      <c r="J195" s="128">
        <f t="shared" si="112"/>
        <v>7.2759576141834259E-12</v>
      </c>
      <c r="K195" s="128">
        <f t="shared" si="112"/>
        <v>-1799</v>
      </c>
      <c r="L195" s="128">
        <f t="shared" si="112"/>
        <v>-683</v>
      </c>
      <c r="M195" s="128">
        <f t="shared" si="112"/>
        <v>387</v>
      </c>
      <c r="O195" s="128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3:26" x14ac:dyDescent="0.2">
      <c r="E196" s="128"/>
      <c r="F196" s="128"/>
      <c r="G196" s="128"/>
      <c r="H196" s="128"/>
      <c r="I196" s="128"/>
      <c r="J196" s="128"/>
      <c r="K196" s="128"/>
      <c r="L196" s="128"/>
      <c r="M196" s="128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3:26" x14ac:dyDescent="0.2">
      <c r="C197">
        <f>C189+1</f>
        <v>2031</v>
      </c>
      <c r="D197" t="s">
        <v>35</v>
      </c>
      <c r="E197" s="128">
        <f>VLOOKUP(E$68,$D$12:$X$19,($C197-2013),FALSE)*1000</f>
        <v>1269.364</v>
      </c>
      <c r="F197" s="128">
        <f>HLOOKUP($C197,'Portfolio Sum C05-3'!$B$4:$U$9,3,FALSE)+F189</f>
        <v>1582.4</v>
      </c>
      <c r="G197" s="128">
        <f>HLOOKUP($C197,'Portfolio Sum C05-3'!$B$4:$U$9,4,FALSE)+G189</f>
        <v>0</v>
      </c>
      <c r="H197" s="128">
        <f t="shared" ref="H197:M197" si="113">VLOOKUP(H$68,$D$12:$X$19,($C197-2013),FALSE)*1000</f>
        <v>261</v>
      </c>
      <c r="I197" s="128">
        <f t="shared" si="113"/>
        <v>2368.0100000000002</v>
      </c>
      <c r="J197" s="128">
        <f t="shared" si="113"/>
        <v>3.637978807091713E-12</v>
      </c>
      <c r="K197" s="128">
        <f t="shared" si="113"/>
        <v>-1339</v>
      </c>
      <c r="L197" s="128">
        <f t="shared" si="113"/>
        <v>-1196.24</v>
      </c>
      <c r="M197" s="128">
        <f t="shared" si="113"/>
        <v>387</v>
      </c>
      <c r="O197" s="128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3:26" x14ac:dyDescent="0.2">
      <c r="D198" t="s">
        <v>36</v>
      </c>
      <c r="E198" s="128">
        <f>VLOOKUP(E$68,$D$20:$X$27,($C197-2013),FALSE)*1000</f>
        <v>1324.5920000000001</v>
      </c>
      <c r="F198" s="128">
        <f>HLOOKUP($C197,'Portfolio Sum C05a-3'!$B$4:$U$9,3,FALSE)+F190</f>
        <v>1582.4</v>
      </c>
      <c r="G198" s="128">
        <f>HLOOKUP($C197,'Portfolio Sum C05a-3'!$B$4:$U$9,4,FALSE)+G190</f>
        <v>0</v>
      </c>
      <c r="H198" s="128">
        <f t="shared" ref="H198:M198" si="114">VLOOKUP(H$68,$D$20:$X$27,($C197-2013),FALSE)*1000</f>
        <v>0</v>
      </c>
      <c r="I198" s="128">
        <f t="shared" si="114"/>
        <v>2389.7900000000004</v>
      </c>
      <c r="J198" s="128">
        <f t="shared" si="114"/>
        <v>-3.637978807091713E-12</v>
      </c>
      <c r="K198" s="128">
        <f t="shared" si="114"/>
        <v>-1339</v>
      </c>
      <c r="L198" s="128">
        <f t="shared" si="114"/>
        <v>-1196.24</v>
      </c>
      <c r="M198" s="128">
        <f t="shared" si="114"/>
        <v>387</v>
      </c>
      <c r="O198" s="128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3:26" x14ac:dyDescent="0.2">
      <c r="D199" t="s">
        <v>38</v>
      </c>
      <c r="E199" s="128">
        <f>VLOOKUP(E$68,$D$36:$X$43,($C197-2013),FALSE)*1000</f>
        <v>1223.3899999999999</v>
      </c>
      <c r="F199" s="128">
        <f>HLOOKUP($C197,'Portfolio Sum C05b-3'!$B$4:$U$9,3,FALSE)+F191</f>
        <v>1582.4</v>
      </c>
      <c r="G199" s="128">
        <f>HLOOKUP($C197,'Portfolio Sum C05b-3'!$B$4:$U$9,4,FALSE)+G191</f>
        <v>0</v>
      </c>
      <c r="H199" s="128">
        <f t="shared" ref="H199:M199" si="115">VLOOKUP(H$68,$D$36:$X$43,($C197-2013),FALSE)*1000</f>
        <v>448</v>
      </c>
      <c r="I199" s="128">
        <f t="shared" si="115"/>
        <v>2364.0300000000002</v>
      </c>
      <c r="J199" s="128">
        <f t="shared" si="115"/>
        <v>3.637978807091713E-12</v>
      </c>
      <c r="K199" s="128">
        <f t="shared" si="115"/>
        <v>-1339</v>
      </c>
      <c r="L199" s="128">
        <f t="shared" si="115"/>
        <v>-1196.24</v>
      </c>
      <c r="M199" s="128">
        <f t="shared" si="115"/>
        <v>387</v>
      </c>
      <c r="O199" s="128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3:26" x14ac:dyDescent="0.2">
      <c r="D200" t="s">
        <v>34</v>
      </c>
      <c r="E200" s="128">
        <f>VLOOKUP(E$68,$D$4:$X$11,($C197-2013),FALSE)*1000</f>
        <v>1346.104</v>
      </c>
      <c r="F200" s="128">
        <f>HLOOKUP($C197,'Portfolio Sum C05-1'!$B$4:$U$9,3,FALSE)+F192</f>
        <v>1582.4</v>
      </c>
      <c r="G200" s="128">
        <f>HLOOKUP($C197,'Portfolio Sum C05-1'!$B$4:$U$9,4,FALSE)+G192</f>
        <v>0</v>
      </c>
      <c r="H200" s="128">
        <f t="shared" ref="H200:M200" si="116">VLOOKUP(H$68,$D$4:$X$11,($C197-2013),FALSE)*1000</f>
        <v>206</v>
      </c>
      <c r="I200" s="128">
        <f t="shared" si="116"/>
        <v>2285.4299999999998</v>
      </c>
      <c r="J200" s="128">
        <f t="shared" si="116"/>
        <v>7.2759576141834259E-12</v>
      </c>
      <c r="K200" s="128">
        <f t="shared" si="116"/>
        <v>-1799</v>
      </c>
      <c r="L200" s="128">
        <f t="shared" si="116"/>
        <v>-760.24</v>
      </c>
      <c r="M200" s="128">
        <f t="shared" si="116"/>
        <v>387</v>
      </c>
      <c r="O200" s="128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3:26" x14ac:dyDescent="0.2">
      <c r="D201" t="s">
        <v>37</v>
      </c>
      <c r="E201" s="128">
        <f>VLOOKUP(E$68,$D$28:$X$35,($C197-2013),FALSE)*1000</f>
        <v>1278.1500000000001</v>
      </c>
      <c r="F201" s="128">
        <f>HLOOKUP($C197,'Portfolio Sum C05b-1'!$B$4:$U$9,3,FALSE)+F193</f>
        <v>1582.4</v>
      </c>
      <c r="G201" s="128">
        <f>HLOOKUP($C197,'Portfolio Sum C05b-1'!$B$4:$U$9,4,FALSE)+G193</f>
        <v>0</v>
      </c>
      <c r="H201" s="128">
        <f t="shared" ref="H201:M201" si="117">VLOOKUP(H$68,$D$28:$X$35,($C197-2013),FALSE)*1000</f>
        <v>456</v>
      </c>
      <c r="I201" s="128">
        <f t="shared" si="117"/>
        <v>2285.6600000000003</v>
      </c>
      <c r="J201" s="128">
        <f t="shared" si="117"/>
        <v>3.637978807091713E-12</v>
      </c>
      <c r="K201" s="128">
        <f t="shared" si="117"/>
        <v>-1799</v>
      </c>
      <c r="L201" s="128">
        <f t="shared" si="117"/>
        <v>-760.24</v>
      </c>
      <c r="M201" s="128">
        <f t="shared" si="117"/>
        <v>387</v>
      </c>
      <c r="O201" s="128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3:26" x14ac:dyDescent="0.2">
      <c r="D202" t="s">
        <v>39</v>
      </c>
      <c r="E202" s="128">
        <f>VLOOKUP(E$68,$D$44:$X$51,($C197-2013),FALSE)*1000</f>
        <v>828.60699999999997</v>
      </c>
      <c r="F202" s="128">
        <f>HLOOKUP($C197,'Portfolio Sum C09-1'!$B$4:$U$9,3,FALSE)+F194</f>
        <v>1983.183</v>
      </c>
      <c r="G202" s="128">
        <f>HLOOKUP($C197,'Portfolio Sum C09-1'!$B$4:$U$9,4,FALSE)+G194</f>
        <v>0</v>
      </c>
      <c r="H202" s="128">
        <f t="shared" ref="H202:M202" si="118">VLOOKUP(H$68,$D$44:$X$51,($C197-2013),FALSE)*1000</f>
        <v>200</v>
      </c>
      <c r="I202" s="128">
        <f t="shared" si="118"/>
        <v>2510.4600000000009</v>
      </c>
      <c r="J202" s="128">
        <f t="shared" si="118"/>
        <v>-3.637978807091713E-12</v>
      </c>
      <c r="K202" s="128">
        <f t="shared" si="118"/>
        <v>-1799</v>
      </c>
      <c r="L202" s="128">
        <f t="shared" si="118"/>
        <v>-760.24</v>
      </c>
      <c r="M202" s="128">
        <f t="shared" si="118"/>
        <v>387</v>
      </c>
      <c r="O202" s="128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3:26" x14ac:dyDescent="0.2">
      <c r="D203" t="s">
        <v>40</v>
      </c>
      <c r="E203" s="128">
        <f>VLOOKUP(E$68,$D$52:$X$59,($C197-2013),FALSE)*1000</f>
        <v>1411.412</v>
      </c>
      <c r="F203" s="128">
        <f>HLOOKUP($C197,'Portfolio Sum C13-1'!$B$4:$U$9,3,FALSE)+F195</f>
        <v>1425.7939999999999</v>
      </c>
      <c r="G203" s="128">
        <f>HLOOKUP($C197,'Portfolio Sum C13-1'!$B$4:$U$9,4,FALSE)+G195</f>
        <v>0</v>
      </c>
      <c r="H203" s="128">
        <f t="shared" ref="H203:M203" si="119">VLOOKUP(H$68,$D$52:$X$59,($C197-2013),FALSE)*1000</f>
        <v>201.304</v>
      </c>
      <c r="I203" s="128">
        <f t="shared" si="119"/>
        <v>2351.9399999999996</v>
      </c>
      <c r="J203" s="128">
        <f t="shared" si="119"/>
        <v>7.2759576141834259E-12</v>
      </c>
      <c r="K203" s="128">
        <f t="shared" si="119"/>
        <v>-1799</v>
      </c>
      <c r="L203" s="128">
        <f t="shared" si="119"/>
        <v>-760.24</v>
      </c>
      <c r="M203" s="128">
        <f t="shared" si="119"/>
        <v>387</v>
      </c>
      <c r="O203" s="128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3:26" x14ac:dyDescent="0.2">
      <c r="E204" s="128"/>
      <c r="F204" s="128"/>
      <c r="G204" s="128"/>
      <c r="H204" s="128"/>
      <c r="I204" s="128"/>
      <c r="J204" s="128"/>
      <c r="K204" s="128"/>
      <c r="L204" s="128"/>
      <c r="M204" s="128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3:26" x14ac:dyDescent="0.2">
      <c r="C205">
        <f>C197+1</f>
        <v>2032</v>
      </c>
      <c r="D205" t="s">
        <v>35</v>
      </c>
      <c r="E205" s="128">
        <f>VLOOKUP(E$68,$D$12:$X$19,($C205-2013),FALSE)*1000</f>
        <v>1394.1790000000001</v>
      </c>
      <c r="F205" s="128">
        <f>HLOOKUP($C205,'Portfolio Sum C05-3'!$B$4:$U$9,3,FALSE)+F197</f>
        <v>1582.4</v>
      </c>
      <c r="G205" s="128">
        <f>HLOOKUP($C205,'Portfolio Sum C05-3'!$B$4:$U$9,4,FALSE)+G197</f>
        <v>0</v>
      </c>
      <c r="H205" s="128">
        <f t="shared" ref="H205:M205" si="120">VLOOKUP(H$68,$D$12:$X$19,($C205-2013),FALSE)*1000</f>
        <v>361</v>
      </c>
      <c r="I205" s="128">
        <f t="shared" si="120"/>
        <v>2491.8900000000003</v>
      </c>
      <c r="J205" s="128">
        <f t="shared" si="120"/>
        <v>3.637978807091713E-12</v>
      </c>
      <c r="K205" s="128">
        <f t="shared" si="120"/>
        <v>-1339</v>
      </c>
      <c r="L205" s="128">
        <f t="shared" si="120"/>
        <v>-1196.24</v>
      </c>
      <c r="M205" s="128">
        <f t="shared" si="120"/>
        <v>387</v>
      </c>
      <c r="O205" s="128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3:26" x14ac:dyDescent="0.2">
      <c r="D206" t="s">
        <v>36</v>
      </c>
      <c r="E206" s="128">
        <f>VLOOKUP(E$68,$D$20:$X$27,($C205-2013),FALSE)*1000</f>
        <v>1442.9059999999999</v>
      </c>
      <c r="F206" s="128">
        <f>HLOOKUP($C205,'Portfolio Sum C05a-3'!$B$4:$U$9,3,FALSE)+F198</f>
        <v>1582.4</v>
      </c>
      <c r="G206" s="128">
        <f>HLOOKUP($C205,'Portfolio Sum C05a-3'!$B$4:$U$9,4,FALSE)+G198</f>
        <v>0</v>
      </c>
      <c r="H206" s="128">
        <f t="shared" ref="H206:M206" si="121">VLOOKUP(H$68,$D$20:$X$27,($C205-2013),FALSE)*1000</f>
        <v>100</v>
      </c>
      <c r="I206" s="128">
        <f t="shared" si="121"/>
        <v>2520.5600000000004</v>
      </c>
      <c r="J206" s="128">
        <f t="shared" si="121"/>
        <v>-3.637978807091713E-12</v>
      </c>
      <c r="K206" s="128">
        <f t="shared" si="121"/>
        <v>-1339</v>
      </c>
      <c r="L206" s="128">
        <f t="shared" si="121"/>
        <v>-1196.24</v>
      </c>
      <c r="M206" s="128">
        <f t="shared" si="121"/>
        <v>387</v>
      </c>
      <c r="O206" s="128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3:26" x14ac:dyDescent="0.2">
      <c r="D207" t="s">
        <v>38</v>
      </c>
      <c r="E207" s="128">
        <f>VLOOKUP(E$68,$D$36:$X$43,($C205-2013),FALSE)*1000</f>
        <v>1349.72</v>
      </c>
      <c r="F207" s="128">
        <f>HLOOKUP($C205,'Portfolio Sum C05b-3'!$B$4:$U$9,3,FALSE)+F199</f>
        <v>1582.4</v>
      </c>
      <c r="G207" s="128">
        <f>HLOOKUP($C205,'Portfolio Sum C05b-3'!$B$4:$U$9,4,FALSE)+G199</f>
        <v>0</v>
      </c>
      <c r="H207" s="128">
        <f t="shared" ref="H207:M207" si="122">VLOOKUP(H$68,$D$36:$X$43,($C205-2013),FALSE)*1000</f>
        <v>548</v>
      </c>
      <c r="I207" s="128">
        <f t="shared" si="122"/>
        <v>2486.21</v>
      </c>
      <c r="J207" s="128">
        <f t="shared" si="122"/>
        <v>3.637978807091713E-12</v>
      </c>
      <c r="K207" s="128">
        <f t="shared" si="122"/>
        <v>-1339</v>
      </c>
      <c r="L207" s="128">
        <f t="shared" si="122"/>
        <v>-1196.24</v>
      </c>
      <c r="M207" s="128">
        <f t="shared" si="122"/>
        <v>387</v>
      </c>
      <c r="O207" s="128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3:26" x14ac:dyDescent="0.2">
      <c r="D208" t="s">
        <v>34</v>
      </c>
      <c r="E208" s="128">
        <f>VLOOKUP(E$68,$D$4:$X$11,($C205-2013),FALSE)*1000</f>
        <v>1165.5230000000001</v>
      </c>
      <c r="F208" s="128">
        <f>HLOOKUP($C205,'Portfolio Sum C05-1'!$B$4:$U$9,3,FALSE)+F200</f>
        <v>1983.183</v>
      </c>
      <c r="G208" s="128">
        <f>HLOOKUP($C205,'Portfolio Sum C05-1'!$B$4:$U$9,4,FALSE)+G200</f>
        <v>0</v>
      </c>
      <c r="H208" s="128">
        <f t="shared" ref="H208:M208" si="123">VLOOKUP(H$68,$D$4:$X$11,($C205-2013),FALSE)*1000</f>
        <v>206</v>
      </c>
      <c r="I208" s="128">
        <f t="shared" si="123"/>
        <v>2398.0099999999998</v>
      </c>
      <c r="J208" s="128">
        <f t="shared" si="123"/>
        <v>3.637978807091713E-12</v>
      </c>
      <c r="K208" s="128">
        <f t="shared" si="123"/>
        <v>-1799</v>
      </c>
      <c r="L208" s="128">
        <f t="shared" si="123"/>
        <v>-760.24</v>
      </c>
      <c r="M208" s="128">
        <f t="shared" si="123"/>
        <v>387</v>
      </c>
      <c r="O208" s="128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3:26" x14ac:dyDescent="0.2">
      <c r="D209" t="s">
        <v>37</v>
      </c>
      <c r="E209" s="128">
        <f>VLOOKUP(E$68,$D$28:$X$35,($C205-2013),FALSE)*1000</f>
        <v>1097.595</v>
      </c>
      <c r="F209" s="128">
        <f>HLOOKUP($C205,'Portfolio Sum C05b-1'!$B$4:$U$9,3,FALSE)+F201</f>
        <v>1983.183</v>
      </c>
      <c r="G209" s="128">
        <f>HLOOKUP($C205,'Portfolio Sum C05b-1'!$B$4:$U$9,4,FALSE)+G201</f>
        <v>0</v>
      </c>
      <c r="H209" s="128">
        <f t="shared" ref="H209:M209" si="124">VLOOKUP(H$68,$D$28:$X$35,($C205-2013),FALSE)*1000</f>
        <v>456</v>
      </c>
      <c r="I209" s="128">
        <f t="shared" si="124"/>
        <v>2398.2400000000002</v>
      </c>
      <c r="J209" s="128">
        <f t="shared" si="124"/>
        <v>3.637978807091713E-12</v>
      </c>
      <c r="K209" s="128">
        <f t="shared" si="124"/>
        <v>-1799</v>
      </c>
      <c r="L209" s="128">
        <f t="shared" si="124"/>
        <v>-760.24</v>
      </c>
      <c r="M209" s="128">
        <f t="shared" si="124"/>
        <v>387</v>
      </c>
      <c r="O209" s="128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3:26" x14ac:dyDescent="0.2">
      <c r="D210" t="s">
        <v>39</v>
      </c>
      <c r="E210" s="128">
        <f>VLOOKUP(E$68,$D$44:$X$51,($C205-2013),FALSE)*1000</f>
        <v>988.74400000000003</v>
      </c>
      <c r="F210" s="128">
        <f>HLOOKUP($C205,'Portfolio Sum C09-1'!$B$4:$U$9,3,FALSE)+F202</f>
        <v>1983.183</v>
      </c>
      <c r="G210" s="128">
        <f>HLOOKUP($C205,'Portfolio Sum C09-1'!$B$4:$U$9,4,FALSE)+G202</f>
        <v>0</v>
      </c>
      <c r="H210" s="128">
        <f t="shared" ref="H210:M210" si="125">VLOOKUP(H$68,$D$44:$X$51,($C205-2013),FALSE)*1000</f>
        <v>200</v>
      </c>
      <c r="I210" s="128">
        <f t="shared" si="125"/>
        <v>2636.2900000000009</v>
      </c>
      <c r="J210" s="128">
        <f t="shared" si="125"/>
        <v>0</v>
      </c>
      <c r="K210" s="128">
        <f t="shared" si="125"/>
        <v>-1799</v>
      </c>
      <c r="L210" s="128">
        <f t="shared" si="125"/>
        <v>-760.24</v>
      </c>
      <c r="M210" s="128">
        <f t="shared" si="125"/>
        <v>387</v>
      </c>
      <c r="O210" s="128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3:26" x14ac:dyDescent="0.2">
      <c r="D211" t="s">
        <v>40</v>
      </c>
      <c r="E211" s="128">
        <f>VLOOKUP(E$68,$D$52:$X$59,($C205-2013),FALSE)*1000</f>
        <v>1204.5260000000001</v>
      </c>
      <c r="F211" s="128">
        <f>HLOOKUP($C205,'Portfolio Sum C13-1'!$B$4:$U$9,3,FALSE)+F203</f>
        <v>1848.7939999999999</v>
      </c>
      <c r="G211" s="128">
        <f>HLOOKUP($C205,'Portfolio Sum C13-1'!$B$4:$U$9,4,FALSE)+G203</f>
        <v>0</v>
      </c>
      <c r="H211" s="128">
        <f t="shared" ref="H211:M211" si="126">VLOOKUP(H$68,$D$52:$X$59,($C205-2013),FALSE)*1000</f>
        <v>201.304</v>
      </c>
      <c r="I211" s="128">
        <f t="shared" si="126"/>
        <v>2472.8099999999995</v>
      </c>
      <c r="J211" s="128">
        <f t="shared" si="126"/>
        <v>3.637978807091713E-12</v>
      </c>
      <c r="K211" s="128">
        <f t="shared" si="126"/>
        <v>-1799</v>
      </c>
      <c r="L211" s="128">
        <f t="shared" si="126"/>
        <v>-760.24</v>
      </c>
      <c r="M211" s="128">
        <f t="shared" si="126"/>
        <v>387</v>
      </c>
      <c r="O211" s="128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3:26" x14ac:dyDescent="0.2">
      <c r="E212" s="128"/>
      <c r="F212" s="128"/>
      <c r="G212" s="128"/>
      <c r="H212" s="128"/>
      <c r="I212" s="128"/>
      <c r="J212" s="128"/>
      <c r="K212" s="128"/>
      <c r="L212" s="128"/>
      <c r="M212" s="128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3:26" x14ac:dyDescent="0.2">
      <c r="C213">
        <f>C205+1</f>
        <v>2033</v>
      </c>
      <c r="D213" t="s">
        <v>35</v>
      </c>
      <c r="E213" s="128">
        <f>VLOOKUP(E$68,$D$12:$X$19,($C213-2013),FALSE)*1000</f>
        <v>1348.423</v>
      </c>
      <c r="F213" s="128">
        <f>HLOOKUP($C213,'Portfolio Sum C05-3'!$B$4:$U$9,3,FALSE)+F205</f>
        <v>2217.4</v>
      </c>
      <c r="G213" s="128">
        <f>HLOOKUP($C213,'Portfolio Sum C05-3'!$B$4:$U$9,4,FALSE)+G205</f>
        <v>0</v>
      </c>
      <c r="H213" s="128">
        <f t="shared" ref="H213:M213" si="127">VLOOKUP(H$68,$D$12:$X$19,($C213-2013),FALSE)*1000</f>
        <v>361</v>
      </c>
      <c r="I213" s="128">
        <f t="shared" si="127"/>
        <v>2614.2100000000005</v>
      </c>
      <c r="J213" s="128">
        <f t="shared" si="127"/>
        <v>3.637978807091713E-12</v>
      </c>
      <c r="K213" s="128">
        <f t="shared" si="127"/>
        <v>-1608</v>
      </c>
      <c r="L213" s="128">
        <f t="shared" si="127"/>
        <v>-1553.74</v>
      </c>
      <c r="M213" s="128">
        <f t="shared" si="127"/>
        <v>387</v>
      </c>
      <c r="O213" s="128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3:26" x14ac:dyDescent="0.2">
      <c r="D214" t="s">
        <v>36</v>
      </c>
      <c r="E214" s="128">
        <f>VLOOKUP(E$68,$D$20:$X$27,($C213-2013),FALSE)*1000</f>
        <v>1397.3609999999999</v>
      </c>
      <c r="F214" s="128">
        <f>HLOOKUP($C213,'Portfolio Sum C05a-3'!$B$4:$U$9,3,FALSE)+F206</f>
        <v>2217.4</v>
      </c>
      <c r="G214" s="128">
        <f>HLOOKUP($C213,'Portfolio Sum C05a-3'!$B$4:$U$9,4,FALSE)+G206</f>
        <v>0</v>
      </c>
      <c r="H214" s="128">
        <f t="shared" ref="H214:M214" si="128">VLOOKUP(H$68,$D$20:$X$27,($C213-2013),FALSE)*1000</f>
        <v>100</v>
      </c>
      <c r="I214" s="128">
        <f t="shared" si="128"/>
        <v>2642.5900000000006</v>
      </c>
      <c r="J214" s="128">
        <f t="shared" si="128"/>
        <v>-3.637978807091713E-12</v>
      </c>
      <c r="K214" s="128">
        <f t="shared" si="128"/>
        <v>-1608</v>
      </c>
      <c r="L214" s="128">
        <f t="shared" si="128"/>
        <v>-1553.74</v>
      </c>
      <c r="M214" s="128">
        <f t="shared" si="128"/>
        <v>387</v>
      </c>
      <c r="O214" s="128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3:26" x14ac:dyDescent="0.2">
      <c r="D215" t="s">
        <v>38</v>
      </c>
      <c r="E215" s="128">
        <f>VLOOKUP(E$68,$D$36:$X$43,($C213-2013),FALSE)*1000</f>
        <v>1304.0999999999999</v>
      </c>
      <c r="F215" s="128">
        <f>HLOOKUP($C213,'Portfolio Sum C05b-3'!$B$4:$U$9,3,FALSE)+F207</f>
        <v>2217.4</v>
      </c>
      <c r="G215" s="128">
        <f>HLOOKUP($C213,'Portfolio Sum C05b-3'!$B$4:$U$9,4,FALSE)+G207</f>
        <v>0</v>
      </c>
      <c r="H215" s="128">
        <f t="shared" ref="H215:M215" si="129">VLOOKUP(H$68,$D$36:$X$43,($C213-2013),FALSE)*1000</f>
        <v>548</v>
      </c>
      <c r="I215" s="128">
        <f t="shared" si="129"/>
        <v>2608.38</v>
      </c>
      <c r="J215" s="128">
        <f t="shared" si="129"/>
        <v>3.637978807091713E-12</v>
      </c>
      <c r="K215" s="128">
        <f t="shared" si="129"/>
        <v>-1608</v>
      </c>
      <c r="L215" s="128">
        <f t="shared" si="129"/>
        <v>-1553.74</v>
      </c>
      <c r="M215" s="128">
        <f t="shared" si="129"/>
        <v>387</v>
      </c>
      <c r="O215" s="128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3:26" x14ac:dyDescent="0.2">
      <c r="D216" t="s">
        <v>34</v>
      </c>
      <c r="E216" s="128">
        <f>VLOOKUP(E$68,$D$4:$X$11,($C213-2013),FALSE)*1000</f>
        <v>1039.71</v>
      </c>
      <c r="F216" s="128">
        <f>HLOOKUP($C213,'Portfolio Sum C05-1'!$B$4:$U$9,3,FALSE)+F208</f>
        <v>3464.183</v>
      </c>
      <c r="G216" s="128">
        <f>HLOOKUP($C213,'Portfolio Sum C05-1'!$B$4:$U$9,4,FALSE)+G208</f>
        <v>0</v>
      </c>
      <c r="H216" s="128">
        <f t="shared" ref="H216:M216" si="130">VLOOKUP(H$68,$D$4:$X$11,($C213-2013),FALSE)*1000</f>
        <v>206</v>
      </c>
      <c r="I216" s="128">
        <f t="shared" si="130"/>
        <v>2507.4499999999998</v>
      </c>
      <c r="J216" s="128">
        <f t="shared" si="130"/>
        <v>3.637978807091713E-12</v>
      </c>
      <c r="K216" s="128">
        <f t="shared" si="130"/>
        <v>-2427</v>
      </c>
      <c r="L216" s="128">
        <f t="shared" si="130"/>
        <v>-1447.74</v>
      </c>
      <c r="M216" s="128">
        <f t="shared" si="130"/>
        <v>387</v>
      </c>
      <c r="O216" s="128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3:26" x14ac:dyDescent="0.2">
      <c r="D217" t="s">
        <v>37</v>
      </c>
      <c r="E217" s="128">
        <f>VLOOKUP(E$68,$D$28:$X$35,($C213-2013),FALSE)*1000</f>
        <v>971.77099999999996</v>
      </c>
      <c r="F217" s="128">
        <f>HLOOKUP($C213,'Portfolio Sum C05b-1'!$B$4:$U$9,3,FALSE)+F209</f>
        <v>3464.183</v>
      </c>
      <c r="G217" s="128">
        <f>HLOOKUP($C213,'Portfolio Sum C05b-1'!$B$4:$U$9,4,FALSE)+G209</f>
        <v>0</v>
      </c>
      <c r="H217" s="128">
        <f t="shared" ref="H217:M217" si="131">VLOOKUP(H$68,$D$28:$X$35,($C213-2013),FALSE)*1000</f>
        <v>456</v>
      </c>
      <c r="I217" s="128">
        <f t="shared" si="131"/>
        <v>2507.6800000000003</v>
      </c>
      <c r="J217" s="128">
        <f t="shared" si="131"/>
        <v>0</v>
      </c>
      <c r="K217" s="128">
        <f t="shared" si="131"/>
        <v>-2427</v>
      </c>
      <c r="L217" s="128">
        <f t="shared" si="131"/>
        <v>-1447.74</v>
      </c>
      <c r="M217" s="128">
        <f t="shared" si="131"/>
        <v>387</v>
      </c>
      <c r="O217" s="128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3:26" x14ac:dyDescent="0.2">
      <c r="D218" t="s">
        <v>39</v>
      </c>
      <c r="E218" s="128">
        <f>VLOOKUP(E$68,$D$44:$X$51,($C213-2013),FALSE)*1000</f>
        <v>1042.925</v>
      </c>
      <c r="F218" s="128">
        <f>HLOOKUP($C213,'Portfolio Sum C09-1'!$B$4:$U$9,3,FALSE)+F210</f>
        <v>3041.183</v>
      </c>
      <c r="G218" s="128">
        <f>HLOOKUP($C213,'Portfolio Sum C09-1'!$B$4:$U$9,4,FALSE)+G210</f>
        <v>0</v>
      </c>
      <c r="H218" s="128">
        <f t="shared" ref="H218:M218" si="132">VLOOKUP(H$68,$D$44:$X$51,($C213-2013),FALSE)*1000</f>
        <v>621.32000000000005</v>
      </c>
      <c r="I218" s="128">
        <f t="shared" si="132"/>
        <v>2794.4900000000011</v>
      </c>
      <c r="J218" s="128">
        <f t="shared" si="132"/>
        <v>3.637978807091713E-12</v>
      </c>
      <c r="K218" s="128">
        <f t="shared" si="132"/>
        <v>-2427</v>
      </c>
      <c r="L218" s="128">
        <f t="shared" si="132"/>
        <v>-1447.74</v>
      </c>
      <c r="M218" s="128">
        <f t="shared" si="132"/>
        <v>387</v>
      </c>
      <c r="O218" s="128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3:26" x14ac:dyDescent="0.2">
      <c r="D219" t="s">
        <v>40</v>
      </c>
      <c r="E219" s="128">
        <f>VLOOKUP(E$68,$D$52:$X$59,($C213-2013),FALSE)*1000</f>
        <v>1279.829</v>
      </c>
      <c r="F219" s="128">
        <f>HLOOKUP($C213,'Portfolio Sum C13-1'!$B$4:$U$9,3,FALSE)+F211</f>
        <v>3126.9870000000001</v>
      </c>
      <c r="G219" s="128">
        <f>HLOOKUP($C213,'Portfolio Sum C13-1'!$B$4:$U$9,4,FALSE)+G211</f>
        <v>0</v>
      </c>
      <c r="H219" s="128">
        <f t="shared" ref="H219:M219" si="133">VLOOKUP(H$68,$D$52:$X$59,($C213-2013),FALSE)*1000</f>
        <v>201.304</v>
      </c>
      <c r="I219" s="128">
        <f t="shared" si="133"/>
        <v>2590.6099999999997</v>
      </c>
      <c r="J219" s="128">
        <f t="shared" si="133"/>
        <v>3.637978807091713E-12</v>
      </c>
      <c r="K219" s="128">
        <f t="shared" si="133"/>
        <v>-2427</v>
      </c>
      <c r="L219" s="128">
        <f t="shared" si="133"/>
        <v>-1447.74</v>
      </c>
      <c r="M219" s="128">
        <f t="shared" si="133"/>
        <v>387</v>
      </c>
      <c r="O219" s="128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3:26" x14ac:dyDescent="0.2">
      <c r="E220" s="128"/>
      <c r="F220" s="128"/>
      <c r="G220" s="128"/>
      <c r="H220" s="128"/>
      <c r="I220" s="128"/>
      <c r="J220" s="128"/>
      <c r="K220" s="128"/>
      <c r="L220" s="128"/>
      <c r="M220" s="128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3:26" x14ac:dyDescent="0.2">
      <c r="C221">
        <f t="shared" ref="C221" si="134">C213+1</f>
        <v>2034</v>
      </c>
      <c r="D221" t="s">
        <v>35</v>
      </c>
      <c r="E221" s="128">
        <f>VLOOKUP(E$68,$D$12:$X$19,($C221-2013),FALSE)*1000</f>
        <v>1437.8809999999999</v>
      </c>
      <c r="F221" s="128">
        <f>HLOOKUP($C221,'Portfolio Sum C05-3'!$B$4:$U$9,3,FALSE)+F213</f>
        <v>2217.4</v>
      </c>
      <c r="G221" s="128">
        <f>HLOOKUP($C221,'Portfolio Sum C05-3'!$B$4:$U$9,4,FALSE)+G213</f>
        <v>0</v>
      </c>
      <c r="H221" s="128">
        <f t="shared" ref="H221:M221" si="135">VLOOKUP(H$68,$D$12:$X$19,($C221-2013),FALSE)*1000</f>
        <v>1039</v>
      </c>
      <c r="I221" s="128">
        <f t="shared" si="135"/>
        <v>2734.5800000000004</v>
      </c>
      <c r="J221" s="128">
        <f t="shared" si="135"/>
        <v>3.637978807091713E-12</v>
      </c>
      <c r="K221" s="128">
        <f t="shared" si="135"/>
        <v>-1608</v>
      </c>
      <c r="L221" s="128">
        <f t="shared" si="135"/>
        <v>-1553.74</v>
      </c>
      <c r="M221" s="128">
        <f t="shared" si="135"/>
        <v>387</v>
      </c>
      <c r="O221" s="128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3:26" x14ac:dyDescent="0.2">
      <c r="D222" t="s">
        <v>36</v>
      </c>
      <c r="E222" s="128">
        <f>VLOOKUP(E$68,$D$20:$X$27,($C221-2013),FALSE)*1000</f>
        <v>1442.925</v>
      </c>
      <c r="F222" s="128">
        <f>HLOOKUP($C221,'Portfolio Sum C05a-3'!$B$4:$U$9,3,FALSE)+F214</f>
        <v>2217.4</v>
      </c>
      <c r="G222" s="128">
        <f>HLOOKUP($C221,'Portfolio Sum C05a-3'!$B$4:$U$9,4,FALSE)+G214</f>
        <v>0</v>
      </c>
      <c r="H222" s="128">
        <f t="shared" ref="H222:M222" si="136">VLOOKUP(H$68,$D$20:$X$27,($C221-2013),FALSE)*1000</f>
        <v>763.53700000000003</v>
      </c>
      <c r="I222" s="128">
        <f t="shared" si="136"/>
        <v>2810.2000000000007</v>
      </c>
      <c r="J222" s="128">
        <f t="shared" si="136"/>
        <v>-3.637978807091713E-12</v>
      </c>
      <c r="K222" s="128">
        <f t="shared" si="136"/>
        <v>-1608</v>
      </c>
      <c r="L222" s="128">
        <f t="shared" si="136"/>
        <v>-1553.74</v>
      </c>
      <c r="M222" s="128">
        <f t="shared" si="136"/>
        <v>387</v>
      </c>
      <c r="O222" s="128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3:26" x14ac:dyDescent="0.2">
      <c r="D223" t="s">
        <v>38</v>
      </c>
      <c r="E223" s="128">
        <f>VLOOKUP(E$68,$D$36:$X$43,($C221-2013),FALSE)*1000</f>
        <v>1393.3429999999998</v>
      </c>
      <c r="F223" s="128">
        <f>HLOOKUP($C221,'Portfolio Sum C05b-3'!$B$4:$U$9,3,FALSE)+F215</f>
        <v>2217.4</v>
      </c>
      <c r="G223" s="128">
        <f>HLOOKUP($C221,'Portfolio Sum C05b-3'!$B$4:$U$9,4,FALSE)+G215</f>
        <v>0</v>
      </c>
      <c r="H223" s="128">
        <f t="shared" ref="H223:M223" si="137">VLOOKUP(H$68,$D$36:$X$43,($C221-2013),FALSE)*1000</f>
        <v>1226</v>
      </c>
      <c r="I223" s="128">
        <f t="shared" si="137"/>
        <v>2728.9</v>
      </c>
      <c r="J223" s="128">
        <f t="shared" si="137"/>
        <v>0</v>
      </c>
      <c r="K223" s="128">
        <f t="shared" si="137"/>
        <v>-1608</v>
      </c>
      <c r="L223" s="128">
        <f t="shared" si="137"/>
        <v>-1553.74</v>
      </c>
      <c r="M223" s="128">
        <f t="shared" si="137"/>
        <v>387</v>
      </c>
      <c r="O223" s="128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3:26" x14ac:dyDescent="0.2">
      <c r="D224" t="s">
        <v>34</v>
      </c>
      <c r="E224" s="128">
        <f>VLOOKUP(E$68,$D$4:$X$11,($C221-2013),FALSE)*1000</f>
        <v>1356.942</v>
      </c>
      <c r="F224" s="128">
        <f>HLOOKUP($C221,'Portfolio Sum C05-1'!$B$4:$U$9,3,FALSE)+F216</f>
        <v>3464.183</v>
      </c>
      <c r="G224" s="128">
        <f>HLOOKUP($C221,'Portfolio Sum C05-1'!$B$4:$U$9,4,FALSE)+G216</f>
        <v>0</v>
      </c>
      <c r="H224" s="128">
        <f t="shared" ref="H224:M224" si="138">VLOOKUP(H$68,$D$4:$X$11,($C221-2013),FALSE)*1000</f>
        <v>206</v>
      </c>
      <c r="I224" s="128">
        <f t="shared" si="138"/>
        <v>2618.9399999999996</v>
      </c>
      <c r="J224" s="128">
        <f t="shared" si="138"/>
        <v>7.2759576141834259E-12</v>
      </c>
      <c r="K224" s="128">
        <f t="shared" si="138"/>
        <v>-2427</v>
      </c>
      <c r="L224" s="128">
        <f t="shared" si="138"/>
        <v>-1447.74</v>
      </c>
      <c r="M224" s="128">
        <f t="shared" si="138"/>
        <v>387</v>
      </c>
      <c r="O224" s="128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4:26" x14ac:dyDescent="0.2">
      <c r="D225" t="s">
        <v>37</v>
      </c>
      <c r="E225" s="128">
        <f>VLOOKUP(E$68,$D$28:$X$35,($C221-2013),FALSE)*1000</f>
        <v>1290.502</v>
      </c>
      <c r="F225" s="128">
        <f>HLOOKUP($C221,'Portfolio Sum C05b-1'!$B$4:$U$9,3,FALSE)+F217</f>
        <v>3464.183</v>
      </c>
      <c r="G225" s="128">
        <f>HLOOKUP($C221,'Portfolio Sum C05b-1'!$B$4:$U$9,4,FALSE)+G217</f>
        <v>0</v>
      </c>
      <c r="H225" s="128">
        <f t="shared" ref="H225:M225" si="139">VLOOKUP(H$68,$D$28:$X$35,($C221-2013),FALSE)*1000</f>
        <v>456</v>
      </c>
      <c r="I225" s="128">
        <f t="shared" si="139"/>
        <v>2617.7200000000003</v>
      </c>
      <c r="J225" s="128">
        <f t="shared" si="139"/>
        <v>0</v>
      </c>
      <c r="K225" s="128">
        <f t="shared" si="139"/>
        <v>-2427</v>
      </c>
      <c r="L225" s="128">
        <f t="shared" si="139"/>
        <v>-1447.74</v>
      </c>
      <c r="M225" s="128">
        <f t="shared" si="139"/>
        <v>387</v>
      </c>
      <c r="O225" s="128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4:26" x14ac:dyDescent="0.2">
      <c r="D226" t="s">
        <v>39</v>
      </c>
      <c r="E226" s="128">
        <f>VLOOKUP(E$68,$D$44:$X$51,($C221-2013),FALSE)*1000</f>
        <v>982.83600000000001</v>
      </c>
      <c r="F226" s="128">
        <f>HLOOKUP($C221,'Portfolio Sum C09-1'!$B$4:$U$9,3,FALSE)+F218</f>
        <v>3464.183</v>
      </c>
      <c r="G226" s="128">
        <f>HLOOKUP($C221,'Portfolio Sum C09-1'!$B$4:$U$9,4,FALSE)+G218</f>
        <v>0</v>
      </c>
      <c r="H226" s="128">
        <f t="shared" ref="H226:M226" si="140">VLOOKUP(H$68,$D$44:$X$51,($C221-2013),FALSE)*1000</f>
        <v>621.32000000000005</v>
      </c>
      <c r="I226" s="128">
        <f t="shared" si="140"/>
        <v>2916.7300000000014</v>
      </c>
      <c r="J226" s="128">
        <f t="shared" si="140"/>
        <v>3.637978807091713E-12</v>
      </c>
      <c r="K226" s="128">
        <f t="shared" si="140"/>
        <v>-2427</v>
      </c>
      <c r="L226" s="128">
        <f t="shared" si="140"/>
        <v>-1447.74</v>
      </c>
      <c r="M226" s="128">
        <f t="shared" si="140"/>
        <v>387</v>
      </c>
      <c r="O226" s="128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4:26" x14ac:dyDescent="0.2">
      <c r="D227" t="s">
        <v>40</v>
      </c>
      <c r="E227" s="128">
        <f>VLOOKUP(E$68,$D$52:$X$59,($C221-2013),FALSE)*1000</f>
        <v>1153.095</v>
      </c>
      <c r="F227" s="128">
        <f>HLOOKUP($C221,'Portfolio Sum C13-1'!$B$4:$U$9,3,FALSE)+F219</f>
        <v>3581.3969999999999</v>
      </c>
      <c r="G227" s="128">
        <f>HLOOKUP($C221,'Portfolio Sum C13-1'!$B$4:$U$9,4,FALSE)+G219</f>
        <v>0</v>
      </c>
      <c r="H227" s="128">
        <f t="shared" ref="H227:M227" si="141">VLOOKUP(H$68,$D$52:$X$59,($C221-2013),FALSE)*1000</f>
        <v>201.304</v>
      </c>
      <c r="I227" s="128">
        <f t="shared" si="141"/>
        <v>2749.12</v>
      </c>
      <c r="J227" s="128">
        <f t="shared" si="141"/>
        <v>0</v>
      </c>
      <c r="K227" s="128">
        <f t="shared" si="141"/>
        <v>-2427</v>
      </c>
      <c r="L227" s="128">
        <f t="shared" si="141"/>
        <v>-1447.74</v>
      </c>
      <c r="M227" s="128">
        <f t="shared" si="141"/>
        <v>387</v>
      </c>
      <c r="O227" s="128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4:26" x14ac:dyDescent="0.2"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44"/>
  <sheetViews>
    <sheetView view="pageBreakPreview" zoomScaleNormal="100" zoomScaleSheetLayoutView="100" workbookViewId="0"/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43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4"/>
    </row>
    <row r="3" spans="1:23" x14ac:dyDescent="0.2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6"/>
      <c r="W3" s="6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W5" s="13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423</v>
      </c>
      <c r="L6" s="15">
        <v>0</v>
      </c>
      <c r="M6" s="15">
        <v>0</v>
      </c>
      <c r="N6" s="15">
        <v>0</v>
      </c>
      <c r="O6" s="15">
        <v>736.4</v>
      </c>
      <c r="P6" s="15">
        <v>0</v>
      </c>
      <c r="Q6" s="15">
        <v>423</v>
      </c>
      <c r="R6" s="15">
        <v>0</v>
      </c>
      <c r="S6" s="15">
        <v>400.78300000000002</v>
      </c>
      <c r="T6" s="15">
        <v>1481</v>
      </c>
      <c r="U6" s="15">
        <v>0</v>
      </c>
      <c r="W6" s="16">
        <f>SUM(B6:U6)</f>
        <v>3464.183</v>
      </c>
    </row>
    <row r="7" spans="1:23" x14ac:dyDescent="0.2">
      <c r="A7" s="17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17" t="s">
        <v>7</v>
      </c>
      <c r="B8" s="18">
        <v>132.49</v>
      </c>
      <c r="C8" s="18">
        <v>139.19999999999999</v>
      </c>
      <c r="D8" s="18">
        <v>145.55000000000001</v>
      </c>
      <c r="E8" s="18">
        <v>146.28</v>
      </c>
      <c r="F8" s="18">
        <v>152.30000000000001</v>
      </c>
      <c r="G8" s="18">
        <v>135.24</v>
      </c>
      <c r="H8" s="18">
        <v>137.01000000000002</v>
      </c>
      <c r="I8" s="18">
        <v>142.27000000000004</v>
      </c>
      <c r="J8" s="18">
        <v>144.07000000000002</v>
      </c>
      <c r="K8" s="18">
        <v>145.6</v>
      </c>
      <c r="L8" s="18">
        <v>120.15</v>
      </c>
      <c r="M8" s="18">
        <v>120.57</v>
      </c>
      <c r="N8" s="18">
        <v>120.66999999999999</v>
      </c>
      <c r="O8" s="18">
        <v>120.58000000000001</v>
      </c>
      <c r="P8" s="18">
        <v>117.33000000000003</v>
      </c>
      <c r="Q8" s="18">
        <v>113.15</v>
      </c>
      <c r="R8" s="18">
        <v>112.78</v>
      </c>
      <c r="S8" s="18">
        <v>112.58000000000001</v>
      </c>
      <c r="T8" s="18">
        <v>109.44000000000001</v>
      </c>
      <c r="U8" s="18">
        <v>110.13999999999999</v>
      </c>
      <c r="W8" s="18">
        <f t="shared" si="0"/>
        <v>2577.3999999999996</v>
      </c>
    </row>
    <row r="9" spans="1:23" x14ac:dyDescent="0.2">
      <c r="A9" s="17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5.0199999999999996</v>
      </c>
      <c r="J9" s="18">
        <v>10.55</v>
      </c>
      <c r="K9" s="18">
        <v>0</v>
      </c>
      <c r="L9" s="18">
        <v>3.4</v>
      </c>
      <c r="M9" s="18">
        <v>10.62</v>
      </c>
      <c r="N9" s="18">
        <v>0</v>
      </c>
      <c r="O9" s="18">
        <v>0</v>
      </c>
      <c r="P9" s="18">
        <v>0</v>
      </c>
      <c r="Q9" s="18">
        <v>0</v>
      </c>
      <c r="R9" s="18">
        <v>10.6</v>
      </c>
      <c r="S9" s="18">
        <v>0</v>
      </c>
      <c r="T9" s="18">
        <v>0</v>
      </c>
      <c r="U9" s="18">
        <v>1.35</v>
      </c>
      <c r="W9" s="18">
        <f t="shared" si="0"/>
        <v>41.54</v>
      </c>
    </row>
    <row r="10" spans="1:23" x14ac:dyDescent="0.2">
      <c r="A10" s="17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25</v>
      </c>
      <c r="H10" s="18">
        <v>0</v>
      </c>
      <c r="I10" s="18">
        <v>0</v>
      </c>
      <c r="J10" s="18">
        <v>0</v>
      </c>
      <c r="K10" s="18">
        <v>27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W10" s="18">
        <f t="shared" si="0"/>
        <v>52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20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154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W12" s="18">
        <f t="shared" si="0"/>
        <v>154</v>
      </c>
    </row>
    <row r="13" spans="1:23" x14ac:dyDescent="0.2">
      <c r="A13" s="20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20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20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20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726.947</v>
      </c>
      <c r="C17" s="18">
        <v>968.31899999999996</v>
      </c>
      <c r="D17" s="18">
        <v>1024.1979999999999</v>
      </c>
      <c r="E17" s="18">
        <v>988.822</v>
      </c>
      <c r="F17" s="18">
        <v>1153.4369999999999</v>
      </c>
      <c r="G17" s="18">
        <v>1135.8340000000001</v>
      </c>
      <c r="H17" s="18">
        <v>813.92399999999998</v>
      </c>
      <c r="I17" s="18">
        <v>1268.0909999999999</v>
      </c>
      <c r="J17" s="18">
        <v>1252.489</v>
      </c>
      <c r="K17" s="18">
        <v>1177.759</v>
      </c>
      <c r="L17" s="18">
        <v>1261.1510000000001</v>
      </c>
      <c r="M17" s="18">
        <v>1298.662</v>
      </c>
      <c r="N17" s="18">
        <v>1372.3879999999999</v>
      </c>
      <c r="O17" s="18">
        <v>1157.2559999999999</v>
      </c>
      <c r="P17" s="18">
        <v>1037.242</v>
      </c>
      <c r="Q17" s="18">
        <v>1356.48</v>
      </c>
      <c r="R17" s="18">
        <v>1346.104</v>
      </c>
      <c r="S17" s="18">
        <v>1165.5230000000001</v>
      </c>
      <c r="T17" s="18">
        <v>1039.71</v>
      </c>
      <c r="U17" s="18">
        <v>1356.942</v>
      </c>
      <c r="W17" s="18">
        <f>AVERAGE(B17:U17)</f>
        <v>1145.0638999999999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W20" s="25"/>
    </row>
    <row r="21" spans="1:23" x14ac:dyDescent="0.2">
      <c r="A21" s="26" t="s">
        <v>20</v>
      </c>
      <c r="B21" s="27">
        <v>-222</v>
      </c>
      <c r="C21" s="27">
        <v>0</v>
      </c>
      <c r="D21" s="27">
        <v>0</v>
      </c>
      <c r="E21" s="27">
        <v>-280</v>
      </c>
      <c r="F21" s="27">
        <v>-106</v>
      </c>
      <c r="G21" s="27">
        <v>0</v>
      </c>
      <c r="H21" s="27">
        <v>0</v>
      </c>
      <c r="I21" s="27">
        <v>-450</v>
      </c>
      <c r="J21" s="27">
        <v>0</v>
      </c>
      <c r="K21" s="27">
        <v>-354</v>
      </c>
      <c r="L21" s="27">
        <v>-387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-628</v>
      </c>
      <c r="U21" s="27">
        <v>0</v>
      </c>
      <c r="W21" s="27">
        <f t="shared" ref="W21:W24" si="2">SUM(B21:U21)</f>
        <v>-2427</v>
      </c>
    </row>
    <row r="22" spans="1:23" x14ac:dyDescent="0.2">
      <c r="A22" s="26" t="s">
        <v>21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-326</v>
      </c>
      <c r="P22" s="27">
        <v>0</v>
      </c>
      <c r="Q22" s="27">
        <v>-357</v>
      </c>
      <c r="R22" s="27">
        <v>-77.240000000000009</v>
      </c>
      <c r="S22" s="27">
        <v>0</v>
      </c>
      <c r="T22" s="27">
        <v>-687.5</v>
      </c>
      <c r="U22" s="27">
        <v>0</v>
      </c>
      <c r="W22" s="27">
        <f t="shared" si="2"/>
        <v>-1447.74</v>
      </c>
    </row>
    <row r="23" spans="1:23" x14ac:dyDescent="0.2">
      <c r="A23" s="26" t="s">
        <v>22</v>
      </c>
      <c r="B23" s="27">
        <v>0</v>
      </c>
      <c r="C23" s="27">
        <v>0</v>
      </c>
      <c r="D23" s="27">
        <v>0</v>
      </c>
      <c r="E23" s="27">
        <v>337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387</v>
      </c>
      <c r="M23" s="27">
        <v>0</v>
      </c>
      <c r="N23" s="27">
        <v>0</v>
      </c>
      <c r="O23" s="27">
        <v>0</v>
      </c>
      <c r="P23" s="27">
        <v>0</v>
      </c>
      <c r="Q23" s="27">
        <v>-337</v>
      </c>
      <c r="R23" s="27">
        <v>0</v>
      </c>
      <c r="S23" s="27">
        <v>0</v>
      </c>
      <c r="T23" s="27">
        <v>0</v>
      </c>
      <c r="U23" s="27">
        <v>0</v>
      </c>
      <c r="W23" s="27">
        <f t="shared" si="2"/>
        <v>387</v>
      </c>
    </row>
    <row r="24" spans="1:23" x14ac:dyDescent="0.2">
      <c r="A24" s="26" t="s">
        <v>23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W24" s="27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30" t="s">
        <v>3</v>
      </c>
      <c r="B26" s="31">
        <f t="shared" ref="B26:U26" si="3">SUM(B6:B25)</f>
        <v>637.43700000000001</v>
      </c>
      <c r="C26" s="31">
        <f t="shared" si="3"/>
        <v>1107.519</v>
      </c>
      <c r="D26" s="31">
        <f t="shared" si="3"/>
        <v>1169.7479999999998</v>
      </c>
      <c r="E26" s="31">
        <f t="shared" si="3"/>
        <v>1192.1020000000001</v>
      </c>
      <c r="F26" s="31">
        <f t="shared" si="3"/>
        <v>1199.7369999999999</v>
      </c>
      <c r="G26" s="31">
        <f t="shared" si="3"/>
        <v>1450.0740000000001</v>
      </c>
      <c r="H26" s="31">
        <f t="shared" si="3"/>
        <v>950.93399999999997</v>
      </c>
      <c r="I26" s="31">
        <f t="shared" si="3"/>
        <v>965.38099999999986</v>
      </c>
      <c r="J26" s="31">
        <f t="shared" si="3"/>
        <v>1407.1090000000002</v>
      </c>
      <c r="K26" s="31">
        <f t="shared" si="3"/>
        <v>1419.3589999999999</v>
      </c>
      <c r="L26" s="31">
        <f t="shared" si="3"/>
        <v>1384.701</v>
      </c>
      <c r="M26" s="31">
        <f t="shared" si="3"/>
        <v>1429.8520000000001</v>
      </c>
      <c r="N26" s="31">
        <f t="shared" si="3"/>
        <v>1493.058</v>
      </c>
      <c r="O26" s="31">
        <f t="shared" si="3"/>
        <v>1688.2359999999999</v>
      </c>
      <c r="P26" s="31">
        <f t="shared" si="3"/>
        <v>1154.5719999999999</v>
      </c>
      <c r="Q26" s="31">
        <f t="shared" si="3"/>
        <v>1198.6300000000001</v>
      </c>
      <c r="R26" s="31">
        <f t="shared" si="3"/>
        <v>1392.2439999999999</v>
      </c>
      <c r="S26" s="31">
        <f t="shared" si="3"/>
        <v>1678.8860000000002</v>
      </c>
      <c r="T26" s="31">
        <f t="shared" si="3"/>
        <v>1314.65</v>
      </c>
      <c r="U26" s="31">
        <f t="shared" si="3"/>
        <v>1468.432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</v>
      </c>
      <c r="J35" s="33">
        <f>SUM($B6:J6,$B7:J7)/1000</f>
        <v>0</v>
      </c>
      <c r="K35" s="37">
        <f>SUM($B6:K6,$B7:K7)/1000</f>
        <v>0.42299999999999999</v>
      </c>
      <c r="L35" s="37">
        <f>SUM($B6:L6,$B7:L7)/1000</f>
        <v>0.42299999999999999</v>
      </c>
      <c r="M35" s="37">
        <f>SUM($B6:M6,$B7:M7)/1000</f>
        <v>0.42299999999999999</v>
      </c>
      <c r="N35" s="37">
        <f>SUM($B6:N6,$B7:N7)/1000</f>
        <v>0.42299999999999999</v>
      </c>
      <c r="O35" s="37">
        <f>SUM($B6:O6,$B7:O7)/1000</f>
        <v>1.1594</v>
      </c>
      <c r="P35" s="37">
        <f>SUM($B6:P6,$B7:P7)/1000</f>
        <v>1.1594</v>
      </c>
      <c r="Q35" s="37">
        <f>SUM($B6:Q6,$B7:Q7)/1000</f>
        <v>1.5824</v>
      </c>
      <c r="R35" s="37">
        <f>SUM($B6:R6,$B7:R7)/1000</f>
        <v>1.5824</v>
      </c>
      <c r="S35" s="37">
        <f>SUM($B6:S6,$B7:S7)/1000</f>
        <v>1.9831829999999999</v>
      </c>
      <c r="T35" s="37">
        <f>SUM($B6:T6,$B7:T7)/1000</f>
        <v>3.4641829999999998</v>
      </c>
      <c r="U35" s="37">
        <f>SUM($B6:U6,$B7:U7)/1000</f>
        <v>3.4641829999999998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0.17899999999999999</v>
      </c>
      <c r="H36" s="33">
        <f>SUM($B10:H10,$B11:H11,$B12:H12,$B13:H13)/1000</f>
        <v>0.17899999999999999</v>
      </c>
      <c r="I36" s="33">
        <f>SUM($B10:I10,$B11:I11,$B12:I12,$B13:I13)/1000</f>
        <v>0.17899999999999999</v>
      </c>
      <c r="J36" s="33">
        <f>SUM($B10:J10,$B11:J11,$B12:J12,$B13:J13)/1000</f>
        <v>0.17899999999999999</v>
      </c>
      <c r="K36" s="33">
        <f>SUM($B10:K10,$B11:K11,$B12:K12,$B13:K13)/1000</f>
        <v>0.20599999999999999</v>
      </c>
      <c r="L36" s="33">
        <f>SUM($B10:L10,$B11:L11,$B12:L12,$B13:L13)/1000</f>
        <v>0.20599999999999999</v>
      </c>
      <c r="M36" s="33">
        <f>SUM($B10:M10,$B11:M11,$B12:M12,$B13:M13)/1000</f>
        <v>0.20599999999999999</v>
      </c>
      <c r="N36" s="33">
        <f>SUM($B10:N10,$B11:N11,$B12:N12,$B13:N13)/1000</f>
        <v>0.20599999999999999</v>
      </c>
      <c r="O36" s="37">
        <f>SUM($B10:O10,$B11:O11,$B12:O12,$B13:O13)/1000</f>
        <v>0.20599999999999999</v>
      </c>
      <c r="P36" s="37">
        <f>SUM($B10:P10,$B11:P11,$B12:P12,$B13:P13)/1000</f>
        <v>0.20599999999999999</v>
      </c>
      <c r="Q36" s="37">
        <f>SUM($B10:Q10,$B11:Q11,$B12:Q12,$B13:Q13)/1000</f>
        <v>0.20599999999999999</v>
      </c>
      <c r="R36" s="37">
        <f>SUM($B10:R10,$B11:R11,$B12:R12,$B13:R13)/1000</f>
        <v>0.20599999999999999</v>
      </c>
      <c r="S36" s="37">
        <f>SUM($B10:S10,$B11:S11,$B12:S12,$B13:S13)/1000</f>
        <v>0.20599999999999999</v>
      </c>
      <c r="T36" s="37">
        <f>SUM($B10:T10,$B11:T11,$B12:T12,$B13:T13)/1000</f>
        <v>0.20599999999999999</v>
      </c>
      <c r="U36" s="37">
        <f>SUM($B10:U10,$B11:U11,$B12:U12,$B13:U13)/1000</f>
        <v>0.20599999999999999</v>
      </c>
    </row>
    <row r="37" spans="1:22" x14ac:dyDescent="0.2">
      <c r="A37" t="s">
        <v>28</v>
      </c>
      <c r="B37" s="37">
        <f>SUM($B8:B8,$B9:B9)/1000</f>
        <v>0.13249</v>
      </c>
      <c r="C37" s="37">
        <f>SUM($B8:C8,$B9:C9)/1000</f>
        <v>0.27168999999999999</v>
      </c>
      <c r="D37" s="37">
        <f>SUM($B8:D8,$B9:D9)/1000</f>
        <v>0.41724</v>
      </c>
      <c r="E37" s="37">
        <f>SUM($B8:E8,$B9:E9)/1000</f>
        <v>0.56352000000000002</v>
      </c>
      <c r="F37" s="37">
        <f>SUM($B8:F8,$B9:F9)/1000</f>
        <v>0.7158199999999999</v>
      </c>
      <c r="G37" s="37">
        <f>SUM($B8:G8,$B9:G9)/1000</f>
        <v>0.85105999999999993</v>
      </c>
      <c r="H37" s="37">
        <f>SUM($B8:H8,$B9:H9)/1000</f>
        <v>0.98806999999999989</v>
      </c>
      <c r="I37" s="37">
        <f>SUM($B8:I8,$B9:I9)/1000</f>
        <v>1.1353599999999999</v>
      </c>
      <c r="J37" s="37">
        <f>SUM($B8:J8,$B9:J9)/1000</f>
        <v>1.2899799999999997</v>
      </c>
      <c r="K37" s="37">
        <f>SUM($B8:K8,$B9:K9)/1000</f>
        <v>1.4355799999999996</v>
      </c>
      <c r="L37" s="37">
        <f>SUM($B8:L8,$B9:L9)/1000</f>
        <v>1.5591299999999999</v>
      </c>
      <c r="M37" s="37">
        <f>SUM($B8:M8,$B9:M9)/1000</f>
        <v>1.6903199999999996</v>
      </c>
      <c r="N37" s="37">
        <f>SUM($B8:N8,$B9:N9)/1000</f>
        <v>1.8109899999999999</v>
      </c>
      <c r="O37" s="37">
        <f>SUM($B8:O8,$B9:O9)/1000</f>
        <v>1.9315699999999998</v>
      </c>
      <c r="P37" s="37">
        <f>SUM($B8:P8,$B9:P9)/1000</f>
        <v>2.0488999999999997</v>
      </c>
      <c r="Q37" s="37">
        <f>SUM($B8:Q8,$B9:Q9)/1000</f>
        <v>2.1620499999999998</v>
      </c>
      <c r="R37" s="37">
        <f>SUM($B8:R8,$B9:R9)/1000</f>
        <v>2.2854299999999999</v>
      </c>
      <c r="S37" s="37">
        <f>SUM($B8:S8,$B9:S9)/1000</f>
        <v>2.3980099999999998</v>
      </c>
      <c r="T37" s="37">
        <f>SUM($B8:T8,$B9:T9)/1000</f>
        <v>2.50745</v>
      </c>
      <c r="U37" s="37">
        <f>SUM($B8:U8,$B9:U9)/1000</f>
        <v>2.6189399999999994</v>
      </c>
    </row>
    <row r="38" spans="1:22" x14ac:dyDescent="0.2">
      <c r="A38" t="s">
        <v>29</v>
      </c>
      <c r="B38" s="37">
        <f t="shared" ref="B38:U38" si="5">B17/1000</f>
        <v>0.72694700000000001</v>
      </c>
      <c r="C38" s="37">
        <f t="shared" si="5"/>
        <v>0.96831899999999993</v>
      </c>
      <c r="D38" s="37">
        <f t="shared" si="5"/>
        <v>1.0241979999999999</v>
      </c>
      <c r="E38" s="37">
        <f t="shared" si="5"/>
        <v>0.98882199999999998</v>
      </c>
      <c r="F38" s="37">
        <f t="shared" si="5"/>
        <v>1.1534369999999998</v>
      </c>
      <c r="G38" s="37">
        <f t="shared" si="5"/>
        <v>1.135834</v>
      </c>
      <c r="H38" s="37">
        <f t="shared" si="5"/>
        <v>0.81392399999999998</v>
      </c>
      <c r="I38" s="37">
        <f t="shared" si="5"/>
        <v>1.2680909999999999</v>
      </c>
      <c r="J38" s="37">
        <f t="shared" si="5"/>
        <v>1.252489</v>
      </c>
      <c r="K38" s="37">
        <f t="shared" si="5"/>
        <v>1.177759</v>
      </c>
      <c r="L38" s="37">
        <f t="shared" si="5"/>
        <v>1.2611510000000001</v>
      </c>
      <c r="M38" s="37">
        <f t="shared" si="5"/>
        <v>1.298662</v>
      </c>
      <c r="N38" s="37">
        <f t="shared" si="5"/>
        <v>1.3723879999999999</v>
      </c>
      <c r="O38" s="37">
        <f t="shared" si="5"/>
        <v>1.1572559999999998</v>
      </c>
      <c r="P38" s="37">
        <f t="shared" si="5"/>
        <v>1.037242</v>
      </c>
      <c r="Q38" s="37">
        <f t="shared" si="5"/>
        <v>1.3564799999999999</v>
      </c>
      <c r="R38" s="37">
        <f t="shared" si="5"/>
        <v>1.346104</v>
      </c>
      <c r="S38" s="37">
        <f t="shared" si="5"/>
        <v>1.1655230000000001</v>
      </c>
      <c r="T38" s="37">
        <f t="shared" si="5"/>
        <v>1.0397100000000001</v>
      </c>
      <c r="U38" s="37">
        <f t="shared" si="5"/>
        <v>1.3569420000000001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2.2737367544323206E-16</v>
      </c>
      <c r="D39" s="33">
        <f>(SUM($B26:D26)-SUM($B6:D12,$B13:D13,$B17:D17,$B21:D23))/1000</f>
        <v>0</v>
      </c>
      <c r="E39" s="33">
        <f>(SUM($B26:E26)-SUM($B6:E12,$B13:E13,$B17:E17,$B21:E23))/1000</f>
        <v>0</v>
      </c>
      <c r="F39" s="33">
        <f>(SUM($B26:F26)-SUM($B6:F12,$B13:F13,$B17:F17,$B21:F23))/1000</f>
        <v>0</v>
      </c>
      <c r="G39" s="33">
        <f>(SUM($B26:G26)-SUM($B6:G12,$B13:G13,$B17:G17,$B21:G23))/1000</f>
        <v>9.0949470177292826E-16</v>
      </c>
      <c r="H39" s="33">
        <f>(SUM($B26:H26)-SUM($B6:H12,$B13:H13,$B17:H17,$B21:H23))/1000</f>
        <v>9.0949470177292826E-16</v>
      </c>
      <c r="I39" s="33">
        <f>(SUM($B26:I26)-SUM($B6:I12,$B13:I13,$B17:I17,$B21:I23))/1000</f>
        <v>1.8189894035458565E-15</v>
      </c>
      <c r="J39" s="33">
        <f>(SUM($B26:J26)-SUM($B6:J12,$B13:J13,$B17:J17,$B21:J23))/1000</f>
        <v>1.8189894035458565E-15</v>
      </c>
      <c r="K39" s="33">
        <f>(SUM($B26:K26)-SUM($B6:K12,$B13:K13,$B17:K17,$B21:K23))/1000</f>
        <v>1.8189894035458565E-15</v>
      </c>
      <c r="L39" s="33">
        <f>(SUM($B26:L26)-SUM($B6:L12,$B13:L13,$B17:L17,$B21:L23))/1000</f>
        <v>1.8189894035458565E-15</v>
      </c>
      <c r="M39" s="33">
        <f>(SUM($B26:M26)-SUM($B6:M12,$B13:M13,$B17:M17,$B21:M23))/1000</f>
        <v>3.637978807091713E-15</v>
      </c>
      <c r="N39" s="33">
        <f>(SUM($B26:N26)-SUM($B6:N12,$B13:N13,$B17:N17,$B21:N23))/1000</f>
        <v>0</v>
      </c>
      <c r="O39" s="33">
        <f>(SUM($B26:O26)-SUM($B6:O12,$B13:O13,$B17:O17,$B21:O23))/1000</f>
        <v>0</v>
      </c>
      <c r="P39" s="33">
        <f>(SUM($B26:P26)-SUM($B6:P12,$B13:P13,$B17:P17,$B21:P23))/1000</f>
        <v>3.637978807091713E-15</v>
      </c>
      <c r="Q39" s="33">
        <f>(SUM($B26:Q26)-SUM($B6:Q12,$B13:Q13,$B17:Q17,$B21:Q23))/1000</f>
        <v>7.2759576141834261E-15</v>
      </c>
      <c r="R39" s="33">
        <f>(SUM($B26:R26)-SUM($B6:R12,$B13:R13,$B17:R17,$B21:R23))/1000</f>
        <v>7.2759576141834261E-15</v>
      </c>
      <c r="S39" s="33">
        <f>(SUM($B26:S26)-SUM($B6:S12,$B13:S13,$B17:S17,$B21:S23))/1000</f>
        <v>3.637978807091713E-15</v>
      </c>
      <c r="T39" s="33">
        <f>(SUM($B26:T26)-SUM($B6:T12,$B13:T13,$B17:T17,$B21:T23))/1000</f>
        <v>3.637978807091713E-15</v>
      </c>
      <c r="U39" s="33">
        <f>(SUM($B26:U26)-SUM($B6:U12,$B13:U13,$B17:U17,$B21:U23))/1000</f>
        <v>7.2759576141834261E-15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-0.60799999999999998</v>
      </c>
      <c r="G40" s="37">
        <f>SUM($B21:G21)/1000</f>
        <v>-0.60799999999999998</v>
      </c>
      <c r="H40" s="37">
        <f>SUM($B21:H21)/1000</f>
        <v>-0.60799999999999998</v>
      </c>
      <c r="I40" s="37">
        <f>SUM($B21:I21)/1000</f>
        <v>-1.0580000000000001</v>
      </c>
      <c r="J40" s="37">
        <f>SUM($B21:J21)/1000</f>
        <v>-1.0580000000000001</v>
      </c>
      <c r="K40" s="37">
        <f>SUM($B21:K21)/1000</f>
        <v>-1.4119999999999999</v>
      </c>
      <c r="L40" s="37">
        <f>SUM($B21:L21)/1000</f>
        <v>-1.7989999999999999</v>
      </c>
      <c r="M40" s="37">
        <f>SUM($B21:M21)/1000</f>
        <v>-1.7989999999999999</v>
      </c>
      <c r="N40" s="37">
        <f>SUM($B21:N21)/1000</f>
        <v>-1.7989999999999999</v>
      </c>
      <c r="O40" s="37">
        <f>SUM($B21:O21)/1000</f>
        <v>-1.7989999999999999</v>
      </c>
      <c r="P40" s="37">
        <f>SUM($B21:P21)/1000</f>
        <v>-1.7989999999999999</v>
      </c>
      <c r="Q40" s="37">
        <f>SUM($B21:Q21)/1000</f>
        <v>-1.7989999999999999</v>
      </c>
      <c r="R40" s="37">
        <f>SUM($B21:R21)/1000</f>
        <v>-1.7989999999999999</v>
      </c>
      <c r="S40" s="37">
        <f>SUM($B21:S21)/1000</f>
        <v>-1.7989999999999999</v>
      </c>
      <c r="T40" s="37">
        <f>SUM($B21:T21)/1000</f>
        <v>-2.427</v>
      </c>
      <c r="U40" s="37">
        <f>SUM($B21:U21)/1000</f>
        <v>-2.427</v>
      </c>
      <c r="V40" s="37">
        <f>SUM($B21:V21)/1000</f>
        <v>-2.427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-0.32600000000000001</v>
      </c>
      <c r="P41" s="37">
        <f>SUM($B22:P22)/1000</f>
        <v>-0.32600000000000001</v>
      </c>
      <c r="Q41" s="37">
        <f>SUM($B22:Q22)/1000</f>
        <v>-0.68300000000000005</v>
      </c>
      <c r="R41" s="37">
        <f>SUM($B22:R22)/1000</f>
        <v>-0.76024000000000003</v>
      </c>
      <c r="S41" s="37">
        <f>SUM($B22:S22)/1000</f>
        <v>-0.76024000000000003</v>
      </c>
      <c r="T41" s="37">
        <f>SUM($B22:T22)/1000</f>
        <v>-1.44774</v>
      </c>
      <c r="U41" s="37">
        <f>SUM($B22:U22)/1000</f>
        <v>-1.44774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0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0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0</v>
      </c>
      <c r="R44" s="37">
        <f>SUM(R35:R42)-(SUM($B26:R26)-SUM($B17:Q17))/1000</f>
        <v>3.5527136788005009E-15</v>
      </c>
      <c r="S44" s="37">
        <f>SUM(S35:S42)-(SUM($B26:S26)-SUM($B17:R17))/1000</f>
        <v>0</v>
      </c>
      <c r="T44" s="37">
        <f>SUM(T35:T42)-(SUM($B26:T26)-SUM($B17:S17))/1000</f>
        <v>0</v>
      </c>
      <c r="U44" s="37">
        <f>SUM(U35:U42)-(SUM($B26:U26)-SUM($B17:T17))/1000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44"/>
  <sheetViews>
    <sheetView view="pageBreakPreview" zoomScaleNormal="100" zoomScaleSheetLayoutView="100" workbookViewId="0"/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44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40"/>
    </row>
    <row r="3" spans="1:23" x14ac:dyDescent="0.2">
      <c r="A3" s="4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  <c r="U3" s="42"/>
      <c r="W3" s="42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44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W5" s="38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423</v>
      </c>
      <c r="P6" s="15">
        <v>0</v>
      </c>
      <c r="Q6" s="15">
        <v>1159.4000000000001</v>
      </c>
      <c r="R6" s="15">
        <v>0</v>
      </c>
      <c r="S6" s="15">
        <v>0</v>
      </c>
      <c r="T6" s="15">
        <v>635</v>
      </c>
      <c r="U6" s="15">
        <v>0</v>
      </c>
      <c r="W6" s="39">
        <f>SUM(B6:U6)</f>
        <v>2217.4</v>
      </c>
    </row>
    <row r="7" spans="1:23" x14ac:dyDescent="0.2">
      <c r="A7" s="45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45" t="s">
        <v>7</v>
      </c>
      <c r="B8" s="18">
        <v>132.63</v>
      </c>
      <c r="C8" s="18">
        <v>139.38999999999999</v>
      </c>
      <c r="D8" s="18">
        <v>146.03</v>
      </c>
      <c r="E8" s="18">
        <v>146.38</v>
      </c>
      <c r="F8" s="18">
        <v>152.76000000000002</v>
      </c>
      <c r="G8" s="18">
        <v>135.34</v>
      </c>
      <c r="H8" s="18">
        <v>138.4</v>
      </c>
      <c r="I8" s="18">
        <v>144.37000000000003</v>
      </c>
      <c r="J8" s="18">
        <v>149.17000000000002</v>
      </c>
      <c r="K8" s="18">
        <v>149.54</v>
      </c>
      <c r="L8" s="18">
        <v>122.83000000000001</v>
      </c>
      <c r="M8" s="18">
        <v>130.79</v>
      </c>
      <c r="N8" s="18">
        <v>130.17000000000002</v>
      </c>
      <c r="O8" s="18">
        <v>131.72</v>
      </c>
      <c r="P8" s="18">
        <v>129.49000000000004</v>
      </c>
      <c r="Q8" s="18">
        <v>122.44</v>
      </c>
      <c r="R8" s="18">
        <v>122.64000000000001</v>
      </c>
      <c r="S8" s="18">
        <v>123.88</v>
      </c>
      <c r="T8" s="18">
        <v>122.32000000000001</v>
      </c>
      <c r="U8" s="18">
        <v>120.36999999999999</v>
      </c>
      <c r="W8" s="18">
        <f t="shared" si="0"/>
        <v>2690.6600000000003</v>
      </c>
    </row>
    <row r="9" spans="1:23" x14ac:dyDescent="0.2">
      <c r="A9" s="45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5.0199999999999996</v>
      </c>
      <c r="J9" s="18">
        <v>3.73</v>
      </c>
      <c r="K9" s="18">
        <v>10.55</v>
      </c>
      <c r="L9" s="18">
        <v>3.4</v>
      </c>
      <c r="M9" s="18">
        <v>10.62</v>
      </c>
      <c r="N9" s="18">
        <v>0</v>
      </c>
      <c r="O9" s="18">
        <v>0</v>
      </c>
      <c r="P9" s="18">
        <v>0</v>
      </c>
      <c r="Q9" s="18">
        <v>0</v>
      </c>
      <c r="R9" s="18">
        <v>10.6</v>
      </c>
      <c r="S9" s="18">
        <v>0</v>
      </c>
      <c r="T9" s="18">
        <v>0</v>
      </c>
      <c r="U9" s="18">
        <v>0</v>
      </c>
      <c r="W9" s="18">
        <f t="shared" si="0"/>
        <v>43.92</v>
      </c>
    </row>
    <row r="10" spans="1:23" x14ac:dyDescent="0.2">
      <c r="A10" s="45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261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25</v>
      </c>
      <c r="W10" s="18">
        <f t="shared" si="0"/>
        <v>286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46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100</v>
      </c>
      <c r="T12" s="18">
        <v>0</v>
      </c>
      <c r="U12" s="18">
        <v>653</v>
      </c>
      <c r="W12" s="18">
        <f t="shared" si="0"/>
        <v>753</v>
      </c>
    </row>
    <row r="13" spans="1:23" x14ac:dyDescent="0.2">
      <c r="A13" s="46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46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46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46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726.84299999999996</v>
      </c>
      <c r="C17" s="18">
        <v>968.077</v>
      </c>
      <c r="D17" s="18">
        <v>1023.65</v>
      </c>
      <c r="E17" s="18">
        <v>988.22400000000005</v>
      </c>
      <c r="F17" s="18">
        <v>1052.711</v>
      </c>
      <c r="G17" s="18">
        <v>1094.8690000000001</v>
      </c>
      <c r="H17" s="18">
        <v>774.45100000000002</v>
      </c>
      <c r="I17" s="18">
        <v>806.61500000000001</v>
      </c>
      <c r="J17" s="18">
        <v>727.17399999999998</v>
      </c>
      <c r="K17" s="18">
        <v>681.51800000000003</v>
      </c>
      <c r="L17" s="18">
        <v>763.19100000000003</v>
      </c>
      <c r="M17" s="18">
        <v>793.38699999999994</v>
      </c>
      <c r="N17" s="18">
        <v>860.04899999999998</v>
      </c>
      <c r="O17" s="18">
        <v>1328.3200000000002</v>
      </c>
      <c r="P17" s="18">
        <v>1199.787</v>
      </c>
      <c r="Q17" s="18">
        <v>1286.9450000000002</v>
      </c>
      <c r="R17" s="18">
        <v>1269.364</v>
      </c>
      <c r="S17" s="18">
        <v>1394.1790000000001</v>
      </c>
      <c r="T17" s="18">
        <v>1348.423</v>
      </c>
      <c r="U17" s="18">
        <v>1437.8809999999999</v>
      </c>
      <c r="W17" s="18">
        <f>AVERAGE(B17:U17)</f>
        <v>1026.2828999999999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W20" s="49"/>
    </row>
    <row r="21" spans="1:23" x14ac:dyDescent="0.2">
      <c r="A21" s="50" t="s">
        <v>20</v>
      </c>
      <c r="B21" s="51">
        <v>-222</v>
      </c>
      <c r="C21" s="51">
        <v>0</v>
      </c>
      <c r="D21" s="51">
        <v>0</v>
      </c>
      <c r="E21" s="51">
        <v>-280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-387</v>
      </c>
      <c r="M21" s="51">
        <v>0</v>
      </c>
      <c r="N21" s="51">
        <v>0</v>
      </c>
      <c r="O21" s="51">
        <v>0</v>
      </c>
      <c r="P21" s="51">
        <v>0</v>
      </c>
      <c r="Q21" s="51">
        <v>-450</v>
      </c>
      <c r="R21" s="51">
        <v>0</v>
      </c>
      <c r="S21" s="51">
        <v>0</v>
      </c>
      <c r="T21" s="51">
        <v>-269</v>
      </c>
      <c r="U21" s="51">
        <v>0</v>
      </c>
      <c r="W21" s="51">
        <f t="shared" ref="W21:W24" si="2">SUM(B21:U21)</f>
        <v>-1608</v>
      </c>
    </row>
    <row r="22" spans="1:23" x14ac:dyDescent="0.2">
      <c r="A22" s="50" t="s">
        <v>21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-762</v>
      </c>
      <c r="P22" s="51">
        <v>0</v>
      </c>
      <c r="Q22" s="51">
        <v>-357</v>
      </c>
      <c r="R22" s="51">
        <v>-77.240000000000009</v>
      </c>
      <c r="S22" s="51">
        <v>0</v>
      </c>
      <c r="T22" s="51">
        <v>-357.5</v>
      </c>
      <c r="U22" s="51">
        <v>0</v>
      </c>
      <c r="W22" s="51">
        <f t="shared" si="2"/>
        <v>-1553.74</v>
      </c>
    </row>
    <row r="23" spans="1:23" x14ac:dyDescent="0.2">
      <c r="A23" s="50" t="s">
        <v>22</v>
      </c>
      <c r="B23" s="51">
        <v>0</v>
      </c>
      <c r="C23" s="51">
        <v>0</v>
      </c>
      <c r="D23" s="51">
        <v>0</v>
      </c>
      <c r="E23" s="51">
        <v>337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387</v>
      </c>
      <c r="M23" s="51">
        <v>0</v>
      </c>
      <c r="N23" s="51">
        <v>0</v>
      </c>
      <c r="O23" s="51">
        <v>0</v>
      </c>
      <c r="P23" s="51">
        <v>0</v>
      </c>
      <c r="Q23" s="51">
        <v>-337</v>
      </c>
      <c r="R23" s="51">
        <v>0</v>
      </c>
      <c r="S23" s="51">
        <v>0</v>
      </c>
      <c r="T23" s="51">
        <v>0</v>
      </c>
      <c r="U23" s="51">
        <v>0</v>
      </c>
      <c r="W23" s="51">
        <f t="shared" si="2"/>
        <v>387</v>
      </c>
    </row>
    <row r="24" spans="1:23" x14ac:dyDescent="0.2">
      <c r="A24" s="50" t="s">
        <v>23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W24" s="51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52" t="s">
        <v>3</v>
      </c>
      <c r="B26" s="53">
        <f t="shared" ref="B26:U26" si="3">SUM(B6:B25)</f>
        <v>637.47299999999996</v>
      </c>
      <c r="C26" s="53">
        <f t="shared" si="3"/>
        <v>1107.4670000000001</v>
      </c>
      <c r="D26" s="53">
        <f t="shared" si="3"/>
        <v>1169.68</v>
      </c>
      <c r="E26" s="53">
        <f t="shared" si="3"/>
        <v>1191.604</v>
      </c>
      <c r="F26" s="53">
        <f t="shared" si="3"/>
        <v>1205.471</v>
      </c>
      <c r="G26" s="53">
        <f t="shared" si="3"/>
        <v>1230.2090000000001</v>
      </c>
      <c r="H26" s="53">
        <f t="shared" si="3"/>
        <v>912.851</v>
      </c>
      <c r="I26" s="53">
        <f t="shared" si="3"/>
        <v>956.00500000000011</v>
      </c>
      <c r="J26" s="53">
        <f t="shared" si="3"/>
        <v>1141.0740000000001</v>
      </c>
      <c r="K26" s="53">
        <f t="shared" si="3"/>
        <v>841.60800000000006</v>
      </c>
      <c r="L26" s="53">
        <f t="shared" si="3"/>
        <v>889.42100000000005</v>
      </c>
      <c r="M26" s="53">
        <f t="shared" si="3"/>
        <v>934.79699999999991</v>
      </c>
      <c r="N26" s="53">
        <f t="shared" si="3"/>
        <v>990.21900000000005</v>
      </c>
      <c r="O26" s="53">
        <f t="shared" si="3"/>
        <v>1121.0400000000002</v>
      </c>
      <c r="P26" s="53">
        <f t="shared" si="3"/>
        <v>1329.277</v>
      </c>
      <c r="Q26" s="53">
        <f t="shared" si="3"/>
        <v>1424.7850000000003</v>
      </c>
      <c r="R26" s="53">
        <f t="shared" si="3"/>
        <v>1325.364</v>
      </c>
      <c r="S26" s="53">
        <f t="shared" si="3"/>
        <v>1618.0590000000002</v>
      </c>
      <c r="T26" s="53">
        <f t="shared" si="3"/>
        <v>1479.2429999999999</v>
      </c>
      <c r="U26" s="53">
        <f t="shared" si="3"/>
        <v>2236.2509999999997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</v>
      </c>
      <c r="J35" s="33">
        <f>SUM($B6:J6,$B7:J7)/1000</f>
        <v>0</v>
      </c>
      <c r="K35" s="37">
        <f>SUM($B6:K6,$B7:K7)/1000</f>
        <v>0</v>
      </c>
      <c r="L35" s="37">
        <f>SUM($B6:L6,$B7:L7)/1000</f>
        <v>0</v>
      </c>
      <c r="M35" s="37">
        <f>SUM($B6:M6,$B7:M7)/1000</f>
        <v>0</v>
      </c>
      <c r="N35" s="37">
        <f>SUM($B6:N6,$B7:N7)/1000</f>
        <v>0</v>
      </c>
      <c r="O35" s="37">
        <f>SUM($B6:O6,$B7:O7)/1000</f>
        <v>0.42299999999999999</v>
      </c>
      <c r="P35" s="37">
        <f>SUM($B6:P6,$B7:P7)/1000</f>
        <v>0.42299999999999999</v>
      </c>
      <c r="Q35" s="37">
        <f>SUM($B6:Q6,$B7:Q7)/1000</f>
        <v>1.5824</v>
      </c>
      <c r="R35" s="37">
        <f>SUM($B6:R6,$B7:R7)/1000</f>
        <v>1.5824</v>
      </c>
      <c r="S35" s="37">
        <f>SUM($B6:S6,$B7:S7)/1000</f>
        <v>1.5824</v>
      </c>
      <c r="T35" s="37">
        <f>SUM($B6:T6,$B7:T7)/1000</f>
        <v>2.2174</v>
      </c>
      <c r="U35" s="37">
        <f>SUM($B6:U6,$B7:U7)/1000</f>
        <v>2.2174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</v>
      </c>
      <c r="H36" s="33">
        <f>SUM($B10:H10,$B11:H11,$B12:H12,$B13:H13)/1000</f>
        <v>0</v>
      </c>
      <c r="I36" s="33">
        <f>SUM($B10:I10,$B11:I11,$B12:I12,$B13:I13)/1000</f>
        <v>0</v>
      </c>
      <c r="J36" s="33">
        <f>SUM($B10:J10,$B11:J11,$B12:J12,$B13:J13)/1000</f>
        <v>0.26100000000000001</v>
      </c>
      <c r="K36" s="33">
        <f>SUM($B10:K10,$B11:K11,$B12:K12,$B13:K13)/1000</f>
        <v>0.26100000000000001</v>
      </c>
      <c r="L36" s="33">
        <f>SUM($B10:L10,$B11:L11,$B12:L12,$B13:L13)/1000</f>
        <v>0.26100000000000001</v>
      </c>
      <c r="M36" s="33">
        <f>SUM($B10:M10,$B11:M11,$B12:M12,$B13:M13)/1000</f>
        <v>0.26100000000000001</v>
      </c>
      <c r="N36" s="33">
        <f>SUM($B10:N10,$B11:N11,$B12:N12,$B13:N13)/1000</f>
        <v>0.26100000000000001</v>
      </c>
      <c r="O36" s="37">
        <f>SUM($B10:O10,$B11:O11,$B12:O12,$B13:O13)/1000</f>
        <v>0.26100000000000001</v>
      </c>
      <c r="P36" s="37">
        <f>SUM($B10:P10,$B11:P11,$B12:P12,$B13:P13)/1000</f>
        <v>0.26100000000000001</v>
      </c>
      <c r="Q36" s="37">
        <f>SUM($B10:Q10,$B11:Q11,$B12:Q12,$B13:Q13)/1000</f>
        <v>0.26100000000000001</v>
      </c>
      <c r="R36" s="37">
        <f>SUM($B10:R10,$B11:R11,$B12:R12,$B13:R13)/1000</f>
        <v>0.26100000000000001</v>
      </c>
      <c r="S36" s="37">
        <f>SUM($B10:S10,$B11:S11,$B12:S12,$B13:S13)/1000</f>
        <v>0.36099999999999999</v>
      </c>
      <c r="T36" s="37">
        <f>SUM($B10:T10,$B11:T11,$B12:T12,$B13:T13)/1000</f>
        <v>0.36099999999999999</v>
      </c>
      <c r="U36" s="37">
        <f>SUM($B10:U10,$B11:U11,$B12:U12,$B13:U13)/1000</f>
        <v>1.0389999999999999</v>
      </c>
    </row>
    <row r="37" spans="1:22" x14ac:dyDescent="0.2">
      <c r="A37" t="s">
        <v>28</v>
      </c>
      <c r="B37" s="37">
        <f>SUM($B8:B8,$B9:B9)/1000</f>
        <v>0.13263</v>
      </c>
      <c r="C37" s="37">
        <f>SUM($B8:C8,$B9:C9)/1000</f>
        <v>0.27201999999999998</v>
      </c>
      <c r="D37" s="37">
        <f>SUM($B8:D8,$B9:D9)/1000</f>
        <v>0.41804999999999998</v>
      </c>
      <c r="E37" s="37">
        <f>SUM($B8:E8,$B9:E9)/1000</f>
        <v>0.56442999999999999</v>
      </c>
      <c r="F37" s="37">
        <f>SUM($B8:F8,$B9:F9)/1000</f>
        <v>0.71718999999999999</v>
      </c>
      <c r="G37" s="37">
        <f>SUM($B8:G8,$B9:G9)/1000</f>
        <v>0.85253000000000001</v>
      </c>
      <c r="H37" s="37">
        <f>SUM($B8:H8,$B9:H9)/1000</f>
        <v>0.99092999999999998</v>
      </c>
      <c r="I37" s="37">
        <f>SUM($B8:I8,$B9:I9)/1000</f>
        <v>1.14032</v>
      </c>
      <c r="J37" s="37">
        <f>SUM($B8:J8,$B9:J9)/1000</f>
        <v>1.29322</v>
      </c>
      <c r="K37" s="37">
        <f>SUM($B8:K8,$B9:K9)/1000</f>
        <v>1.4533099999999999</v>
      </c>
      <c r="L37" s="37">
        <f>SUM($B8:L8,$B9:L9)/1000</f>
        <v>1.5795399999999999</v>
      </c>
      <c r="M37" s="37">
        <f>SUM($B8:M8,$B9:M9)/1000</f>
        <v>1.7209499999999998</v>
      </c>
      <c r="N37" s="37">
        <f>SUM($B8:N8,$B9:N9)/1000</f>
        <v>1.8511199999999999</v>
      </c>
      <c r="O37" s="37">
        <f>SUM($B8:O8,$B9:O9)/1000</f>
        <v>1.9828399999999999</v>
      </c>
      <c r="P37" s="37">
        <f>SUM($B8:P8,$B9:P9)/1000</f>
        <v>2.1123300000000005</v>
      </c>
      <c r="Q37" s="37">
        <f>SUM($B8:Q8,$B9:Q9)/1000</f>
        <v>2.2347700000000006</v>
      </c>
      <c r="R37" s="37">
        <f>SUM($B8:R8,$B9:R9)/1000</f>
        <v>2.3680100000000004</v>
      </c>
      <c r="S37" s="37">
        <f>SUM($B8:S8,$B9:S9)/1000</f>
        <v>2.4918900000000002</v>
      </c>
      <c r="T37" s="37">
        <f>SUM($B8:T8,$B9:T9)/1000</f>
        <v>2.6142100000000004</v>
      </c>
      <c r="U37" s="37">
        <f>SUM($B8:U8,$B9:U9)/1000</f>
        <v>2.7345800000000002</v>
      </c>
    </row>
    <row r="38" spans="1:22" x14ac:dyDescent="0.2">
      <c r="A38" t="s">
        <v>29</v>
      </c>
      <c r="B38" s="37">
        <f t="shared" ref="B38:U38" si="5">B17/1000</f>
        <v>0.72684299999999991</v>
      </c>
      <c r="C38" s="37">
        <f t="shared" si="5"/>
        <v>0.96807699999999997</v>
      </c>
      <c r="D38" s="37">
        <f t="shared" si="5"/>
        <v>1.0236499999999999</v>
      </c>
      <c r="E38" s="37">
        <f t="shared" si="5"/>
        <v>0.98822399999999999</v>
      </c>
      <c r="F38" s="37">
        <f t="shared" si="5"/>
        <v>1.052711</v>
      </c>
      <c r="G38" s="37">
        <f t="shared" si="5"/>
        <v>1.0948690000000001</v>
      </c>
      <c r="H38" s="37">
        <f t="shared" si="5"/>
        <v>0.774451</v>
      </c>
      <c r="I38" s="37">
        <f t="shared" si="5"/>
        <v>0.80661499999999997</v>
      </c>
      <c r="J38" s="37">
        <f t="shared" si="5"/>
        <v>0.72717399999999999</v>
      </c>
      <c r="K38" s="37">
        <f t="shared" si="5"/>
        <v>0.68151800000000007</v>
      </c>
      <c r="L38" s="37">
        <f t="shared" si="5"/>
        <v>0.76319100000000006</v>
      </c>
      <c r="M38" s="37">
        <f t="shared" si="5"/>
        <v>0.79338699999999995</v>
      </c>
      <c r="N38" s="37">
        <f t="shared" si="5"/>
        <v>0.86004899999999995</v>
      </c>
      <c r="O38" s="37">
        <f t="shared" si="5"/>
        <v>1.3283200000000002</v>
      </c>
      <c r="P38" s="37">
        <f t="shared" si="5"/>
        <v>1.1997869999999999</v>
      </c>
      <c r="Q38" s="37">
        <f t="shared" si="5"/>
        <v>1.2869450000000002</v>
      </c>
      <c r="R38" s="37">
        <f t="shared" si="5"/>
        <v>1.2693639999999999</v>
      </c>
      <c r="S38" s="37">
        <f t="shared" si="5"/>
        <v>1.3941790000000001</v>
      </c>
      <c r="T38" s="37">
        <f t="shared" si="5"/>
        <v>1.3484229999999999</v>
      </c>
      <c r="U38" s="37">
        <f t="shared" si="5"/>
        <v>1.437881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0</v>
      </c>
      <c r="D39" s="33">
        <f>(SUM($B26:D26)-SUM($B6:D12,$B13:D13,$B17:D17,$B21:D23))/1000</f>
        <v>-4.5474735088646413E-16</v>
      </c>
      <c r="E39" s="33">
        <f>(SUM($B26:E26)-SUM($B6:E12,$B13:E13,$B17:E17,$B21:E23))/1000</f>
        <v>0</v>
      </c>
      <c r="F39" s="33">
        <f>(SUM($B26:F26)-SUM($B6:F12,$B13:F13,$B17:F17,$B21:F23))/1000</f>
        <v>0</v>
      </c>
      <c r="G39" s="33">
        <f>(SUM($B26:G26)-SUM($B6:G12,$B13:G13,$B17:G17,$B21:G23))/1000</f>
        <v>-9.0949470177292826E-16</v>
      </c>
      <c r="H39" s="33">
        <f>(SUM($B26:H26)-SUM($B6:H12,$B13:H13,$B17:H17,$B21:H23))/1000</f>
        <v>-9.0949470177292826E-16</v>
      </c>
      <c r="I39" s="33">
        <f>(SUM($B26:I26)-SUM($B6:I12,$B13:I13,$B17:I17,$B21:I23))/1000</f>
        <v>-1.8189894035458565E-15</v>
      </c>
      <c r="J39" s="33">
        <f>(SUM($B26:J26)-SUM($B6:J12,$B13:J13,$B17:J17,$B21:J23))/1000</f>
        <v>-3.637978807091713E-15</v>
      </c>
      <c r="K39" s="33">
        <f>(SUM($B26:K26)-SUM($B6:K12,$B13:K13,$B17:K17,$B21:K23))/1000</f>
        <v>0</v>
      </c>
      <c r="L39" s="33">
        <f>(SUM($B26:L26)-SUM($B6:L12,$B13:L13,$B17:L17,$B21:L23))/1000</f>
        <v>-3.637978807091713E-15</v>
      </c>
      <c r="M39" s="33">
        <f>(SUM($B26:M26)-SUM($B6:M12,$B13:M13,$B17:M17,$B21:M23))/1000</f>
        <v>-3.637978807091713E-15</v>
      </c>
      <c r="N39" s="33">
        <f>(SUM($B26:N26)-SUM($B6:N12,$B13:N13,$B17:N17,$B21:N23))/1000</f>
        <v>0</v>
      </c>
      <c r="O39" s="33">
        <f>(SUM($B26:O26)-SUM($B6:O12,$B13:O13,$B17:O17,$B21:O23))/1000</f>
        <v>0</v>
      </c>
      <c r="P39" s="33">
        <f>(SUM($B26:P26)-SUM($B6:P12,$B13:P13,$B17:P17,$B21:P23))/1000</f>
        <v>1.8189894035458565E-15</v>
      </c>
      <c r="Q39" s="33">
        <f>(SUM($B26:Q26)-SUM($B6:Q12,$B13:Q13,$B17:Q17,$B21:Q23))/1000</f>
        <v>0</v>
      </c>
      <c r="R39" s="33">
        <f>(SUM($B26:R26)-SUM($B6:R12,$B13:R13,$B17:R17,$B21:R23))/1000</f>
        <v>3.637978807091713E-15</v>
      </c>
      <c r="S39" s="33">
        <f>(SUM($B26:S26)-SUM($B6:S12,$B13:S13,$B17:S17,$B21:S23))/1000</f>
        <v>3.637978807091713E-15</v>
      </c>
      <c r="T39" s="33">
        <f>(SUM($B26:T26)-SUM($B6:T12,$B13:T13,$B17:T17,$B21:T23))/1000</f>
        <v>3.637978807091713E-15</v>
      </c>
      <c r="U39" s="33">
        <f>(SUM($B26:U26)-SUM($B6:U12,$B13:U13,$B17:U17,$B21:U23))/1000</f>
        <v>3.637978807091713E-15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-0.502</v>
      </c>
      <c r="G40" s="37">
        <f>SUM($B21:G21)/1000</f>
        <v>-0.502</v>
      </c>
      <c r="H40" s="37">
        <f>SUM($B21:H21)/1000</f>
        <v>-0.502</v>
      </c>
      <c r="I40" s="37">
        <f>SUM($B21:I21)/1000</f>
        <v>-0.502</v>
      </c>
      <c r="J40" s="37">
        <f>SUM($B21:J21)/1000</f>
        <v>-0.502</v>
      </c>
      <c r="K40" s="37">
        <f>SUM($B21:K21)/1000</f>
        <v>-0.502</v>
      </c>
      <c r="L40" s="37">
        <f>SUM($B21:L21)/1000</f>
        <v>-0.88900000000000001</v>
      </c>
      <c r="M40" s="37">
        <f>SUM($B21:M21)/1000</f>
        <v>-0.88900000000000001</v>
      </c>
      <c r="N40" s="37">
        <f>SUM($B21:N21)/1000</f>
        <v>-0.88900000000000001</v>
      </c>
      <c r="O40" s="37">
        <f>SUM($B21:O21)/1000</f>
        <v>-0.88900000000000001</v>
      </c>
      <c r="P40" s="37">
        <f>SUM($B21:P21)/1000</f>
        <v>-0.88900000000000001</v>
      </c>
      <c r="Q40" s="37">
        <f>SUM($B21:Q21)/1000</f>
        <v>-1.339</v>
      </c>
      <c r="R40" s="37">
        <f>SUM($B21:R21)/1000</f>
        <v>-1.339</v>
      </c>
      <c r="S40" s="37">
        <f>SUM($B21:S21)/1000</f>
        <v>-1.339</v>
      </c>
      <c r="T40" s="37">
        <f>SUM($B21:T21)/1000</f>
        <v>-1.6080000000000001</v>
      </c>
      <c r="U40" s="37">
        <f>SUM($B21:U21)/1000</f>
        <v>-1.6080000000000001</v>
      </c>
      <c r="V40" s="37">
        <f>SUM($B21:V21)/1000</f>
        <v>-1.6080000000000001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-0.76200000000000001</v>
      </c>
      <c r="P41" s="37">
        <f>SUM($B22:P22)/1000</f>
        <v>-0.76200000000000001</v>
      </c>
      <c r="Q41" s="37">
        <f>SUM($B22:Q22)/1000</f>
        <v>-1.119</v>
      </c>
      <c r="R41" s="37">
        <f>SUM($B22:R22)/1000</f>
        <v>-1.19624</v>
      </c>
      <c r="S41" s="37">
        <f>SUM($B22:S22)/1000</f>
        <v>-1.19624</v>
      </c>
      <c r="T41" s="37">
        <f>SUM($B22:T22)/1000</f>
        <v>-1.5537399999999999</v>
      </c>
      <c r="U41" s="37">
        <f>SUM($B22:U22)/1000</f>
        <v>-1.5537399999999999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0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-3.5527136788005009E-15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0</v>
      </c>
      <c r="R44" s="37">
        <f>SUM(R35:R42)-(SUM($B26:R26)-SUM($B17:Q17))/1000</f>
        <v>0</v>
      </c>
      <c r="S44" s="37">
        <f>SUM(S35:S42)-(SUM($B26:S26)-SUM($B17:R17))/1000</f>
        <v>0</v>
      </c>
      <c r="T44" s="37">
        <f>SUM(T35:T42)-(SUM($B26:T26)-SUM($B17:S17))/1000</f>
        <v>0</v>
      </c>
      <c r="U44" s="37">
        <f>SUM(U35:U42)-(SUM($B26:U26)-SUM($B17:T17))/1000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44"/>
  <sheetViews>
    <sheetView view="pageBreakPreview" zoomScaleNormal="100" zoomScaleSheetLayoutView="100" workbookViewId="0"/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45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4"/>
    </row>
    <row r="3" spans="1:23" x14ac:dyDescent="0.2">
      <c r="A3" s="55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6"/>
      <c r="W3" s="56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58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W5" s="49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423</v>
      </c>
      <c r="P6" s="15">
        <v>0</v>
      </c>
      <c r="Q6" s="15">
        <v>1159.4000000000001</v>
      </c>
      <c r="R6" s="15">
        <v>0</v>
      </c>
      <c r="S6" s="15">
        <v>0</v>
      </c>
      <c r="T6" s="15">
        <v>635</v>
      </c>
      <c r="U6" s="15">
        <v>0</v>
      </c>
      <c r="W6" s="51">
        <f>SUM(B6:U6)</f>
        <v>2217.4</v>
      </c>
    </row>
    <row r="7" spans="1:23" x14ac:dyDescent="0.2">
      <c r="A7" s="59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59" t="s">
        <v>7</v>
      </c>
      <c r="B8" s="18">
        <v>133.27999999999997</v>
      </c>
      <c r="C8" s="18">
        <v>139.64000000000001</v>
      </c>
      <c r="D8" s="18">
        <v>146.22999999999999</v>
      </c>
      <c r="E8" s="18">
        <v>146.51</v>
      </c>
      <c r="F8" s="18">
        <v>154.56000000000003</v>
      </c>
      <c r="G8" s="18">
        <v>136.64000000000001</v>
      </c>
      <c r="H8" s="18">
        <v>139.30000000000001</v>
      </c>
      <c r="I8" s="18">
        <v>144.37000000000003</v>
      </c>
      <c r="J8" s="18">
        <v>146.27000000000001</v>
      </c>
      <c r="K8" s="18">
        <v>150.89000000000001</v>
      </c>
      <c r="L8" s="18">
        <v>130.4</v>
      </c>
      <c r="M8" s="18">
        <v>130.81</v>
      </c>
      <c r="N8" s="18">
        <v>134.97</v>
      </c>
      <c r="O8" s="18">
        <v>135.82000000000002</v>
      </c>
      <c r="P8" s="18">
        <v>132.35000000000002</v>
      </c>
      <c r="Q8" s="18">
        <v>124.82000000000001</v>
      </c>
      <c r="R8" s="18">
        <v>126.14000000000001</v>
      </c>
      <c r="S8" s="18">
        <v>125.83</v>
      </c>
      <c r="T8" s="18">
        <v>122.02999999999999</v>
      </c>
      <c r="U8" s="18">
        <v>122.65</v>
      </c>
      <c r="W8" s="18">
        <f t="shared" si="0"/>
        <v>2723.5100000000007</v>
      </c>
    </row>
    <row r="9" spans="1:23" x14ac:dyDescent="0.2">
      <c r="A9" s="59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5.0199999999999996</v>
      </c>
      <c r="J9" s="18">
        <v>10.55</v>
      </c>
      <c r="K9" s="18">
        <v>0</v>
      </c>
      <c r="L9" s="18">
        <v>0</v>
      </c>
      <c r="M9" s="18">
        <v>10.62</v>
      </c>
      <c r="N9" s="18">
        <v>0</v>
      </c>
      <c r="O9" s="18">
        <v>0</v>
      </c>
      <c r="P9" s="18">
        <v>0</v>
      </c>
      <c r="Q9" s="18">
        <v>10.6</v>
      </c>
      <c r="R9" s="18">
        <v>0</v>
      </c>
      <c r="S9" s="18">
        <v>4.9400000000000004</v>
      </c>
      <c r="T9" s="18">
        <v>0</v>
      </c>
      <c r="U9" s="18">
        <v>44.96</v>
      </c>
      <c r="W9" s="18">
        <f t="shared" si="0"/>
        <v>86.69</v>
      </c>
    </row>
    <row r="10" spans="1:23" x14ac:dyDescent="0.2">
      <c r="A10" s="59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25.6</v>
      </c>
      <c r="W10" s="18">
        <f t="shared" si="0"/>
        <v>25.6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60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100</v>
      </c>
      <c r="T12" s="18">
        <v>0</v>
      </c>
      <c r="U12" s="18">
        <v>637.93700000000001</v>
      </c>
      <c r="W12" s="18">
        <f t="shared" si="0"/>
        <v>737.93700000000001</v>
      </c>
    </row>
    <row r="13" spans="1:23" x14ac:dyDescent="0.2">
      <c r="A13" s="60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60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60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60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726.41</v>
      </c>
      <c r="C17" s="18">
        <v>967.52800000000002</v>
      </c>
      <c r="D17" s="18">
        <v>1022.9929999999999</v>
      </c>
      <c r="E17" s="18">
        <v>987.51700000000005</v>
      </c>
      <c r="F17" s="18">
        <v>1050.6599999999999</v>
      </c>
      <c r="G17" s="18">
        <v>1091.701</v>
      </c>
      <c r="H17" s="18">
        <v>770.61300000000006</v>
      </c>
      <c r="I17" s="18">
        <v>802.77700000000004</v>
      </c>
      <c r="J17" s="18">
        <v>789.04399999999998</v>
      </c>
      <c r="K17" s="18">
        <v>753.76700000000005</v>
      </c>
      <c r="L17" s="18">
        <v>832.92000000000007</v>
      </c>
      <c r="M17" s="18">
        <v>863.10300000000007</v>
      </c>
      <c r="N17" s="18">
        <v>925.87900000000002</v>
      </c>
      <c r="O17" s="18">
        <v>1390.837</v>
      </c>
      <c r="P17" s="18">
        <v>1259.828</v>
      </c>
      <c r="Q17" s="18">
        <v>1334.2339999999999</v>
      </c>
      <c r="R17" s="18">
        <v>1324.5920000000001</v>
      </c>
      <c r="S17" s="18">
        <v>1442.9059999999999</v>
      </c>
      <c r="T17" s="18">
        <v>1397.3609999999999</v>
      </c>
      <c r="U17" s="18">
        <v>1442.925</v>
      </c>
      <c r="W17" s="18">
        <f>AVERAGE(B17:U17)</f>
        <v>1058.8797499999998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W20" s="63"/>
    </row>
    <row r="21" spans="1:23" x14ac:dyDescent="0.2">
      <c r="A21" s="64" t="s">
        <v>20</v>
      </c>
      <c r="B21" s="65">
        <v>-222</v>
      </c>
      <c r="C21" s="65">
        <v>0</v>
      </c>
      <c r="D21" s="65">
        <v>0</v>
      </c>
      <c r="E21" s="65">
        <v>-280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-387</v>
      </c>
      <c r="M21" s="65">
        <v>0</v>
      </c>
      <c r="N21" s="65">
        <v>0</v>
      </c>
      <c r="O21" s="65">
        <v>0</v>
      </c>
      <c r="P21" s="65">
        <v>0</v>
      </c>
      <c r="Q21" s="65">
        <v>-450</v>
      </c>
      <c r="R21" s="65">
        <v>0</v>
      </c>
      <c r="S21" s="65">
        <v>0</v>
      </c>
      <c r="T21" s="65">
        <v>-269</v>
      </c>
      <c r="U21" s="65">
        <v>0</v>
      </c>
      <c r="W21" s="65">
        <f t="shared" ref="W21:W24" si="2">SUM(B21:U21)</f>
        <v>-1608</v>
      </c>
    </row>
    <row r="22" spans="1:23" x14ac:dyDescent="0.2">
      <c r="A22" s="64" t="s">
        <v>21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-762</v>
      </c>
      <c r="P22" s="65">
        <v>0</v>
      </c>
      <c r="Q22" s="65">
        <v>-357</v>
      </c>
      <c r="R22" s="65">
        <v>-77.240000000000009</v>
      </c>
      <c r="S22" s="65">
        <v>0</v>
      </c>
      <c r="T22" s="65">
        <v>-357.5</v>
      </c>
      <c r="U22" s="65">
        <v>0</v>
      </c>
      <c r="W22" s="65">
        <f t="shared" si="2"/>
        <v>-1553.74</v>
      </c>
    </row>
    <row r="23" spans="1:23" x14ac:dyDescent="0.2">
      <c r="A23" s="64" t="s">
        <v>22</v>
      </c>
      <c r="B23" s="65">
        <v>0</v>
      </c>
      <c r="C23" s="65">
        <v>0</v>
      </c>
      <c r="D23" s="65">
        <v>0</v>
      </c>
      <c r="E23" s="65">
        <v>337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387</v>
      </c>
      <c r="M23" s="65">
        <v>0</v>
      </c>
      <c r="N23" s="65">
        <v>0</v>
      </c>
      <c r="O23" s="65">
        <v>0</v>
      </c>
      <c r="P23" s="65">
        <v>0</v>
      </c>
      <c r="Q23" s="65">
        <v>-337</v>
      </c>
      <c r="R23" s="65">
        <v>0</v>
      </c>
      <c r="S23" s="65">
        <v>0</v>
      </c>
      <c r="T23" s="65">
        <v>0</v>
      </c>
      <c r="U23" s="65">
        <v>0</v>
      </c>
      <c r="W23" s="65">
        <f t="shared" si="2"/>
        <v>387</v>
      </c>
    </row>
    <row r="24" spans="1:23" x14ac:dyDescent="0.2">
      <c r="A24" s="64" t="s">
        <v>23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W24" s="65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66" t="s">
        <v>3</v>
      </c>
      <c r="B26" s="67">
        <f t="shared" ref="B26:U26" si="3">SUM(B6:B25)</f>
        <v>637.68999999999994</v>
      </c>
      <c r="C26" s="67">
        <f t="shared" si="3"/>
        <v>1107.1680000000001</v>
      </c>
      <c r="D26" s="67">
        <f t="shared" si="3"/>
        <v>1169.223</v>
      </c>
      <c r="E26" s="67">
        <f t="shared" si="3"/>
        <v>1191.027</v>
      </c>
      <c r="F26" s="67">
        <f t="shared" si="3"/>
        <v>1205.2199999999998</v>
      </c>
      <c r="G26" s="67">
        <f t="shared" si="3"/>
        <v>1228.3410000000001</v>
      </c>
      <c r="H26" s="67">
        <f t="shared" si="3"/>
        <v>909.91300000000001</v>
      </c>
      <c r="I26" s="67">
        <f t="shared" si="3"/>
        <v>952.16700000000014</v>
      </c>
      <c r="J26" s="67">
        <f t="shared" si="3"/>
        <v>945.86400000000003</v>
      </c>
      <c r="K26" s="67">
        <f t="shared" si="3"/>
        <v>904.65700000000004</v>
      </c>
      <c r="L26" s="67">
        <f t="shared" si="3"/>
        <v>963.32</v>
      </c>
      <c r="M26" s="67">
        <f t="shared" si="3"/>
        <v>1004.5330000000001</v>
      </c>
      <c r="N26" s="67">
        <f t="shared" si="3"/>
        <v>1060.8489999999999</v>
      </c>
      <c r="O26" s="67">
        <f t="shared" si="3"/>
        <v>1187.6570000000002</v>
      </c>
      <c r="P26" s="67">
        <f t="shared" si="3"/>
        <v>1392.1779999999999</v>
      </c>
      <c r="Q26" s="67">
        <f t="shared" si="3"/>
        <v>1485.0540000000001</v>
      </c>
      <c r="R26" s="67">
        <f t="shared" si="3"/>
        <v>1373.4920000000002</v>
      </c>
      <c r="S26" s="67">
        <f t="shared" si="3"/>
        <v>1673.6759999999999</v>
      </c>
      <c r="T26" s="67">
        <f t="shared" si="3"/>
        <v>1527.8909999999996</v>
      </c>
      <c r="U26" s="67">
        <f t="shared" si="3"/>
        <v>2274.0720000000001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</v>
      </c>
      <c r="J35" s="33">
        <f>SUM($B6:J6,$B7:J7)/1000</f>
        <v>0</v>
      </c>
      <c r="K35" s="37">
        <f>SUM($B6:K6,$B7:K7)/1000</f>
        <v>0</v>
      </c>
      <c r="L35" s="37">
        <f>SUM($B6:L6,$B7:L7)/1000</f>
        <v>0</v>
      </c>
      <c r="M35" s="37">
        <f>SUM($B6:M6,$B7:M7)/1000</f>
        <v>0</v>
      </c>
      <c r="N35" s="37">
        <f>SUM($B6:N6,$B7:N7)/1000</f>
        <v>0</v>
      </c>
      <c r="O35" s="37">
        <f>SUM($B6:O6,$B7:O7)/1000</f>
        <v>0.42299999999999999</v>
      </c>
      <c r="P35" s="37">
        <f>SUM($B6:P6,$B7:P7)/1000</f>
        <v>0.42299999999999999</v>
      </c>
      <c r="Q35" s="37">
        <f>SUM($B6:Q6,$B7:Q7)/1000</f>
        <v>1.5824</v>
      </c>
      <c r="R35" s="37">
        <f>SUM($B6:R6,$B7:R7)/1000</f>
        <v>1.5824</v>
      </c>
      <c r="S35" s="37">
        <f>SUM($B6:S6,$B7:S7)/1000</f>
        <v>1.5824</v>
      </c>
      <c r="T35" s="37">
        <f>SUM($B6:T6,$B7:T7)/1000</f>
        <v>2.2174</v>
      </c>
      <c r="U35" s="37">
        <f>SUM($B6:U6,$B7:U7)/1000</f>
        <v>2.2174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</v>
      </c>
      <c r="H36" s="33">
        <f>SUM($B10:H10,$B11:H11,$B12:H12,$B13:H13)/1000</f>
        <v>0</v>
      </c>
      <c r="I36" s="33">
        <f>SUM($B10:I10,$B11:I11,$B12:I12,$B13:I13)/1000</f>
        <v>0</v>
      </c>
      <c r="J36" s="33">
        <f>SUM($B10:J10,$B11:J11,$B12:J12,$B13:J13)/1000</f>
        <v>0</v>
      </c>
      <c r="K36" s="33">
        <f>SUM($B10:K10,$B11:K11,$B12:K12,$B13:K13)/1000</f>
        <v>0</v>
      </c>
      <c r="L36" s="33">
        <f>SUM($B10:L10,$B11:L11,$B12:L12,$B13:L13)/1000</f>
        <v>0</v>
      </c>
      <c r="M36" s="33">
        <f>SUM($B10:M10,$B11:M11,$B12:M12,$B13:M13)/1000</f>
        <v>0</v>
      </c>
      <c r="N36" s="33">
        <f>SUM($B10:N10,$B11:N11,$B12:N12,$B13:N13)/1000</f>
        <v>0</v>
      </c>
      <c r="O36" s="37">
        <f>SUM($B10:O10,$B11:O11,$B12:O12,$B13:O13)/1000</f>
        <v>0</v>
      </c>
      <c r="P36" s="37">
        <f>SUM($B10:P10,$B11:P11,$B12:P12,$B13:P13)/1000</f>
        <v>0</v>
      </c>
      <c r="Q36" s="37">
        <f>SUM($B10:Q10,$B11:Q11,$B12:Q12,$B13:Q13)/1000</f>
        <v>0</v>
      </c>
      <c r="R36" s="37">
        <f>SUM($B10:R10,$B11:R11,$B12:R12,$B13:R13)/1000</f>
        <v>0</v>
      </c>
      <c r="S36" s="37">
        <f>SUM($B10:S10,$B11:S11,$B12:S12,$B13:S13)/1000</f>
        <v>0.1</v>
      </c>
      <c r="T36" s="37">
        <f>SUM($B10:T10,$B11:T11,$B12:T12,$B13:T13)/1000</f>
        <v>0.1</v>
      </c>
      <c r="U36" s="37">
        <f>SUM($B10:U10,$B11:U11,$B12:U12,$B13:U13)/1000</f>
        <v>0.76353700000000002</v>
      </c>
    </row>
    <row r="37" spans="1:22" x14ac:dyDescent="0.2">
      <c r="A37" t="s">
        <v>28</v>
      </c>
      <c r="B37" s="37">
        <f>SUM($B8:B8,$B9:B9)/1000</f>
        <v>0.13327999999999998</v>
      </c>
      <c r="C37" s="37">
        <f>SUM($B8:C8,$B9:C9)/1000</f>
        <v>0.27291999999999994</v>
      </c>
      <c r="D37" s="37">
        <f>SUM($B8:D8,$B9:D9)/1000</f>
        <v>0.41914999999999997</v>
      </c>
      <c r="E37" s="37">
        <f>SUM($B8:E8,$B9:E9)/1000</f>
        <v>0.56565999999999994</v>
      </c>
      <c r="F37" s="37">
        <f>SUM($B8:F8,$B9:F9)/1000</f>
        <v>0.72022000000000008</v>
      </c>
      <c r="G37" s="37">
        <f>SUM($B8:G8,$B9:G9)/1000</f>
        <v>0.85686000000000007</v>
      </c>
      <c r="H37" s="37">
        <f>SUM($B8:H8,$B9:H9)/1000</f>
        <v>0.99616000000000005</v>
      </c>
      <c r="I37" s="37">
        <f>SUM($B8:I8,$B9:I9)/1000</f>
        <v>1.1455500000000003</v>
      </c>
      <c r="J37" s="37">
        <f>SUM($B8:J8,$B9:J9)/1000</f>
        <v>1.30237</v>
      </c>
      <c r="K37" s="37">
        <f>SUM($B8:K8,$B9:K9)/1000</f>
        <v>1.4532600000000002</v>
      </c>
      <c r="L37" s="37">
        <f>SUM($B8:L8,$B9:L9)/1000</f>
        <v>1.5836600000000003</v>
      </c>
      <c r="M37" s="37">
        <f>SUM($B8:M8,$B9:M9)/1000</f>
        <v>1.7250900000000002</v>
      </c>
      <c r="N37" s="37">
        <f>SUM($B8:N8,$B9:N9)/1000</f>
        <v>1.8600600000000003</v>
      </c>
      <c r="O37" s="37">
        <f>SUM($B8:O8,$B9:O9)/1000</f>
        <v>1.9958800000000001</v>
      </c>
      <c r="P37" s="37">
        <f>SUM($B8:P8,$B9:P9)/1000</f>
        <v>2.1282300000000003</v>
      </c>
      <c r="Q37" s="37">
        <f>SUM($B8:Q8,$B9:Q9)/1000</f>
        <v>2.2636500000000006</v>
      </c>
      <c r="R37" s="37">
        <f>SUM($B8:R8,$B9:R9)/1000</f>
        <v>2.3897900000000005</v>
      </c>
      <c r="S37" s="37">
        <f>SUM($B8:S8,$B9:S9)/1000</f>
        <v>2.5205600000000006</v>
      </c>
      <c r="T37" s="37">
        <f>SUM($B8:T8,$B9:T9)/1000</f>
        <v>2.6425900000000007</v>
      </c>
      <c r="U37" s="37">
        <f>SUM($B8:U8,$B9:U9)/1000</f>
        <v>2.8102000000000009</v>
      </c>
    </row>
    <row r="38" spans="1:22" x14ac:dyDescent="0.2">
      <c r="A38" t="s">
        <v>29</v>
      </c>
      <c r="B38" s="37">
        <f t="shared" ref="B38:U38" si="5">B17/1000</f>
        <v>0.72641</v>
      </c>
      <c r="C38" s="37">
        <f t="shared" si="5"/>
        <v>0.96752800000000005</v>
      </c>
      <c r="D38" s="37">
        <f t="shared" si="5"/>
        <v>1.022993</v>
      </c>
      <c r="E38" s="37">
        <f t="shared" si="5"/>
        <v>0.98751700000000009</v>
      </c>
      <c r="F38" s="37">
        <f t="shared" si="5"/>
        <v>1.0506599999999999</v>
      </c>
      <c r="G38" s="37">
        <f t="shared" si="5"/>
        <v>1.091701</v>
      </c>
      <c r="H38" s="37">
        <f t="shared" si="5"/>
        <v>0.7706130000000001</v>
      </c>
      <c r="I38" s="37">
        <f t="shared" si="5"/>
        <v>0.80277700000000007</v>
      </c>
      <c r="J38" s="37">
        <f t="shared" si="5"/>
        <v>0.78904399999999997</v>
      </c>
      <c r="K38" s="37">
        <f t="shared" si="5"/>
        <v>0.75376700000000008</v>
      </c>
      <c r="L38" s="37">
        <f t="shared" si="5"/>
        <v>0.8329200000000001</v>
      </c>
      <c r="M38" s="37">
        <f t="shared" si="5"/>
        <v>0.86310300000000006</v>
      </c>
      <c r="N38" s="37">
        <f t="shared" si="5"/>
        <v>0.92587900000000001</v>
      </c>
      <c r="O38" s="37">
        <f t="shared" si="5"/>
        <v>1.3908369999999999</v>
      </c>
      <c r="P38" s="37">
        <f t="shared" si="5"/>
        <v>1.2598279999999999</v>
      </c>
      <c r="Q38" s="37">
        <f t="shared" si="5"/>
        <v>1.3342339999999999</v>
      </c>
      <c r="R38" s="37">
        <f t="shared" si="5"/>
        <v>1.324592</v>
      </c>
      <c r="S38" s="37">
        <f t="shared" si="5"/>
        <v>1.442906</v>
      </c>
      <c r="T38" s="37">
        <f t="shared" si="5"/>
        <v>1.3973609999999999</v>
      </c>
      <c r="U38" s="37">
        <f t="shared" si="5"/>
        <v>1.442925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2.2737367544323206E-16</v>
      </c>
      <c r="D39" s="33">
        <f>(SUM($B26:D26)-SUM($B6:D12,$B13:D13,$B17:D17,$B21:D23))/1000</f>
        <v>4.5474735088646413E-16</v>
      </c>
      <c r="E39" s="33">
        <f>(SUM($B26:E26)-SUM($B6:E12,$B13:E13,$B17:E17,$B21:E23))/1000</f>
        <v>0</v>
      </c>
      <c r="F39" s="33">
        <f>(SUM($B26:F26)-SUM($B6:F12,$B13:F13,$B17:F17,$B21:F23))/1000</f>
        <v>-9.0949470177292826E-16</v>
      </c>
      <c r="G39" s="33">
        <f>(SUM($B26:G26)-SUM($B6:G12,$B13:G13,$B17:G17,$B21:G23))/1000</f>
        <v>0</v>
      </c>
      <c r="H39" s="33">
        <f>(SUM($B26:H26)-SUM($B6:H12,$B13:H13,$B17:H17,$B21:H23))/1000</f>
        <v>0</v>
      </c>
      <c r="I39" s="33">
        <f>(SUM($B26:I26)-SUM($B6:I12,$B13:I13,$B17:I17,$B21:I23))/1000</f>
        <v>0</v>
      </c>
      <c r="J39" s="33">
        <f>(SUM($B26:J26)-SUM($B6:J12,$B13:J13,$B17:J17,$B21:J23))/1000</f>
        <v>0</v>
      </c>
      <c r="K39" s="33">
        <f>(SUM($B26:K26)-SUM($B6:K12,$B13:K13,$B17:K17,$B21:K23))/1000</f>
        <v>-1.8189894035458565E-15</v>
      </c>
      <c r="L39" s="33">
        <f>(SUM($B26:L26)-SUM($B6:L12,$B13:L13,$B17:L17,$B21:L23))/1000</f>
        <v>-1.8189894035458565E-15</v>
      </c>
      <c r="M39" s="33">
        <f>(SUM($B26:M26)-SUM($B6:M12,$B13:M13,$B17:M17,$B21:M23))/1000</f>
        <v>-1.8189894035458565E-15</v>
      </c>
      <c r="N39" s="33">
        <f>(SUM($B26:N26)-SUM($B6:N12,$B13:N13,$B17:N17,$B21:N23))/1000</f>
        <v>-3.637978807091713E-15</v>
      </c>
      <c r="O39" s="33">
        <f>(SUM($B26:O26)-SUM($B6:O12,$B13:O13,$B17:O17,$B21:O23))/1000</f>
        <v>0</v>
      </c>
      <c r="P39" s="33">
        <f>(SUM($B26:P26)-SUM($B6:P12,$B13:P13,$B17:P17,$B21:P23))/1000</f>
        <v>-3.637978807091713E-15</v>
      </c>
      <c r="Q39" s="33">
        <f>(SUM($B26:Q26)-SUM($B6:Q12,$B13:Q13,$B17:Q17,$B21:Q23))/1000</f>
        <v>-3.637978807091713E-15</v>
      </c>
      <c r="R39" s="33">
        <f>(SUM($B26:R26)-SUM($B6:R12,$B13:R13,$B17:R17,$B21:R23))/1000</f>
        <v>-3.637978807091713E-15</v>
      </c>
      <c r="S39" s="33">
        <f>(SUM($B26:S26)-SUM($B6:S12,$B13:S13,$B17:S17,$B21:S23))/1000</f>
        <v>-3.637978807091713E-15</v>
      </c>
      <c r="T39" s="33">
        <f>(SUM($B26:T26)-SUM($B6:T12,$B13:T13,$B17:T17,$B21:T23))/1000</f>
        <v>-3.637978807091713E-15</v>
      </c>
      <c r="U39" s="33">
        <f>(SUM($B26:U26)-SUM($B6:U12,$B13:U13,$B17:U17,$B21:U23))/1000</f>
        <v>-3.637978807091713E-15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-0.502</v>
      </c>
      <c r="G40" s="37">
        <f>SUM($B21:G21)/1000</f>
        <v>-0.502</v>
      </c>
      <c r="H40" s="37">
        <f>SUM($B21:H21)/1000</f>
        <v>-0.502</v>
      </c>
      <c r="I40" s="37">
        <f>SUM($B21:I21)/1000</f>
        <v>-0.502</v>
      </c>
      <c r="J40" s="37">
        <f>SUM($B21:J21)/1000</f>
        <v>-0.502</v>
      </c>
      <c r="K40" s="37">
        <f>SUM($B21:K21)/1000</f>
        <v>-0.502</v>
      </c>
      <c r="L40" s="37">
        <f>SUM($B21:L21)/1000</f>
        <v>-0.88900000000000001</v>
      </c>
      <c r="M40" s="37">
        <f>SUM($B21:M21)/1000</f>
        <v>-0.88900000000000001</v>
      </c>
      <c r="N40" s="37">
        <f>SUM($B21:N21)/1000</f>
        <v>-0.88900000000000001</v>
      </c>
      <c r="O40" s="37">
        <f>SUM($B21:O21)/1000</f>
        <v>-0.88900000000000001</v>
      </c>
      <c r="P40" s="37">
        <f>SUM($B21:P21)/1000</f>
        <v>-0.88900000000000001</v>
      </c>
      <c r="Q40" s="37">
        <f>SUM($B21:Q21)/1000</f>
        <v>-1.339</v>
      </c>
      <c r="R40" s="37">
        <f>SUM($B21:R21)/1000</f>
        <v>-1.339</v>
      </c>
      <c r="S40" s="37">
        <f>SUM($B21:S21)/1000</f>
        <v>-1.339</v>
      </c>
      <c r="T40" s="37">
        <f>SUM($B21:T21)/1000</f>
        <v>-1.6080000000000001</v>
      </c>
      <c r="U40" s="37">
        <f>SUM($B21:U21)/1000</f>
        <v>-1.6080000000000001</v>
      </c>
      <c r="V40" s="37">
        <f>SUM($B21:V21)/1000</f>
        <v>-1.6080000000000001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-0.76200000000000001</v>
      </c>
      <c r="P41" s="37">
        <f>SUM($B22:P22)/1000</f>
        <v>-0.76200000000000001</v>
      </c>
      <c r="Q41" s="37">
        <f>SUM($B22:Q22)/1000</f>
        <v>-1.119</v>
      </c>
      <c r="R41" s="37">
        <f>SUM($B22:R22)/1000</f>
        <v>-1.19624</v>
      </c>
      <c r="S41" s="37">
        <f>SUM($B22:S22)/1000</f>
        <v>-1.19624</v>
      </c>
      <c r="T41" s="37">
        <f>SUM($B22:T22)/1000</f>
        <v>-1.5537399999999999</v>
      </c>
      <c r="U41" s="37">
        <f>SUM($B22:U22)/1000</f>
        <v>-1.5537399999999999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0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0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0</v>
      </c>
      <c r="R44" s="37">
        <f>SUM(R35:R42)-(SUM($B26:R26)-SUM($B17:Q17))/1000</f>
        <v>0</v>
      </c>
      <c r="S44" s="37">
        <f>SUM(S35:S42)-(SUM($B26:S26)-SUM($B17:R17))/1000</f>
        <v>0</v>
      </c>
      <c r="T44" s="37">
        <f>SUM(T35:T42)-(SUM($B26:T26)-SUM($B17:S17))/1000</f>
        <v>0</v>
      </c>
      <c r="U44" s="37">
        <f>SUM(U35:U42)-(SUM($B26:U26)-SUM($B17:T17))/1000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W44"/>
  <sheetViews>
    <sheetView view="pageBreakPreview" zoomScaleNormal="100" zoomScaleSheetLayoutView="100" workbookViewId="0"/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46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68"/>
    </row>
    <row r="3" spans="1:23" x14ac:dyDescent="0.2">
      <c r="A3" s="69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0"/>
      <c r="W3" s="70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7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W5" s="63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423</v>
      </c>
      <c r="L6" s="15">
        <v>0</v>
      </c>
      <c r="M6" s="15">
        <v>0</v>
      </c>
      <c r="N6" s="15">
        <v>0</v>
      </c>
      <c r="O6" s="15">
        <v>736.4</v>
      </c>
      <c r="P6" s="15">
        <v>0</v>
      </c>
      <c r="Q6" s="15">
        <v>423</v>
      </c>
      <c r="R6" s="15">
        <v>0</v>
      </c>
      <c r="S6" s="15">
        <v>400.78300000000002</v>
      </c>
      <c r="T6" s="15">
        <v>1481</v>
      </c>
      <c r="U6" s="15">
        <v>0</v>
      </c>
      <c r="W6" s="65">
        <f>SUM(B6:U6)</f>
        <v>3464.183</v>
      </c>
    </row>
    <row r="7" spans="1:23" x14ac:dyDescent="0.2">
      <c r="A7" s="73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73" t="s">
        <v>7</v>
      </c>
      <c r="B8" s="18">
        <v>132.73000000000002</v>
      </c>
      <c r="C8" s="18">
        <v>139.19</v>
      </c>
      <c r="D8" s="18">
        <v>145.76000000000002</v>
      </c>
      <c r="E8" s="18">
        <v>146.38</v>
      </c>
      <c r="F8" s="18">
        <v>152.4</v>
      </c>
      <c r="G8" s="18">
        <v>134.64000000000001</v>
      </c>
      <c r="H8" s="18">
        <v>136.91000000000003</v>
      </c>
      <c r="I8" s="18">
        <v>142.27000000000004</v>
      </c>
      <c r="J8" s="18">
        <v>144.17000000000002</v>
      </c>
      <c r="K8" s="18">
        <v>145.6</v>
      </c>
      <c r="L8" s="18">
        <v>120.16000000000001</v>
      </c>
      <c r="M8" s="18">
        <v>120.61</v>
      </c>
      <c r="N8" s="18">
        <v>121.03999999999999</v>
      </c>
      <c r="O8" s="18">
        <v>120.57</v>
      </c>
      <c r="P8" s="18">
        <v>117.14000000000003</v>
      </c>
      <c r="Q8" s="18">
        <v>113.12</v>
      </c>
      <c r="R8" s="18">
        <v>112.78</v>
      </c>
      <c r="S8" s="18">
        <v>112.58000000000001</v>
      </c>
      <c r="T8" s="18">
        <v>109.44000000000001</v>
      </c>
      <c r="U8" s="18">
        <v>110.03999999999999</v>
      </c>
      <c r="W8" s="18">
        <f t="shared" si="0"/>
        <v>2577.5300000000002</v>
      </c>
    </row>
    <row r="9" spans="1:23" x14ac:dyDescent="0.2">
      <c r="A9" s="73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5.0199999999999996</v>
      </c>
      <c r="J9" s="18">
        <v>10.55</v>
      </c>
      <c r="K9" s="18">
        <v>0</v>
      </c>
      <c r="L9" s="18">
        <v>3.4</v>
      </c>
      <c r="M9" s="18">
        <v>10.62</v>
      </c>
      <c r="N9" s="18">
        <v>0</v>
      </c>
      <c r="O9" s="18">
        <v>0</v>
      </c>
      <c r="P9" s="18">
        <v>0</v>
      </c>
      <c r="Q9" s="18">
        <v>0</v>
      </c>
      <c r="R9" s="18">
        <v>10.6</v>
      </c>
      <c r="S9" s="18">
        <v>0</v>
      </c>
      <c r="T9" s="18">
        <v>0</v>
      </c>
      <c r="U9" s="18">
        <v>0</v>
      </c>
      <c r="W9" s="18">
        <f t="shared" si="0"/>
        <v>40.19</v>
      </c>
    </row>
    <row r="10" spans="1:23" x14ac:dyDescent="0.2">
      <c r="A10" s="73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302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W10" s="18">
        <f t="shared" si="0"/>
        <v>302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74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154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W12" s="18">
        <f t="shared" si="0"/>
        <v>154</v>
      </c>
    </row>
    <row r="13" spans="1:23" x14ac:dyDescent="0.2">
      <c r="A13" s="74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74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74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74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726.81399999999996</v>
      </c>
      <c r="C17" s="18">
        <v>968.19399999999996</v>
      </c>
      <c r="D17" s="18">
        <v>1023.963</v>
      </c>
      <c r="E17" s="18">
        <v>988.55399999999997</v>
      </c>
      <c r="F17" s="18">
        <v>1153.0940000000001</v>
      </c>
      <c r="G17" s="18">
        <v>1195.6320000000001</v>
      </c>
      <c r="H17" s="18">
        <v>873.73199999999997</v>
      </c>
      <c r="I17" s="18">
        <v>1327.923</v>
      </c>
      <c r="J17" s="18">
        <v>1312.2460000000001</v>
      </c>
      <c r="K17" s="18">
        <v>1243.992</v>
      </c>
      <c r="L17" s="18">
        <v>1327.38</v>
      </c>
      <c r="M17" s="18">
        <v>1364.873</v>
      </c>
      <c r="N17" s="18">
        <v>1438.3609999999999</v>
      </c>
      <c r="O17" s="18">
        <v>1089.192</v>
      </c>
      <c r="P17" s="18">
        <v>969.29500000000007</v>
      </c>
      <c r="Q17" s="18">
        <v>1288.5250000000001</v>
      </c>
      <c r="R17" s="18">
        <v>1278.1500000000001</v>
      </c>
      <c r="S17" s="18">
        <v>1097.595</v>
      </c>
      <c r="T17" s="18">
        <v>971.77099999999996</v>
      </c>
      <c r="U17" s="18">
        <v>1290.502</v>
      </c>
      <c r="W17" s="18">
        <f>AVERAGE(B17:U17)</f>
        <v>1146.4894000000004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  <c r="W20" s="77"/>
    </row>
    <row r="21" spans="1:23" x14ac:dyDescent="0.2">
      <c r="A21" s="78" t="s">
        <v>20</v>
      </c>
      <c r="B21" s="79">
        <v>-222</v>
      </c>
      <c r="C21" s="79">
        <v>0</v>
      </c>
      <c r="D21" s="79">
        <v>0</v>
      </c>
      <c r="E21" s="79">
        <v>-280</v>
      </c>
      <c r="F21" s="79">
        <v>-106</v>
      </c>
      <c r="G21" s="79">
        <v>0</v>
      </c>
      <c r="H21" s="79">
        <v>0</v>
      </c>
      <c r="I21" s="79">
        <v>-450</v>
      </c>
      <c r="J21" s="79">
        <v>0</v>
      </c>
      <c r="K21" s="79">
        <v>-354</v>
      </c>
      <c r="L21" s="79">
        <v>-387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-628</v>
      </c>
      <c r="U21" s="79">
        <v>0</v>
      </c>
      <c r="W21" s="79">
        <f t="shared" ref="W21:W24" si="2">SUM(B21:U21)</f>
        <v>-2427</v>
      </c>
    </row>
    <row r="22" spans="1:23" x14ac:dyDescent="0.2">
      <c r="A22" s="78" t="s">
        <v>21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-326</v>
      </c>
      <c r="P22" s="79">
        <v>0</v>
      </c>
      <c r="Q22" s="79">
        <v>-357</v>
      </c>
      <c r="R22" s="79">
        <v>-77.240000000000009</v>
      </c>
      <c r="S22" s="79">
        <v>0</v>
      </c>
      <c r="T22" s="79">
        <v>-687.5</v>
      </c>
      <c r="U22" s="79">
        <v>0</v>
      </c>
      <c r="W22" s="79">
        <f t="shared" si="2"/>
        <v>-1447.74</v>
      </c>
    </row>
    <row r="23" spans="1:23" x14ac:dyDescent="0.2">
      <c r="A23" s="78" t="s">
        <v>22</v>
      </c>
      <c r="B23" s="79">
        <v>0</v>
      </c>
      <c r="C23" s="79">
        <v>0</v>
      </c>
      <c r="D23" s="79">
        <v>0</v>
      </c>
      <c r="E23" s="79">
        <v>337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387</v>
      </c>
      <c r="M23" s="79">
        <v>0</v>
      </c>
      <c r="N23" s="79">
        <v>0</v>
      </c>
      <c r="O23" s="79">
        <v>0</v>
      </c>
      <c r="P23" s="79">
        <v>0</v>
      </c>
      <c r="Q23" s="79">
        <v>-337</v>
      </c>
      <c r="R23" s="79">
        <v>0</v>
      </c>
      <c r="S23" s="79">
        <v>0</v>
      </c>
      <c r="T23" s="79">
        <v>0</v>
      </c>
      <c r="U23" s="79">
        <v>0</v>
      </c>
      <c r="W23" s="79">
        <f t="shared" si="2"/>
        <v>387</v>
      </c>
    </row>
    <row r="24" spans="1:23" x14ac:dyDescent="0.2">
      <c r="A24" s="78" t="s">
        <v>23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W24" s="79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80" t="s">
        <v>3</v>
      </c>
      <c r="B26" s="81">
        <f t="shared" ref="B26:U26" si="3">SUM(B6:B25)</f>
        <v>637.54399999999998</v>
      </c>
      <c r="C26" s="81">
        <f t="shared" si="3"/>
        <v>1107.384</v>
      </c>
      <c r="D26" s="81">
        <f t="shared" si="3"/>
        <v>1169.723</v>
      </c>
      <c r="E26" s="81">
        <f t="shared" si="3"/>
        <v>1191.934</v>
      </c>
      <c r="F26" s="81">
        <f t="shared" si="3"/>
        <v>1199.4940000000001</v>
      </c>
      <c r="G26" s="81">
        <f t="shared" si="3"/>
        <v>1330.2720000000002</v>
      </c>
      <c r="H26" s="81">
        <f t="shared" si="3"/>
        <v>1010.6420000000001</v>
      </c>
      <c r="I26" s="81">
        <f t="shared" si="3"/>
        <v>1025.213</v>
      </c>
      <c r="J26" s="81">
        <f t="shared" si="3"/>
        <v>1466.9660000000001</v>
      </c>
      <c r="K26" s="81">
        <f t="shared" si="3"/>
        <v>1458.5920000000001</v>
      </c>
      <c r="L26" s="81">
        <f t="shared" si="3"/>
        <v>1450.94</v>
      </c>
      <c r="M26" s="81">
        <f t="shared" si="3"/>
        <v>1496.1030000000001</v>
      </c>
      <c r="N26" s="81">
        <f t="shared" si="3"/>
        <v>1559.4009999999998</v>
      </c>
      <c r="O26" s="81">
        <f t="shared" si="3"/>
        <v>2076.1620000000003</v>
      </c>
      <c r="P26" s="81">
        <f t="shared" si="3"/>
        <v>1086.4350000000002</v>
      </c>
      <c r="Q26" s="81">
        <f t="shared" si="3"/>
        <v>1130.645</v>
      </c>
      <c r="R26" s="81">
        <f t="shared" si="3"/>
        <v>1324.2900000000002</v>
      </c>
      <c r="S26" s="81">
        <f t="shared" si="3"/>
        <v>1610.9580000000001</v>
      </c>
      <c r="T26" s="81">
        <f t="shared" si="3"/>
        <v>1246.7110000000002</v>
      </c>
      <c r="U26" s="81">
        <f t="shared" si="3"/>
        <v>1400.5419999999999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</v>
      </c>
      <c r="J35" s="33">
        <f>SUM($B6:J6,$B7:J7)/1000</f>
        <v>0</v>
      </c>
      <c r="K35" s="37">
        <f>SUM($B6:K6,$B7:K7)/1000</f>
        <v>0.42299999999999999</v>
      </c>
      <c r="L35" s="37">
        <f>SUM($B6:L6,$B7:L7)/1000</f>
        <v>0.42299999999999999</v>
      </c>
      <c r="M35" s="37">
        <f>SUM($B6:M6,$B7:M7)/1000</f>
        <v>0.42299999999999999</v>
      </c>
      <c r="N35" s="37">
        <f>SUM($B6:N6,$B7:N7)/1000</f>
        <v>0.42299999999999999</v>
      </c>
      <c r="O35" s="37">
        <f>SUM($B6:O6,$B7:O7)/1000</f>
        <v>1.1594</v>
      </c>
      <c r="P35" s="37">
        <f>SUM($B6:P6,$B7:P7)/1000</f>
        <v>1.1594</v>
      </c>
      <c r="Q35" s="37">
        <f>SUM($B6:Q6,$B7:Q7)/1000</f>
        <v>1.5824</v>
      </c>
      <c r="R35" s="37">
        <f>SUM($B6:R6,$B7:R7)/1000</f>
        <v>1.5824</v>
      </c>
      <c r="S35" s="37">
        <f>SUM($B6:S6,$B7:S7)/1000</f>
        <v>1.9831829999999999</v>
      </c>
      <c r="T35" s="37">
        <f>SUM($B6:T6,$B7:T7)/1000</f>
        <v>3.4641829999999998</v>
      </c>
      <c r="U35" s="37">
        <f>SUM($B6:U6,$B7:U7)/1000</f>
        <v>3.4641829999999998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</v>
      </c>
      <c r="H36" s="33">
        <f>SUM($B10:H10,$B11:H11,$B12:H12,$B13:H13)/1000</f>
        <v>0</v>
      </c>
      <c r="I36" s="33">
        <f>SUM($B10:I10,$B11:I11,$B12:I12,$B13:I13)/1000</f>
        <v>0</v>
      </c>
      <c r="J36" s="33">
        <f>SUM($B10:J10,$B11:J11,$B12:J12,$B13:J13)/1000</f>
        <v>0</v>
      </c>
      <c r="K36" s="33">
        <f>SUM($B10:K10,$B11:K11,$B12:K12,$B13:K13)/1000</f>
        <v>0</v>
      </c>
      <c r="L36" s="33">
        <f>SUM($B10:L10,$B11:L11,$B12:L12,$B13:L13)/1000</f>
        <v>0</v>
      </c>
      <c r="M36" s="33">
        <f>SUM($B10:M10,$B11:M11,$B12:M12,$B13:M13)/1000</f>
        <v>0</v>
      </c>
      <c r="N36" s="33">
        <f>SUM($B10:N10,$B11:N11,$B12:N12,$B13:N13)/1000</f>
        <v>0</v>
      </c>
      <c r="O36" s="37">
        <f>SUM($B10:O10,$B11:O11,$B12:O12,$B13:O13)/1000</f>
        <v>0.45600000000000002</v>
      </c>
      <c r="P36" s="37">
        <f>SUM($B10:P10,$B11:P11,$B12:P12,$B13:P13)/1000</f>
        <v>0.45600000000000002</v>
      </c>
      <c r="Q36" s="37">
        <f>SUM($B10:Q10,$B11:Q11,$B12:Q12,$B13:Q13)/1000</f>
        <v>0.45600000000000002</v>
      </c>
      <c r="R36" s="37">
        <f>SUM($B10:R10,$B11:R11,$B12:R12,$B13:R13)/1000</f>
        <v>0.45600000000000002</v>
      </c>
      <c r="S36" s="37">
        <f>SUM($B10:S10,$B11:S11,$B12:S12,$B13:S13)/1000</f>
        <v>0.45600000000000002</v>
      </c>
      <c r="T36" s="37">
        <f>SUM($B10:T10,$B11:T11,$B12:T12,$B13:T13)/1000</f>
        <v>0.45600000000000002</v>
      </c>
      <c r="U36" s="37">
        <f>SUM($B10:U10,$B11:U11,$B12:U12,$B13:U13)/1000</f>
        <v>0.45600000000000002</v>
      </c>
    </row>
    <row r="37" spans="1:22" x14ac:dyDescent="0.2">
      <c r="A37" t="s">
        <v>28</v>
      </c>
      <c r="B37" s="37">
        <f>SUM($B8:B8,$B9:B9)/1000</f>
        <v>0.13273000000000001</v>
      </c>
      <c r="C37" s="37">
        <f>SUM($B8:C8,$B9:C9)/1000</f>
        <v>0.27192</v>
      </c>
      <c r="D37" s="37">
        <f>SUM($B8:D8,$B9:D9)/1000</f>
        <v>0.41768000000000005</v>
      </c>
      <c r="E37" s="37">
        <f>SUM($B8:E8,$B9:E9)/1000</f>
        <v>0.56406000000000001</v>
      </c>
      <c r="F37" s="37">
        <f>SUM($B8:F8,$B9:F9)/1000</f>
        <v>0.71645999999999999</v>
      </c>
      <c r="G37" s="37">
        <f>SUM($B8:G8,$B9:G9)/1000</f>
        <v>0.85109999999999997</v>
      </c>
      <c r="H37" s="37">
        <f>SUM($B8:H8,$B9:H9)/1000</f>
        <v>0.98800999999999994</v>
      </c>
      <c r="I37" s="37">
        <f>SUM($B8:I8,$B9:I9)/1000</f>
        <v>1.1353</v>
      </c>
      <c r="J37" s="37">
        <f>SUM($B8:J8,$B9:J9)/1000</f>
        <v>1.2900199999999999</v>
      </c>
      <c r="K37" s="37">
        <f>SUM($B8:K8,$B9:K9)/1000</f>
        <v>1.4356199999999999</v>
      </c>
      <c r="L37" s="37">
        <f>SUM($B8:L8,$B9:L9)/1000</f>
        <v>1.55918</v>
      </c>
      <c r="M37" s="37">
        <f>SUM($B8:M8,$B9:M9)/1000</f>
        <v>1.6904099999999997</v>
      </c>
      <c r="N37" s="37">
        <f>SUM($B8:N8,$B9:N9)/1000</f>
        <v>1.8114499999999998</v>
      </c>
      <c r="O37" s="37">
        <f>SUM($B8:O8,$B9:O9)/1000</f>
        <v>1.9320199999999998</v>
      </c>
      <c r="P37" s="37">
        <f>SUM($B8:P8,$B9:P9)/1000</f>
        <v>2.0491599999999996</v>
      </c>
      <c r="Q37" s="37">
        <f>SUM($B8:Q8,$B9:Q9)/1000</f>
        <v>2.16228</v>
      </c>
      <c r="R37" s="37">
        <f>SUM($B8:R8,$B9:R9)/1000</f>
        <v>2.2856600000000005</v>
      </c>
      <c r="S37" s="37">
        <f>SUM($B8:S8,$B9:S9)/1000</f>
        <v>2.3982400000000004</v>
      </c>
      <c r="T37" s="37">
        <f>SUM($B8:T8,$B9:T9)/1000</f>
        <v>2.5076800000000001</v>
      </c>
      <c r="U37" s="37">
        <f>SUM($B8:U8,$B9:U9)/1000</f>
        <v>2.6177200000000003</v>
      </c>
    </row>
    <row r="38" spans="1:22" x14ac:dyDescent="0.2">
      <c r="A38" t="s">
        <v>29</v>
      </c>
      <c r="B38" s="37">
        <f t="shared" ref="B38:U38" si="5">B17/1000</f>
        <v>0.72681399999999996</v>
      </c>
      <c r="C38" s="37">
        <f t="shared" si="5"/>
        <v>0.968194</v>
      </c>
      <c r="D38" s="37">
        <f t="shared" si="5"/>
        <v>1.023963</v>
      </c>
      <c r="E38" s="37">
        <f t="shared" si="5"/>
        <v>0.98855399999999993</v>
      </c>
      <c r="F38" s="37">
        <f t="shared" si="5"/>
        <v>1.1530940000000001</v>
      </c>
      <c r="G38" s="37">
        <f t="shared" si="5"/>
        <v>1.195632</v>
      </c>
      <c r="H38" s="37">
        <f t="shared" si="5"/>
        <v>0.87373199999999995</v>
      </c>
      <c r="I38" s="37">
        <f t="shared" si="5"/>
        <v>1.327923</v>
      </c>
      <c r="J38" s="37">
        <f t="shared" si="5"/>
        <v>1.312246</v>
      </c>
      <c r="K38" s="37">
        <f t="shared" si="5"/>
        <v>1.243992</v>
      </c>
      <c r="L38" s="37">
        <f t="shared" si="5"/>
        <v>1.32738</v>
      </c>
      <c r="M38" s="37">
        <f t="shared" si="5"/>
        <v>1.364873</v>
      </c>
      <c r="N38" s="37">
        <f t="shared" si="5"/>
        <v>1.4383609999999998</v>
      </c>
      <c r="O38" s="37">
        <f t="shared" si="5"/>
        <v>1.0891919999999999</v>
      </c>
      <c r="P38" s="37">
        <f t="shared" si="5"/>
        <v>0.96929500000000002</v>
      </c>
      <c r="Q38" s="37">
        <f t="shared" si="5"/>
        <v>1.2885250000000001</v>
      </c>
      <c r="R38" s="37">
        <f t="shared" si="5"/>
        <v>1.2781500000000001</v>
      </c>
      <c r="S38" s="37">
        <f t="shared" si="5"/>
        <v>1.0975950000000001</v>
      </c>
      <c r="T38" s="37">
        <f t="shared" si="5"/>
        <v>0.97177099999999994</v>
      </c>
      <c r="U38" s="37">
        <f t="shared" si="5"/>
        <v>1.290502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0</v>
      </c>
      <c r="D39" s="33">
        <f>(SUM($B26:D26)-SUM($B6:D12,$B13:D13,$B17:D17,$B21:D23))/1000</f>
        <v>0</v>
      </c>
      <c r="E39" s="33">
        <f>(SUM($B26:E26)-SUM($B6:E12,$B13:E13,$B17:E17,$B21:E23))/1000</f>
        <v>0</v>
      </c>
      <c r="F39" s="33">
        <f>(SUM($B26:F26)-SUM($B6:F12,$B13:F13,$B17:F17,$B21:F23))/1000</f>
        <v>0</v>
      </c>
      <c r="G39" s="33">
        <f>(SUM($B26:G26)-SUM($B6:G12,$B13:G13,$B17:G17,$B21:G23))/1000</f>
        <v>-9.0949470177292826E-16</v>
      </c>
      <c r="H39" s="33">
        <f>(SUM($B26:H26)-SUM($B6:H12,$B13:H13,$B17:H17,$B21:H23))/1000</f>
        <v>-9.0949470177292826E-16</v>
      </c>
      <c r="I39" s="33">
        <f>(SUM($B26:I26)-SUM($B6:I12,$B13:I13,$B17:I17,$B21:I23))/1000</f>
        <v>0</v>
      </c>
      <c r="J39" s="33">
        <f>(SUM($B26:J26)-SUM($B6:J12,$B13:J13,$B17:J17,$B21:J23))/1000</f>
        <v>-1.8189894035458565E-15</v>
      </c>
      <c r="K39" s="33">
        <f>(SUM($B26:K26)-SUM($B6:K12,$B13:K13,$B17:K17,$B21:K23))/1000</f>
        <v>0</v>
      </c>
      <c r="L39" s="33">
        <f>(SUM($B26:L26)-SUM($B6:L12,$B13:L13,$B17:L17,$B21:L23))/1000</f>
        <v>0</v>
      </c>
      <c r="M39" s="33">
        <f>(SUM($B26:M26)-SUM($B6:M12,$B13:M13,$B17:M17,$B21:M23))/1000</f>
        <v>0</v>
      </c>
      <c r="N39" s="33">
        <f>(SUM($B26:N26)-SUM($B6:N12,$B13:N13,$B17:N17,$B21:N23))/1000</f>
        <v>-1.8189894035458565E-15</v>
      </c>
      <c r="O39" s="33">
        <f>(SUM($B26:O26)-SUM($B6:O12,$B13:O13,$B17:O17,$B21:O23))/1000</f>
        <v>3.637978807091713E-15</v>
      </c>
      <c r="P39" s="33">
        <f>(SUM($B26:P26)-SUM($B6:P12,$B13:P13,$B17:P17,$B21:P23))/1000</f>
        <v>3.637978807091713E-15</v>
      </c>
      <c r="Q39" s="33">
        <f>(SUM($B26:Q26)-SUM($B6:Q12,$B13:Q13,$B17:Q17,$B21:Q23))/1000</f>
        <v>7.2759576141834261E-15</v>
      </c>
      <c r="R39" s="33">
        <f>(SUM($B26:R26)-SUM($B6:R12,$B13:R13,$B17:R17,$B21:R23))/1000</f>
        <v>3.637978807091713E-15</v>
      </c>
      <c r="S39" s="33">
        <f>(SUM($B26:S26)-SUM($B6:S12,$B13:S13,$B17:S17,$B21:S23))/1000</f>
        <v>3.637978807091713E-15</v>
      </c>
      <c r="T39" s="33">
        <f>(SUM($B26:T26)-SUM($B6:T12,$B13:T13,$B17:T17,$B21:T23))/1000</f>
        <v>0</v>
      </c>
      <c r="U39" s="33">
        <f>(SUM($B26:U26)-SUM($B6:U12,$B13:U13,$B17:U17,$B21:U23))/1000</f>
        <v>0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-0.60799999999999998</v>
      </c>
      <c r="G40" s="37">
        <f>SUM($B21:G21)/1000</f>
        <v>-0.60799999999999998</v>
      </c>
      <c r="H40" s="37">
        <f>SUM($B21:H21)/1000</f>
        <v>-0.60799999999999998</v>
      </c>
      <c r="I40" s="37">
        <f>SUM($B21:I21)/1000</f>
        <v>-1.0580000000000001</v>
      </c>
      <c r="J40" s="37">
        <f>SUM($B21:J21)/1000</f>
        <v>-1.0580000000000001</v>
      </c>
      <c r="K40" s="37">
        <f>SUM($B21:K21)/1000</f>
        <v>-1.4119999999999999</v>
      </c>
      <c r="L40" s="37">
        <f>SUM($B21:L21)/1000</f>
        <v>-1.7989999999999999</v>
      </c>
      <c r="M40" s="37">
        <f>SUM($B21:M21)/1000</f>
        <v>-1.7989999999999999</v>
      </c>
      <c r="N40" s="37">
        <f>SUM($B21:N21)/1000</f>
        <v>-1.7989999999999999</v>
      </c>
      <c r="O40" s="37">
        <f>SUM($B21:O21)/1000</f>
        <v>-1.7989999999999999</v>
      </c>
      <c r="P40" s="37">
        <f>SUM($B21:P21)/1000</f>
        <v>-1.7989999999999999</v>
      </c>
      <c r="Q40" s="37">
        <f>SUM($B21:Q21)/1000</f>
        <v>-1.7989999999999999</v>
      </c>
      <c r="R40" s="37">
        <f>SUM($B21:R21)/1000</f>
        <v>-1.7989999999999999</v>
      </c>
      <c r="S40" s="37">
        <f>SUM($B21:S21)/1000</f>
        <v>-1.7989999999999999</v>
      </c>
      <c r="T40" s="37">
        <f>SUM($B21:T21)/1000</f>
        <v>-2.427</v>
      </c>
      <c r="U40" s="37">
        <f>SUM($B21:U21)/1000</f>
        <v>-2.427</v>
      </c>
      <c r="V40" s="37">
        <f>SUM($B21:V21)/1000</f>
        <v>-2.427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-0.32600000000000001</v>
      </c>
      <c r="P41" s="37">
        <f>SUM($B22:P22)/1000</f>
        <v>-0.32600000000000001</v>
      </c>
      <c r="Q41" s="37">
        <f>SUM($B22:Q22)/1000</f>
        <v>-0.68300000000000005</v>
      </c>
      <c r="R41" s="37">
        <f>SUM($B22:R22)/1000</f>
        <v>-0.76024000000000003</v>
      </c>
      <c r="S41" s="37">
        <f>SUM($B22:S22)/1000</f>
        <v>-0.76024000000000003</v>
      </c>
      <c r="T41" s="37">
        <f>SUM($B22:T22)/1000</f>
        <v>-1.44774</v>
      </c>
      <c r="U41" s="37">
        <f>SUM($B22:U22)/1000</f>
        <v>-1.44774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0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0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5.3290705182007514E-15</v>
      </c>
      <c r="R44" s="37">
        <f>SUM(R35:R42)-(SUM($B26:R26)-SUM($B17:Q17))/1000</f>
        <v>3.5527136788005009E-15</v>
      </c>
      <c r="S44" s="37">
        <f>SUM(S35:S42)-(SUM($B26:S26)-SUM($B17:R17))/1000</f>
        <v>4.8849813083506888E-15</v>
      </c>
      <c r="T44" s="37">
        <f>SUM(T35:T42)-(SUM($B26:T26)-SUM($B17:S17))/1000</f>
        <v>4.4408920985006262E-15</v>
      </c>
      <c r="U44" s="37">
        <f>SUM(U35:U42)-(SUM($B26:U26)-SUM($B17:T17))/1000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W44"/>
  <sheetViews>
    <sheetView view="pageBreakPreview" zoomScaleNormal="100" zoomScaleSheetLayoutView="100" workbookViewId="0">
      <selection activeCell="J48" sqref="J48"/>
    </sheetView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47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82"/>
    </row>
    <row r="3" spans="1:23" x14ac:dyDescent="0.2">
      <c r="A3" s="83"/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84"/>
      <c r="W3" s="84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86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W5" s="77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423</v>
      </c>
      <c r="P6" s="15">
        <v>0</v>
      </c>
      <c r="Q6" s="15">
        <v>1159.4000000000001</v>
      </c>
      <c r="R6" s="15">
        <v>0</v>
      </c>
      <c r="S6" s="15">
        <v>0</v>
      </c>
      <c r="T6" s="15">
        <v>635</v>
      </c>
      <c r="U6" s="15">
        <v>0</v>
      </c>
      <c r="W6" s="79">
        <f>SUM(B6:U6)</f>
        <v>2217.4</v>
      </c>
    </row>
    <row r="7" spans="1:23" x14ac:dyDescent="0.2">
      <c r="A7" s="87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87" t="s">
        <v>7</v>
      </c>
      <c r="B8" s="18">
        <v>132.63999999999999</v>
      </c>
      <c r="C8" s="18">
        <v>139.4</v>
      </c>
      <c r="D8" s="18">
        <v>146.03</v>
      </c>
      <c r="E8" s="18">
        <v>146.37</v>
      </c>
      <c r="F8" s="18">
        <v>152.76000000000002</v>
      </c>
      <c r="G8" s="18">
        <v>135.24</v>
      </c>
      <c r="H8" s="18">
        <v>138.4</v>
      </c>
      <c r="I8" s="18">
        <v>144.37000000000003</v>
      </c>
      <c r="J8" s="18">
        <v>149.25000000000003</v>
      </c>
      <c r="K8" s="18">
        <v>149.53</v>
      </c>
      <c r="L8" s="18">
        <v>122.83000000000001</v>
      </c>
      <c r="M8" s="18">
        <v>130.80000000000001</v>
      </c>
      <c r="N8" s="18">
        <v>130.28</v>
      </c>
      <c r="O8" s="18">
        <v>131.72</v>
      </c>
      <c r="P8" s="18">
        <v>129.28000000000003</v>
      </c>
      <c r="Q8" s="18">
        <v>122.4</v>
      </c>
      <c r="R8" s="18">
        <v>122.54000000000002</v>
      </c>
      <c r="S8" s="18">
        <v>122.18</v>
      </c>
      <c r="T8" s="18">
        <v>122.17</v>
      </c>
      <c r="U8" s="18">
        <v>120.25999999999999</v>
      </c>
      <c r="W8" s="18">
        <f t="shared" si="0"/>
        <v>2688.45</v>
      </c>
    </row>
    <row r="9" spans="1:23" x14ac:dyDescent="0.2">
      <c r="A9" s="87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5.0199999999999996</v>
      </c>
      <c r="J9" s="18">
        <v>10.55</v>
      </c>
      <c r="K9" s="18">
        <v>0</v>
      </c>
      <c r="L9" s="18">
        <v>3.4</v>
      </c>
      <c r="M9" s="18">
        <v>10.62</v>
      </c>
      <c r="N9" s="18">
        <v>0</v>
      </c>
      <c r="O9" s="18">
        <v>0</v>
      </c>
      <c r="P9" s="18">
        <v>0</v>
      </c>
      <c r="Q9" s="18">
        <v>0</v>
      </c>
      <c r="R9" s="18">
        <v>10.6</v>
      </c>
      <c r="S9" s="18">
        <v>0</v>
      </c>
      <c r="T9" s="18">
        <v>0</v>
      </c>
      <c r="U9" s="18">
        <v>0.26</v>
      </c>
      <c r="W9" s="18">
        <f t="shared" si="0"/>
        <v>40.449999999999996</v>
      </c>
    </row>
    <row r="10" spans="1:23" x14ac:dyDescent="0.2">
      <c r="A10" s="87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448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25</v>
      </c>
      <c r="W10" s="18">
        <f t="shared" si="0"/>
        <v>473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88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100</v>
      </c>
      <c r="T12" s="18">
        <v>0</v>
      </c>
      <c r="U12" s="18">
        <v>653</v>
      </c>
      <c r="W12" s="18">
        <f t="shared" si="0"/>
        <v>753</v>
      </c>
    </row>
    <row r="13" spans="1:23" x14ac:dyDescent="0.2">
      <c r="A13" s="88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88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88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88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726.83500000000004</v>
      </c>
      <c r="C17" s="18">
        <v>968.06200000000001</v>
      </c>
      <c r="D17" s="18">
        <v>1023.634</v>
      </c>
      <c r="E17" s="18">
        <v>988.21199999999999</v>
      </c>
      <c r="F17" s="18">
        <v>1052.6990000000001</v>
      </c>
      <c r="G17" s="18">
        <v>1094.9090000000001</v>
      </c>
      <c r="H17" s="18">
        <v>774.49099999999999</v>
      </c>
      <c r="I17" s="18">
        <v>806.65499999999997</v>
      </c>
      <c r="J17" s="18">
        <v>790.53399999999999</v>
      </c>
      <c r="K17" s="18">
        <v>755.43899999999996</v>
      </c>
      <c r="L17" s="18">
        <v>837.11099999999999</v>
      </c>
      <c r="M17" s="18">
        <v>867.30099999999993</v>
      </c>
      <c r="N17" s="18">
        <v>933.952</v>
      </c>
      <c r="O17" s="18">
        <v>1282.1669999999999</v>
      </c>
      <c r="P17" s="18">
        <v>1153.7080000000001</v>
      </c>
      <c r="Q17" s="18">
        <v>1240.885</v>
      </c>
      <c r="R17" s="18">
        <v>1223.3899999999999</v>
      </c>
      <c r="S17" s="18">
        <v>1349.72</v>
      </c>
      <c r="T17" s="18">
        <v>1304.0999999999999</v>
      </c>
      <c r="U17" s="18">
        <v>1393.3429999999998</v>
      </c>
      <c r="W17" s="18">
        <f>AVERAGE(B17:U17)</f>
        <v>1028.35735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W20" s="91"/>
    </row>
    <row r="21" spans="1:23" x14ac:dyDescent="0.2">
      <c r="A21" s="92" t="s">
        <v>20</v>
      </c>
      <c r="B21" s="93">
        <v>-222</v>
      </c>
      <c r="C21" s="93">
        <v>0</v>
      </c>
      <c r="D21" s="93">
        <v>0</v>
      </c>
      <c r="E21" s="93">
        <v>-280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-387</v>
      </c>
      <c r="M21" s="93">
        <v>0</v>
      </c>
      <c r="N21" s="93">
        <v>0</v>
      </c>
      <c r="O21" s="93">
        <v>0</v>
      </c>
      <c r="P21" s="93">
        <v>0</v>
      </c>
      <c r="Q21" s="93">
        <v>-450</v>
      </c>
      <c r="R21" s="93">
        <v>0</v>
      </c>
      <c r="S21" s="93">
        <v>0</v>
      </c>
      <c r="T21" s="93">
        <v>-269</v>
      </c>
      <c r="U21" s="93">
        <v>0</v>
      </c>
      <c r="W21" s="93">
        <f t="shared" ref="W21:W24" si="2">SUM(B21:U21)</f>
        <v>-1608</v>
      </c>
    </row>
    <row r="22" spans="1:23" x14ac:dyDescent="0.2">
      <c r="A22" s="92" t="s">
        <v>21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-762</v>
      </c>
      <c r="P22" s="93">
        <v>0</v>
      </c>
      <c r="Q22" s="93">
        <v>-357</v>
      </c>
      <c r="R22" s="93">
        <v>-77.240000000000009</v>
      </c>
      <c r="S22" s="93">
        <v>0</v>
      </c>
      <c r="T22" s="93">
        <v>-357.5</v>
      </c>
      <c r="U22" s="93">
        <v>0</v>
      </c>
      <c r="W22" s="93">
        <f t="shared" si="2"/>
        <v>-1553.74</v>
      </c>
    </row>
    <row r="23" spans="1:23" x14ac:dyDescent="0.2">
      <c r="A23" s="92" t="s">
        <v>22</v>
      </c>
      <c r="B23" s="93">
        <v>0</v>
      </c>
      <c r="C23" s="93">
        <v>0</v>
      </c>
      <c r="D23" s="93">
        <v>0</v>
      </c>
      <c r="E23" s="93">
        <v>337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387</v>
      </c>
      <c r="M23" s="93">
        <v>0</v>
      </c>
      <c r="N23" s="93">
        <v>0</v>
      </c>
      <c r="O23" s="93">
        <v>0</v>
      </c>
      <c r="P23" s="93">
        <v>0</v>
      </c>
      <c r="Q23" s="93">
        <v>-337</v>
      </c>
      <c r="R23" s="93">
        <v>0</v>
      </c>
      <c r="S23" s="93">
        <v>0</v>
      </c>
      <c r="T23" s="93">
        <v>0</v>
      </c>
      <c r="U23" s="93">
        <v>0</v>
      </c>
      <c r="W23" s="93">
        <f t="shared" si="2"/>
        <v>387</v>
      </c>
    </row>
    <row r="24" spans="1:23" x14ac:dyDescent="0.2">
      <c r="A24" s="92" t="s">
        <v>23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W24" s="93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94" t="s">
        <v>3</v>
      </c>
      <c r="B26" s="95">
        <f t="shared" ref="B26:U26" si="3">SUM(B6:B25)</f>
        <v>637.47500000000002</v>
      </c>
      <c r="C26" s="95">
        <f t="shared" si="3"/>
        <v>1107.462</v>
      </c>
      <c r="D26" s="95">
        <f t="shared" si="3"/>
        <v>1169.664</v>
      </c>
      <c r="E26" s="95">
        <f t="shared" si="3"/>
        <v>1191.5819999999999</v>
      </c>
      <c r="F26" s="95">
        <f t="shared" si="3"/>
        <v>1205.4590000000001</v>
      </c>
      <c r="G26" s="95">
        <f t="shared" si="3"/>
        <v>1230.1490000000001</v>
      </c>
      <c r="H26" s="95">
        <f t="shared" si="3"/>
        <v>912.89099999999996</v>
      </c>
      <c r="I26" s="95">
        <f t="shared" si="3"/>
        <v>956.04500000000007</v>
      </c>
      <c r="J26" s="95">
        <f t="shared" si="3"/>
        <v>950.33400000000006</v>
      </c>
      <c r="K26" s="95">
        <f t="shared" si="3"/>
        <v>904.96899999999994</v>
      </c>
      <c r="L26" s="95">
        <f t="shared" si="3"/>
        <v>963.34100000000001</v>
      </c>
      <c r="M26" s="95">
        <f t="shared" si="3"/>
        <v>1008.721</v>
      </c>
      <c r="N26" s="95">
        <f t="shared" si="3"/>
        <v>1064.232</v>
      </c>
      <c r="O26" s="95">
        <f t="shared" si="3"/>
        <v>1522.8869999999997</v>
      </c>
      <c r="P26" s="95">
        <f t="shared" si="3"/>
        <v>1282.9880000000001</v>
      </c>
      <c r="Q26" s="95">
        <f t="shared" si="3"/>
        <v>1378.6850000000004</v>
      </c>
      <c r="R26" s="95">
        <f t="shared" si="3"/>
        <v>1279.29</v>
      </c>
      <c r="S26" s="95">
        <f t="shared" si="3"/>
        <v>1571.9</v>
      </c>
      <c r="T26" s="95">
        <f t="shared" si="3"/>
        <v>1434.77</v>
      </c>
      <c r="U26" s="95">
        <f t="shared" si="3"/>
        <v>2191.8629999999998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</v>
      </c>
      <c r="J35" s="33">
        <f>SUM($B6:J6,$B7:J7)/1000</f>
        <v>0</v>
      </c>
      <c r="K35" s="37">
        <f>SUM($B6:K6,$B7:K7)/1000</f>
        <v>0</v>
      </c>
      <c r="L35" s="37">
        <f>SUM($B6:L6,$B7:L7)/1000</f>
        <v>0</v>
      </c>
      <c r="M35" s="37">
        <f>SUM($B6:M6,$B7:M7)/1000</f>
        <v>0</v>
      </c>
      <c r="N35" s="37">
        <f>SUM($B6:N6,$B7:N7)/1000</f>
        <v>0</v>
      </c>
      <c r="O35" s="37">
        <f>SUM($B6:O6,$B7:O7)/1000</f>
        <v>0.42299999999999999</v>
      </c>
      <c r="P35" s="37">
        <f>SUM($B6:P6,$B7:P7)/1000</f>
        <v>0.42299999999999999</v>
      </c>
      <c r="Q35" s="37">
        <f>SUM($B6:Q6,$B7:Q7)/1000</f>
        <v>1.5824</v>
      </c>
      <c r="R35" s="37">
        <f>SUM($B6:R6,$B7:R7)/1000</f>
        <v>1.5824</v>
      </c>
      <c r="S35" s="37">
        <f>SUM($B6:S6,$B7:S7)/1000</f>
        <v>1.5824</v>
      </c>
      <c r="T35" s="37">
        <f>SUM($B6:T6,$B7:T7)/1000</f>
        <v>2.2174</v>
      </c>
      <c r="U35" s="37">
        <f>SUM($B6:U6,$B7:U7)/1000</f>
        <v>2.2174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</v>
      </c>
      <c r="H36" s="33">
        <f>SUM($B10:H10,$B11:H11,$B12:H12,$B13:H13)/1000</f>
        <v>0</v>
      </c>
      <c r="I36" s="33">
        <f>SUM($B10:I10,$B11:I11,$B12:I12,$B13:I13)/1000</f>
        <v>0</v>
      </c>
      <c r="J36" s="33">
        <f>SUM($B10:J10,$B11:J11,$B12:J12,$B13:J13)/1000</f>
        <v>0</v>
      </c>
      <c r="K36" s="33">
        <f>SUM($B10:K10,$B11:K11,$B12:K12,$B13:K13)/1000</f>
        <v>0</v>
      </c>
      <c r="L36" s="33">
        <f>SUM($B10:L10,$B11:L11,$B12:L12,$B13:L13)/1000</f>
        <v>0</v>
      </c>
      <c r="M36" s="33">
        <f>SUM($B10:M10,$B11:M11,$B12:M12,$B13:M13)/1000</f>
        <v>0</v>
      </c>
      <c r="N36" s="33">
        <f>SUM($B10:N10,$B11:N11,$B12:N12,$B13:N13)/1000</f>
        <v>0</v>
      </c>
      <c r="O36" s="37">
        <f>SUM($B10:O10,$B11:O11,$B12:O12,$B13:O13)/1000</f>
        <v>0.44800000000000001</v>
      </c>
      <c r="P36" s="37">
        <f>SUM($B10:P10,$B11:P11,$B12:P12,$B13:P13)/1000</f>
        <v>0.44800000000000001</v>
      </c>
      <c r="Q36" s="37">
        <f>SUM($B10:Q10,$B11:Q11,$B12:Q12,$B13:Q13)/1000</f>
        <v>0.44800000000000001</v>
      </c>
      <c r="R36" s="37">
        <f>SUM($B10:R10,$B11:R11,$B12:R12,$B13:R13)/1000</f>
        <v>0.44800000000000001</v>
      </c>
      <c r="S36" s="37">
        <f>SUM($B10:S10,$B11:S11,$B12:S12,$B13:S13)/1000</f>
        <v>0.54800000000000004</v>
      </c>
      <c r="T36" s="37">
        <f>SUM($B10:T10,$B11:T11,$B12:T12,$B13:T13)/1000</f>
        <v>0.54800000000000004</v>
      </c>
      <c r="U36" s="37">
        <f>SUM($B10:U10,$B11:U11,$B12:U12,$B13:U13)/1000</f>
        <v>1.226</v>
      </c>
    </row>
    <row r="37" spans="1:22" x14ac:dyDescent="0.2">
      <c r="A37" t="s">
        <v>28</v>
      </c>
      <c r="B37" s="37">
        <f>SUM($B8:B8,$B9:B9)/1000</f>
        <v>0.13263999999999998</v>
      </c>
      <c r="C37" s="37">
        <f>SUM($B8:C8,$B9:C9)/1000</f>
        <v>0.27203999999999995</v>
      </c>
      <c r="D37" s="37">
        <f>SUM($B8:D8,$B9:D9)/1000</f>
        <v>0.41806999999999994</v>
      </c>
      <c r="E37" s="37">
        <f>SUM($B8:E8,$B9:E9)/1000</f>
        <v>0.56443999999999994</v>
      </c>
      <c r="F37" s="37">
        <f>SUM($B8:F8,$B9:F9)/1000</f>
        <v>0.71719999999999995</v>
      </c>
      <c r="G37" s="37">
        <f>SUM($B8:G8,$B9:G9)/1000</f>
        <v>0.85243999999999998</v>
      </c>
      <c r="H37" s="37">
        <f>SUM($B8:H8,$B9:H9)/1000</f>
        <v>0.99083999999999994</v>
      </c>
      <c r="I37" s="37">
        <f>SUM($B8:I8,$B9:I9)/1000</f>
        <v>1.1402300000000001</v>
      </c>
      <c r="J37" s="37">
        <f>SUM($B8:J8,$B9:J9)/1000</f>
        <v>1.30003</v>
      </c>
      <c r="K37" s="37">
        <f>SUM($B8:K8,$B9:K9)/1000</f>
        <v>1.44956</v>
      </c>
      <c r="L37" s="37">
        <f>SUM($B8:L8,$B9:L9)/1000</f>
        <v>1.57579</v>
      </c>
      <c r="M37" s="37">
        <f>SUM($B8:M8,$B9:M9)/1000</f>
        <v>1.7172099999999999</v>
      </c>
      <c r="N37" s="37">
        <f>SUM($B8:N8,$B9:N9)/1000</f>
        <v>1.8474899999999999</v>
      </c>
      <c r="O37" s="37">
        <f>SUM($B8:O8,$B9:O9)/1000</f>
        <v>1.9792099999999999</v>
      </c>
      <c r="P37" s="37">
        <f>SUM($B8:P8,$B9:P9)/1000</f>
        <v>2.1084900000000002</v>
      </c>
      <c r="Q37" s="37">
        <f>SUM($B8:Q8,$B9:Q9)/1000</f>
        <v>2.2308900000000005</v>
      </c>
      <c r="R37" s="37">
        <f>SUM($B8:R8,$B9:R9)/1000</f>
        <v>2.3640300000000001</v>
      </c>
      <c r="S37" s="37">
        <f>SUM($B8:S8,$B9:S9)/1000</f>
        <v>2.4862100000000003</v>
      </c>
      <c r="T37" s="37">
        <f>SUM($B8:T8,$B9:T9)/1000</f>
        <v>2.6083799999999999</v>
      </c>
      <c r="U37" s="37">
        <f>SUM($B8:U8,$B9:U9)/1000</f>
        <v>2.7288999999999999</v>
      </c>
    </row>
    <row r="38" spans="1:22" x14ac:dyDescent="0.2">
      <c r="A38" t="s">
        <v>29</v>
      </c>
      <c r="B38" s="37">
        <f t="shared" ref="B38:U38" si="5">B17/1000</f>
        <v>0.72683500000000001</v>
      </c>
      <c r="C38" s="37">
        <f t="shared" si="5"/>
        <v>0.96806199999999998</v>
      </c>
      <c r="D38" s="37">
        <f t="shared" si="5"/>
        <v>1.0236339999999999</v>
      </c>
      <c r="E38" s="37">
        <f t="shared" si="5"/>
        <v>0.98821199999999998</v>
      </c>
      <c r="F38" s="37">
        <f t="shared" si="5"/>
        <v>1.0526990000000001</v>
      </c>
      <c r="G38" s="37">
        <f t="shared" si="5"/>
        <v>1.0949090000000001</v>
      </c>
      <c r="H38" s="37">
        <f t="shared" si="5"/>
        <v>0.77449100000000004</v>
      </c>
      <c r="I38" s="37">
        <f t="shared" si="5"/>
        <v>0.80665500000000001</v>
      </c>
      <c r="J38" s="37">
        <f t="shared" si="5"/>
        <v>0.79053399999999996</v>
      </c>
      <c r="K38" s="37">
        <f t="shared" si="5"/>
        <v>0.75543899999999997</v>
      </c>
      <c r="L38" s="37">
        <f t="shared" si="5"/>
        <v>0.83711099999999994</v>
      </c>
      <c r="M38" s="37">
        <f t="shared" si="5"/>
        <v>0.86730099999999988</v>
      </c>
      <c r="N38" s="37">
        <f t="shared" si="5"/>
        <v>0.933952</v>
      </c>
      <c r="O38" s="37">
        <f t="shared" si="5"/>
        <v>1.2821669999999998</v>
      </c>
      <c r="P38" s="37">
        <f t="shared" si="5"/>
        <v>1.1537080000000002</v>
      </c>
      <c r="Q38" s="37">
        <f t="shared" si="5"/>
        <v>1.240885</v>
      </c>
      <c r="R38" s="37">
        <f t="shared" si="5"/>
        <v>1.22339</v>
      </c>
      <c r="S38" s="37">
        <f t="shared" si="5"/>
        <v>1.34972</v>
      </c>
      <c r="T38" s="37">
        <f t="shared" si="5"/>
        <v>1.3040999999999998</v>
      </c>
      <c r="U38" s="37">
        <f t="shared" si="5"/>
        <v>1.3933429999999998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0</v>
      </c>
      <c r="D39" s="33">
        <f>(SUM($B26:D26)-SUM($B6:D12,$B13:D13,$B17:D17,$B21:D23))/1000</f>
        <v>-4.5474735088646413E-16</v>
      </c>
      <c r="E39" s="33">
        <f>(SUM($B26:E26)-SUM($B6:E12,$B13:E13,$B17:E17,$B21:E23))/1000</f>
        <v>-9.0949470177292826E-16</v>
      </c>
      <c r="F39" s="33">
        <f>(SUM($B26:F26)-SUM($B6:F12,$B13:F13,$B17:F17,$B21:F23))/1000</f>
        <v>-9.0949470177292826E-16</v>
      </c>
      <c r="G39" s="33">
        <f>(SUM($B26:G26)-SUM($B6:G12,$B13:G13,$B17:G17,$B21:G23))/1000</f>
        <v>0</v>
      </c>
      <c r="H39" s="33">
        <f>(SUM($B26:H26)-SUM($B6:H12,$B13:H13,$B17:H17,$B21:H23))/1000</f>
        <v>-1.8189894035458565E-15</v>
      </c>
      <c r="I39" s="33">
        <f>(SUM($B26:I26)-SUM($B6:I12,$B13:I13,$B17:I17,$B21:I23))/1000</f>
        <v>-1.8189894035458565E-15</v>
      </c>
      <c r="J39" s="33">
        <f>(SUM($B26:J26)-SUM($B6:J12,$B13:J13,$B17:J17,$B21:J23))/1000</f>
        <v>0</v>
      </c>
      <c r="K39" s="33">
        <f>(SUM($B26:K26)-SUM($B6:K12,$B13:K13,$B17:K17,$B21:K23))/1000</f>
        <v>-1.8189894035458565E-15</v>
      </c>
      <c r="L39" s="33">
        <f>(SUM($B26:L26)-SUM($B6:L12,$B13:L13,$B17:L17,$B21:L23))/1000</f>
        <v>-1.8189894035458565E-15</v>
      </c>
      <c r="M39" s="33">
        <f>(SUM($B26:M26)-SUM($B6:M12,$B13:M13,$B17:M17,$B21:M23))/1000</f>
        <v>-1.8189894035458565E-15</v>
      </c>
      <c r="N39" s="33">
        <f>(SUM($B26:N26)-SUM($B6:N12,$B13:N13,$B17:N17,$B21:N23))/1000</f>
        <v>-1.8189894035458565E-15</v>
      </c>
      <c r="O39" s="33">
        <f>(SUM($B26:O26)-SUM($B6:O12,$B13:O13,$B17:O17,$B21:O23))/1000</f>
        <v>-1.8189894035458565E-15</v>
      </c>
      <c r="P39" s="33">
        <f>(SUM($B26:P26)-SUM($B6:P12,$B13:P13,$B17:P17,$B21:P23))/1000</f>
        <v>-1.8189894035458565E-15</v>
      </c>
      <c r="Q39" s="33">
        <f>(SUM($B26:Q26)-SUM($B6:Q12,$B13:Q13,$B17:Q17,$B21:Q23))/1000</f>
        <v>0</v>
      </c>
      <c r="R39" s="33">
        <f>(SUM($B26:R26)-SUM($B6:R12,$B13:R13,$B17:R17,$B21:R23))/1000</f>
        <v>3.637978807091713E-15</v>
      </c>
      <c r="S39" s="33">
        <f>(SUM($B26:S26)-SUM($B6:S12,$B13:S13,$B17:S17,$B21:S23))/1000</f>
        <v>3.637978807091713E-15</v>
      </c>
      <c r="T39" s="33">
        <f>(SUM($B26:T26)-SUM($B6:T12,$B13:T13,$B17:T17,$B21:T23))/1000</f>
        <v>3.637978807091713E-15</v>
      </c>
      <c r="U39" s="33">
        <f>(SUM($B26:U26)-SUM($B6:U12,$B13:U13,$B17:U17,$B21:U23))/1000</f>
        <v>0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-0.502</v>
      </c>
      <c r="G40" s="37">
        <f>SUM($B21:G21)/1000</f>
        <v>-0.502</v>
      </c>
      <c r="H40" s="37">
        <f>SUM($B21:H21)/1000</f>
        <v>-0.502</v>
      </c>
      <c r="I40" s="37">
        <f>SUM($B21:I21)/1000</f>
        <v>-0.502</v>
      </c>
      <c r="J40" s="37">
        <f>SUM($B21:J21)/1000</f>
        <v>-0.502</v>
      </c>
      <c r="K40" s="37">
        <f>SUM($B21:K21)/1000</f>
        <v>-0.502</v>
      </c>
      <c r="L40" s="37">
        <f>SUM($B21:L21)/1000</f>
        <v>-0.88900000000000001</v>
      </c>
      <c r="M40" s="37">
        <f>SUM($B21:M21)/1000</f>
        <v>-0.88900000000000001</v>
      </c>
      <c r="N40" s="37">
        <f>SUM($B21:N21)/1000</f>
        <v>-0.88900000000000001</v>
      </c>
      <c r="O40" s="37">
        <f>SUM($B21:O21)/1000</f>
        <v>-0.88900000000000001</v>
      </c>
      <c r="P40" s="37">
        <f>SUM($B21:P21)/1000</f>
        <v>-0.88900000000000001</v>
      </c>
      <c r="Q40" s="37">
        <f>SUM($B21:Q21)/1000</f>
        <v>-1.339</v>
      </c>
      <c r="R40" s="37">
        <f>SUM($B21:R21)/1000</f>
        <v>-1.339</v>
      </c>
      <c r="S40" s="37">
        <f>SUM($B21:S21)/1000</f>
        <v>-1.339</v>
      </c>
      <c r="T40" s="37">
        <f>SUM($B21:T21)/1000</f>
        <v>-1.6080000000000001</v>
      </c>
      <c r="U40" s="37">
        <f>SUM($B21:U21)/1000</f>
        <v>-1.6080000000000001</v>
      </c>
      <c r="V40" s="37">
        <f>SUM($B21:V21)/1000</f>
        <v>-1.6080000000000001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-0.76200000000000001</v>
      </c>
      <c r="P41" s="37">
        <f>SUM($B22:P22)/1000</f>
        <v>-0.76200000000000001</v>
      </c>
      <c r="Q41" s="37">
        <f>SUM($B22:Q22)/1000</f>
        <v>-1.119</v>
      </c>
      <c r="R41" s="37">
        <f>SUM($B22:R22)/1000</f>
        <v>-1.19624</v>
      </c>
      <c r="S41" s="37">
        <f>SUM($B22:S22)/1000</f>
        <v>-1.19624</v>
      </c>
      <c r="T41" s="37">
        <f>SUM($B22:T22)/1000</f>
        <v>-1.5537399999999999</v>
      </c>
      <c r="U41" s="37">
        <f>SUM($B22:U22)/1000</f>
        <v>-1.5537399999999999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0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0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3.5527136788005009E-15</v>
      </c>
      <c r="R44" s="37">
        <f>SUM(R35:R42)-(SUM($B26:R26)-SUM($B17:Q17))/1000</f>
        <v>5.3290705182007514E-15</v>
      </c>
      <c r="S44" s="37">
        <f>SUM(S35:S42)-(SUM($B26:S26)-SUM($B17:R17))/1000</f>
        <v>0</v>
      </c>
      <c r="T44" s="37">
        <f>SUM(T35:T42)-(SUM($B26:T26)-SUM($B17:S17))/1000</f>
        <v>3.5527136788005009E-15</v>
      </c>
      <c r="U44" s="37">
        <f>SUM(U35:U42)-(SUM($B26:U26)-SUM($B17:T17))/1000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W44"/>
  <sheetViews>
    <sheetView view="pageBreakPreview" zoomScaleNormal="100" zoomScaleSheetLayoutView="100" workbookViewId="0"/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48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96"/>
    </row>
    <row r="3" spans="1:23" x14ac:dyDescent="0.2">
      <c r="A3" s="97"/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98"/>
      <c r="W3" s="98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100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W5" s="91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423</v>
      </c>
      <c r="J6" s="15">
        <v>423</v>
      </c>
      <c r="K6" s="15">
        <v>0</v>
      </c>
      <c r="L6" s="15">
        <v>0</v>
      </c>
      <c r="M6" s="15">
        <v>0</v>
      </c>
      <c r="N6" s="15">
        <v>0</v>
      </c>
      <c r="O6" s="15">
        <v>313.39999999999998</v>
      </c>
      <c r="P6" s="15">
        <v>0</v>
      </c>
      <c r="Q6" s="15">
        <v>823.78300000000002</v>
      </c>
      <c r="R6" s="15">
        <v>0</v>
      </c>
      <c r="S6" s="15">
        <v>0</v>
      </c>
      <c r="T6" s="15">
        <v>1058</v>
      </c>
      <c r="U6" s="15">
        <v>423</v>
      </c>
      <c r="W6" s="93">
        <f>SUM(B6:U6)</f>
        <v>3464.183</v>
      </c>
    </row>
    <row r="7" spans="1:23" x14ac:dyDescent="0.2">
      <c r="A7" s="101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101" t="s">
        <v>7</v>
      </c>
      <c r="B8" s="18">
        <v>149.25000000000003</v>
      </c>
      <c r="C8" s="18">
        <v>158.74</v>
      </c>
      <c r="D8" s="18">
        <v>165.32000000000002</v>
      </c>
      <c r="E8" s="18">
        <v>167.12</v>
      </c>
      <c r="F8" s="18">
        <v>176.59</v>
      </c>
      <c r="G8" s="18">
        <v>139.13</v>
      </c>
      <c r="H8" s="18">
        <v>139.20000000000002</v>
      </c>
      <c r="I8" s="18">
        <v>144.38000000000002</v>
      </c>
      <c r="J8" s="18">
        <v>148.53</v>
      </c>
      <c r="K8" s="18">
        <v>153.48000000000002</v>
      </c>
      <c r="L8" s="18">
        <v>130.42000000000002</v>
      </c>
      <c r="M8" s="18">
        <v>130.86000000000001</v>
      </c>
      <c r="N8" s="18">
        <v>135.64000000000001</v>
      </c>
      <c r="O8" s="18">
        <v>135.89000000000001</v>
      </c>
      <c r="P8" s="18">
        <v>131.88</v>
      </c>
      <c r="Q8" s="18">
        <v>124.88000000000001</v>
      </c>
      <c r="R8" s="18">
        <v>125.42000000000003</v>
      </c>
      <c r="S8" s="18">
        <v>125.83</v>
      </c>
      <c r="T8" s="18">
        <v>125.76000000000002</v>
      </c>
      <c r="U8" s="18">
        <v>122.24000000000001</v>
      </c>
      <c r="W8" s="18">
        <f t="shared" si="0"/>
        <v>2830.5600000000013</v>
      </c>
    </row>
    <row r="9" spans="1:23" x14ac:dyDescent="0.2">
      <c r="A9" s="101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39.730000000000004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3.4</v>
      </c>
      <c r="R9" s="18">
        <v>10.6</v>
      </c>
      <c r="S9" s="18">
        <v>0</v>
      </c>
      <c r="T9" s="18">
        <v>32.44</v>
      </c>
      <c r="U9" s="18">
        <v>0</v>
      </c>
      <c r="W9" s="18">
        <f t="shared" si="0"/>
        <v>86.17</v>
      </c>
    </row>
    <row r="10" spans="1:23" x14ac:dyDescent="0.2">
      <c r="A10" s="101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25</v>
      </c>
      <c r="H10" s="18">
        <v>0</v>
      </c>
      <c r="I10" s="18">
        <v>21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0.6</v>
      </c>
      <c r="U10" s="18">
        <v>0</v>
      </c>
      <c r="W10" s="18">
        <f t="shared" si="0"/>
        <v>46.6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102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154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420.72</v>
      </c>
      <c r="U12" s="18">
        <v>0</v>
      </c>
      <c r="W12" s="18">
        <f t="shared" si="0"/>
        <v>574.72</v>
      </c>
    </row>
    <row r="13" spans="1:23" x14ac:dyDescent="0.2">
      <c r="A13" s="102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102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102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102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714.17100000000005</v>
      </c>
      <c r="C17" s="18">
        <v>941.52800000000002</v>
      </c>
      <c r="D17" s="18">
        <v>983.27700000000004</v>
      </c>
      <c r="E17" s="18">
        <v>932.92899999999997</v>
      </c>
      <c r="F17" s="18">
        <v>1040.3720000000001</v>
      </c>
      <c r="G17" s="18">
        <v>1019.768</v>
      </c>
      <c r="H17" s="18">
        <v>738.06799999999998</v>
      </c>
      <c r="I17" s="18">
        <v>779.11799999999994</v>
      </c>
      <c r="J17" s="18">
        <v>740.49099999999999</v>
      </c>
      <c r="K17" s="18">
        <v>734.24199999999996</v>
      </c>
      <c r="L17" s="18">
        <v>775</v>
      </c>
      <c r="M17" s="18">
        <v>816.87699999999995</v>
      </c>
      <c r="N17" s="18">
        <v>879.51099999999997</v>
      </c>
      <c r="O17" s="18">
        <v>1022.785</v>
      </c>
      <c r="P17" s="18">
        <v>892.10699999999997</v>
      </c>
      <c r="Q17" s="18">
        <v>848.44499999999994</v>
      </c>
      <c r="R17" s="18">
        <v>828.60699999999997</v>
      </c>
      <c r="S17" s="18">
        <v>988.74400000000003</v>
      </c>
      <c r="T17" s="18">
        <v>1042.925</v>
      </c>
      <c r="U17" s="18">
        <v>982.83600000000001</v>
      </c>
      <c r="W17" s="18">
        <f>AVERAGE(B17:U17)</f>
        <v>885.09005000000002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  <c r="W20" s="105"/>
    </row>
    <row r="21" spans="1:23" x14ac:dyDescent="0.2">
      <c r="A21" s="106" t="s">
        <v>20</v>
      </c>
      <c r="B21" s="107">
        <v>-222</v>
      </c>
      <c r="C21" s="107">
        <v>0</v>
      </c>
      <c r="D21" s="107">
        <v>0</v>
      </c>
      <c r="E21" s="107">
        <v>-280</v>
      </c>
      <c r="F21" s="107">
        <v>-106</v>
      </c>
      <c r="G21" s="107">
        <v>0</v>
      </c>
      <c r="H21" s="107">
        <v>0</v>
      </c>
      <c r="I21" s="107">
        <v>-450</v>
      </c>
      <c r="J21" s="107">
        <v>0</v>
      </c>
      <c r="K21" s="107">
        <v>-354</v>
      </c>
      <c r="L21" s="107">
        <v>-387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-628</v>
      </c>
      <c r="U21" s="107">
        <v>0</v>
      </c>
      <c r="W21" s="107">
        <f t="shared" ref="W21:W24" si="2">SUM(B21:U21)</f>
        <v>-2427</v>
      </c>
    </row>
    <row r="22" spans="1:23" x14ac:dyDescent="0.2">
      <c r="A22" s="106" t="s">
        <v>21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-326</v>
      </c>
      <c r="P22" s="107">
        <v>0</v>
      </c>
      <c r="Q22" s="107">
        <v>-357</v>
      </c>
      <c r="R22" s="107">
        <v>-77.240000000000009</v>
      </c>
      <c r="S22" s="107">
        <v>0</v>
      </c>
      <c r="T22" s="107">
        <v>-687.5</v>
      </c>
      <c r="U22" s="107">
        <v>0</v>
      </c>
      <c r="W22" s="107">
        <f t="shared" si="2"/>
        <v>-1447.74</v>
      </c>
    </row>
    <row r="23" spans="1:23" x14ac:dyDescent="0.2">
      <c r="A23" s="106" t="s">
        <v>22</v>
      </c>
      <c r="B23" s="107">
        <v>0</v>
      </c>
      <c r="C23" s="107">
        <v>0</v>
      </c>
      <c r="D23" s="107">
        <v>0</v>
      </c>
      <c r="E23" s="107">
        <v>337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387</v>
      </c>
      <c r="M23" s="107">
        <v>0</v>
      </c>
      <c r="N23" s="107">
        <v>0</v>
      </c>
      <c r="O23" s="107">
        <v>0</v>
      </c>
      <c r="P23" s="107">
        <v>0</v>
      </c>
      <c r="Q23" s="107">
        <v>-337</v>
      </c>
      <c r="R23" s="107">
        <v>0</v>
      </c>
      <c r="S23" s="107">
        <v>0</v>
      </c>
      <c r="T23" s="107">
        <v>0</v>
      </c>
      <c r="U23" s="107">
        <v>0</v>
      </c>
      <c r="W23" s="107">
        <f t="shared" si="2"/>
        <v>387</v>
      </c>
    </row>
    <row r="24" spans="1:23" x14ac:dyDescent="0.2">
      <c r="A24" s="106" t="s">
        <v>23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W24" s="107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108" t="s">
        <v>3</v>
      </c>
      <c r="B26" s="109">
        <f t="shared" ref="B26:U26" si="3">SUM(B6:B25)</f>
        <v>641.42100000000005</v>
      </c>
      <c r="C26" s="109">
        <f t="shared" si="3"/>
        <v>1100.268</v>
      </c>
      <c r="D26" s="109">
        <f t="shared" si="3"/>
        <v>1148.597</v>
      </c>
      <c r="E26" s="109">
        <f t="shared" si="3"/>
        <v>1157.049</v>
      </c>
      <c r="F26" s="109">
        <f t="shared" si="3"/>
        <v>1150.692</v>
      </c>
      <c r="G26" s="109">
        <f t="shared" si="3"/>
        <v>1337.8980000000001</v>
      </c>
      <c r="H26" s="109">
        <f t="shared" si="3"/>
        <v>877.26800000000003</v>
      </c>
      <c r="I26" s="109">
        <f t="shared" si="3"/>
        <v>917.49800000000005</v>
      </c>
      <c r="J26" s="109">
        <f t="shared" si="3"/>
        <v>1312.021</v>
      </c>
      <c r="K26" s="109">
        <f t="shared" si="3"/>
        <v>533.72199999999998</v>
      </c>
      <c r="L26" s="109">
        <f t="shared" si="3"/>
        <v>905.42000000000007</v>
      </c>
      <c r="M26" s="109">
        <f t="shared" si="3"/>
        <v>947.73699999999997</v>
      </c>
      <c r="N26" s="109">
        <f t="shared" si="3"/>
        <v>1015.151</v>
      </c>
      <c r="O26" s="109">
        <f t="shared" si="3"/>
        <v>1146.0749999999998</v>
      </c>
      <c r="P26" s="109">
        <f t="shared" si="3"/>
        <v>1023.987</v>
      </c>
      <c r="Q26" s="109">
        <f t="shared" si="3"/>
        <v>1106.5079999999998</v>
      </c>
      <c r="R26" s="109">
        <f t="shared" si="3"/>
        <v>887.38699999999994</v>
      </c>
      <c r="S26" s="109">
        <f t="shared" si="3"/>
        <v>1114.5740000000001</v>
      </c>
      <c r="T26" s="109">
        <f t="shared" si="3"/>
        <v>1364.9449999999997</v>
      </c>
      <c r="U26" s="109">
        <f t="shared" si="3"/>
        <v>1528.076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0.42299999999999999</v>
      </c>
      <c r="J35" s="33">
        <f>SUM($B6:J6,$B7:J7)/1000</f>
        <v>0.84599999999999997</v>
      </c>
      <c r="K35" s="37">
        <f>SUM($B6:K6,$B7:K7)/1000</f>
        <v>0.84599999999999997</v>
      </c>
      <c r="L35" s="37">
        <f>SUM($B6:L6,$B7:L7)/1000</f>
        <v>0.84599999999999997</v>
      </c>
      <c r="M35" s="37">
        <f>SUM($B6:M6,$B7:M7)/1000</f>
        <v>0.84599999999999997</v>
      </c>
      <c r="N35" s="37">
        <f>SUM($B6:N6,$B7:N7)/1000</f>
        <v>0.84599999999999997</v>
      </c>
      <c r="O35" s="37">
        <f>SUM($B6:O6,$B7:O7)/1000</f>
        <v>1.1594</v>
      </c>
      <c r="P35" s="37">
        <f>SUM($B6:P6,$B7:P7)/1000</f>
        <v>1.1594</v>
      </c>
      <c r="Q35" s="37">
        <f>SUM($B6:Q6,$B7:Q7)/1000</f>
        <v>1.9831829999999999</v>
      </c>
      <c r="R35" s="37">
        <f>SUM($B6:R6,$B7:R7)/1000</f>
        <v>1.9831829999999999</v>
      </c>
      <c r="S35" s="37">
        <f>SUM($B6:S6,$B7:S7)/1000</f>
        <v>1.9831829999999999</v>
      </c>
      <c r="T35" s="37">
        <f>SUM($B6:T6,$B7:T7)/1000</f>
        <v>3.0411830000000002</v>
      </c>
      <c r="U35" s="37">
        <f>SUM($B6:U6,$B7:U7)/1000</f>
        <v>3.4641829999999998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0.17899999999999999</v>
      </c>
      <c r="H36" s="33">
        <f>SUM($B10:H10,$B11:H11,$B12:H12,$B13:H13)/1000</f>
        <v>0.17899999999999999</v>
      </c>
      <c r="I36" s="33">
        <f>SUM($B10:I10,$B11:I11,$B12:I12,$B13:I13)/1000</f>
        <v>0.2</v>
      </c>
      <c r="J36" s="33">
        <f>SUM($B10:J10,$B11:J11,$B12:J12,$B13:J13)/1000</f>
        <v>0.2</v>
      </c>
      <c r="K36" s="33">
        <f>SUM($B10:K10,$B11:K11,$B12:K12,$B13:K13)/1000</f>
        <v>0.2</v>
      </c>
      <c r="L36" s="33">
        <f>SUM($B10:L10,$B11:L11,$B12:L12,$B13:L13)/1000</f>
        <v>0.2</v>
      </c>
      <c r="M36" s="33">
        <f>SUM($B10:M10,$B11:M11,$B12:M12,$B13:M13)/1000</f>
        <v>0.2</v>
      </c>
      <c r="N36" s="33">
        <f>SUM($B10:N10,$B11:N11,$B12:N12,$B13:N13)/1000</f>
        <v>0.2</v>
      </c>
      <c r="O36" s="37">
        <f>SUM($B10:O10,$B11:O11,$B12:O12,$B13:O13)/1000</f>
        <v>0.2</v>
      </c>
      <c r="P36" s="37">
        <f>SUM($B10:P10,$B11:P11,$B12:P12,$B13:P13)/1000</f>
        <v>0.2</v>
      </c>
      <c r="Q36" s="37">
        <f>SUM($B10:Q10,$B11:Q11,$B12:Q12,$B13:Q13)/1000</f>
        <v>0.2</v>
      </c>
      <c r="R36" s="37">
        <f>SUM($B10:R10,$B11:R11,$B12:R12,$B13:R13)/1000</f>
        <v>0.2</v>
      </c>
      <c r="S36" s="37">
        <f>SUM($B10:S10,$B11:S11,$B12:S12,$B13:S13)/1000</f>
        <v>0.2</v>
      </c>
      <c r="T36" s="37">
        <f>SUM($B10:T10,$B11:T11,$B12:T12,$B13:T13)/1000</f>
        <v>0.62132000000000009</v>
      </c>
      <c r="U36" s="37">
        <f>SUM($B10:U10,$B11:U11,$B12:U12,$B13:U13)/1000</f>
        <v>0.62132000000000009</v>
      </c>
    </row>
    <row r="37" spans="1:22" x14ac:dyDescent="0.2">
      <c r="A37" t="s">
        <v>28</v>
      </c>
      <c r="B37" s="37">
        <f>SUM($B8:B8,$B9:B9)/1000</f>
        <v>0.14925000000000002</v>
      </c>
      <c r="C37" s="37">
        <f>SUM($B8:C8,$B9:C9)/1000</f>
        <v>0.30798999999999999</v>
      </c>
      <c r="D37" s="37">
        <f>SUM($B8:D8,$B9:D9)/1000</f>
        <v>0.47331000000000006</v>
      </c>
      <c r="E37" s="37">
        <f>SUM($B8:E8,$B9:E9)/1000</f>
        <v>0.64043000000000005</v>
      </c>
      <c r="F37" s="37">
        <f>SUM($B8:F8,$B9:F9)/1000</f>
        <v>0.85675000000000012</v>
      </c>
      <c r="G37" s="37">
        <f>SUM($B8:G8,$B9:G9)/1000</f>
        <v>0.9958800000000001</v>
      </c>
      <c r="H37" s="37">
        <f>SUM($B8:H8,$B9:H9)/1000</f>
        <v>1.1350800000000001</v>
      </c>
      <c r="I37" s="37">
        <f>SUM($B8:I8,$B9:I9)/1000</f>
        <v>1.2794600000000003</v>
      </c>
      <c r="J37" s="37">
        <f>SUM($B8:J8,$B9:J9)/1000</f>
        <v>1.4279900000000003</v>
      </c>
      <c r="K37" s="37">
        <f>SUM($B8:K8,$B9:K9)/1000</f>
        <v>1.5814700000000002</v>
      </c>
      <c r="L37" s="37">
        <f>SUM($B8:L8,$B9:L9)/1000</f>
        <v>1.7118900000000004</v>
      </c>
      <c r="M37" s="37">
        <f>SUM($B8:M8,$B9:M9)/1000</f>
        <v>1.8427500000000006</v>
      </c>
      <c r="N37" s="37">
        <f>SUM($B8:N8,$B9:N9)/1000</f>
        <v>1.9783900000000005</v>
      </c>
      <c r="O37" s="37">
        <f>SUM($B8:O8,$B9:O9)/1000</f>
        <v>2.1142800000000008</v>
      </c>
      <c r="P37" s="37">
        <f>SUM($B8:P8,$B9:P9)/1000</f>
        <v>2.2461600000000006</v>
      </c>
      <c r="Q37" s="37">
        <f>SUM($B8:Q8,$B9:Q9)/1000</f>
        <v>2.3744400000000008</v>
      </c>
      <c r="R37" s="37">
        <f>SUM($B8:R8,$B9:R9)/1000</f>
        <v>2.510460000000001</v>
      </c>
      <c r="S37" s="37">
        <f>SUM($B8:S8,$B9:S9)/1000</f>
        <v>2.6362900000000007</v>
      </c>
      <c r="T37" s="37">
        <f>SUM($B8:T8,$B9:T9)/1000</f>
        <v>2.794490000000001</v>
      </c>
      <c r="U37" s="37">
        <f>SUM($B8:U8,$B9:U9)/1000</f>
        <v>2.9167300000000016</v>
      </c>
    </row>
    <row r="38" spans="1:22" x14ac:dyDescent="0.2">
      <c r="A38" t="s">
        <v>29</v>
      </c>
      <c r="B38" s="37">
        <f t="shared" ref="B38:U38" si="5">B17/1000</f>
        <v>0.714171</v>
      </c>
      <c r="C38" s="37">
        <f t="shared" si="5"/>
        <v>0.94152800000000003</v>
      </c>
      <c r="D38" s="37">
        <f t="shared" si="5"/>
        <v>0.98327700000000007</v>
      </c>
      <c r="E38" s="37">
        <f t="shared" si="5"/>
        <v>0.93292900000000001</v>
      </c>
      <c r="F38" s="37">
        <f t="shared" si="5"/>
        <v>1.0403720000000001</v>
      </c>
      <c r="G38" s="37">
        <f t="shared" si="5"/>
        <v>1.019768</v>
      </c>
      <c r="H38" s="37">
        <f t="shared" si="5"/>
        <v>0.73806799999999995</v>
      </c>
      <c r="I38" s="37">
        <f t="shared" si="5"/>
        <v>0.77911799999999998</v>
      </c>
      <c r="J38" s="37">
        <f t="shared" si="5"/>
        <v>0.74049100000000001</v>
      </c>
      <c r="K38" s="37">
        <f t="shared" si="5"/>
        <v>0.73424199999999995</v>
      </c>
      <c r="L38" s="37">
        <f t="shared" si="5"/>
        <v>0.77500000000000002</v>
      </c>
      <c r="M38" s="37">
        <f t="shared" si="5"/>
        <v>0.81687699999999996</v>
      </c>
      <c r="N38" s="37">
        <f t="shared" si="5"/>
        <v>0.87951099999999993</v>
      </c>
      <c r="O38" s="37">
        <f t="shared" si="5"/>
        <v>1.0227850000000001</v>
      </c>
      <c r="P38" s="37">
        <f t="shared" si="5"/>
        <v>0.89210699999999998</v>
      </c>
      <c r="Q38" s="37">
        <f t="shared" si="5"/>
        <v>0.84844499999999989</v>
      </c>
      <c r="R38" s="37">
        <f t="shared" si="5"/>
        <v>0.82860699999999998</v>
      </c>
      <c r="S38" s="37">
        <f t="shared" si="5"/>
        <v>0.98874400000000007</v>
      </c>
      <c r="T38" s="37">
        <f t="shared" si="5"/>
        <v>1.0429249999999999</v>
      </c>
      <c r="U38" s="37">
        <f t="shared" si="5"/>
        <v>0.98283600000000004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0</v>
      </c>
      <c r="D39" s="33">
        <f>(SUM($B26:D26)-SUM($B6:D12,$B13:D13,$B17:D17,$B21:D23))/1000</f>
        <v>0</v>
      </c>
      <c r="E39" s="33">
        <f>(SUM($B26:E26)-SUM($B6:E12,$B13:E13,$B17:E17,$B21:E23))/1000</f>
        <v>0</v>
      </c>
      <c r="F39" s="33">
        <f>(SUM($B26:F26)-SUM($B6:F12,$B13:F13,$B17:F17,$B21:F23))/1000</f>
        <v>-9.0949470177292826E-16</v>
      </c>
      <c r="G39" s="33">
        <f>(SUM($B26:G26)-SUM($B6:G12,$B13:G13,$B17:G17,$B21:G23))/1000</f>
        <v>0</v>
      </c>
      <c r="H39" s="33">
        <f>(SUM($B26:H26)-SUM($B6:H12,$B13:H13,$B17:H17,$B21:H23))/1000</f>
        <v>-9.0949470177292826E-16</v>
      </c>
      <c r="I39" s="33">
        <f>(SUM($B26:I26)-SUM($B6:I12,$B13:I13,$B17:I17,$B21:I23))/1000</f>
        <v>0</v>
      </c>
      <c r="J39" s="33">
        <f>(SUM($B26:J26)-SUM($B6:J12,$B13:J13,$B17:J17,$B21:J23))/1000</f>
        <v>0</v>
      </c>
      <c r="K39" s="33">
        <f>(SUM($B26:K26)-SUM($B6:K12,$B13:K13,$B17:K17,$B21:K23))/1000</f>
        <v>1.8189894035458565E-15</v>
      </c>
      <c r="L39" s="33">
        <f>(SUM($B26:L26)-SUM($B6:L12,$B13:L13,$B17:L17,$B21:L23))/1000</f>
        <v>0</v>
      </c>
      <c r="M39" s="33">
        <f>(SUM($B26:M26)-SUM($B6:M12,$B13:M13,$B17:M17,$B21:M23))/1000</f>
        <v>-1.8189894035458565E-15</v>
      </c>
      <c r="N39" s="33">
        <f>(SUM($B26:N26)-SUM($B6:N12,$B13:N13,$B17:N17,$B21:N23))/1000</f>
        <v>-1.8189894035458565E-15</v>
      </c>
      <c r="O39" s="33">
        <f>(SUM($B26:O26)-SUM($B6:O12,$B13:O13,$B17:O17,$B21:O23))/1000</f>
        <v>-1.8189894035458565E-15</v>
      </c>
      <c r="P39" s="33">
        <f>(SUM($B26:P26)-SUM($B6:P12,$B13:P13,$B17:P17,$B21:P23))/1000</f>
        <v>-1.8189894035458565E-15</v>
      </c>
      <c r="Q39" s="33">
        <f>(SUM($B26:Q26)-SUM($B6:Q12,$B13:Q13,$B17:Q17,$B21:Q23))/1000</f>
        <v>-3.637978807091713E-15</v>
      </c>
      <c r="R39" s="33">
        <f>(SUM($B26:R26)-SUM($B6:R12,$B13:R13,$B17:R17,$B21:R23))/1000</f>
        <v>-3.637978807091713E-15</v>
      </c>
      <c r="S39" s="33">
        <f>(SUM($B26:S26)-SUM($B6:S12,$B13:S13,$B17:S17,$B21:S23))/1000</f>
        <v>0</v>
      </c>
      <c r="T39" s="33">
        <f>(SUM($B26:T26)-SUM($B6:T12,$B13:T13,$B17:T17,$B21:T23))/1000</f>
        <v>3.637978807091713E-15</v>
      </c>
      <c r="U39" s="33">
        <f>(SUM($B26:U26)-SUM($B6:U12,$B13:U13,$B17:U17,$B21:U23))/1000</f>
        <v>3.637978807091713E-15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-0.60799999999999998</v>
      </c>
      <c r="G40" s="37">
        <f>SUM($B21:G21)/1000</f>
        <v>-0.60799999999999998</v>
      </c>
      <c r="H40" s="37">
        <f>SUM($B21:H21)/1000</f>
        <v>-0.60799999999999998</v>
      </c>
      <c r="I40" s="37">
        <f>SUM($B21:I21)/1000</f>
        <v>-1.0580000000000001</v>
      </c>
      <c r="J40" s="37">
        <f>SUM($B21:J21)/1000</f>
        <v>-1.0580000000000001</v>
      </c>
      <c r="K40" s="37">
        <f>SUM($B21:K21)/1000</f>
        <v>-1.4119999999999999</v>
      </c>
      <c r="L40" s="37">
        <f>SUM($B21:L21)/1000</f>
        <v>-1.7989999999999999</v>
      </c>
      <c r="M40" s="37">
        <f>SUM($B21:M21)/1000</f>
        <v>-1.7989999999999999</v>
      </c>
      <c r="N40" s="37">
        <f>SUM($B21:N21)/1000</f>
        <v>-1.7989999999999999</v>
      </c>
      <c r="O40" s="37">
        <f>SUM($B21:O21)/1000</f>
        <v>-1.7989999999999999</v>
      </c>
      <c r="P40" s="37">
        <f>SUM($B21:P21)/1000</f>
        <v>-1.7989999999999999</v>
      </c>
      <c r="Q40" s="37">
        <f>SUM($B21:Q21)/1000</f>
        <v>-1.7989999999999999</v>
      </c>
      <c r="R40" s="37">
        <f>SUM($B21:R21)/1000</f>
        <v>-1.7989999999999999</v>
      </c>
      <c r="S40" s="37">
        <f>SUM($B21:S21)/1000</f>
        <v>-1.7989999999999999</v>
      </c>
      <c r="T40" s="37">
        <f>SUM($B21:T21)/1000</f>
        <v>-2.427</v>
      </c>
      <c r="U40" s="37">
        <f>SUM($B21:U21)/1000</f>
        <v>-2.427</v>
      </c>
      <c r="V40" s="37">
        <f>SUM($B21:V21)/1000</f>
        <v>-2.427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-0.32600000000000001</v>
      </c>
      <c r="P41" s="37">
        <f>SUM($B22:P22)/1000</f>
        <v>-0.32600000000000001</v>
      </c>
      <c r="Q41" s="37">
        <f>SUM($B22:Q22)/1000</f>
        <v>-0.68300000000000005</v>
      </c>
      <c r="R41" s="37">
        <f>SUM($B22:R22)/1000</f>
        <v>-0.76024000000000003</v>
      </c>
      <c r="S41" s="37">
        <f>SUM($B22:S22)/1000</f>
        <v>-0.76024000000000003</v>
      </c>
      <c r="T41" s="37">
        <f>SUM($B22:T22)/1000</f>
        <v>-1.44774</v>
      </c>
      <c r="U41" s="37">
        <f>SUM($B22:U22)/1000</f>
        <v>-1.44774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0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0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0</v>
      </c>
      <c r="R44" s="37">
        <f>SUM(R35:R42)-(SUM($B26:R26)-SUM($B17:Q17))/1000</f>
        <v>0</v>
      </c>
      <c r="S44" s="37">
        <f>SUM(S35:S42)-(SUM($B26:S26)-SUM($B17:R17))/1000</f>
        <v>3.9968028886505635E-15</v>
      </c>
      <c r="T44" s="37">
        <f>SUM(T35:T42)-(SUM($B26:T26)-SUM($B17:S17))/1000</f>
        <v>8.8817841970012523E-15</v>
      </c>
      <c r="U44" s="37">
        <f>SUM(U35:U42)-(SUM($B26:U26)-SUM($B17:T17))/1000</f>
        <v>7.9936057773011271E-15</v>
      </c>
    </row>
  </sheetData>
  <pageMargins left="0.7" right="0.7" top="0.75" bottom="0.75" header="0.3" footer="0.3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W44"/>
  <sheetViews>
    <sheetView view="pageBreakPreview" zoomScaleNormal="100" zoomScaleSheetLayoutView="100" workbookViewId="0"/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49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110"/>
    </row>
    <row r="3" spans="1:23" x14ac:dyDescent="0.2">
      <c r="A3" s="111"/>
      <c r="B3" s="112" t="s">
        <v>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12"/>
      <c r="W3" s="112"/>
    </row>
    <row r="4" spans="1:23" x14ac:dyDescent="0.2">
      <c r="A4" s="8" t="s">
        <v>2</v>
      </c>
      <c r="B4" s="9">
        <v>2015</v>
      </c>
      <c r="C4" s="9">
        <v>2016</v>
      </c>
      <c r="D4" s="9">
        <v>2017</v>
      </c>
      <c r="E4" s="9">
        <v>2018</v>
      </c>
      <c r="F4" s="9">
        <v>2019</v>
      </c>
      <c r="G4" s="9">
        <v>2020</v>
      </c>
      <c r="H4" s="9">
        <v>2021</v>
      </c>
      <c r="I4" s="9">
        <v>2022</v>
      </c>
      <c r="J4" s="9">
        <v>2023</v>
      </c>
      <c r="K4" s="9">
        <v>2024</v>
      </c>
      <c r="L4" s="9">
        <v>2025</v>
      </c>
      <c r="M4" s="9">
        <v>2026</v>
      </c>
      <c r="N4" s="9">
        <v>2027</v>
      </c>
      <c r="O4" s="9">
        <v>2028</v>
      </c>
      <c r="P4" s="9">
        <v>2029</v>
      </c>
      <c r="Q4" s="9">
        <v>2030</v>
      </c>
      <c r="R4" s="9">
        <v>2031</v>
      </c>
      <c r="S4" s="9">
        <v>2032</v>
      </c>
      <c r="T4" s="9">
        <v>2033</v>
      </c>
      <c r="U4" s="9">
        <v>2034</v>
      </c>
      <c r="W4" s="9" t="s">
        <v>3</v>
      </c>
    </row>
    <row r="5" spans="1:23" x14ac:dyDescent="0.2">
      <c r="A5" s="114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W5" s="105"/>
    </row>
    <row r="6" spans="1:23" x14ac:dyDescent="0.2">
      <c r="A6" s="14" t="s">
        <v>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477.39400000000001</v>
      </c>
      <c r="K6" s="15">
        <v>0</v>
      </c>
      <c r="L6" s="15">
        <v>0</v>
      </c>
      <c r="M6" s="15">
        <v>0</v>
      </c>
      <c r="N6" s="15">
        <v>0</v>
      </c>
      <c r="O6" s="15">
        <v>313.39999999999998</v>
      </c>
      <c r="P6" s="15">
        <v>0</v>
      </c>
      <c r="Q6" s="15">
        <v>635</v>
      </c>
      <c r="R6" s="15">
        <v>0</v>
      </c>
      <c r="S6" s="15">
        <v>423</v>
      </c>
      <c r="T6" s="15">
        <v>1278.193</v>
      </c>
      <c r="U6" s="15">
        <v>454.41</v>
      </c>
      <c r="W6" s="107">
        <f>SUM(B6:U6)</f>
        <v>3581.3969999999999</v>
      </c>
    </row>
    <row r="7" spans="1:23" x14ac:dyDescent="0.2">
      <c r="A7" s="115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W7" s="18">
        <f t="shared" ref="W7:W16" si="0">SUM(B7:U7)</f>
        <v>0</v>
      </c>
    </row>
    <row r="8" spans="1:23" x14ac:dyDescent="0.2">
      <c r="A8" s="115" t="s">
        <v>7</v>
      </c>
      <c r="B8" s="18">
        <v>133.06</v>
      </c>
      <c r="C8" s="18">
        <v>139.66</v>
      </c>
      <c r="D8" s="18">
        <v>146.03</v>
      </c>
      <c r="E8" s="18">
        <v>146.41</v>
      </c>
      <c r="F8" s="18">
        <v>152.76000000000002</v>
      </c>
      <c r="G8" s="18">
        <v>136.83000000000001</v>
      </c>
      <c r="H8" s="18">
        <v>139.20000000000002</v>
      </c>
      <c r="I8" s="18">
        <v>144.52000000000004</v>
      </c>
      <c r="J8" s="18">
        <v>154.15</v>
      </c>
      <c r="K8" s="18">
        <v>157.80000000000001</v>
      </c>
      <c r="L8" s="18">
        <v>130.4</v>
      </c>
      <c r="M8" s="18">
        <v>134.81</v>
      </c>
      <c r="N8" s="18">
        <v>134.97</v>
      </c>
      <c r="O8" s="18">
        <v>135.82000000000002</v>
      </c>
      <c r="P8" s="18">
        <v>123.33000000000004</v>
      </c>
      <c r="Q8" s="18">
        <v>118.42999999999999</v>
      </c>
      <c r="R8" s="18">
        <v>118.74</v>
      </c>
      <c r="S8" s="18">
        <v>120.86999999999999</v>
      </c>
      <c r="T8" s="18">
        <v>117.8</v>
      </c>
      <c r="U8" s="18">
        <v>120.09</v>
      </c>
      <c r="W8" s="18">
        <f t="shared" si="0"/>
        <v>2705.68</v>
      </c>
    </row>
    <row r="9" spans="1:23" x14ac:dyDescent="0.2">
      <c r="A9" s="115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5.0199999999999996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38.42</v>
      </c>
      <c r="W9" s="18">
        <f t="shared" si="0"/>
        <v>43.44</v>
      </c>
    </row>
    <row r="10" spans="1:23" x14ac:dyDescent="0.2">
      <c r="A10" s="115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25</v>
      </c>
      <c r="H10" s="18">
        <v>0</v>
      </c>
      <c r="I10" s="18">
        <v>22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W10" s="18">
        <f t="shared" si="0"/>
        <v>47</v>
      </c>
    </row>
    <row r="11" spans="1:23" x14ac:dyDescent="0.2">
      <c r="A11" s="19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W11" s="18">
        <f t="shared" si="0"/>
        <v>0</v>
      </c>
    </row>
    <row r="12" spans="1:23" x14ac:dyDescent="0.2">
      <c r="A12" s="116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154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0.30399999999999999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W12" s="18">
        <f t="shared" si="0"/>
        <v>154.304</v>
      </c>
    </row>
    <row r="13" spans="1:23" x14ac:dyDescent="0.2">
      <c r="A13" s="116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W13" s="18">
        <f t="shared" si="0"/>
        <v>0</v>
      </c>
    </row>
    <row r="14" spans="1:23" x14ac:dyDescent="0.2">
      <c r="A14" s="116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W14" s="18">
        <f t="shared" si="0"/>
        <v>0</v>
      </c>
    </row>
    <row r="15" spans="1:23" x14ac:dyDescent="0.2">
      <c r="A15" s="116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W15" s="18">
        <f t="shared" si="0"/>
        <v>0</v>
      </c>
    </row>
    <row r="16" spans="1:23" x14ac:dyDescent="0.2">
      <c r="A16" s="116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W16" s="18">
        <f t="shared" si="0"/>
        <v>0</v>
      </c>
    </row>
    <row r="17" spans="1:23" x14ac:dyDescent="0.2">
      <c r="A17" s="19" t="s">
        <v>16</v>
      </c>
      <c r="B17" s="18">
        <v>726.52700000000004</v>
      </c>
      <c r="C17" s="18">
        <v>967.53800000000001</v>
      </c>
      <c r="D17" s="18">
        <v>1023.11</v>
      </c>
      <c r="E17" s="18">
        <v>987.66800000000001</v>
      </c>
      <c r="F17" s="18">
        <v>1152.136</v>
      </c>
      <c r="G17" s="18">
        <v>1133.3020000000001</v>
      </c>
      <c r="H17" s="18">
        <v>809.798</v>
      </c>
      <c r="I17" s="18">
        <v>1257.048</v>
      </c>
      <c r="J17" s="18">
        <v>827.572</v>
      </c>
      <c r="K17" s="18">
        <v>1119.7760000000001</v>
      </c>
      <c r="L17" s="18">
        <v>1199.306</v>
      </c>
      <c r="M17" s="18">
        <v>1236.8720000000001</v>
      </c>
      <c r="N17" s="18">
        <v>1299.6500000000001</v>
      </c>
      <c r="O17" s="18">
        <v>1442.925</v>
      </c>
      <c r="P17" s="18">
        <v>1318.0650000000001</v>
      </c>
      <c r="Q17" s="18">
        <v>1416.3920000000001</v>
      </c>
      <c r="R17" s="18">
        <v>1411.412</v>
      </c>
      <c r="S17" s="18">
        <v>1204.5260000000001</v>
      </c>
      <c r="T17" s="18">
        <v>1279.829</v>
      </c>
      <c r="U17" s="18">
        <v>1153.095</v>
      </c>
      <c r="W17" s="18">
        <f>AVERAGE(B17:U17)</f>
        <v>1148.32735</v>
      </c>
    </row>
    <row r="18" spans="1:23" x14ac:dyDescent="0.2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W18" s="18">
        <f t="shared" ref="W18:W19" si="1">SUM(B18:U18)</f>
        <v>0</v>
      </c>
    </row>
    <row r="19" spans="1:23" x14ac:dyDescent="0.2">
      <c r="A19" s="21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W19" s="18">
        <f t="shared" si="1"/>
        <v>0</v>
      </c>
    </row>
    <row r="20" spans="1:23" x14ac:dyDescent="0.2">
      <c r="A20" s="22" t="s">
        <v>19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/>
      <c r="W20" s="119"/>
    </row>
    <row r="21" spans="1:23" x14ac:dyDescent="0.2">
      <c r="A21" s="120" t="s">
        <v>20</v>
      </c>
      <c r="B21" s="121">
        <v>-222</v>
      </c>
      <c r="C21" s="121">
        <v>0</v>
      </c>
      <c r="D21" s="121">
        <v>0</v>
      </c>
      <c r="E21" s="121">
        <v>-280</v>
      </c>
      <c r="F21" s="121">
        <v>-106</v>
      </c>
      <c r="G21" s="121">
        <v>0</v>
      </c>
      <c r="H21" s="121">
        <v>0</v>
      </c>
      <c r="I21" s="121">
        <v>-450</v>
      </c>
      <c r="J21" s="121">
        <v>0</v>
      </c>
      <c r="K21" s="121">
        <v>-354</v>
      </c>
      <c r="L21" s="121">
        <v>-387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-628</v>
      </c>
      <c r="U21" s="121">
        <v>0</v>
      </c>
      <c r="W21" s="121">
        <f t="shared" ref="W21:W24" si="2">SUM(B21:U21)</f>
        <v>-2427</v>
      </c>
    </row>
    <row r="22" spans="1:23" x14ac:dyDescent="0.2">
      <c r="A22" s="120" t="s">
        <v>21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-326</v>
      </c>
      <c r="P22" s="121">
        <v>0</v>
      </c>
      <c r="Q22" s="121">
        <v>-357</v>
      </c>
      <c r="R22" s="121">
        <v>-77.240000000000009</v>
      </c>
      <c r="S22" s="121">
        <v>0</v>
      </c>
      <c r="T22" s="121">
        <v>-687.5</v>
      </c>
      <c r="U22" s="121">
        <v>0</v>
      </c>
      <c r="W22" s="121">
        <f t="shared" si="2"/>
        <v>-1447.74</v>
      </c>
    </row>
    <row r="23" spans="1:23" x14ac:dyDescent="0.2">
      <c r="A23" s="120" t="s">
        <v>22</v>
      </c>
      <c r="B23" s="121">
        <v>0</v>
      </c>
      <c r="C23" s="121">
        <v>0</v>
      </c>
      <c r="D23" s="121">
        <v>0</v>
      </c>
      <c r="E23" s="121">
        <v>337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387</v>
      </c>
      <c r="M23" s="121">
        <v>0</v>
      </c>
      <c r="N23" s="121">
        <v>0</v>
      </c>
      <c r="O23" s="121">
        <v>0</v>
      </c>
      <c r="P23" s="121">
        <v>0</v>
      </c>
      <c r="Q23" s="121">
        <v>-337</v>
      </c>
      <c r="R23" s="121">
        <v>0</v>
      </c>
      <c r="S23" s="121">
        <v>0</v>
      </c>
      <c r="T23" s="121">
        <v>0</v>
      </c>
      <c r="U23" s="121">
        <v>0</v>
      </c>
      <c r="W23" s="121">
        <f t="shared" si="2"/>
        <v>387</v>
      </c>
    </row>
    <row r="24" spans="1:23" x14ac:dyDescent="0.2">
      <c r="A24" s="120" t="s">
        <v>23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W24" s="121">
        <f t="shared" si="2"/>
        <v>0</v>
      </c>
    </row>
    <row r="25" spans="1:23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29"/>
    </row>
    <row r="26" spans="1:23" x14ac:dyDescent="0.2">
      <c r="A26" s="122" t="s">
        <v>3</v>
      </c>
      <c r="B26" s="123">
        <f t="shared" ref="B26:U26" si="3">SUM(B6:B25)</f>
        <v>637.58699999999999</v>
      </c>
      <c r="C26" s="123">
        <f t="shared" si="3"/>
        <v>1107.1980000000001</v>
      </c>
      <c r="D26" s="123">
        <f t="shared" si="3"/>
        <v>1169.1400000000001</v>
      </c>
      <c r="E26" s="123">
        <f t="shared" si="3"/>
        <v>1191.078</v>
      </c>
      <c r="F26" s="123">
        <f t="shared" si="3"/>
        <v>1198.896</v>
      </c>
      <c r="G26" s="123">
        <f t="shared" si="3"/>
        <v>1449.1320000000001</v>
      </c>
      <c r="H26" s="123">
        <f t="shared" si="3"/>
        <v>948.99800000000005</v>
      </c>
      <c r="I26" s="123">
        <f t="shared" si="3"/>
        <v>978.58799999999997</v>
      </c>
      <c r="J26" s="123">
        <f t="shared" si="3"/>
        <v>1459.116</v>
      </c>
      <c r="K26" s="123">
        <f t="shared" si="3"/>
        <v>923.57600000000002</v>
      </c>
      <c r="L26" s="123">
        <f t="shared" si="3"/>
        <v>1329.7060000000001</v>
      </c>
      <c r="M26" s="123">
        <f t="shared" si="3"/>
        <v>1371.682</v>
      </c>
      <c r="N26" s="123">
        <f t="shared" si="3"/>
        <v>1434.6200000000001</v>
      </c>
      <c r="O26" s="123">
        <f t="shared" si="3"/>
        <v>1566.4490000000001</v>
      </c>
      <c r="P26" s="123">
        <f t="shared" si="3"/>
        <v>1441.395</v>
      </c>
      <c r="Q26" s="123">
        <f t="shared" si="3"/>
        <v>1475.8220000000001</v>
      </c>
      <c r="R26" s="123">
        <f t="shared" si="3"/>
        <v>1452.912</v>
      </c>
      <c r="S26" s="123">
        <f t="shared" si="3"/>
        <v>1748.3960000000002</v>
      </c>
      <c r="T26" s="123">
        <f t="shared" si="3"/>
        <v>1360.3220000000001</v>
      </c>
      <c r="U26" s="123">
        <f t="shared" si="3"/>
        <v>1766.0149999999999</v>
      </c>
      <c r="V26" s="32"/>
      <c r="W26" s="29"/>
    </row>
    <row r="33" spans="1:22" x14ac:dyDescent="0.2">
      <c r="B33" s="33"/>
    </row>
    <row r="34" spans="1:22" x14ac:dyDescent="0.2">
      <c r="A34" s="32" t="s">
        <v>25</v>
      </c>
      <c r="B34" s="34">
        <f t="shared" ref="B34:V34" si="4">B4</f>
        <v>2015</v>
      </c>
      <c r="C34" s="34">
        <f t="shared" si="4"/>
        <v>2016</v>
      </c>
      <c r="D34" s="34">
        <f t="shared" si="4"/>
        <v>2017</v>
      </c>
      <c r="E34" s="34">
        <f t="shared" si="4"/>
        <v>2018</v>
      </c>
      <c r="F34" s="34">
        <f t="shared" si="4"/>
        <v>2019</v>
      </c>
      <c r="G34" s="34">
        <f t="shared" si="4"/>
        <v>2020</v>
      </c>
      <c r="H34" s="34">
        <f t="shared" si="4"/>
        <v>2021</v>
      </c>
      <c r="I34" s="34">
        <f t="shared" si="4"/>
        <v>2022</v>
      </c>
      <c r="J34" s="34">
        <f t="shared" si="4"/>
        <v>2023</v>
      </c>
      <c r="K34" s="34">
        <f t="shared" si="4"/>
        <v>2024</v>
      </c>
      <c r="L34" s="34">
        <f t="shared" si="4"/>
        <v>2025</v>
      </c>
      <c r="M34" s="34">
        <f t="shared" si="4"/>
        <v>2026</v>
      </c>
      <c r="N34" s="34">
        <f t="shared" si="4"/>
        <v>2027</v>
      </c>
      <c r="O34" s="34">
        <f t="shared" si="4"/>
        <v>2028</v>
      </c>
      <c r="P34" s="34">
        <f t="shared" si="4"/>
        <v>2029</v>
      </c>
      <c r="Q34" s="34">
        <f t="shared" si="4"/>
        <v>2030</v>
      </c>
      <c r="R34" s="34">
        <f t="shared" si="4"/>
        <v>2031</v>
      </c>
      <c r="S34" s="34">
        <f t="shared" si="4"/>
        <v>2032</v>
      </c>
      <c r="T34" s="34">
        <f t="shared" si="4"/>
        <v>2033</v>
      </c>
      <c r="U34" s="34">
        <f t="shared" si="4"/>
        <v>2034</v>
      </c>
      <c r="V34" s="35">
        <f t="shared" si="4"/>
        <v>0</v>
      </c>
    </row>
    <row r="35" spans="1:22" x14ac:dyDescent="0.2">
      <c r="A35" t="s">
        <v>26</v>
      </c>
      <c r="B35" s="36">
        <f>SUM($B6:B6,$B7:B7)/1000</f>
        <v>0</v>
      </c>
      <c r="C35" s="33">
        <f>SUM($B6:C6,$B7:C7)/1000</f>
        <v>0</v>
      </c>
      <c r="D35" s="33">
        <f>SUM($B6:D6,$B7:D7)/1000</f>
        <v>0</v>
      </c>
      <c r="E35" s="33">
        <f>SUM($B6:E6,$B7:E7)/1000</f>
        <v>0</v>
      </c>
      <c r="F35" s="33">
        <f>SUM($B6:F6,$B7:F7)/1000</f>
        <v>0</v>
      </c>
      <c r="G35" s="33">
        <f>SUM($B6:G6,$B7:G7)/1000</f>
        <v>0</v>
      </c>
      <c r="H35" s="33">
        <f>SUM($B6:H6,$B7:H7)/1000</f>
        <v>0</v>
      </c>
      <c r="I35" s="33">
        <f>SUM($B6:I6,$B7:I7)/1000</f>
        <v>0</v>
      </c>
      <c r="J35" s="33">
        <f>SUM($B6:J6,$B7:J7)/1000</f>
        <v>0.47739399999999999</v>
      </c>
      <c r="K35" s="37">
        <f>SUM($B6:K6,$B7:K7)/1000</f>
        <v>0.47739399999999999</v>
      </c>
      <c r="L35" s="37">
        <f>SUM($B6:L6,$B7:L7)/1000</f>
        <v>0.47739399999999999</v>
      </c>
      <c r="M35" s="37">
        <f>SUM($B6:M6,$B7:M7)/1000</f>
        <v>0.47739399999999999</v>
      </c>
      <c r="N35" s="37">
        <f>SUM($B6:N6,$B7:N7)/1000</f>
        <v>0.47739399999999999</v>
      </c>
      <c r="O35" s="37">
        <f>SUM($B6:O6,$B7:O7)/1000</f>
        <v>0.790794</v>
      </c>
      <c r="P35" s="37">
        <f>SUM($B6:P6,$B7:P7)/1000</f>
        <v>0.790794</v>
      </c>
      <c r="Q35" s="37">
        <f>SUM($B6:Q6,$B7:Q7)/1000</f>
        <v>1.4257939999999998</v>
      </c>
      <c r="R35" s="37">
        <f>SUM($B6:R6,$B7:R7)/1000</f>
        <v>1.4257939999999998</v>
      </c>
      <c r="S35" s="37">
        <f>SUM($B6:S6,$B7:S7)/1000</f>
        <v>1.8487939999999998</v>
      </c>
      <c r="T35" s="37">
        <f>SUM($B6:T6,$B7:T7)/1000</f>
        <v>3.1269870000000002</v>
      </c>
      <c r="U35" s="37">
        <f>SUM($B6:U6,$B7:U7)/1000</f>
        <v>3.5813969999999999</v>
      </c>
    </row>
    <row r="36" spans="1:22" x14ac:dyDescent="0.2">
      <c r="A36" t="s">
        <v>27</v>
      </c>
      <c r="B36" s="33">
        <f>SUM($B10:B10,$B11:B11,$B12:B12,$B13:B13)/1000</f>
        <v>0</v>
      </c>
      <c r="C36" s="33">
        <f>SUM($B10:C10,$B11:C11,$B12:C12,$B13:C13)/1000</f>
        <v>0</v>
      </c>
      <c r="D36" s="33">
        <f>SUM($B10:D10,$B11:D11,$B12:D12,$B13:D13)/1000</f>
        <v>0</v>
      </c>
      <c r="E36" s="33">
        <f>SUM($B10:E10,$B11:E11,$B12:E12,$B13:E13)/1000</f>
        <v>0</v>
      </c>
      <c r="F36" s="33">
        <f>SUM($B10:F10,$B11:F11,$B12:F12,$B13:F13)/1000</f>
        <v>0</v>
      </c>
      <c r="G36" s="33">
        <f>SUM($B10:G10,$B11:G11,$B12:G12,$B13:G13)/1000</f>
        <v>0.17899999999999999</v>
      </c>
      <c r="H36" s="33">
        <f>SUM($B10:H10,$B11:H11,$B12:H12,$B13:H13)/1000</f>
        <v>0.17899999999999999</v>
      </c>
      <c r="I36" s="33">
        <f>SUM($B10:I10,$B11:I11,$B12:I12,$B13:I13)/1000</f>
        <v>0.20100000000000001</v>
      </c>
      <c r="J36" s="33">
        <f>SUM($B10:J10,$B11:J11,$B12:J12,$B13:J13)/1000</f>
        <v>0.20100000000000001</v>
      </c>
      <c r="K36" s="33">
        <f>SUM($B10:K10,$B11:K11,$B12:K12,$B13:K13)/1000</f>
        <v>0.20100000000000001</v>
      </c>
      <c r="L36" s="33">
        <f>SUM($B10:L10,$B11:L11,$B12:L12,$B13:L13)/1000</f>
        <v>0.20100000000000001</v>
      </c>
      <c r="M36" s="33">
        <f>SUM($B10:M10,$B11:M11,$B12:M12,$B13:M13)/1000</f>
        <v>0.20100000000000001</v>
      </c>
      <c r="N36" s="33">
        <f>SUM($B10:N10,$B11:N11,$B12:N12,$B13:N13)/1000</f>
        <v>0.20100000000000001</v>
      </c>
      <c r="O36" s="37">
        <f>SUM($B10:O10,$B11:O11,$B12:O12,$B13:O13)/1000</f>
        <v>0.20130400000000001</v>
      </c>
      <c r="P36" s="37">
        <f>SUM($B10:P10,$B11:P11,$B12:P12,$B13:P13)/1000</f>
        <v>0.20130400000000001</v>
      </c>
      <c r="Q36" s="37">
        <f>SUM($B10:Q10,$B11:Q11,$B12:Q12,$B13:Q13)/1000</f>
        <v>0.20130400000000001</v>
      </c>
      <c r="R36" s="37">
        <f>SUM($B10:R10,$B11:R11,$B12:R12,$B13:R13)/1000</f>
        <v>0.20130400000000001</v>
      </c>
      <c r="S36" s="37">
        <f>SUM($B10:S10,$B11:S11,$B12:S12,$B13:S13)/1000</f>
        <v>0.20130400000000001</v>
      </c>
      <c r="T36" s="37">
        <f>SUM($B10:T10,$B11:T11,$B12:T12,$B13:T13)/1000</f>
        <v>0.20130400000000001</v>
      </c>
      <c r="U36" s="37">
        <f>SUM($B10:U10,$B11:U11,$B12:U12,$B13:U13)/1000</f>
        <v>0.20130400000000001</v>
      </c>
    </row>
    <row r="37" spans="1:22" x14ac:dyDescent="0.2">
      <c r="A37" t="s">
        <v>28</v>
      </c>
      <c r="B37" s="37">
        <f>SUM($B8:B8,$B9:B9)/1000</f>
        <v>0.13306000000000001</v>
      </c>
      <c r="C37" s="37">
        <f>SUM($B8:C8,$B9:C9)/1000</f>
        <v>0.27272000000000002</v>
      </c>
      <c r="D37" s="37">
        <f>SUM($B8:D8,$B9:D9)/1000</f>
        <v>0.41875000000000001</v>
      </c>
      <c r="E37" s="37">
        <f>SUM($B8:E8,$B9:E9)/1000</f>
        <v>0.56516</v>
      </c>
      <c r="F37" s="37">
        <f>SUM($B8:F8,$B9:F9)/1000</f>
        <v>0.71792</v>
      </c>
      <c r="G37" s="37">
        <f>SUM($B8:G8,$B9:G9)/1000</f>
        <v>0.85475000000000001</v>
      </c>
      <c r="H37" s="37">
        <f>SUM($B8:H8,$B9:H9)/1000</f>
        <v>0.99395</v>
      </c>
      <c r="I37" s="37">
        <f>SUM($B8:I8,$B9:I9)/1000</f>
        <v>1.1434900000000001</v>
      </c>
      <c r="J37" s="37">
        <f>SUM($B8:J8,$B9:J9)/1000</f>
        <v>1.2976400000000001</v>
      </c>
      <c r="K37" s="37">
        <f>SUM($B8:K8,$B9:K9)/1000</f>
        <v>1.4554400000000001</v>
      </c>
      <c r="L37" s="37">
        <f>SUM($B8:L8,$B9:L9)/1000</f>
        <v>1.5858400000000001</v>
      </c>
      <c r="M37" s="37">
        <f>SUM($B8:M8,$B9:M9)/1000</f>
        <v>1.72065</v>
      </c>
      <c r="N37" s="37">
        <f>SUM($B8:N8,$B9:N9)/1000</f>
        <v>1.85562</v>
      </c>
      <c r="O37" s="37">
        <f>SUM($B8:O8,$B9:O9)/1000</f>
        <v>1.9914400000000001</v>
      </c>
      <c r="P37" s="37">
        <f>SUM($B8:P8,$B9:P9)/1000</f>
        <v>2.11477</v>
      </c>
      <c r="Q37" s="37">
        <f>SUM($B8:Q8,$B9:Q9)/1000</f>
        <v>2.2331999999999996</v>
      </c>
      <c r="R37" s="37">
        <f>SUM($B8:R8,$B9:R9)/1000</f>
        <v>2.3519399999999995</v>
      </c>
      <c r="S37" s="37">
        <f>SUM($B8:S8,$B9:S9)/1000</f>
        <v>2.4728099999999995</v>
      </c>
      <c r="T37" s="37">
        <f>SUM($B8:T8,$B9:T9)/1000</f>
        <v>2.5906099999999999</v>
      </c>
      <c r="U37" s="37">
        <f>SUM($B8:U8,$B9:U9)/1000</f>
        <v>2.74912</v>
      </c>
    </row>
    <row r="38" spans="1:22" x14ac:dyDescent="0.2">
      <c r="A38" t="s">
        <v>29</v>
      </c>
      <c r="B38" s="37">
        <f t="shared" ref="B38:U38" si="5">B17/1000</f>
        <v>0.72652700000000003</v>
      </c>
      <c r="C38" s="37">
        <f t="shared" si="5"/>
        <v>0.96753800000000001</v>
      </c>
      <c r="D38" s="37">
        <f t="shared" si="5"/>
        <v>1.02311</v>
      </c>
      <c r="E38" s="37">
        <f t="shared" si="5"/>
        <v>0.98766799999999999</v>
      </c>
      <c r="F38" s="37">
        <f t="shared" si="5"/>
        <v>1.152136</v>
      </c>
      <c r="G38" s="37">
        <f t="shared" si="5"/>
        <v>1.133302</v>
      </c>
      <c r="H38" s="37">
        <f t="shared" si="5"/>
        <v>0.80979800000000002</v>
      </c>
      <c r="I38" s="37">
        <f t="shared" si="5"/>
        <v>1.2570479999999999</v>
      </c>
      <c r="J38" s="37">
        <f t="shared" si="5"/>
        <v>0.82757199999999997</v>
      </c>
      <c r="K38" s="37">
        <f t="shared" si="5"/>
        <v>1.1197760000000001</v>
      </c>
      <c r="L38" s="37">
        <f t="shared" si="5"/>
        <v>1.199306</v>
      </c>
      <c r="M38" s="37">
        <f t="shared" si="5"/>
        <v>1.236872</v>
      </c>
      <c r="N38" s="37">
        <f t="shared" si="5"/>
        <v>1.2996500000000002</v>
      </c>
      <c r="O38" s="37">
        <f t="shared" si="5"/>
        <v>1.442925</v>
      </c>
      <c r="P38" s="37">
        <f t="shared" si="5"/>
        <v>1.318065</v>
      </c>
      <c r="Q38" s="37">
        <f t="shared" si="5"/>
        <v>1.4163920000000001</v>
      </c>
      <c r="R38" s="37">
        <f t="shared" si="5"/>
        <v>1.4114120000000001</v>
      </c>
      <c r="S38" s="37">
        <f t="shared" si="5"/>
        <v>1.204526</v>
      </c>
      <c r="T38" s="37">
        <f t="shared" si="5"/>
        <v>1.2798289999999999</v>
      </c>
      <c r="U38" s="37">
        <f t="shared" si="5"/>
        <v>1.153095</v>
      </c>
    </row>
    <row r="39" spans="1:22" x14ac:dyDescent="0.2">
      <c r="A39" t="s">
        <v>30</v>
      </c>
      <c r="B39" s="33">
        <f>(SUM($B26:B26)-SUM($B6:B12,$B13:B13,$B17:B17,$B21:B23))/1000</f>
        <v>0</v>
      </c>
      <c r="C39" s="33">
        <f>(SUM($B26:C26)-SUM($B6:C12,$B13:C13,$B17:C17,$B21:C23))/1000</f>
        <v>0</v>
      </c>
      <c r="D39" s="33">
        <f>(SUM($B26:D26)-SUM($B6:D12,$B13:D13,$B17:D17,$B21:D23))/1000</f>
        <v>0</v>
      </c>
      <c r="E39" s="33">
        <f>(SUM($B26:E26)-SUM($B6:E12,$B13:E13,$B17:E17,$B21:E23))/1000</f>
        <v>9.0949470177292826E-16</v>
      </c>
      <c r="F39" s="33">
        <f>(SUM($B26:F26)-SUM($B6:F12,$B13:F13,$B17:F17,$B21:F23))/1000</f>
        <v>9.0949470177292826E-16</v>
      </c>
      <c r="G39" s="33">
        <f>(SUM($B26:G26)-SUM($B6:G12,$B13:G13,$B17:G17,$B21:G23))/1000</f>
        <v>1.8189894035458565E-15</v>
      </c>
      <c r="H39" s="33">
        <f>(SUM($B26:H26)-SUM($B6:H12,$B13:H13,$B17:H17,$B21:H23))/1000</f>
        <v>9.0949470177292826E-16</v>
      </c>
      <c r="I39" s="33">
        <f>(SUM($B26:I26)-SUM($B6:I12,$B13:I13,$B17:I17,$B21:I23))/1000</f>
        <v>1.8189894035458565E-15</v>
      </c>
      <c r="J39" s="33">
        <f>(SUM($B26:J26)-SUM($B6:J12,$B13:J13,$B17:J17,$B21:J23))/1000</f>
        <v>0</v>
      </c>
      <c r="K39" s="33">
        <f>(SUM($B26:K26)-SUM($B6:K12,$B13:K13,$B17:K17,$B21:K23))/1000</f>
        <v>0</v>
      </c>
      <c r="L39" s="33">
        <f>(SUM($B26:L26)-SUM($B6:L12,$B13:L13,$B17:L17,$B21:L23))/1000</f>
        <v>0</v>
      </c>
      <c r="M39" s="33">
        <f>(SUM($B26:M26)-SUM($B6:M12,$B13:M13,$B17:M17,$B21:M23))/1000</f>
        <v>1.8189894035458565E-15</v>
      </c>
      <c r="N39" s="33">
        <f>(SUM($B26:N26)-SUM($B6:N12,$B13:N13,$B17:N17,$B21:N23))/1000</f>
        <v>3.637978807091713E-15</v>
      </c>
      <c r="O39" s="33">
        <f>(SUM($B26:O26)-SUM($B6:O12,$B13:O13,$B17:O17,$B21:O23))/1000</f>
        <v>3.637978807091713E-15</v>
      </c>
      <c r="P39" s="33">
        <f>(SUM($B26:P26)-SUM($B6:P12,$B13:P13,$B17:P17,$B21:P23))/1000</f>
        <v>3.637978807091713E-15</v>
      </c>
      <c r="Q39" s="33">
        <f>(SUM($B26:Q26)-SUM($B6:Q12,$B13:Q13,$B17:Q17,$B21:Q23))/1000</f>
        <v>7.2759576141834261E-15</v>
      </c>
      <c r="R39" s="33">
        <f>(SUM($B26:R26)-SUM($B6:R12,$B13:R13,$B17:R17,$B21:R23))/1000</f>
        <v>7.2759576141834261E-15</v>
      </c>
      <c r="S39" s="33">
        <f>(SUM($B26:S26)-SUM($B6:S12,$B13:S13,$B17:S17,$B21:S23))/1000</f>
        <v>3.637978807091713E-15</v>
      </c>
      <c r="T39" s="33">
        <f>(SUM($B26:T26)-SUM($B6:T12,$B13:T13,$B17:T17,$B21:T23))/1000</f>
        <v>3.637978807091713E-15</v>
      </c>
      <c r="U39" s="33">
        <f>(SUM($B26:U26)-SUM($B6:U12,$B13:U13,$B17:U17,$B21:U23))/1000</f>
        <v>0</v>
      </c>
    </row>
    <row r="40" spans="1:22" x14ac:dyDescent="0.2">
      <c r="A40" t="s">
        <v>31</v>
      </c>
      <c r="B40" s="37">
        <f>SUM($B21:B21)/1000</f>
        <v>-0.222</v>
      </c>
      <c r="C40" s="37">
        <f>SUM($B21:C21)/1000</f>
        <v>-0.222</v>
      </c>
      <c r="D40" s="37">
        <f>SUM($B21:D21)/1000</f>
        <v>-0.222</v>
      </c>
      <c r="E40" s="37">
        <f>SUM($B21:E21)/1000</f>
        <v>-0.502</v>
      </c>
      <c r="F40" s="37">
        <f>SUM($B21:F21)/1000</f>
        <v>-0.60799999999999998</v>
      </c>
      <c r="G40" s="37">
        <f>SUM($B21:G21)/1000</f>
        <v>-0.60799999999999998</v>
      </c>
      <c r="H40" s="37">
        <f>SUM($B21:H21)/1000</f>
        <v>-0.60799999999999998</v>
      </c>
      <c r="I40" s="37">
        <f>SUM($B21:I21)/1000</f>
        <v>-1.0580000000000001</v>
      </c>
      <c r="J40" s="37">
        <f>SUM($B21:J21)/1000</f>
        <v>-1.0580000000000001</v>
      </c>
      <c r="K40" s="37">
        <f>SUM($B21:K21)/1000</f>
        <v>-1.4119999999999999</v>
      </c>
      <c r="L40" s="37">
        <f>SUM($B21:L21)/1000</f>
        <v>-1.7989999999999999</v>
      </c>
      <c r="M40" s="37">
        <f>SUM($B21:M21)/1000</f>
        <v>-1.7989999999999999</v>
      </c>
      <c r="N40" s="37">
        <f>SUM($B21:N21)/1000</f>
        <v>-1.7989999999999999</v>
      </c>
      <c r="O40" s="37">
        <f>SUM($B21:O21)/1000</f>
        <v>-1.7989999999999999</v>
      </c>
      <c r="P40" s="37">
        <f>SUM($B21:P21)/1000</f>
        <v>-1.7989999999999999</v>
      </c>
      <c r="Q40" s="37">
        <f>SUM($B21:Q21)/1000</f>
        <v>-1.7989999999999999</v>
      </c>
      <c r="R40" s="37">
        <f>SUM($B21:R21)/1000</f>
        <v>-1.7989999999999999</v>
      </c>
      <c r="S40" s="37">
        <f>SUM($B21:S21)/1000</f>
        <v>-1.7989999999999999</v>
      </c>
      <c r="T40" s="37">
        <f>SUM($B21:T21)/1000</f>
        <v>-2.427</v>
      </c>
      <c r="U40" s="37">
        <f>SUM($B21:U21)/1000</f>
        <v>-2.427</v>
      </c>
      <c r="V40" s="37">
        <f>SUM($B21:V21)/1000</f>
        <v>-2.427</v>
      </c>
    </row>
    <row r="41" spans="1:22" x14ac:dyDescent="0.2">
      <c r="A41" t="s">
        <v>32</v>
      </c>
      <c r="B41" s="33">
        <f>SUM($B22:B22)/1000</f>
        <v>0</v>
      </c>
      <c r="C41" s="33">
        <f>SUM($B22:C22)/1000</f>
        <v>0</v>
      </c>
      <c r="D41" s="33">
        <f>SUM($B22:D22)/1000</f>
        <v>0</v>
      </c>
      <c r="E41" s="33">
        <f>SUM($B22:E22)/1000</f>
        <v>0</v>
      </c>
      <c r="F41" s="33">
        <f>SUM($B22:F22)/1000</f>
        <v>0</v>
      </c>
      <c r="G41" s="33">
        <f>SUM($B22:G22)/1000</f>
        <v>0</v>
      </c>
      <c r="H41" s="33">
        <f>SUM($B22:H22)/1000</f>
        <v>0</v>
      </c>
      <c r="I41" s="33">
        <f>SUM($B22:I22)/1000</f>
        <v>0</v>
      </c>
      <c r="J41" s="33">
        <f>SUM($B22:J22)/1000</f>
        <v>0</v>
      </c>
      <c r="K41" s="33">
        <f>SUM($B22:K22)/1000</f>
        <v>0</v>
      </c>
      <c r="L41" s="33">
        <f>SUM($B22:L22)/1000</f>
        <v>0</v>
      </c>
      <c r="M41" s="33">
        <f>SUM($B22:M22)/1000</f>
        <v>0</v>
      </c>
      <c r="N41" s="33">
        <f>SUM($B22:N22)/1000</f>
        <v>0</v>
      </c>
      <c r="O41" s="37">
        <f>SUM($B22:O22)/1000</f>
        <v>-0.32600000000000001</v>
      </c>
      <c r="P41" s="37">
        <f>SUM($B22:P22)/1000</f>
        <v>-0.32600000000000001</v>
      </c>
      <c r="Q41" s="37">
        <f>SUM($B22:Q22)/1000</f>
        <v>-0.68300000000000005</v>
      </c>
      <c r="R41" s="37">
        <f>SUM($B22:R22)/1000</f>
        <v>-0.76024000000000003</v>
      </c>
      <c r="S41" s="37">
        <f>SUM($B22:S22)/1000</f>
        <v>-0.76024000000000003</v>
      </c>
      <c r="T41" s="37">
        <f>SUM($B22:T22)/1000</f>
        <v>-1.44774</v>
      </c>
      <c r="U41" s="37">
        <f>SUM($B22:U22)/1000</f>
        <v>-1.44774</v>
      </c>
    </row>
    <row r="42" spans="1:22" x14ac:dyDescent="0.2">
      <c r="A42" t="s">
        <v>33</v>
      </c>
      <c r="B42" s="33">
        <f>SUM($B23:B23)/1000</f>
        <v>0</v>
      </c>
      <c r="C42" s="33">
        <f>SUM($B23:C23)/1000</f>
        <v>0</v>
      </c>
      <c r="D42" s="33">
        <f>SUM($B23:D23)/1000</f>
        <v>0</v>
      </c>
      <c r="E42" s="37">
        <f>SUM($B23:E23)/1000</f>
        <v>0.33700000000000002</v>
      </c>
      <c r="F42" s="37">
        <f>SUM($B23:F23)/1000</f>
        <v>0.33700000000000002</v>
      </c>
      <c r="G42" s="37">
        <f>SUM($B23:G23)/1000</f>
        <v>0.33700000000000002</v>
      </c>
      <c r="H42" s="37">
        <f>SUM($B23:H23)/1000</f>
        <v>0.33700000000000002</v>
      </c>
      <c r="I42" s="37">
        <f>SUM($B23:I23)/1000</f>
        <v>0.33700000000000002</v>
      </c>
      <c r="J42" s="37">
        <f>SUM($B23:J23)/1000</f>
        <v>0.33700000000000002</v>
      </c>
      <c r="K42" s="37">
        <f>SUM($B23:K23)/1000</f>
        <v>0.33700000000000002</v>
      </c>
      <c r="L42" s="37">
        <f>SUM($B23:L23)/1000</f>
        <v>0.72399999999999998</v>
      </c>
      <c r="M42" s="37">
        <f>SUM($B23:M23)/1000</f>
        <v>0.72399999999999998</v>
      </c>
      <c r="N42" s="37">
        <f>SUM($B23:N23)/1000</f>
        <v>0.72399999999999998</v>
      </c>
      <c r="O42" s="37">
        <f>SUM($B23:O23)/1000</f>
        <v>0.72399999999999998</v>
      </c>
      <c r="P42" s="37">
        <f>SUM($B23:P23)/1000</f>
        <v>0.72399999999999998</v>
      </c>
      <c r="Q42" s="37">
        <f>SUM($B23:Q23)/1000</f>
        <v>0.38700000000000001</v>
      </c>
      <c r="R42" s="37">
        <f>SUM($B23:R23)/1000</f>
        <v>0.38700000000000001</v>
      </c>
      <c r="S42" s="37">
        <f>SUM($B23:S23)/1000</f>
        <v>0.38700000000000001</v>
      </c>
      <c r="T42" s="37">
        <f>SUM($B23:T23)/1000</f>
        <v>0.38700000000000001</v>
      </c>
      <c r="U42" s="37">
        <f>SUM($B23:U23)/1000</f>
        <v>0.38700000000000001</v>
      </c>
    </row>
    <row r="44" spans="1:22" x14ac:dyDescent="0.2">
      <c r="A44" t="s">
        <v>24</v>
      </c>
      <c r="B44" s="37">
        <f>SUM(B35:B42)-SUM($B26:B26)/1000</f>
        <v>0</v>
      </c>
      <c r="C44" s="37">
        <f>SUM(C35:C42)-(SUM($B26:C26)-SUM(B17:$B17))/1000</f>
        <v>0</v>
      </c>
      <c r="D44" s="37">
        <f>SUM(D35:D42)-(SUM($B26:D26)-SUM($B17:C17))/1000</f>
        <v>0</v>
      </c>
      <c r="E44" s="37">
        <f>SUM(E35:E42)-(SUM($B26:E26)-SUM($B17:D17))/1000</f>
        <v>0</v>
      </c>
      <c r="F44" s="37">
        <f>SUM(F35:F42)-(SUM($B26:F26)-SUM($B17:E17))/1000</f>
        <v>0</v>
      </c>
      <c r="G44" s="37">
        <f>SUM(G35:G42)-(SUM($B26:G26)-SUM($B17:F17))/1000</f>
        <v>0</v>
      </c>
      <c r="H44" s="37">
        <f>SUM(H35:H42)-(SUM($B26:H26)-SUM($B17:G17))/1000</f>
        <v>0</v>
      </c>
      <c r="I44" s="37">
        <f>SUM(I35:I42)-(SUM($B26:I26)-SUM($B17:H17))/1000</f>
        <v>2.2204460492503131E-15</v>
      </c>
      <c r="J44" s="37">
        <f>SUM(J35:J42)-(SUM($B26:J26)-SUM($B17:I17))/1000</f>
        <v>0</v>
      </c>
      <c r="K44" s="37">
        <f>SUM(K35:K42)-(SUM($B26:K26)-SUM($B17:J17))/1000</f>
        <v>0</v>
      </c>
      <c r="L44" s="37">
        <f>SUM(L35:L42)-(SUM($B26:L26)-SUM($B17:K17))/1000</f>
        <v>0</v>
      </c>
      <c r="M44" s="37">
        <f>SUM(M35:M42)-(SUM($B26:M26)-SUM($B17:L17))/1000</f>
        <v>0</v>
      </c>
      <c r="N44" s="37">
        <f>SUM(N35:N42)-(SUM($B26:N26)-SUM($B17:M17))/1000</f>
        <v>0</v>
      </c>
      <c r="O44" s="37">
        <f>SUM(O35:O42)-(SUM($B26:O26)-SUM($B17:N17))/1000</f>
        <v>0</v>
      </c>
      <c r="P44" s="37">
        <f>SUM(P35:P42)-(SUM($B26:P26)-SUM($B17:O17))/1000</f>
        <v>0</v>
      </c>
      <c r="Q44" s="37">
        <f>SUM(Q35:Q42)-(SUM($B26:Q26)-SUM($B17:P17))/1000</f>
        <v>0</v>
      </c>
      <c r="R44" s="37">
        <f>SUM(R35:R42)-(SUM($B26:R26)-SUM($B17:Q17))/1000</f>
        <v>0</v>
      </c>
      <c r="S44" s="37">
        <f>SUM(S35:S42)-(SUM($B26:S26)-SUM($B17:R17))/1000</f>
        <v>-4.4408920985006262E-15</v>
      </c>
      <c r="T44" s="37">
        <f>SUM(T35:T42)-(SUM($B26:T26)-SUM($B17:S17))/1000</f>
        <v>0</v>
      </c>
      <c r="U44" s="37">
        <f>SUM(U35:U42)-(SUM($B26:U26)-SUM($B17:T17))/1000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Figure 8.17</vt:lpstr>
      <vt:lpstr>Summary</vt:lpstr>
      <vt:lpstr>Portfolio Sum C05-1</vt:lpstr>
      <vt:lpstr>Portfolio Sum C05-3</vt:lpstr>
      <vt:lpstr>Portfolio Sum C05a-3</vt:lpstr>
      <vt:lpstr>Portfolio Sum C05b-1</vt:lpstr>
      <vt:lpstr>Portfolio Sum C05b-3</vt:lpstr>
      <vt:lpstr>Portfolio Sum C09-1</vt:lpstr>
      <vt:lpstr>Portfolio Sum C13-1</vt:lpstr>
      <vt:lpstr>'Portfolio Sum C05-1'!Print_Area</vt:lpstr>
      <vt:lpstr>'Portfolio Sum C05-3'!Print_Area</vt:lpstr>
      <vt:lpstr>'Portfolio Sum C05a-3'!Print_Area</vt:lpstr>
      <vt:lpstr>'Portfolio Sum C05b-1'!Print_Area</vt:lpstr>
      <vt:lpstr>'Portfolio Sum C05b-3'!Print_Area</vt:lpstr>
      <vt:lpstr>'Portfolio Sum C09-1'!Print_Area</vt:lpstr>
      <vt:lpstr>'Portfolio Sum C13-1'!Print_Area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2015-03-26T19:47:56Z</dcterms:created>
  <dcterms:modified xsi:type="dcterms:W3CDTF">2015-03-31T18:20:38Z</dcterms:modified>
</cp:coreProperties>
</file>