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480" windowHeight="11640" tabRatio="666"/>
  </bookViews>
  <sheets>
    <sheet name="Table L.1" sheetId="9" r:id="rId1"/>
    <sheet name="Table L.3-6" sheetId="10" r:id="rId2"/>
    <sheet name="Table L.10" sheetId="13" r:id="rId3"/>
    <sheet name="Table L.12" sheetId="14" r:id="rId4"/>
    <sheet name="Table L.14-17" sheetId="4" r:id="rId5"/>
    <sheet name="Table L.21" sheetId="2" r:id="rId6"/>
    <sheet name="Table L.22" sheetId="1" r:id="rId7"/>
    <sheet name="Table L.23" sheetId="3" r:id="rId8"/>
    <sheet name="Table L.24" sheetId="12" r:id="rId9"/>
    <sheet name="Low Price Curve" sheetId="7" r:id="rId10"/>
    <sheet name="Base Price Curve" sheetId="6" r:id="rId11"/>
    <sheet name="High Price Curve" sheetId="8" r:id="rId12"/>
    <sheet name="High CO2 Price Curve" sheetId="11" r:id="rId13"/>
  </sheets>
  <definedNames>
    <definedName name="_Ref414951330" localSheetId="0">'Table L.1'!$B$1</definedName>
    <definedName name="_Ref414951373" localSheetId="1">'Table L.3-6'!$B$2</definedName>
    <definedName name="_Ref414951383" localSheetId="1">'Table L.3-6'!$T$2</definedName>
    <definedName name="_Ref414951417" localSheetId="2">'Table L.10'!$B$1</definedName>
    <definedName name="_Ref414951439" localSheetId="3">'Table L.12'!$B$1</definedName>
    <definedName name="_Ref414951461" localSheetId="4">'Table L.14-17'!$B$5</definedName>
    <definedName name="_Ref414951469" localSheetId="4">'Table L.14-17'!$N$5</definedName>
    <definedName name="_Ref414951498" localSheetId="5">'Table L.21'!$B$4</definedName>
    <definedName name="_Ref414951507" localSheetId="8">'Table L.24'!$B$4</definedName>
    <definedName name="_xlnm.Print_Area" localSheetId="1">'Table L.3-6'!$B$20:$L$33</definedName>
  </definedNames>
  <calcPr calcId="152511"/>
</workbook>
</file>

<file path=xl/calcChain.xml><?xml version="1.0" encoding="utf-8"?>
<calcChain xmlns="http://schemas.openxmlformats.org/spreadsheetml/2006/main">
  <c r="P40" i="4" l="1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H36" i="10"/>
  <c r="N36" i="10" s="1"/>
  <c r="T36" i="10" s="1"/>
  <c r="H37" i="10"/>
  <c r="N37" i="10" s="1"/>
  <c r="T37" i="10" s="1"/>
  <c r="H35" i="10"/>
  <c r="H34" i="10"/>
  <c r="N34" i="10" s="1"/>
  <c r="T34" i="10" s="1"/>
  <c r="H33" i="10"/>
  <c r="N33" i="10" s="1"/>
  <c r="T33" i="10" s="1"/>
  <c r="H32" i="10"/>
  <c r="N32" i="10" s="1"/>
  <c r="T32" i="10" s="1"/>
  <c r="H31" i="10"/>
  <c r="N31" i="10" s="1"/>
  <c r="T31" i="10" s="1"/>
  <c r="H30" i="10"/>
  <c r="N30" i="10" s="1"/>
  <c r="T30" i="10" s="1"/>
  <c r="H29" i="10"/>
  <c r="N29" i="10" s="1"/>
  <c r="T29" i="10" s="1"/>
  <c r="H28" i="10"/>
  <c r="N28" i="10" s="1"/>
  <c r="T28" i="10" s="1"/>
  <c r="H27" i="10"/>
  <c r="N27" i="10" s="1"/>
  <c r="T27" i="10" s="1"/>
  <c r="H26" i="10"/>
  <c r="N26" i="10" s="1"/>
  <c r="T26" i="10" s="1"/>
  <c r="H25" i="10"/>
  <c r="N25" i="10" s="1"/>
  <c r="T25" i="10" s="1"/>
  <c r="H24" i="10"/>
  <c r="N24" i="10" s="1"/>
  <c r="T24" i="10" s="1"/>
  <c r="H23" i="10"/>
  <c r="N23" i="10" s="1"/>
  <c r="T23" i="10" s="1"/>
  <c r="H22" i="10"/>
  <c r="N22" i="10" s="1"/>
  <c r="T22" i="10" s="1"/>
  <c r="H21" i="10"/>
  <c r="N21" i="10" s="1"/>
  <c r="T21" i="10" s="1"/>
  <c r="H20" i="10"/>
  <c r="N20" i="10" s="1"/>
  <c r="T20" i="10" s="1"/>
  <c r="N35" i="10"/>
  <c r="T35" i="10" s="1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N19" i="10"/>
  <c r="T19" i="10" s="1"/>
  <c r="N18" i="10"/>
  <c r="T18" i="10" s="1"/>
  <c r="N17" i="10"/>
  <c r="T17" i="10" s="1"/>
  <c r="N16" i="10"/>
  <c r="T16" i="10" s="1"/>
  <c r="N15" i="10"/>
  <c r="N14" i="10"/>
  <c r="N13" i="10"/>
  <c r="T13" i="10" s="1"/>
  <c r="N12" i="10"/>
  <c r="T12" i="10" s="1"/>
  <c r="N11" i="10"/>
  <c r="T11" i="10" s="1"/>
  <c r="N10" i="10"/>
  <c r="T10" i="10" s="1"/>
  <c r="N9" i="10"/>
  <c r="T9" i="10" s="1"/>
  <c r="N8" i="10"/>
  <c r="T8" i="10" s="1"/>
  <c r="N7" i="10"/>
  <c r="T7" i="10" s="1"/>
  <c r="N6" i="10"/>
  <c r="T6" i="10" s="1"/>
  <c r="N5" i="10"/>
  <c r="N4" i="10"/>
  <c r="T4" i="10" s="1"/>
  <c r="T15" i="10"/>
  <c r="T14" i="10"/>
  <c r="T5" i="10"/>
  <c r="C23" i="12" l="1"/>
  <c r="D23" i="12"/>
  <c r="E23" i="12"/>
  <c r="F23" i="12"/>
  <c r="G23" i="12"/>
  <c r="H23" i="12"/>
  <c r="I23" i="12"/>
  <c r="J23" i="12"/>
  <c r="K23" i="12"/>
  <c r="C24" i="12"/>
  <c r="D24" i="12"/>
  <c r="E24" i="12"/>
  <c r="F24" i="12"/>
  <c r="G24" i="12"/>
  <c r="H24" i="12"/>
  <c r="I24" i="12"/>
  <c r="J24" i="12"/>
  <c r="K24" i="12"/>
  <c r="C25" i="12"/>
  <c r="D25" i="12"/>
  <c r="E25" i="12"/>
  <c r="F25" i="12"/>
  <c r="G25" i="12"/>
  <c r="H25" i="12"/>
  <c r="I25" i="12"/>
  <c r="J25" i="12"/>
  <c r="K25" i="12"/>
  <c r="C26" i="12"/>
  <c r="D26" i="12"/>
  <c r="E26" i="12"/>
  <c r="F26" i="12"/>
  <c r="G26" i="12"/>
  <c r="H26" i="12"/>
  <c r="I26" i="12"/>
  <c r="J26" i="12"/>
  <c r="K26" i="12"/>
  <c r="C27" i="12"/>
  <c r="D27" i="12"/>
  <c r="E27" i="12"/>
  <c r="F27" i="12"/>
  <c r="G27" i="12"/>
  <c r="H27" i="12"/>
  <c r="I27" i="12"/>
  <c r="J27" i="12"/>
  <c r="K27" i="12"/>
  <c r="C28" i="12"/>
  <c r="D28" i="12"/>
  <c r="E28" i="12"/>
  <c r="F28" i="12"/>
  <c r="G28" i="12"/>
  <c r="H28" i="12"/>
  <c r="I28" i="12"/>
  <c r="J28" i="12"/>
  <c r="K28" i="12"/>
  <c r="C29" i="12"/>
  <c r="D29" i="12"/>
  <c r="E29" i="12"/>
  <c r="F29" i="12"/>
  <c r="G29" i="12"/>
  <c r="H29" i="12"/>
  <c r="I29" i="12"/>
  <c r="J29" i="12"/>
  <c r="K29" i="12"/>
  <c r="C30" i="12"/>
  <c r="D30" i="12"/>
  <c r="E30" i="12"/>
  <c r="F30" i="12"/>
  <c r="G30" i="12"/>
  <c r="H30" i="12"/>
  <c r="I30" i="12"/>
  <c r="J30" i="12"/>
  <c r="K30" i="12"/>
  <c r="C31" i="12"/>
  <c r="D31" i="12"/>
  <c r="E31" i="12"/>
  <c r="F31" i="12"/>
  <c r="G31" i="12"/>
  <c r="H31" i="12"/>
  <c r="I31" i="12"/>
  <c r="J31" i="12"/>
  <c r="K31" i="12"/>
  <c r="C32" i="12"/>
  <c r="D32" i="12"/>
  <c r="E32" i="12"/>
  <c r="F32" i="12"/>
  <c r="G32" i="12"/>
  <c r="H32" i="12"/>
  <c r="I32" i="12"/>
  <c r="J32" i="12"/>
  <c r="K32" i="12"/>
  <c r="C33" i="12"/>
  <c r="D33" i="12"/>
  <c r="E33" i="12"/>
  <c r="F33" i="12"/>
  <c r="G33" i="12"/>
  <c r="H33" i="12"/>
  <c r="I33" i="12"/>
  <c r="J33" i="12"/>
  <c r="K33" i="12"/>
  <c r="C34" i="12"/>
  <c r="D34" i="12"/>
  <c r="E34" i="12"/>
  <c r="F34" i="12"/>
  <c r="G34" i="12"/>
  <c r="H34" i="12"/>
  <c r="I34" i="12"/>
  <c r="J34" i="12"/>
  <c r="K34" i="12"/>
  <c r="C35" i="12"/>
  <c r="D35" i="12"/>
  <c r="E35" i="12"/>
  <c r="F35" i="12"/>
  <c r="G35" i="12"/>
  <c r="H35" i="12"/>
  <c r="I35" i="12"/>
  <c r="J35" i="12"/>
  <c r="K35" i="12"/>
  <c r="C36" i="12"/>
  <c r="D36" i="12"/>
  <c r="E36" i="12"/>
  <c r="F36" i="12"/>
  <c r="G36" i="12"/>
  <c r="H36" i="12"/>
  <c r="I36" i="12"/>
  <c r="J36" i="12"/>
  <c r="K36" i="12"/>
  <c r="C8" i="12"/>
  <c r="D8" i="12"/>
  <c r="E8" i="12"/>
  <c r="F8" i="12"/>
  <c r="G8" i="12"/>
  <c r="H8" i="12"/>
  <c r="I8" i="12"/>
  <c r="J8" i="12"/>
  <c r="K8" i="12"/>
  <c r="C9" i="12"/>
  <c r="D9" i="12"/>
  <c r="E9" i="12"/>
  <c r="F9" i="12"/>
  <c r="G9" i="12"/>
  <c r="H9" i="12"/>
  <c r="I9" i="12"/>
  <c r="J9" i="12"/>
  <c r="K9" i="12"/>
  <c r="C10" i="12"/>
  <c r="D10" i="12"/>
  <c r="E10" i="12"/>
  <c r="F10" i="12"/>
  <c r="G10" i="12"/>
  <c r="H10" i="12"/>
  <c r="I10" i="12"/>
  <c r="J10" i="12"/>
  <c r="K10" i="12"/>
  <c r="C11" i="12"/>
  <c r="D11" i="12"/>
  <c r="E11" i="12"/>
  <c r="F11" i="12"/>
  <c r="G11" i="12"/>
  <c r="H11" i="12"/>
  <c r="I11" i="12"/>
  <c r="J11" i="12"/>
  <c r="K11" i="12"/>
  <c r="C12" i="12"/>
  <c r="D12" i="12"/>
  <c r="E12" i="12"/>
  <c r="F12" i="12"/>
  <c r="G12" i="12"/>
  <c r="H12" i="12"/>
  <c r="I12" i="12"/>
  <c r="J12" i="12"/>
  <c r="K12" i="12"/>
  <c r="C13" i="12"/>
  <c r="D13" i="12"/>
  <c r="E13" i="12"/>
  <c r="F13" i="12"/>
  <c r="G13" i="12"/>
  <c r="H13" i="12"/>
  <c r="I13" i="12"/>
  <c r="J13" i="12"/>
  <c r="K13" i="12"/>
  <c r="C14" i="12"/>
  <c r="D14" i="12"/>
  <c r="E14" i="12"/>
  <c r="F14" i="12"/>
  <c r="G14" i="12"/>
  <c r="H14" i="12"/>
  <c r="I14" i="12"/>
  <c r="J14" i="12"/>
  <c r="K14" i="12"/>
  <c r="C37" i="12"/>
  <c r="D37" i="12"/>
  <c r="E37" i="12"/>
  <c r="F37" i="12"/>
  <c r="G37" i="12"/>
  <c r="H37" i="12"/>
  <c r="I37" i="12"/>
  <c r="J37" i="12"/>
  <c r="K37" i="12"/>
  <c r="C38" i="12"/>
  <c r="D38" i="12"/>
  <c r="E38" i="12"/>
  <c r="F38" i="12"/>
  <c r="G38" i="12"/>
  <c r="H38" i="12"/>
  <c r="I38" i="12"/>
  <c r="J38" i="12"/>
  <c r="K38" i="12"/>
  <c r="C39" i="12"/>
  <c r="D39" i="12"/>
  <c r="E39" i="12"/>
  <c r="F39" i="12"/>
  <c r="G39" i="12"/>
  <c r="H39" i="12"/>
  <c r="I39" i="12"/>
  <c r="J39" i="12"/>
  <c r="K39" i="12"/>
  <c r="C40" i="12"/>
  <c r="D40" i="12"/>
  <c r="E40" i="12"/>
  <c r="F40" i="12"/>
  <c r="G40" i="12"/>
  <c r="H40" i="12"/>
  <c r="I40" i="12"/>
  <c r="J40" i="12"/>
  <c r="K40" i="12"/>
  <c r="C15" i="12"/>
  <c r="D15" i="12"/>
  <c r="E15" i="12"/>
  <c r="F15" i="12"/>
  <c r="G15" i="12"/>
  <c r="H15" i="12"/>
  <c r="I15" i="12"/>
  <c r="J15" i="12"/>
  <c r="K15" i="12"/>
  <c r="C16" i="12"/>
  <c r="D16" i="12"/>
  <c r="E16" i="12"/>
  <c r="F16" i="12"/>
  <c r="G16" i="12"/>
  <c r="H16" i="12"/>
  <c r="I16" i="12"/>
  <c r="J16" i="12"/>
  <c r="K16" i="12"/>
  <c r="C17" i="12"/>
  <c r="D17" i="12"/>
  <c r="E17" i="12"/>
  <c r="F17" i="12"/>
  <c r="G17" i="12"/>
  <c r="H17" i="12"/>
  <c r="I17" i="12"/>
  <c r="J17" i="12"/>
  <c r="K17" i="12"/>
  <c r="C18" i="12"/>
  <c r="D18" i="12"/>
  <c r="E18" i="12"/>
  <c r="F18" i="12"/>
  <c r="G18" i="12"/>
  <c r="H18" i="12"/>
  <c r="I18" i="12"/>
  <c r="J18" i="12"/>
  <c r="K18" i="12"/>
  <c r="C19" i="12"/>
  <c r="D19" i="12"/>
  <c r="E19" i="12"/>
  <c r="F19" i="12"/>
  <c r="G19" i="12"/>
  <c r="H19" i="12"/>
  <c r="I19" i="12"/>
  <c r="J19" i="12"/>
  <c r="K19" i="12"/>
  <c r="C20" i="12"/>
  <c r="D20" i="12"/>
  <c r="E20" i="12"/>
  <c r="F20" i="12"/>
  <c r="G20" i="12"/>
  <c r="H20" i="12"/>
  <c r="I20" i="12"/>
  <c r="J20" i="12"/>
  <c r="K20" i="12"/>
  <c r="C21" i="12"/>
  <c r="D21" i="12"/>
  <c r="E21" i="12"/>
  <c r="F21" i="12"/>
  <c r="G21" i="12"/>
  <c r="H21" i="12"/>
  <c r="I21" i="12"/>
  <c r="J21" i="12"/>
  <c r="K21" i="12"/>
  <c r="C22" i="12"/>
  <c r="D22" i="12"/>
  <c r="E22" i="12"/>
  <c r="F22" i="12"/>
  <c r="G22" i="12"/>
  <c r="H22" i="12"/>
  <c r="I22" i="12"/>
  <c r="J22" i="12"/>
  <c r="K22" i="12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C28" i="3"/>
  <c r="D28" i="3"/>
  <c r="E28" i="3"/>
  <c r="F28" i="3"/>
  <c r="G28" i="3"/>
  <c r="H28" i="3"/>
  <c r="I28" i="3"/>
  <c r="J28" i="3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C32" i="3"/>
  <c r="D32" i="3"/>
  <c r="E32" i="3"/>
  <c r="F32" i="3"/>
  <c r="G32" i="3"/>
  <c r="H32" i="3"/>
  <c r="I32" i="3"/>
  <c r="J32" i="3"/>
  <c r="K32" i="3"/>
  <c r="C33" i="3"/>
  <c r="D33" i="3"/>
  <c r="E33" i="3"/>
  <c r="F33" i="3"/>
  <c r="G33" i="3"/>
  <c r="H33" i="3"/>
  <c r="I33" i="3"/>
  <c r="J33" i="3"/>
  <c r="K33" i="3"/>
  <c r="C34" i="3"/>
  <c r="D34" i="3"/>
  <c r="E34" i="3"/>
  <c r="F34" i="3"/>
  <c r="G34" i="3"/>
  <c r="H34" i="3"/>
  <c r="I34" i="3"/>
  <c r="J34" i="3"/>
  <c r="K34" i="3"/>
  <c r="C35" i="3"/>
  <c r="D35" i="3"/>
  <c r="E35" i="3"/>
  <c r="F35" i="3"/>
  <c r="G35" i="3"/>
  <c r="H35" i="3"/>
  <c r="I35" i="3"/>
  <c r="J35" i="3"/>
  <c r="K35" i="3"/>
  <c r="C36" i="3"/>
  <c r="D36" i="3"/>
  <c r="E36" i="3"/>
  <c r="F36" i="3"/>
  <c r="G36" i="3"/>
  <c r="H36" i="3"/>
  <c r="I36" i="3"/>
  <c r="J36" i="3"/>
  <c r="K36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C14" i="3"/>
  <c r="D14" i="3"/>
  <c r="E14" i="3"/>
  <c r="F14" i="3"/>
  <c r="G14" i="3"/>
  <c r="H14" i="3"/>
  <c r="I14" i="3"/>
  <c r="J14" i="3"/>
  <c r="K14" i="3"/>
  <c r="C37" i="3"/>
  <c r="D37" i="3"/>
  <c r="E37" i="3"/>
  <c r="F37" i="3"/>
  <c r="G37" i="3"/>
  <c r="H37" i="3"/>
  <c r="I37" i="3"/>
  <c r="J37" i="3"/>
  <c r="K37" i="3"/>
  <c r="C38" i="3"/>
  <c r="D38" i="3"/>
  <c r="E38" i="3"/>
  <c r="F38" i="3"/>
  <c r="G38" i="3"/>
  <c r="H38" i="3"/>
  <c r="I38" i="3"/>
  <c r="J38" i="3"/>
  <c r="K38" i="3"/>
  <c r="C39" i="3"/>
  <c r="D39" i="3"/>
  <c r="E39" i="3"/>
  <c r="F39" i="3"/>
  <c r="G39" i="3"/>
  <c r="H39" i="3"/>
  <c r="I39" i="3"/>
  <c r="J39" i="3"/>
  <c r="K39" i="3"/>
  <c r="C40" i="3"/>
  <c r="D40" i="3"/>
  <c r="E40" i="3"/>
  <c r="F40" i="3"/>
  <c r="G40" i="3"/>
  <c r="H40" i="3"/>
  <c r="I40" i="3"/>
  <c r="J40" i="3"/>
  <c r="K40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C14" i="2"/>
  <c r="D14" i="2"/>
  <c r="E14" i="2"/>
  <c r="F14" i="2"/>
  <c r="G14" i="2"/>
  <c r="H14" i="2"/>
  <c r="I14" i="2"/>
  <c r="J14" i="2"/>
  <c r="K14" i="2"/>
  <c r="C22" i="2"/>
  <c r="D22" i="2"/>
  <c r="E22" i="2"/>
  <c r="F22" i="2"/>
  <c r="G22" i="2"/>
  <c r="H22" i="2"/>
  <c r="I22" i="2"/>
  <c r="J22" i="2"/>
  <c r="K22" i="2"/>
  <c r="AJ36" i="12"/>
  <c r="AJ35" i="12"/>
  <c r="AJ34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40" i="12"/>
  <c r="AJ39" i="12"/>
  <c r="AJ38" i="12"/>
  <c r="AJ37" i="12"/>
  <c r="AJ14" i="12"/>
  <c r="AJ13" i="12"/>
  <c r="AJ12" i="12"/>
  <c r="AJ11" i="12"/>
  <c r="AJ10" i="12"/>
  <c r="AJ9" i="12"/>
  <c r="AJ8" i="12"/>
  <c r="AJ7" i="12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8" i="3"/>
  <c r="AJ9" i="3"/>
  <c r="AJ10" i="3"/>
  <c r="AJ11" i="3"/>
  <c r="AJ12" i="3"/>
  <c r="AJ13" i="3"/>
  <c r="AJ14" i="3"/>
  <c r="AJ37" i="3"/>
  <c r="AJ38" i="3"/>
  <c r="AJ39" i="3"/>
  <c r="AJ40" i="3"/>
  <c r="AJ15" i="3"/>
  <c r="AJ16" i="3"/>
  <c r="AJ17" i="3"/>
  <c r="AJ18" i="3"/>
  <c r="AJ19" i="3"/>
  <c r="AJ20" i="3"/>
  <c r="AJ21" i="3"/>
  <c r="AJ22" i="3"/>
  <c r="AJ7" i="3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8" i="2"/>
  <c r="AJ9" i="2"/>
  <c r="AJ10" i="2"/>
  <c r="AJ11" i="2"/>
  <c r="AJ12" i="2"/>
  <c r="AJ13" i="2"/>
  <c r="AJ14" i="2"/>
  <c r="AJ37" i="2"/>
  <c r="AJ38" i="2"/>
  <c r="AJ39" i="2"/>
  <c r="AJ40" i="2"/>
  <c r="AJ15" i="2"/>
  <c r="AJ16" i="2"/>
  <c r="AJ17" i="2"/>
  <c r="AJ18" i="2"/>
  <c r="AJ19" i="2"/>
  <c r="AJ20" i="2"/>
  <c r="AJ21" i="2"/>
  <c r="AJ22" i="2"/>
  <c r="AJ7" i="2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22" i="1"/>
  <c r="AJ21" i="1"/>
  <c r="AJ20" i="1"/>
  <c r="AJ19" i="1"/>
  <c r="AJ18" i="1"/>
  <c r="AJ17" i="1"/>
  <c r="AJ16" i="1"/>
  <c r="AJ15" i="1"/>
  <c r="AJ40" i="1"/>
  <c r="AJ39" i="1"/>
  <c r="AJ38" i="1"/>
  <c r="AJ37" i="1"/>
  <c r="AJ14" i="1"/>
  <c r="AJ13" i="1"/>
  <c r="AJ12" i="1"/>
  <c r="AJ11" i="1"/>
  <c r="AJ10" i="1"/>
  <c r="AJ9" i="1"/>
  <c r="AJ8" i="1"/>
  <c r="AJ7" i="1"/>
  <c r="L21" i="3" l="1"/>
  <c r="N21" i="3" s="1"/>
  <c r="L26" i="12"/>
  <c r="N26" i="12" s="1"/>
  <c r="L35" i="3"/>
  <c r="N35" i="3" s="1"/>
  <c r="L21" i="12"/>
  <c r="N21" i="12" s="1"/>
  <c r="L17" i="12"/>
  <c r="N17" i="12" s="1"/>
  <c r="L23" i="3"/>
  <c r="N23" i="3" s="1"/>
  <c r="L9" i="12"/>
  <c r="N9" i="12" s="1"/>
  <c r="L30" i="12"/>
  <c r="N30" i="12" s="1"/>
  <c r="L9" i="3"/>
  <c r="N9" i="3" s="1"/>
  <c r="L34" i="12"/>
  <c r="N34" i="12" s="1"/>
  <c r="L27" i="3"/>
  <c r="N27" i="3" s="1"/>
  <c r="L39" i="12"/>
  <c r="N39" i="12" s="1"/>
  <c r="L13" i="12"/>
  <c r="N13" i="12" s="1"/>
  <c r="L17" i="3"/>
  <c r="N17" i="3" s="1"/>
  <c r="L22" i="3"/>
  <c r="N22" i="3" s="1"/>
  <c r="L20" i="3"/>
  <c r="N20" i="3" s="1"/>
  <c r="L31" i="3"/>
  <c r="N31" i="3" s="1"/>
  <c r="L8" i="3"/>
  <c r="N8" i="3" s="1"/>
  <c r="L36" i="3"/>
  <c r="N36" i="3" s="1"/>
  <c r="L34" i="3"/>
  <c r="N34" i="3" s="1"/>
  <c r="L39" i="3"/>
  <c r="N39" i="3" s="1"/>
  <c r="L37" i="3"/>
  <c r="N37" i="3" s="1"/>
  <c r="L13" i="3"/>
  <c r="N13" i="3" s="1"/>
  <c r="L24" i="3"/>
  <c r="N24" i="3" s="1"/>
  <c r="L20" i="12"/>
  <c r="N20" i="12" s="1"/>
  <c r="L40" i="12"/>
  <c r="N40" i="12" s="1"/>
  <c r="L37" i="12"/>
  <c r="N37" i="12" s="1"/>
  <c r="L8" i="12"/>
  <c r="N8" i="12" s="1"/>
  <c r="L27" i="12"/>
  <c r="N27" i="12" s="1"/>
  <c r="L25" i="12"/>
  <c r="N25" i="12" s="1"/>
  <c r="L18" i="3"/>
  <c r="N18" i="3" s="1"/>
  <c r="L16" i="3"/>
  <c r="N16" i="3" s="1"/>
  <c r="L11" i="3"/>
  <c r="N11" i="3" s="1"/>
  <c r="L32" i="3"/>
  <c r="N32" i="3" s="1"/>
  <c r="L30" i="3"/>
  <c r="N30" i="3" s="1"/>
  <c r="L25" i="3"/>
  <c r="N25" i="3" s="1"/>
  <c r="L16" i="12"/>
  <c r="N16" i="12" s="1"/>
  <c r="L14" i="12"/>
  <c r="N14" i="12" s="1"/>
  <c r="L11" i="12"/>
  <c r="N11" i="12" s="1"/>
  <c r="L35" i="12"/>
  <c r="N35" i="12" s="1"/>
  <c r="L33" i="12"/>
  <c r="N33" i="12" s="1"/>
  <c r="L28" i="12"/>
  <c r="N28" i="12" s="1"/>
  <c r="L23" i="12"/>
  <c r="N23" i="12" s="1"/>
  <c r="L19" i="3"/>
  <c r="N19" i="3" s="1"/>
  <c r="L40" i="3"/>
  <c r="N40" i="3" s="1"/>
  <c r="L38" i="3"/>
  <c r="N38" i="3" s="1"/>
  <c r="L10" i="3"/>
  <c r="N10" i="3" s="1"/>
  <c r="L33" i="3"/>
  <c r="N33" i="3" s="1"/>
  <c r="L22" i="12"/>
  <c r="N22" i="12" s="1"/>
  <c r="L19" i="12"/>
  <c r="N19" i="12" s="1"/>
  <c r="L38" i="12"/>
  <c r="N38" i="12" s="1"/>
  <c r="L10" i="12"/>
  <c r="N10" i="12" s="1"/>
  <c r="L36" i="12"/>
  <c r="N36" i="12" s="1"/>
  <c r="L31" i="12"/>
  <c r="N31" i="12" s="1"/>
  <c r="L29" i="12"/>
  <c r="N29" i="12" s="1"/>
  <c r="L24" i="12"/>
  <c r="N24" i="12" s="1"/>
  <c r="L15" i="3"/>
  <c r="N15" i="3" s="1"/>
  <c r="L14" i="3"/>
  <c r="N14" i="3" s="1"/>
  <c r="L12" i="3"/>
  <c r="N12" i="3" s="1"/>
  <c r="L29" i="3"/>
  <c r="N29" i="3" s="1"/>
  <c r="L28" i="3"/>
  <c r="N28" i="3" s="1"/>
  <c r="L26" i="3"/>
  <c r="N26" i="3" s="1"/>
  <c r="L18" i="12"/>
  <c r="N18" i="12" s="1"/>
  <c r="L15" i="12"/>
  <c r="N15" i="12" s="1"/>
  <c r="L12" i="12"/>
  <c r="N12" i="12" s="1"/>
  <c r="L32" i="12"/>
  <c r="N32" i="12" s="1"/>
  <c r="L14" i="2"/>
  <c r="N14" i="2" s="1"/>
  <c r="L22" i="2"/>
  <c r="D20" i="13"/>
  <c r="C20" i="13"/>
  <c r="E20" i="13"/>
  <c r="F20" i="13"/>
  <c r="D21" i="13"/>
  <c r="C21" i="13"/>
  <c r="E21" i="13"/>
  <c r="F21" i="13"/>
  <c r="D22" i="13"/>
  <c r="C22" i="13"/>
  <c r="E22" i="13"/>
  <c r="F22" i="13"/>
  <c r="D23" i="13"/>
  <c r="C23" i="13"/>
  <c r="E23" i="13"/>
  <c r="F23" i="13"/>
  <c r="D24" i="13"/>
  <c r="C24" i="13"/>
  <c r="E24" i="13"/>
  <c r="F24" i="13"/>
  <c r="D25" i="13"/>
  <c r="C25" i="13"/>
  <c r="E25" i="13"/>
  <c r="F25" i="13"/>
  <c r="D26" i="13"/>
  <c r="C26" i="13"/>
  <c r="E26" i="13"/>
  <c r="F26" i="13"/>
  <c r="D27" i="13"/>
  <c r="C27" i="13"/>
  <c r="E27" i="13"/>
  <c r="F27" i="13"/>
  <c r="D28" i="13"/>
  <c r="C28" i="13"/>
  <c r="E28" i="13"/>
  <c r="F28" i="13"/>
  <c r="D29" i="13"/>
  <c r="C29" i="13"/>
  <c r="E29" i="13"/>
  <c r="F29" i="13"/>
  <c r="D30" i="13"/>
  <c r="C30" i="13"/>
  <c r="E30" i="13"/>
  <c r="F30" i="13"/>
  <c r="D31" i="13"/>
  <c r="C31" i="13"/>
  <c r="E31" i="13"/>
  <c r="F31" i="13"/>
  <c r="D32" i="13"/>
  <c r="C32" i="13"/>
  <c r="E32" i="13"/>
  <c r="F32" i="13"/>
  <c r="D33" i="13"/>
  <c r="C33" i="13"/>
  <c r="E33" i="13"/>
  <c r="F33" i="13"/>
  <c r="D5" i="13"/>
  <c r="C5" i="13"/>
  <c r="E5" i="13"/>
  <c r="F5" i="13"/>
  <c r="D6" i="13"/>
  <c r="C6" i="13"/>
  <c r="E6" i="13"/>
  <c r="F6" i="13"/>
  <c r="D7" i="13"/>
  <c r="C7" i="13"/>
  <c r="E7" i="13"/>
  <c r="F7" i="13"/>
  <c r="D8" i="13"/>
  <c r="C8" i="13"/>
  <c r="E8" i="13"/>
  <c r="F8" i="13"/>
  <c r="D9" i="13"/>
  <c r="C9" i="13"/>
  <c r="E9" i="13"/>
  <c r="F9" i="13"/>
  <c r="D10" i="13"/>
  <c r="C10" i="13"/>
  <c r="E10" i="13"/>
  <c r="F10" i="13"/>
  <c r="D11" i="13"/>
  <c r="C11" i="13"/>
  <c r="E11" i="13"/>
  <c r="F11" i="13"/>
  <c r="D34" i="13"/>
  <c r="C34" i="13"/>
  <c r="E34" i="13"/>
  <c r="F34" i="13"/>
  <c r="D35" i="13"/>
  <c r="C35" i="13"/>
  <c r="E35" i="13"/>
  <c r="F35" i="13"/>
  <c r="D36" i="13"/>
  <c r="C36" i="13"/>
  <c r="E36" i="13"/>
  <c r="F36" i="13"/>
  <c r="D37" i="13"/>
  <c r="C37" i="13"/>
  <c r="E37" i="13"/>
  <c r="F37" i="13"/>
  <c r="D12" i="13"/>
  <c r="C12" i="13"/>
  <c r="E12" i="13"/>
  <c r="F12" i="13"/>
  <c r="D13" i="13"/>
  <c r="C13" i="13"/>
  <c r="E13" i="13"/>
  <c r="F13" i="13"/>
  <c r="D14" i="13"/>
  <c r="C14" i="13"/>
  <c r="E14" i="13"/>
  <c r="F14" i="13"/>
  <c r="D15" i="13"/>
  <c r="C15" i="13"/>
  <c r="E15" i="13"/>
  <c r="F15" i="13"/>
  <c r="D16" i="13"/>
  <c r="C16" i="13"/>
  <c r="E16" i="13"/>
  <c r="F16" i="13"/>
  <c r="D17" i="13"/>
  <c r="C17" i="13"/>
  <c r="E17" i="13"/>
  <c r="F17" i="13"/>
  <c r="D18" i="13"/>
  <c r="C18" i="13"/>
  <c r="E18" i="13"/>
  <c r="F18" i="13"/>
  <c r="D19" i="13"/>
  <c r="C19" i="13"/>
  <c r="E19" i="13"/>
  <c r="F19" i="13"/>
  <c r="F4" i="13"/>
  <c r="E4" i="13"/>
  <c r="C4" i="13"/>
  <c r="D4" i="13"/>
  <c r="U20" i="10"/>
  <c r="V20" i="10"/>
  <c r="W20" i="10"/>
  <c r="X20" i="10"/>
  <c r="U21" i="10"/>
  <c r="V21" i="10"/>
  <c r="W21" i="10"/>
  <c r="X21" i="10"/>
  <c r="U22" i="10"/>
  <c r="V22" i="10"/>
  <c r="W22" i="10"/>
  <c r="X22" i="10"/>
  <c r="U23" i="10"/>
  <c r="V23" i="10"/>
  <c r="W23" i="10"/>
  <c r="X23" i="10"/>
  <c r="U24" i="10"/>
  <c r="V24" i="10"/>
  <c r="W24" i="10"/>
  <c r="X24" i="10"/>
  <c r="U25" i="10"/>
  <c r="V25" i="10"/>
  <c r="W25" i="10"/>
  <c r="X25" i="10"/>
  <c r="U26" i="10"/>
  <c r="V26" i="10"/>
  <c r="W26" i="10"/>
  <c r="X26" i="10"/>
  <c r="U27" i="10"/>
  <c r="V27" i="10"/>
  <c r="W27" i="10"/>
  <c r="X27" i="10"/>
  <c r="U28" i="10"/>
  <c r="V28" i="10"/>
  <c r="W28" i="10"/>
  <c r="X28" i="10"/>
  <c r="U29" i="10"/>
  <c r="V29" i="10"/>
  <c r="W29" i="10"/>
  <c r="X29" i="10"/>
  <c r="U30" i="10"/>
  <c r="V30" i="10"/>
  <c r="W30" i="10"/>
  <c r="X30" i="10"/>
  <c r="U31" i="10"/>
  <c r="V31" i="10"/>
  <c r="W31" i="10"/>
  <c r="X31" i="10"/>
  <c r="U32" i="10"/>
  <c r="V32" i="10"/>
  <c r="W32" i="10"/>
  <c r="X32" i="10"/>
  <c r="U33" i="10"/>
  <c r="V33" i="10"/>
  <c r="W33" i="10"/>
  <c r="X33" i="10"/>
  <c r="U5" i="10"/>
  <c r="U6" i="10"/>
  <c r="U7" i="10"/>
  <c r="U8" i="10"/>
  <c r="U9" i="10"/>
  <c r="U10" i="10"/>
  <c r="U11" i="10"/>
  <c r="U34" i="10"/>
  <c r="U35" i="10"/>
  <c r="U36" i="10"/>
  <c r="U37" i="10"/>
  <c r="U12" i="10"/>
  <c r="U13" i="10"/>
  <c r="U14" i="10"/>
  <c r="U15" i="10"/>
  <c r="U16" i="10"/>
  <c r="U17" i="10"/>
  <c r="U18" i="10"/>
  <c r="U19" i="10"/>
  <c r="V5" i="10"/>
  <c r="W5" i="10"/>
  <c r="X5" i="10"/>
  <c r="V6" i="10"/>
  <c r="W6" i="10"/>
  <c r="X6" i="10"/>
  <c r="V7" i="10"/>
  <c r="W7" i="10"/>
  <c r="X7" i="10"/>
  <c r="V8" i="10"/>
  <c r="W8" i="10"/>
  <c r="X8" i="10"/>
  <c r="V9" i="10"/>
  <c r="W9" i="10"/>
  <c r="X9" i="10"/>
  <c r="V10" i="10"/>
  <c r="W10" i="10"/>
  <c r="X10" i="10"/>
  <c r="V11" i="10"/>
  <c r="W11" i="10"/>
  <c r="X11" i="10"/>
  <c r="V34" i="10"/>
  <c r="W34" i="10"/>
  <c r="X34" i="10"/>
  <c r="V35" i="10"/>
  <c r="W35" i="10"/>
  <c r="X35" i="10"/>
  <c r="V36" i="10"/>
  <c r="W36" i="10"/>
  <c r="X36" i="10"/>
  <c r="V37" i="10"/>
  <c r="W37" i="10"/>
  <c r="X37" i="10"/>
  <c r="V12" i="10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X18" i="10"/>
  <c r="V19" i="10"/>
  <c r="W19" i="10"/>
  <c r="X19" i="10"/>
  <c r="W4" i="10"/>
  <c r="X4" i="10"/>
  <c r="V4" i="10"/>
  <c r="U4" i="10"/>
  <c r="O20" i="10"/>
  <c r="P20" i="10"/>
  <c r="Q20" i="10"/>
  <c r="R20" i="10"/>
  <c r="O21" i="10"/>
  <c r="P21" i="10"/>
  <c r="Q21" i="10"/>
  <c r="R21" i="10"/>
  <c r="O22" i="10"/>
  <c r="P22" i="10"/>
  <c r="Q22" i="10"/>
  <c r="R22" i="10"/>
  <c r="O23" i="10"/>
  <c r="P23" i="10"/>
  <c r="Q23" i="10"/>
  <c r="R23" i="10"/>
  <c r="O24" i="10"/>
  <c r="P24" i="10"/>
  <c r="Q24" i="10"/>
  <c r="R24" i="10"/>
  <c r="O25" i="10"/>
  <c r="P25" i="10"/>
  <c r="Q25" i="10"/>
  <c r="R25" i="10"/>
  <c r="O26" i="10"/>
  <c r="P26" i="10"/>
  <c r="Q26" i="10"/>
  <c r="R26" i="10"/>
  <c r="O27" i="10"/>
  <c r="P27" i="10"/>
  <c r="Q27" i="10"/>
  <c r="R27" i="10"/>
  <c r="O28" i="10"/>
  <c r="P28" i="10"/>
  <c r="Q28" i="10"/>
  <c r="R28" i="10"/>
  <c r="O29" i="10"/>
  <c r="P29" i="10"/>
  <c r="Q29" i="10"/>
  <c r="R29" i="10"/>
  <c r="O30" i="10"/>
  <c r="P30" i="10"/>
  <c r="Q30" i="10"/>
  <c r="R30" i="10"/>
  <c r="O31" i="10"/>
  <c r="P31" i="10"/>
  <c r="Q31" i="10"/>
  <c r="R31" i="10"/>
  <c r="O32" i="10"/>
  <c r="P32" i="10"/>
  <c r="Q32" i="10"/>
  <c r="R32" i="10"/>
  <c r="O33" i="10"/>
  <c r="P33" i="10"/>
  <c r="Q33" i="10"/>
  <c r="R33" i="10"/>
  <c r="O5" i="10"/>
  <c r="P5" i="10"/>
  <c r="Q5" i="10"/>
  <c r="R5" i="10"/>
  <c r="O6" i="10"/>
  <c r="P6" i="10"/>
  <c r="Q6" i="10"/>
  <c r="R6" i="10"/>
  <c r="O7" i="10"/>
  <c r="P7" i="10"/>
  <c r="Q7" i="10"/>
  <c r="R7" i="10"/>
  <c r="O8" i="10"/>
  <c r="P8" i="10"/>
  <c r="Q8" i="10"/>
  <c r="R8" i="10"/>
  <c r="O9" i="10"/>
  <c r="P9" i="10"/>
  <c r="Q9" i="10"/>
  <c r="R9" i="10"/>
  <c r="O10" i="10"/>
  <c r="P10" i="10"/>
  <c r="Q10" i="10"/>
  <c r="R10" i="10"/>
  <c r="O11" i="10"/>
  <c r="P11" i="10"/>
  <c r="Q11" i="10"/>
  <c r="R11" i="10"/>
  <c r="O34" i="10"/>
  <c r="P34" i="10"/>
  <c r="Q34" i="10"/>
  <c r="R34" i="10"/>
  <c r="O35" i="10"/>
  <c r="P35" i="10"/>
  <c r="Q35" i="10"/>
  <c r="R35" i="10"/>
  <c r="O36" i="10"/>
  <c r="P36" i="10"/>
  <c r="Q36" i="10"/>
  <c r="R36" i="10"/>
  <c r="O37" i="10"/>
  <c r="P37" i="10"/>
  <c r="Q37" i="10"/>
  <c r="R37" i="10"/>
  <c r="O12" i="10"/>
  <c r="P12" i="10"/>
  <c r="Q12" i="10"/>
  <c r="R12" i="10"/>
  <c r="O13" i="10"/>
  <c r="P13" i="10"/>
  <c r="Q13" i="10"/>
  <c r="R13" i="10"/>
  <c r="O14" i="10"/>
  <c r="P14" i="10"/>
  <c r="Q14" i="10"/>
  <c r="R14" i="10"/>
  <c r="O15" i="10"/>
  <c r="P15" i="10"/>
  <c r="Q15" i="10"/>
  <c r="R15" i="10"/>
  <c r="O16" i="10"/>
  <c r="P16" i="10"/>
  <c r="Q16" i="10"/>
  <c r="R16" i="10"/>
  <c r="O17" i="10"/>
  <c r="P17" i="10"/>
  <c r="Q17" i="10"/>
  <c r="R17" i="10"/>
  <c r="O18" i="10"/>
  <c r="P18" i="10"/>
  <c r="Q18" i="10"/>
  <c r="R18" i="10"/>
  <c r="O19" i="10"/>
  <c r="P19" i="10"/>
  <c r="Q19" i="10"/>
  <c r="R19" i="10"/>
  <c r="Q4" i="10"/>
  <c r="R4" i="10"/>
  <c r="P4" i="10"/>
  <c r="O4" i="10"/>
  <c r="C20" i="10"/>
  <c r="D20" i="10"/>
  <c r="E20" i="10"/>
  <c r="F20" i="10"/>
  <c r="C21" i="10"/>
  <c r="D21" i="10"/>
  <c r="E21" i="10"/>
  <c r="F21" i="10"/>
  <c r="C22" i="10"/>
  <c r="D22" i="10"/>
  <c r="E22" i="10"/>
  <c r="F22" i="10"/>
  <c r="C23" i="10"/>
  <c r="D23" i="10"/>
  <c r="E23" i="10"/>
  <c r="F23" i="10"/>
  <c r="C24" i="10"/>
  <c r="D24" i="10"/>
  <c r="E24" i="10"/>
  <c r="F24" i="10"/>
  <c r="C25" i="10"/>
  <c r="D25" i="10"/>
  <c r="E25" i="10"/>
  <c r="F25" i="10"/>
  <c r="C26" i="10"/>
  <c r="D26" i="10"/>
  <c r="E26" i="10"/>
  <c r="F26" i="10"/>
  <c r="C27" i="10"/>
  <c r="D27" i="10"/>
  <c r="E27" i="10"/>
  <c r="F27" i="10"/>
  <c r="C28" i="10"/>
  <c r="D28" i="10"/>
  <c r="E28" i="10"/>
  <c r="F28" i="10"/>
  <c r="C29" i="10"/>
  <c r="D29" i="10"/>
  <c r="E29" i="10"/>
  <c r="F29" i="10"/>
  <c r="C30" i="10"/>
  <c r="D30" i="10"/>
  <c r="E30" i="10"/>
  <c r="F30" i="10"/>
  <c r="C31" i="10"/>
  <c r="D31" i="10"/>
  <c r="E31" i="10"/>
  <c r="F31" i="10"/>
  <c r="C32" i="10"/>
  <c r="D32" i="10"/>
  <c r="E32" i="10"/>
  <c r="F32" i="10"/>
  <c r="C33" i="10"/>
  <c r="D33" i="10"/>
  <c r="E33" i="10"/>
  <c r="F33" i="10"/>
  <c r="C5" i="10"/>
  <c r="D5" i="10"/>
  <c r="E5" i="10"/>
  <c r="F5" i="10"/>
  <c r="C6" i="10"/>
  <c r="D6" i="10"/>
  <c r="E6" i="10"/>
  <c r="F6" i="10"/>
  <c r="C7" i="10"/>
  <c r="D7" i="10"/>
  <c r="E7" i="10"/>
  <c r="F7" i="10"/>
  <c r="C8" i="10"/>
  <c r="D8" i="10"/>
  <c r="E8" i="10"/>
  <c r="F8" i="10"/>
  <c r="C9" i="10"/>
  <c r="D9" i="10"/>
  <c r="E9" i="10"/>
  <c r="F9" i="10"/>
  <c r="C10" i="10"/>
  <c r="D10" i="10"/>
  <c r="E10" i="10"/>
  <c r="F10" i="10"/>
  <c r="C11" i="10"/>
  <c r="D11" i="10"/>
  <c r="E11" i="10"/>
  <c r="F11" i="10"/>
  <c r="C34" i="10"/>
  <c r="D34" i="10"/>
  <c r="E34" i="10"/>
  <c r="F34" i="10"/>
  <c r="C35" i="10"/>
  <c r="D35" i="10"/>
  <c r="E35" i="10"/>
  <c r="F35" i="10"/>
  <c r="C36" i="10"/>
  <c r="D36" i="10"/>
  <c r="E36" i="10"/>
  <c r="F36" i="10"/>
  <c r="C37" i="10"/>
  <c r="D37" i="10"/>
  <c r="E37" i="10"/>
  <c r="F37" i="10"/>
  <c r="C12" i="10"/>
  <c r="D12" i="10"/>
  <c r="E12" i="10"/>
  <c r="F12" i="10"/>
  <c r="C13" i="10"/>
  <c r="D13" i="10"/>
  <c r="E13" i="10"/>
  <c r="F13" i="10"/>
  <c r="C14" i="10"/>
  <c r="D14" i="10"/>
  <c r="E14" i="10"/>
  <c r="F14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C18" i="10"/>
  <c r="D18" i="10"/>
  <c r="E18" i="10"/>
  <c r="F18" i="10"/>
  <c r="C19" i="10"/>
  <c r="D19" i="10"/>
  <c r="E19" i="10"/>
  <c r="F19" i="10"/>
  <c r="F4" i="10"/>
  <c r="E4" i="10"/>
  <c r="D4" i="10"/>
  <c r="C4" i="10"/>
  <c r="I33" i="10"/>
  <c r="J33" i="10"/>
  <c r="K33" i="10"/>
  <c r="L33" i="10"/>
  <c r="I20" i="10"/>
  <c r="J20" i="10"/>
  <c r="K20" i="10"/>
  <c r="L20" i="10"/>
  <c r="I21" i="10"/>
  <c r="J21" i="10"/>
  <c r="K21" i="10"/>
  <c r="L21" i="10"/>
  <c r="I22" i="10"/>
  <c r="J22" i="10"/>
  <c r="K22" i="10"/>
  <c r="L22" i="10"/>
  <c r="I23" i="10"/>
  <c r="J23" i="10"/>
  <c r="K23" i="10"/>
  <c r="L23" i="10"/>
  <c r="I24" i="10"/>
  <c r="J24" i="10"/>
  <c r="K24" i="10"/>
  <c r="L24" i="10"/>
  <c r="I25" i="10"/>
  <c r="J25" i="10"/>
  <c r="K25" i="10"/>
  <c r="L25" i="10"/>
  <c r="I26" i="10"/>
  <c r="J26" i="10"/>
  <c r="K26" i="10"/>
  <c r="L26" i="10"/>
  <c r="I27" i="10"/>
  <c r="J27" i="10"/>
  <c r="K27" i="10"/>
  <c r="L27" i="10"/>
  <c r="I28" i="10"/>
  <c r="J28" i="10"/>
  <c r="K28" i="10"/>
  <c r="L28" i="10"/>
  <c r="I29" i="10"/>
  <c r="J29" i="10"/>
  <c r="K29" i="10"/>
  <c r="L29" i="10"/>
  <c r="I30" i="10"/>
  <c r="J30" i="10"/>
  <c r="K30" i="10"/>
  <c r="L30" i="10"/>
  <c r="I31" i="10"/>
  <c r="J31" i="10"/>
  <c r="K31" i="10"/>
  <c r="L31" i="10"/>
  <c r="I32" i="10"/>
  <c r="J32" i="10"/>
  <c r="K32" i="10"/>
  <c r="L32" i="10"/>
  <c r="I5" i="10"/>
  <c r="J5" i="10"/>
  <c r="K5" i="10"/>
  <c r="L5" i="10"/>
  <c r="I6" i="10"/>
  <c r="J6" i="10"/>
  <c r="K6" i="10"/>
  <c r="L6" i="10"/>
  <c r="I7" i="10"/>
  <c r="J7" i="10"/>
  <c r="K7" i="10"/>
  <c r="L7" i="10"/>
  <c r="I8" i="10"/>
  <c r="J8" i="10"/>
  <c r="K8" i="10"/>
  <c r="L8" i="10"/>
  <c r="I9" i="10"/>
  <c r="J9" i="10"/>
  <c r="K9" i="10"/>
  <c r="L9" i="10"/>
  <c r="I10" i="10"/>
  <c r="J10" i="10"/>
  <c r="K10" i="10"/>
  <c r="L10" i="10"/>
  <c r="I11" i="10"/>
  <c r="J11" i="10"/>
  <c r="K11" i="10"/>
  <c r="L11" i="10"/>
  <c r="I34" i="10"/>
  <c r="J34" i="10"/>
  <c r="K34" i="10"/>
  <c r="L34" i="10"/>
  <c r="I35" i="10"/>
  <c r="J35" i="10"/>
  <c r="K35" i="10"/>
  <c r="L35" i="10"/>
  <c r="I36" i="10"/>
  <c r="J36" i="10"/>
  <c r="K36" i="10"/>
  <c r="L36" i="10"/>
  <c r="I37" i="10"/>
  <c r="J37" i="10"/>
  <c r="K37" i="10"/>
  <c r="L37" i="10"/>
  <c r="I12" i="10"/>
  <c r="J12" i="10"/>
  <c r="K12" i="10"/>
  <c r="L12" i="10"/>
  <c r="I13" i="10"/>
  <c r="J13" i="10"/>
  <c r="K13" i="10"/>
  <c r="L13" i="10"/>
  <c r="I14" i="10"/>
  <c r="J14" i="10"/>
  <c r="K14" i="10"/>
  <c r="L14" i="10"/>
  <c r="I15" i="10"/>
  <c r="J15" i="10"/>
  <c r="K15" i="10"/>
  <c r="L15" i="10"/>
  <c r="I16" i="10"/>
  <c r="J16" i="10"/>
  <c r="K16" i="10"/>
  <c r="L16" i="10"/>
  <c r="I17" i="10"/>
  <c r="J17" i="10"/>
  <c r="K17" i="10"/>
  <c r="L17" i="10"/>
  <c r="I18" i="10"/>
  <c r="J18" i="10"/>
  <c r="K18" i="10"/>
  <c r="L18" i="10"/>
  <c r="I19" i="10"/>
  <c r="J19" i="10"/>
  <c r="K19" i="10"/>
  <c r="L19" i="10"/>
  <c r="L4" i="10"/>
  <c r="K4" i="10"/>
  <c r="J4" i="10"/>
  <c r="I4" i="10"/>
  <c r="C20" i="9"/>
  <c r="C21" i="9"/>
  <c r="C22" i="9"/>
  <c r="E22" i="9"/>
  <c r="F22" i="9"/>
  <c r="C23" i="9"/>
  <c r="C24" i="9"/>
  <c r="C25" i="9"/>
  <c r="C26" i="9"/>
  <c r="E26" i="9"/>
  <c r="C27" i="9"/>
  <c r="F27" i="9"/>
  <c r="C28" i="9"/>
  <c r="C29" i="9"/>
  <c r="C30" i="9"/>
  <c r="E30" i="9"/>
  <c r="C31" i="9"/>
  <c r="F31" i="9"/>
  <c r="C32" i="9"/>
  <c r="C33" i="9"/>
  <c r="F5" i="9"/>
  <c r="F8" i="9"/>
  <c r="F9" i="9"/>
  <c r="F34" i="9"/>
  <c r="F35" i="9"/>
  <c r="F12" i="9"/>
  <c r="F13" i="9"/>
  <c r="F16" i="9"/>
  <c r="F17" i="9"/>
  <c r="F4" i="9"/>
  <c r="E6" i="9"/>
  <c r="E7" i="9"/>
  <c r="E10" i="9"/>
  <c r="E11" i="9"/>
  <c r="E36" i="9"/>
  <c r="E37" i="9"/>
  <c r="E14" i="9"/>
  <c r="E15" i="9"/>
  <c r="E18" i="9"/>
  <c r="E19" i="9"/>
  <c r="C5" i="9"/>
  <c r="C6" i="9"/>
  <c r="C7" i="9"/>
  <c r="C8" i="9"/>
  <c r="C9" i="9"/>
  <c r="C10" i="9"/>
  <c r="C11" i="9"/>
  <c r="C34" i="9"/>
  <c r="C35" i="9"/>
  <c r="C36" i="9"/>
  <c r="C37" i="9"/>
  <c r="C12" i="9"/>
  <c r="C13" i="9"/>
  <c r="C14" i="9"/>
  <c r="C15" i="9"/>
  <c r="C16" i="9"/>
  <c r="C17" i="9"/>
  <c r="C18" i="9"/>
  <c r="C19" i="9"/>
  <c r="C4" i="9"/>
  <c r="F33" i="9"/>
  <c r="F32" i="9"/>
  <c r="F30" i="9"/>
  <c r="F29" i="9"/>
  <c r="F28" i="9"/>
  <c r="F26" i="9"/>
  <c r="F25" i="9"/>
  <c r="F24" i="9"/>
  <c r="F23" i="9"/>
  <c r="F21" i="9"/>
  <c r="F20" i="9"/>
  <c r="F19" i="9"/>
  <c r="F18" i="9"/>
  <c r="F15" i="9"/>
  <c r="F14" i="9"/>
  <c r="F37" i="9"/>
  <c r="F36" i="9"/>
  <c r="F11" i="9"/>
  <c r="F10" i="9"/>
  <c r="F7" i="9"/>
  <c r="F6" i="9"/>
  <c r="E33" i="9"/>
  <c r="E32" i="9"/>
  <c r="E31" i="9"/>
  <c r="E29" i="9"/>
  <c r="E28" i="9"/>
  <c r="E27" i="9"/>
  <c r="E25" i="9"/>
  <c r="E24" i="9"/>
  <c r="E23" i="9"/>
  <c r="E21" i="9"/>
  <c r="E20" i="9"/>
  <c r="E17" i="9"/>
  <c r="E16" i="9"/>
  <c r="E13" i="9"/>
  <c r="E12" i="9"/>
  <c r="E35" i="9"/>
  <c r="E34" i="9"/>
  <c r="E9" i="9"/>
  <c r="E8" i="9"/>
  <c r="E5" i="9"/>
  <c r="E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37" i="9"/>
  <c r="D36" i="9"/>
  <c r="D35" i="9"/>
  <c r="D34" i="9"/>
  <c r="D11" i="9"/>
  <c r="D10" i="9"/>
  <c r="D9" i="9"/>
  <c r="D8" i="9"/>
  <c r="D7" i="9"/>
  <c r="D6" i="9"/>
  <c r="D5" i="9"/>
  <c r="D4" i="9"/>
  <c r="H24" i="1" l="1"/>
  <c r="H26" i="1"/>
  <c r="C27" i="1"/>
  <c r="I27" i="1"/>
  <c r="D28" i="1"/>
  <c r="I28" i="1"/>
  <c r="I29" i="1"/>
  <c r="I30" i="1"/>
  <c r="I31" i="1"/>
  <c r="G32" i="1"/>
  <c r="G33" i="1"/>
  <c r="H34" i="1"/>
  <c r="H35" i="1"/>
  <c r="D36" i="1"/>
  <c r="H36" i="1"/>
  <c r="I36" i="1"/>
  <c r="I8" i="1"/>
  <c r="D9" i="1"/>
  <c r="I9" i="1"/>
  <c r="I10" i="1"/>
  <c r="I11" i="1"/>
  <c r="I12" i="1"/>
  <c r="H14" i="1"/>
  <c r="H37" i="1"/>
  <c r="H38" i="1"/>
  <c r="I39" i="1"/>
  <c r="C40" i="1"/>
  <c r="H40" i="1"/>
  <c r="I40" i="1"/>
  <c r="I15" i="1"/>
  <c r="C16" i="1"/>
  <c r="H16" i="1"/>
  <c r="I16" i="1"/>
  <c r="I17" i="1"/>
  <c r="D18" i="1"/>
  <c r="I18" i="1"/>
  <c r="I19" i="1"/>
  <c r="D20" i="1"/>
  <c r="G20" i="1"/>
  <c r="I21" i="1"/>
  <c r="C22" i="1"/>
  <c r="H22" i="1"/>
  <c r="E8" i="1"/>
  <c r="G8" i="1"/>
  <c r="H8" i="1"/>
  <c r="J8" i="1"/>
  <c r="K8" i="1"/>
  <c r="C9" i="1"/>
  <c r="E9" i="1"/>
  <c r="G9" i="1"/>
  <c r="H9" i="1"/>
  <c r="K9" i="1"/>
  <c r="E10" i="1"/>
  <c r="G10" i="1"/>
  <c r="F10" i="1"/>
  <c r="H10" i="1"/>
  <c r="J10" i="1"/>
  <c r="K10" i="1"/>
  <c r="E11" i="1"/>
  <c r="D11" i="1"/>
  <c r="G11" i="1"/>
  <c r="H11" i="1"/>
  <c r="K11" i="1"/>
  <c r="E12" i="1"/>
  <c r="D12" i="1"/>
  <c r="G12" i="1"/>
  <c r="F12" i="1"/>
  <c r="H12" i="1"/>
  <c r="J12" i="1"/>
  <c r="K12" i="1"/>
  <c r="E13" i="1"/>
  <c r="D13" i="1"/>
  <c r="G13" i="1"/>
  <c r="F13" i="1"/>
  <c r="H13" i="1"/>
  <c r="I13" i="1"/>
  <c r="K13" i="1"/>
  <c r="D14" i="1"/>
  <c r="E14" i="1"/>
  <c r="G14" i="1"/>
  <c r="F14" i="1"/>
  <c r="I14" i="1"/>
  <c r="K14" i="1"/>
  <c r="D37" i="1"/>
  <c r="E37" i="1"/>
  <c r="G37" i="1"/>
  <c r="F37" i="1"/>
  <c r="I37" i="1"/>
  <c r="K37" i="1"/>
  <c r="D38" i="1"/>
  <c r="E38" i="1"/>
  <c r="G38" i="1"/>
  <c r="I38" i="1"/>
  <c r="K38" i="1"/>
  <c r="C39" i="1"/>
  <c r="E39" i="1"/>
  <c r="G39" i="1"/>
  <c r="F39" i="1"/>
  <c r="H39" i="1"/>
  <c r="K39" i="1"/>
  <c r="E40" i="1"/>
  <c r="D40" i="1"/>
  <c r="G40" i="1"/>
  <c r="K40" i="1"/>
  <c r="E15" i="1"/>
  <c r="G15" i="1"/>
  <c r="H15" i="1"/>
  <c r="J15" i="1"/>
  <c r="K15" i="1"/>
  <c r="E16" i="1"/>
  <c r="D16" i="1"/>
  <c r="G16" i="1"/>
  <c r="K16" i="1"/>
  <c r="D17" i="1"/>
  <c r="C17" i="1"/>
  <c r="E17" i="1"/>
  <c r="G17" i="1"/>
  <c r="F17" i="1"/>
  <c r="H17" i="1"/>
  <c r="J17" i="1"/>
  <c r="K17" i="1"/>
  <c r="E18" i="1"/>
  <c r="G18" i="1"/>
  <c r="H18" i="1"/>
  <c r="K18" i="1"/>
  <c r="D19" i="1"/>
  <c r="E19" i="1"/>
  <c r="G19" i="1"/>
  <c r="F19" i="1"/>
  <c r="H19" i="1"/>
  <c r="J19" i="1"/>
  <c r="K19" i="1"/>
  <c r="E20" i="1"/>
  <c r="F20" i="1"/>
  <c r="H20" i="1"/>
  <c r="I20" i="1"/>
  <c r="K20" i="1"/>
  <c r="E21" i="1"/>
  <c r="D21" i="1"/>
  <c r="G21" i="1"/>
  <c r="F21" i="1"/>
  <c r="H21" i="1"/>
  <c r="J21" i="1"/>
  <c r="K21" i="1"/>
  <c r="E22" i="1"/>
  <c r="D22" i="1"/>
  <c r="G22" i="1"/>
  <c r="F22" i="1"/>
  <c r="I22" i="1"/>
  <c r="K22" i="1"/>
  <c r="E29" i="1"/>
  <c r="D29" i="1"/>
  <c r="G29" i="1"/>
  <c r="H29" i="1"/>
  <c r="K29" i="1"/>
  <c r="E30" i="1"/>
  <c r="G30" i="1"/>
  <c r="F30" i="1"/>
  <c r="H30" i="1"/>
  <c r="J30" i="1"/>
  <c r="K30" i="1"/>
  <c r="E31" i="1"/>
  <c r="D31" i="1"/>
  <c r="G31" i="1"/>
  <c r="H31" i="1"/>
  <c r="K31" i="1"/>
  <c r="E32" i="1"/>
  <c r="F32" i="1"/>
  <c r="H32" i="1"/>
  <c r="I32" i="1"/>
  <c r="K32" i="1"/>
  <c r="E33" i="1"/>
  <c r="D33" i="1"/>
  <c r="F33" i="1"/>
  <c r="H33" i="1"/>
  <c r="I33" i="1"/>
  <c r="K33" i="1"/>
  <c r="D34" i="1"/>
  <c r="E34" i="1"/>
  <c r="G34" i="1"/>
  <c r="F34" i="1"/>
  <c r="I34" i="1"/>
  <c r="K34" i="1"/>
  <c r="D35" i="1"/>
  <c r="E35" i="1"/>
  <c r="G35" i="1"/>
  <c r="F35" i="1"/>
  <c r="I35" i="1"/>
  <c r="K35" i="1"/>
  <c r="E36" i="1"/>
  <c r="G36" i="1"/>
  <c r="F36" i="1"/>
  <c r="K36" i="1"/>
  <c r="D24" i="1"/>
  <c r="E24" i="1"/>
  <c r="G24" i="1"/>
  <c r="F24" i="1"/>
  <c r="I24" i="1"/>
  <c r="K24" i="1"/>
  <c r="E25" i="1"/>
  <c r="G25" i="1"/>
  <c r="F25" i="1"/>
  <c r="H25" i="1"/>
  <c r="I25" i="1"/>
  <c r="K25" i="1"/>
  <c r="D26" i="1"/>
  <c r="E26" i="1"/>
  <c r="G26" i="1"/>
  <c r="I26" i="1"/>
  <c r="K26" i="1"/>
  <c r="E27" i="1"/>
  <c r="G27" i="1"/>
  <c r="F27" i="1"/>
  <c r="H27" i="1"/>
  <c r="K27" i="1"/>
  <c r="C28" i="1"/>
  <c r="E28" i="1"/>
  <c r="G28" i="1"/>
  <c r="H28" i="1"/>
  <c r="K28" i="1"/>
  <c r="C35" i="1"/>
  <c r="C34" i="1"/>
  <c r="C31" i="1"/>
  <c r="C30" i="1"/>
  <c r="C26" i="1"/>
  <c r="C20" i="1"/>
  <c r="C19" i="1"/>
  <c r="C15" i="1"/>
  <c r="C38" i="1"/>
  <c r="C37" i="1"/>
  <c r="C12" i="1"/>
  <c r="C11" i="1"/>
  <c r="C8" i="1"/>
  <c r="L19" i="1" l="1"/>
  <c r="N19" i="1" s="1"/>
  <c r="L12" i="1"/>
  <c r="N12" i="1" s="1"/>
  <c r="L17" i="1"/>
  <c r="J25" i="1"/>
  <c r="J36" i="1"/>
  <c r="J35" i="1"/>
  <c r="L35" i="1" s="1"/>
  <c r="N35" i="1" s="1"/>
  <c r="J34" i="1"/>
  <c r="L34" i="1" s="1"/>
  <c r="N34" i="1" s="1"/>
  <c r="J32" i="1"/>
  <c r="J31" i="1"/>
  <c r="J29" i="1"/>
  <c r="J20" i="1"/>
  <c r="L20" i="1" s="1"/>
  <c r="N20" i="1" s="1"/>
  <c r="J18" i="1"/>
  <c r="J40" i="1"/>
  <c r="J39" i="1"/>
  <c r="J38" i="1"/>
  <c r="J37" i="1"/>
  <c r="L37" i="1" s="1"/>
  <c r="N37" i="1" s="1"/>
  <c r="J14" i="1"/>
  <c r="J13" i="1"/>
  <c r="J11" i="1"/>
  <c r="J28" i="1"/>
  <c r="J27" i="1"/>
  <c r="J26" i="1"/>
  <c r="J24" i="1"/>
  <c r="J33" i="1"/>
  <c r="J22" i="1"/>
  <c r="L22" i="1" s="1"/>
  <c r="N22" i="1" s="1"/>
  <c r="J16" i="1"/>
  <c r="C13" i="1"/>
  <c r="C21" i="1"/>
  <c r="L21" i="1" s="1"/>
  <c r="N21" i="1" s="1"/>
  <c r="C32" i="1"/>
  <c r="F18" i="1"/>
  <c r="F16" i="1"/>
  <c r="F15" i="1"/>
  <c r="F8" i="1"/>
  <c r="C10" i="1"/>
  <c r="C14" i="1"/>
  <c r="C18" i="1"/>
  <c r="C25" i="1"/>
  <c r="C29" i="1"/>
  <c r="C33" i="1"/>
  <c r="N17" i="1"/>
  <c r="J9" i="1"/>
  <c r="C24" i="1"/>
  <c r="C36" i="1"/>
  <c r="F28" i="1"/>
  <c r="L28" i="1" s="1"/>
  <c r="N28" i="1" s="1"/>
  <c r="D27" i="1"/>
  <c r="F26" i="1"/>
  <c r="D25" i="1"/>
  <c r="D32" i="1"/>
  <c r="F31" i="1"/>
  <c r="D30" i="1"/>
  <c r="L30" i="1" s="1"/>
  <c r="N30" i="1" s="1"/>
  <c r="F29" i="1"/>
  <c r="D15" i="1"/>
  <c r="F40" i="1"/>
  <c r="D39" i="1"/>
  <c r="F38" i="1"/>
  <c r="F11" i="1"/>
  <c r="D10" i="1"/>
  <c r="F9" i="1"/>
  <c r="D8" i="1"/>
  <c r="L36" i="1" l="1"/>
  <c r="N36" i="1" s="1"/>
  <c r="L40" i="1"/>
  <c r="N40" i="1" s="1"/>
  <c r="L31" i="1"/>
  <c r="N31" i="1" s="1"/>
  <c r="L27" i="1"/>
  <c r="N27" i="1" s="1"/>
  <c r="L11" i="1"/>
  <c r="N11" i="1" s="1"/>
  <c r="L38" i="1"/>
  <c r="N38" i="1" s="1"/>
  <c r="L9" i="1"/>
  <c r="N9" i="1" s="1"/>
  <c r="L39" i="1"/>
  <c r="N39" i="1" s="1"/>
  <c r="L24" i="1"/>
  <c r="N24" i="1" s="1"/>
  <c r="L33" i="1"/>
  <c r="N33" i="1" s="1"/>
  <c r="L26" i="1"/>
  <c r="N26" i="1" s="1"/>
  <c r="L29" i="1"/>
  <c r="N29" i="1" s="1"/>
  <c r="L32" i="1"/>
  <c r="N32" i="1" s="1"/>
  <c r="L25" i="1"/>
  <c r="N25" i="1" s="1"/>
  <c r="L18" i="1"/>
  <c r="N18" i="1" s="1"/>
  <c r="L15" i="1"/>
  <c r="N15" i="1" s="1"/>
  <c r="L8" i="1"/>
  <c r="N8" i="1" s="1"/>
  <c r="L14" i="1"/>
  <c r="N14" i="1" s="1"/>
  <c r="L16" i="1"/>
  <c r="N16" i="1" s="1"/>
  <c r="L13" i="1"/>
  <c r="N13" i="1" s="1"/>
  <c r="L10" i="1"/>
  <c r="N10" i="1" s="1"/>
  <c r="K7" i="1"/>
  <c r="J7" i="1"/>
  <c r="I7" i="1"/>
  <c r="H7" i="1"/>
  <c r="G7" i="1"/>
  <c r="F7" i="1"/>
  <c r="E7" i="1"/>
  <c r="D7" i="1"/>
  <c r="C7" i="1"/>
  <c r="L7" i="1" l="1"/>
  <c r="N7" i="1" s="1"/>
  <c r="K7" i="12"/>
  <c r="J7" i="12"/>
  <c r="I7" i="12"/>
  <c r="H7" i="12"/>
  <c r="G7" i="12"/>
  <c r="F7" i="12"/>
  <c r="E7" i="12"/>
  <c r="D7" i="12"/>
  <c r="C7" i="12"/>
  <c r="L7" i="12" l="1"/>
  <c r="N7" i="12" s="1"/>
  <c r="C28" i="2" l="1"/>
  <c r="D28" i="2"/>
  <c r="E28" i="2"/>
  <c r="F28" i="2"/>
  <c r="G28" i="2"/>
  <c r="H28" i="2"/>
  <c r="I28" i="2"/>
  <c r="J28" i="2"/>
  <c r="K28" i="2"/>
  <c r="L28" i="2" l="1"/>
  <c r="N28" i="2" s="1"/>
  <c r="K7" i="3" l="1"/>
  <c r="J7" i="3"/>
  <c r="I7" i="3"/>
  <c r="H7" i="3"/>
  <c r="G7" i="3"/>
  <c r="F7" i="3"/>
  <c r="E7" i="3"/>
  <c r="D7" i="3"/>
  <c r="C7" i="3"/>
  <c r="N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G25" i="2"/>
  <c r="F25" i="2"/>
  <c r="E25" i="2"/>
  <c r="D25" i="2"/>
  <c r="C25" i="2"/>
  <c r="K24" i="2"/>
  <c r="J24" i="2"/>
  <c r="I24" i="2"/>
  <c r="H24" i="2"/>
  <c r="G24" i="2"/>
  <c r="F24" i="2"/>
  <c r="E24" i="2"/>
  <c r="D24" i="2"/>
  <c r="C24" i="2"/>
  <c r="K23" i="2"/>
  <c r="J23" i="2"/>
  <c r="I23" i="2"/>
  <c r="H23" i="2"/>
  <c r="G23" i="2"/>
  <c r="F23" i="2"/>
  <c r="E23" i="2"/>
  <c r="D23" i="2"/>
  <c r="C23" i="2"/>
  <c r="L7" i="3" l="1"/>
  <c r="N7" i="3" s="1"/>
  <c r="L23" i="2"/>
  <c r="L24" i="2"/>
  <c r="L25" i="2"/>
  <c r="L26" i="2"/>
  <c r="L27" i="2"/>
  <c r="L30" i="2"/>
  <c r="L31" i="2"/>
  <c r="L32" i="2"/>
  <c r="L33" i="2"/>
  <c r="L34" i="2"/>
  <c r="L35" i="2"/>
  <c r="N35" i="2" s="1"/>
  <c r="L36" i="2"/>
  <c r="N3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37" i="2"/>
  <c r="N37" i="2" s="1"/>
  <c r="L38" i="2"/>
  <c r="N38" i="2" s="1"/>
  <c r="L39" i="2"/>
  <c r="N39" i="2" s="1"/>
  <c r="L40" i="2"/>
  <c r="N40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9" i="2"/>
  <c r="K23" i="1"/>
  <c r="J23" i="1"/>
  <c r="I23" i="1"/>
  <c r="H23" i="1"/>
  <c r="G23" i="1"/>
  <c r="F23" i="1"/>
  <c r="E23" i="1"/>
  <c r="D23" i="1"/>
  <c r="C23" i="1"/>
  <c r="N33" i="2" l="1"/>
  <c r="N27" i="2"/>
  <c r="N29" i="2"/>
  <c r="N24" i="2"/>
  <c r="N32" i="2"/>
  <c r="N23" i="2"/>
  <c r="N31" i="2"/>
  <c r="N26" i="2"/>
  <c r="N34" i="2"/>
  <c r="N30" i="2"/>
  <c r="N25" i="2"/>
  <c r="L23" i="1"/>
  <c r="N23" i="1" s="1"/>
</calcChain>
</file>

<file path=xl/sharedStrings.xml><?xml version="1.0" encoding="utf-8"?>
<sst xmlns="http://schemas.openxmlformats.org/spreadsheetml/2006/main" count="1306" uniqueCount="132">
  <si>
    <t>Stochastic PVRR ($ millions)</t>
  </si>
  <si>
    <t>EG Scenario</t>
  </si>
  <si>
    <t>Study ID</t>
  </si>
  <si>
    <t>Portfolio</t>
  </si>
  <si>
    <t>Thermal Fuel Cost (Thermal, CHP, Nuclear)</t>
  </si>
  <si>
    <t>Variable O&amp;M (Thermal, FOT, CHP, Nuclear)</t>
  </si>
  <si>
    <t>Start Cost (Thermal, FOT, CHP, Nuclear)</t>
  </si>
  <si>
    <t>Emission Cost (All resources)</t>
  </si>
  <si>
    <t>FOT Fuel (FOT fuel)</t>
  </si>
  <si>
    <t>Long Term Contracts (Non renewables, NO FOT)</t>
  </si>
  <si>
    <t>Long Term Contracts (Renewables)</t>
  </si>
  <si>
    <t>Hydro (All costs in Hydro)</t>
  </si>
  <si>
    <t>DSM (All DSM costs)</t>
  </si>
  <si>
    <t>System Balancing (System Sales)</t>
  </si>
  <si>
    <t>System Balancing (System Purchases)</t>
  </si>
  <si>
    <t>System Balancing (ENS cost)</t>
  </si>
  <si>
    <t>System Balancing (Dump Power)</t>
  </si>
  <si>
    <t>System Balancing (Reserve Deficiency)</t>
  </si>
  <si>
    <t>Transmission (Wheeling + Fixed transmission)</t>
  </si>
  <si>
    <t>Capital and Fixed O&amp;M Cost</t>
  </si>
  <si>
    <t>Total PVRR</t>
  </si>
  <si>
    <t>C01</t>
  </si>
  <si>
    <t>C02</t>
  </si>
  <si>
    <t>C03</t>
  </si>
  <si>
    <t>C04</t>
  </si>
  <si>
    <t>C05</t>
  </si>
  <si>
    <t>C06</t>
  </si>
  <si>
    <t>C07</t>
  </si>
  <si>
    <t>C09</t>
  </si>
  <si>
    <t>C11</t>
  </si>
  <si>
    <t>C12</t>
  </si>
  <si>
    <t>C13</t>
  </si>
  <si>
    <t>C14</t>
  </si>
  <si>
    <t>Portfolio PVRR Cost Components ($millions)</t>
  </si>
  <si>
    <t>Stochastic Average</t>
  </si>
  <si>
    <t>5th Percentile</t>
  </si>
  <si>
    <t>95th Percentile</t>
  </si>
  <si>
    <t>Standard Deviation</t>
  </si>
  <si>
    <t>CO2 emissions
(ktons)</t>
  </si>
  <si>
    <t>CO2 emissions cost 
($millions)</t>
  </si>
  <si>
    <t>Upper Tail Avg Annual Energy Not Served (GWh)</t>
  </si>
  <si>
    <t>Thermal Fuel</t>
  </si>
  <si>
    <t xml:space="preserve">Emission Cost </t>
  </si>
  <si>
    <t>Long Term Contracts</t>
  </si>
  <si>
    <t xml:space="preserve">DSM </t>
  </si>
  <si>
    <t>5th percentile</t>
  </si>
  <si>
    <t>95th percentile</t>
  </si>
  <si>
    <t>RH1</t>
  </si>
  <si>
    <t>RH2</t>
  </si>
  <si>
    <t>C14a</t>
  </si>
  <si>
    <t>C05-3</t>
  </si>
  <si>
    <t>C05a</t>
  </si>
  <si>
    <t>C05a-3</t>
  </si>
  <si>
    <t>C05a-3Q, Preferred Portfolio</t>
  </si>
  <si>
    <t>C05b-3</t>
  </si>
  <si>
    <t>2015 to 2034</t>
  </si>
  <si>
    <t>C01-R</t>
  </si>
  <si>
    <t>C05b</t>
  </si>
  <si>
    <t>Risk Adjusted</t>
  </si>
  <si>
    <t>RH3</t>
  </si>
  <si>
    <t>Blank</t>
  </si>
  <si>
    <t>Avg Annual Energy Not Served plus Reserve Deficiency (GWh)</t>
  </si>
  <si>
    <t>Upper Tail No Fixed Cost</t>
  </si>
  <si>
    <t xml:space="preserve">Upper tail ENS does not include reserve deficiency while average annual ENS does </t>
  </si>
  <si>
    <t>Upper Tail Mean Energy Not Served
Cumulative Total,
2015-2034</t>
  </si>
  <si>
    <t>Upper Tail (mean of 3 Highest) No Fixed Costs</t>
  </si>
  <si>
    <t>Average Annual Energy Not Served,
2015-2034</t>
  </si>
  <si>
    <t>C01-1</t>
  </si>
  <si>
    <t>C02-1</t>
  </si>
  <si>
    <t>C03-1</t>
  </si>
  <si>
    <t>C04-1</t>
  </si>
  <si>
    <t>C05-1</t>
  </si>
  <si>
    <t>C05a-1</t>
  </si>
  <si>
    <t>C05b-1</t>
  </si>
  <si>
    <t>C06-1</t>
  </si>
  <si>
    <t>C07-1</t>
  </si>
  <si>
    <t>C09-1</t>
  </si>
  <si>
    <t>C11-1</t>
  </si>
  <si>
    <t>C12-1</t>
  </si>
  <si>
    <t>C13-1</t>
  </si>
  <si>
    <t>C14-1</t>
  </si>
  <si>
    <t>C14a-1</t>
  </si>
  <si>
    <t>C01-2</t>
  </si>
  <si>
    <t>C02-2</t>
  </si>
  <si>
    <t>C03-2</t>
  </si>
  <si>
    <t>C04-2</t>
  </si>
  <si>
    <t>C05-2</t>
  </si>
  <si>
    <t>C05a-2</t>
  </si>
  <si>
    <t>C06-2</t>
  </si>
  <si>
    <t>C07-2</t>
  </si>
  <si>
    <t>C09-2</t>
  </si>
  <si>
    <t>C11-2</t>
  </si>
  <si>
    <t>C12-2</t>
  </si>
  <si>
    <t>C13-2</t>
  </si>
  <si>
    <t>C14-2</t>
  </si>
  <si>
    <t>C14a-2</t>
  </si>
  <si>
    <t>PVRR ($m)</t>
  </si>
  <si>
    <t>C05a-3Q
Preferred Portfolio</t>
  </si>
  <si>
    <t>GWh</t>
  </si>
  <si>
    <t>Thousand tons</t>
  </si>
  <si>
    <t>Low Gas, No CO2</t>
  </si>
  <si>
    <t>Medium Gas, No CO2</t>
  </si>
  <si>
    <t>High Gas, No CO2</t>
  </si>
  <si>
    <t>Variable O&amp;M incl. FOT</t>
  </si>
  <si>
    <t>System Balancing Sales</t>
  </si>
  <si>
    <t>System Balancing Purchases</t>
  </si>
  <si>
    <t>Medium Gas, High CO2</t>
  </si>
  <si>
    <t>Renewable</t>
  </si>
  <si>
    <t>Table L.1 – Stochastic Mean PVRR by Price Scenario, Core Cases</t>
  </si>
  <si>
    <t>Table L.10 – Stochastic Risk Adjusted PVRR by Price Scenario, Core Cases</t>
  </si>
  <si>
    <t>Table L.12 – Carbon Dioxide Emissions by Price Scenario, Core Cases</t>
  </si>
  <si>
    <t>Low</t>
  </si>
  <si>
    <t>Base</t>
  </si>
  <si>
    <t>High</t>
  </si>
  <si>
    <t>Table L.3 – Stochastic Risk Results, Core Cases, Low Price Curve</t>
  </si>
  <si>
    <t>Table L.4 – Stochastic Risk Results, Core Cases, Base Price Curve</t>
  </si>
  <si>
    <t>Table L.5 – Stochastic Risk Results, Core Cases, High Price Curve</t>
  </si>
  <si>
    <r>
      <t>Table L.6 – Stochastic Risk Results, Core Cases, High CO</t>
    </r>
    <r>
      <rPr>
        <b/>
        <vertAlign val="subscript"/>
        <sz val="12"/>
        <color theme="1"/>
        <rFont val="Times New Roman"/>
        <family val="1"/>
      </rPr>
      <t>2</t>
    </r>
  </si>
  <si>
    <t>Price Curve</t>
  </si>
  <si>
    <r>
      <t>High CO</t>
    </r>
    <r>
      <rPr>
        <b/>
        <sz val="4"/>
        <color theme="1"/>
        <rFont val="Times New Roman"/>
        <family val="1"/>
      </rPr>
      <t>2</t>
    </r>
  </si>
  <si>
    <t>Table L.14 – Average Annual Energy Not Served (2015 – 2034), Core Cases, Low Price Curve</t>
  </si>
  <si>
    <t>Table L.15 – Average Annual Energy Not Served (2015 – 2034), Core Cases, Base Price Curve</t>
  </si>
  <si>
    <t>Table L.16 – Average Annual Energy Not Served (2015 – 2034), Core Cases, High Price Curve</t>
  </si>
  <si>
    <r>
      <t>Table L.17 – Average Annual Energy Not Served (2015 – 2034), Core Cases, High CO</t>
    </r>
    <r>
      <rPr>
        <b/>
        <vertAlign val="subscript"/>
        <sz val="12"/>
        <color theme="1"/>
        <rFont val="Times New Roman"/>
        <family val="1"/>
      </rPr>
      <t>2 Price Curve</t>
    </r>
  </si>
  <si>
    <t>Table L.21 – Portfolio PVRR Cost Components, Core Cases, Low Price Curve</t>
  </si>
  <si>
    <t>Low Price Curve</t>
  </si>
  <si>
    <t>Base Price Curve</t>
  </si>
  <si>
    <t>Table L.22 – Portfolio PVRR Cost Components, Core Cases, Base Price Curve</t>
  </si>
  <si>
    <t>Table L.23 – Portfolio PVRR Cost Components, Core Cases, High Price Curve</t>
  </si>
  <si>
    <t>High Price Curve</t>
  </si>
  <si>
    <r>
      <t>Table L.24 – Portfolio PVRR Cost Components, Core Cases, High CO</t>
    </r>
    <r>
      <rPr>
        <b/>
        <sz val="4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Price Curve</t>
    </r>
  </si>
  <si>
    <t>High CO2 Price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</si>
</sst>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sz val="10"/>
      <color indexed="12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" xfId="0" applyFont="1" applyFill="1" applyBorder="1"/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 wrapText="1"/>
    </xf>
    <xf numFmtId="0" fontId="0" fillId="0" borderId="1" xfId="0" applyBorder="1"/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0" fontId="3" fillId="0" borderId="0" xfId="0" applyFont="1"/>
    <xf numFmtId="0" fontId="7" fillId="0" borderId="0" xfId="2" applyAlignment="1">
      <alignment vertical="center"/>
    </xf>
    <xf numFmtId="164" fontId="0" fillId="0" borderId="0" xfId="0" applyNumberFormat="1" applyFill="1"/>
    <xf numFmtId="0" fontId="0" fillId="0" borderId="0" xfId="0" applyFill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5" xfId="0" applyBorder="1" applyAlignment="1">
      <alignment horizontal="center" wrapText="1"/>
    </xf>
    <xf numFmtId="0" fontId="2" fillId="0" borderId="0" xfId="0" applyFont="1"/>
    <xf numFmtId="164" fontId="0" fillId="0" borderId="0" xfId="0" applyNumberFormat="1"/>
    <xf numFmtId="164" fontId="6" fillId="0" borderId="0" xfId="1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6" fontId="0" fillId="0" borderId="0" xfId="0" applyNumberFormat="1"/>
    <xf numFmtId="0" fontId="8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6" fontId="8" fillId="2" borderId="8" xfId="0" quotePrefix="1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1" fillId="3" borderId="8" xfId="0" quotePrefix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8" fillId="0" borderId="0" xfId="0" applyFont="1" applyFill="1" applyBorder="1"/>
    <xf numFmtId="164" fontId="15" fillId="0" borderId="0" xfId="1" applyNumberFormat="1" applyFont="1" applyFill="1" applyBorder="1"/>
    <xf numFmtId="0" fontId="12" fillId="0" borderId="0" xfId="0" applyFont="1"/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/>
    </xf>
    <xf numFmtId="0" fontId="11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37" fontId="9" fillId="0" borderId="8" xfId="1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/>
  </sheetViews>
  <sheetFormatPr defaultRowHeight="15" x14ac:dyDescent="0.25"/>
  <cols>
    <col min="2" max="2" width="23.85546875" customWidth="1"/>
    <col min="3" max="3" width="12.5703125" customWidth="1"/>
    <col min="4" max="4" width="11.28515625" customWidth="1"/>
    <col min="5" max="5" width="12.7109375" customWidth="1"/>
    <col min="6" max="6" width="16.42578125" customWidth="1"/>
  </cols>
  <sheetData>
    <row r="1" spans="2:6" ht="15.75" x14ac:dyDescent="0.25">
      <c r="B1" s="66" t="s">
        <v>108</v>
      </c>
    </row>
    <row r="2" spans="2:6" ht="15.75" thickBot="1" x14ac:dyDescent="0.3"/>
    <row r="3" spans="2:6" ht="15.75" thickBot="1" x14ac:dyDescent="0.3">
      <c r="B3" s="44" t="s">
        <v>96</v>
      </c>
      <c r="C3" s="44" t="s">
        <v>111</v>
      </c>
      <c r="D3" s="44" t="s">
        <v>112</v>
      </c>
      <c r="E3" s="44" t="s">
        <v>113</v>
      </c>
      <c r="F3" s="44" t="s">
        <v>119</v>
      </c>
    </row>
    <row r="4" spans="2:6" ht="15.75" thickBot="1" x14ac:dyDescent="0.3">
      <c r="B4" s="35" t="s">
        <v>56</v>
      </c>
      <c r="C4" s="36">
        <f>'Low Price Curve'!D6</f>
        <v>26888.081658844676</v>
      </c>
      <c r="D4" s="36">
        <f>'Base Price Curve'!D6</f>
        <v>27989.775800884843</v>
      </c>
      <c r="E4" s="36">
        <f>'High Price Curve'!D6</f>
        <v>29347.458090971337</v>
      </c>
      <c r="F4" s="36">
        <f>'High CO2 Price Curve'!D6</f>
        <v>50809.904154251381</v>
      </c>
    </row>
    <row r="5" spans="2:6" ht="15.75" thickBot="1" x14ac:dyDescent="0.3">
      <c r="B5" s="37" t="s">
        <v>67</v>
      </c>
      <c r="C5" s="36">
        <f>'Low Price Curve'!D7</f>
        <v>26060.106506797478</v>
      </c>
      <c r="D5" s="36">
        <f>'Base Price Curve'!D7</f>
        <v>27738.945027579408</v>
      </c>
      <c r="E5" s="36">
        <f>'High Price Curve'!D7</f>
        <v>29613.908409464595</v>
      </c>
      <c r="F5" s="36">
        <f>'High CO2 Price Curve'!D7</f>
        <v>49360.71182317943</v>
      </c>
    </row>
    <row r="6" spans="2:6" ht="15.75" thickBot="1" x14ac:dyDescent="0.3">
      <c r="B6" s="37" t="s">
        <v>68</v>
      </c>
      <c r="C6" s="36">
        <f>'Low Price Curve'!D8</f>
        <v>26798.0806212567</v>
      </c>
      <c r="D6" s="36">
        <f>'Base Price Curve'!D8</f>
        <v>28350.212491524897</v>
      </c>
      <c r="E6" s="36">
        <f>'High Price Curve'!D8</f>
        <v>30096.03588919737</v>
      </c>
      <c r="F6" s="36">
        <f>'High CO2 Price Curve'!D8</f>
        <v>49234.284553656253</v>
      </c>
    </row>
    <row r="7" spans="2:6" ht="15.75" thickBot="1" x14ac:dyDescent="0.3">
      <c r="B7" s="35" t="s">
        <v>69</v>
      </c>
      <c r="C7" s="36">
        <f>'Low Price Curve'!D9</f>
        <v>28029.370951107438</v>
      </c>
      <c r="D7" s="36">
        <f>'Base Price Curve'!D9</f>
        <v>29520.884912179892</v>
      </c>
      <c r="E7" s="36">
        <f>'High Price Curve'!D9</f>
        <v>31204.562831116527</v>
      </c>
      <c r="F7" s="36">
        <f>'High CO2 Price Curve'!D9</f>
        <v>50490.959486023406</v>
      </c>
    </row>
    <row r="8" spans="2:6" ht="15.75" thickBot="1" x14ac:dyDescent="0.3">
      <c r="B8" s="37" t="s">
        <v>70</v>
      </c>
      <c r="C8" s="36">
        <f>'Low Price Curve'!D10</f>
        <v>29534.135745784297</v>
      </c>
      <c r="D8" s="36">
        <f>'Base Price Curve'!D10</f>
        <v>30856.011054160037</v>
      </c>
      <c r="E8" s="36">
        <f>'High Price Curve'!D10</f>
        <v>32379.120274604327</v>
      </c>
      <c r="F8" s="36">
        <f>'High CO2 Price Curve'!D10</f>
        <v>51042.318215758336</v>
      </c>
    </row>
    <row r="9" spans="2:6" ht="15.75" thickBot="1" x14ac:dyDescent="0.3">
      <c r="B9" s="37" t="s">
        <v>71</v>
      </c>
      <c r="C9" s="36">
        <f>'Low Price Curve'!D11</f>
        <v>26219.627344943121</v>
      </c>
      <c r="D9" s="36">
        <f>'Base Price Curve'!D11</f>
        <v>27900.411255692889</v>
      </c>
      <c r="E9" s="36">
        <f>'High Price Curve'!D11</f>
        <v>29778.433806999874</v>
      </c>
      <c r="F9" s="36">
        <f>'High CO2 Price Curve'!D11</f>
        <v>49374.180517150759</v>
      </c>
    </row>
    <row r="10" spans="2:6" ht="15.75" thickBot="1" x14ac:dyDescent="0.3">
      <c r="B10" s="35" t="s">
        <v>72</v>
      </c>
      <c r="C10" s="36">
        <f>'Low Price Curve'!D12</f>
        <v>25992.677956855416</v>
      </c>
      <c r="D10" s="36">
        <f>'Base Price Curve'!D12</f>
        <v>27717.999186848192</v>
      </c>
      <c r="E10" s="36">
        <f>'High Price Curve'!D12</f>
        <v>29641.158543861442</v>
      </c>
      <c r="F10" s="36">
        <f>'High CO2 Price Curve'!D12</f>
        <v>49416.589682748949</v>
      </c>
    </row>
    <row r="11" spans="2:6" ht="15.75" thickBot="1" x14ac:dyDescent="0.3">
      <c r="B11" s="37" t="s">
        <v>73</v>
      </c>
      <c r="C11" s="36">
        <f>'Low Price Curve'!D13</f>
        <v>26146.986762967761</v>
      </c>
      <c r="D11" s="36">
        <f>'Base Price Curve'!D13</f>
        <v>27812.955345282095</v>
      </c>
      <c r="E11" s="36">
        <f>'High Price Curve'!D13</f>
        <v>29678.070252856891</v>
      </c>
      <c r="F11" s="36">
        <f>'High CO2 Price Curve'!D13</f>
        <v>49305.663289154239</v>
      </c>
    </row>
    <row r="12" spans="2:6" ht="15.75" thickBot="1" x14ac:dyDescent="0.3">
      <c r="B12" s="37" t="s">
        <v>74</v>
      </c>
      <c r="C12" s="36">
        <f>'Low Price Curve'!D18</f>
        <v>27709.525201547156</v>
      </c>
      <c r="D12" s="36">
        <f>'Base Price Curve'!D18</f>
        <v>29278.319498077763</v>
      </c>
      <c r="E12" s="36">
        <f>'High Price Curve'!D18</f>
        <v>31043.199489860392</v>
      </c>
      <c r="F12" s="36">
        <f>'High CO2 Price Curve'!D18</f>
        <v>50611.860939237267</v>
      </c>
    </row>
    <row r="13" spans="2:6" ht="15.75" thickBot="1" x14ac:dyDescent="0.3">
      <c r="B13" s="37" t="s">
        <v>75</v>
      </c>
      <c r="C13" s="36">
        <f>'Low Price Curve'!D19</f>
        <v>28461.965926114262</v>
      </c>
      <c r="D13" s="36">
        <f>'Base Price Curve'!D19</f>
        <v>29911.736123056824</v>
      </c>
      <c r="E13" s="36">
        <f>'High Price Curve'!D19</f>
        <v>31556.446068427638</v>
      </c>
      <c r="F13" s="36">
        <f>'High CO2 Price Curve'!D19</f>
        <v>50710.706912205336</v>
      </c>
    </row>
    <row r="14" spans="2:6" ht="15.75" thickBot="1" x14ac:dyDescent="0.3">
      <c r="B14" s="35" t="s">
        <v>76</v>
      </c>
      <c r="C14" s="36">
        <f>'Low Price Curve'!D20</f>
        <v>26435.286773889278</v>
      </c>
      <c r="D14" s="36">
        <f>'Base Price Curve'!D20</f>
        <v>28048.790406136275</v>
      </c>
      <c r="E14" s="36">
        <f>'High Price Curve'!D20</f>
        <v>29865.061641799388</v>
      </c>
      <c r="F14" s="36">
        <f>'High CO2 Price Curve'!D20</f>
        <v>49141.888619852667</v>
      </c>
    </row>
    <row r="15" spans="2:6" ht="15.75" thickBot="1" x14ac:dyDescent="0.3">
      <c r="B15" s="37" t="s">
        <v>77</v>
      </c>
      <c r="C15" s="36">
        <f>'Low Price Curve'!D21</f>
        <v>26271.163291956353</v>
      </c>
      <c r="D15" s="36">
        <f>'Base Price Curve'!D21</f>
        <v>27931.490707200999</v>
      </c>
      <c r="E15" s="36">
        <f>'High Price Curve'!D21</f>
        <v>29784.391063820189</v>
      </c>
      <c r="F15" s="36">
        <f>'High CO2 Price Curve'!D21</f>
        <v>49321.605043283089</v>
      </c>
    </row>
    <row r="16" spans="2:6" ht="15.75" thickBot="1" x14ac:dyDescent="0.3">
      <c r="B16" s="37" t="s">
        <v>78</v>
      </c>
      <c r="C16" s="36">
        <f>'Low Price Curve'!D22</f>
        <v>26114.695645159602</v>
      </c>
      <c r="D16" s="36">
        <f>'Base Price Curve'!D22</f>
        <v>27800.943947812655</v>
      </c>
      <c r="E16" s="36">
        <f>'High Price Curve'!D22</f>
        <v>29689.591965369906</v>
      </c>
      <c r="F16" s="36">
        <f>'High CO2 Price Curve'!D22</f>
        <v>49343.260305515636</v>
      </c>
    </row>
    <row r="17" spans="2:6" ht="15.75" thickBot="1" x14ac:dyDescent="0.3">
      <c r="B17" s="35" t="s">
        <v>79</v>
      </c>
      <c r="C17" s="36">
        <f>'Low Price Curve'!D23</f>
        <v>25963.355605691977</v>
      </c>
      <c r="D17" s="36">
        <f>'Base Price Curve'!D23</f>
        <v>27648.71445694481</v>
      </c>
      <c r="E17" s="36">
        <f>'High Price Curve'!D23</f>
        <v>29522.668202455057</v>
      </c>
      <c r="F17" s="36">
        <f>'High CO2 Price Curve'!D23</f>
        <v>49373.176653266302</v>
      </c>
    </row>
    <row r="18" spans="2:6" ht="15.75" thickBot="1" x14ac:dyDescent="0.3">
      <c r="B18" s="37" t="s">
        <v>80</v>
      </c>
      <c r="C18" s="36">
        <f>'Low Price Curve'!D24</f>
        <v>27627.282663361966</v>
      </c>
      <c r="D18" s="36">
        <f>'Base Price Curve'!D24</f>
        <v>28899.809607926814</v>
      </c>
      <c r="E18" s="36">
        <f>'High Price Curve'!D24</f>
        <v>30463.971775578106</v>
      </c>
      <c r="F18" s="36">
        <f>'High CO2 Price Curve'!D24</f>
        <v>48497.384196152627</v>
      </c>
    </row>
    <row r="19" spans="2:6" ht="15.75" thickBot="1" x14ac:dyDescent="0.3">
      <c r="B19" s="37" t="s">
        <v>81</v>
      </c>
      <c r="C19" s="36">
        <f>'Low Price Curve'!D25</f>
        <v>28012.087244347582</v>
      </c>
      <c r="D19" s="36">
        <f>'Base Price Curve'!D25</f>
        <v>29674.563217232124</v>
      </c>
      <c r="E19" s="36">
        <f>'High Price Curve'!D25</f>
        <v>31603.875625023888</v>
      </c>
      <c r="F19" s="36">
        <f>'High CO2 Price Curve'!D25</f>
        <v>47749.53023629004</v>
      </c>
    </row>
    <row r="20" spans="2:6" ht="15.75" thickBot="1" x14ac:dyDescent="0.3">
      <c r="B20" s="37" t="s">
        <v>82</v>
      </c>
      <c r="C20" s="36">
        <f>'Low Price Curve'!D30</f>
        <v>26489.231109218028</v>
      </c>
      <c r="D20" s="36">
        <f>'Base Price Curve'!D30</f>
        <v>28545.163611761374</v>
      </c>
      <c r="E20" s="36">
        <f>'High Price Curve'!D30</f>
        <v>30741.805852975984</v>
      </c>
      <c r="F20" s="36">
        <f>'High CO2 Price Curve'!D30</f>
        <v>49087.459872031613</v>
      </c>
    </row>
    <row r="21" spans="2:6" ht="15.75" thickBot="1" x14ac:dyDescent="0.3">
      <c r="B21" s="37" t="s">
        <v>83</v>
      </c>
      <c r="C21" s="36">
        <f>'Low Price Curve'!D31</f>
        <v>27153.682369170514</v>
      </c>
      <c r="D21" s="36">
        <f>'Base Price Curve'!D31</f>
        <v>29087.867483251342</v>
      </c>
      <c r="E21" s="36">
        <f>'High Price Curve'!D31</f>
        <v>31161.259743312618</v>
      </c>
      <c r="F21" s="36">
        <f>'High CO2 Price Curve'!D31</f>
        <v>48858.493436595847</v>
      </c>
    </row>
    <row r="22" spans="2:6" ht="15.75" thickBot="1" x14ac:dyDescent="0.3">
      <c r="B22" s="35" t="s">
        <v>84</v>
      </c>
      <c r="C22" s="36">
        <f>'Low Price Curve'!D32</f>
        <v>28415.583943795526</v>
      </c>
      <c r="D22" s="36">
        <f>'Base Price Curve'!D32</f>
        <v>30281.700584277161</v>
      </c>
      <c r="E22" s="36">
        <f>'High Price Curve'!D32</f>
        <v>32281.408936320142</v>
      </c>
      <c r="F22" s="36">
        <f>'High CO2 Price Curve'!D32</f>
        <v>50038.247153636301</v>
      </c>
    </row>
    <row r="23" spans="2:6" ht="15.75" thickBot="1" x14ac:dyDescent="0.3">
      <c r="B23" s="37" t="s">
        <v>85</v>
      </c>
      <c r="C23" s="36">
        <f>'Low Price Curve'!D33</f>
        <v>29908.364264112261</v>
      </c>
      <c r="D23" s="36">
        <f>'Base Price Curve'!D33</f>
        <v>31601.401139197842</v>
      </c>
      <c r="E23" s="36">
        <f>'High Price Curve'!D33</f>
        <v>33439.297006691319</v>
      </c>
      <c r="F23" s="36">
        <f>'High CO2 Price Curve'!D33</f>
        <v>50592.490696511108</v>
      </c>
    </row>
    <row r="24" spans="2:6" ht="15.75" thickBot="1" x14ac:dyDescent="0.3">
      <c r="B24" s="37" t="s">
        <v>86</v>
      </c>
      <c r="C24" s="36">
        <f>'Low Price Curve'!D34</f>
        <v>26563.587052428691</v>
      </c>
      <c r="D24" s="36">
        <f>'Base Price Curve'!D34</f>
        <v>28629.130247928315</v>
      </c>
      <c r="E24" s="36">
        <f>'High Price Curve'!D34</f>
        <v>30837.818590922267</v>
      </c>
      <c r="F24" s="36">
        <f>'High CO2 Price Curve'!D34</f>
        <v>48980.199498064518</v>
      </c>
    </row>
    <row r="25" spans="2:6" ht="15.75" thickBot="1" x14ac:dyDescent="0.3">
      <c r="B25" s="35" t="s">
        <v>87</v>
      </c>
      <c r="C25" s="36">
        <f>'Low Price Curve'!D35</f>
        <v>26418.755940247938</v>
      </c>
      <c r="D25" s="36">
        <f>'Base Price Curve'!D35</f>
        <v>28517.402243649994</v>
      </c>
      <c r="E25" s="36">
        <f>'High Price Curve'!D35</f>
        <v>30755.844492889719</v>
      </c>
      <c r="F25" s="36">
        <f>'High CO2 Price Curve'!D35</f>
        <v>49069.438331672391</v>
      </c>
    </row>
    <row r="26" spans="2:6" ht="15.75" thickBot="1" x14ac:dyDescent="0.3">
      <c r="B26" s="37" t="s">
        <v>88</v>
      </c>
      <c r="C26" s="36">
        <f>'Low Price Curve'!D40</f>
        <v>28077.463750507995</v>
      </c>
      <c r="D26" s="36">
        <f>'Base Price Curve'!D40</f>
        <v>30023.305267101488</v>
      </c>
      <c r="E26" s="36">
        <f>'High Price Curve'!D40</f>
        <v>32105.723290170223</v>
      </c>
      <c r="F26" s="36">
        <f>'High CO2 Price Curve'!D40</f>
        <v>50143.373673771894</v>
      </c>
    </row>
    <row r="27" spans="2:6" ht="15.75" thickBot="1" x14ac:dyDescent="0.3">
      <c r="B27" s="37" t="s">
        <v>89</v>
      </c>
      <c r="C27" s="36">
        <f>'Low Price Curve'!D41</f>
        <v>28795.13328859891</v>
      </c>
      <c r="D27" s="36">
        <f>'Base Price Curve'!D41</f>
        <v>30633.889614631629</v>
      </c>
      <c r="E27" s="36">
        <f>'High Price Curve'!D41</f>
        <v>32605.894089282952</v>
      </c>
      <c r="F27" s="36">
        <f>'High CO2 Price Curve'!D41</f>
        <v>50292.619543311623</v>
      </c>
    </row>
    <row r="28" spans="2:6" ht="15.75" thickBot="1" x14ac:dyDescent="0.3">
      <c r="B28" s="37" t="s">
        <v>90</v>
      </c>
      <c r="C28" s="36">
        <f>'Low Price Curve'!D42</f>
        <v>26827.379159430355</v>
      </c>
      <c r="D28" s="36">
        <f>'Base Price Curve'!D42</f>
        <v>28830.589708475873</v>
      </c>
      <c r="E28" s="36">
        <f>'High Price Curve'!D42</f>
        <v>30975.607701921945</v>
      </c>
      <c r="F28" s="36">
        <f>'High CO2 Price Curve'!D42</f>
        <v>48894.641761906416</v>
      </c>
    </row>
    <row r="29" spans="2:6" ht="15.75" thickBot="1" x14ac:dyDescent="0.3">
      <c r="B29" s="35" t="s">
        <v>91</v>
      </c>
      <c r="C29" s="36">
        <f>'Low Price Curve'!D43</f>
        <v>26623.127798748395</v>
      </c>
      <c r="D29" s="36">
        <f>'Base Price Curve'!D43</f>
        <v>28675.463493032486</v>
      </c>
      <c r="E29" s="36">
        <f>'High Price Curve'!D43</f>
        <v>30865.311240591713</v>
      </c>
      <c r="F29" s="36">
        <f>'High CO2 Price Curve'!D43</f>
        <v>49012.710364630337</v>
      </c>
    </row>
    <row r="30" spans="2:6" ht="15.75" thickBot="1" x14ac:dyDescent="0.3">
      <c r="B30" s="37" t="s">
        <v>92</v>
      </c>
      <c r="C30" s="36">
        <f>'Low Price Curve'!D44</f>
        <v>26477.289866909327</v>
      </c>
      <c r="D30" s="36">
        <f>'Base Price Curve'!D44</f>
        <v>28556.811505880469</v>
      </c>
      <c r="E30" s="36">
        <f>'High Price Curve'!D44</f>
        <v>30770.81769577934</v>
      </c>
      <c r="F30" s="36">
        <f>'High CO2 Price Curve'!D44</f>
        <v>49161.18399143008</v>
      </c>
    </row>
    <row r="31" spans="2:6" ht="15.75" thickBot="1" x14ac:dyDescent="0.3">
      <c r="B31" s="37" t="s">
        <v>93</v>
      </c>
      <c r="C31" s="36">
        <f>'Low Price Curve'!D45</f>
        <v>26361.355643272404</v>
      </c>
      <c r="D31" s="36">
        <f>'Base Price Curve'!D45</f>
        <v>28422.069373112252</v>
      </c>
      <c r="E31" s="36">
        <f>'High Price Curve'!D45</f>
        <v>30623.779176010597</v>
      </c>
      <c r="F31" s="36">
        <f>'High CO2 Price Curve'!D45</f>
        <v>48878.28980184329</v>
      </c>
    </row>
    <row r="32" spans="2:6" ht="15.75" thickBot="1" x14ac:dyDescent="0.3">
      <c r="B32" s="35" t="s">
        <v>94</v>
      </c>
      <c r="C32" s="36">
        <f>'Low Price Curve'!D46</f>
        <v>28228.93640311122</v>
      </c>
      <c r="D32" s="36">
        <f>'Base Price Curve'!D46</f>
        <v>29841.348597222172</v>
      </c>
      <c r="E32" s="36">
        <f>'High Price Curve'!D46</f>
        <v>31686.024875903669</v>
      </c>
      <c r="F32" s="36">
        <f>'High CO2 Price Curve'!D46</f>
        <v>48100.189857865094</v>
      </c>
    </row>
    <row r="33" spans="2:6" ht="15.75" thickBot="1" x14ac:dyDescent="0.3">
      <c r="B33" s="37" t="s">
        <v>95</v>
      </c>
      <c r="C33" s="36">
        <f>'Low Price Curve'!D47</f>
        <v>27823.992607438948</v>
      </c>
      <c r="D33" s="36">
        <f>'Base Price Curve'!D47</f>
        <v>29825.444592771328</v>
      </c>
      <c r="E33" s="36">
        <f>'High Price Curve'!D47</f>
        <v>32025.200937493733</v>
      </c>
      <c r="F33" s="36">
        <f>'High CO2 Price Curve'!D47</f>
        <v>47531.212189879792</v>
      </c>
    </row>
    <row r="34" spans="2:6" ht="15.75" thickBot="1" x14ac:dyDescent="0.3">
      <c r="B34" s="41" t="s">
        <v>50</v>
      </c>
      <c r="C34" s="36">
        <f>'Low Price Curve'!D14</f>
        <v>26427.088479750873</v>
      </c>
      <c r="D34" s="36">
        <f>'Base Price Curve'!D14</f>
        <v>27798.535095134954</v>
      </c>
      <c r="E34" s="36">
        <f>'High Price Curve'!D14</f>
        <v>29375.68506519599</v>
      </c>
      <c r="F34" s="36">
        <f>'High CO2 Price Curve'!D14</f>
        <v>50011.047397067014</v>
      </c>
    </row>
    <row r="35" spans="2:6" ht="15.75" thickBot="1" x14ac:dyDescent="0.3">
      <c r="B35" s="35" t="s">
        <v>52</v>
      </c>
      <c r="C35" s="36">
        <f>'Low Price Curve'!D15</f>
        <v>26159.280467779521</v>
      </c>
      <c r="D35" s="36">
        <f>'Base Price Curve'!D15</f>
        <v>27570.478770855465</v>
      </c>
      <c r="E35" s="36">
        <f>'High Price Curve'!D15</f>
        <v>29184.11587400948</v>
      </c>
      <c r="F35" s="36">
        <f>'High CO2 Price Curve'!D15</f>
        <v>49913.229627767585</v>
      </c>
    </row>
    <row r="36" spans="2:6" ht="26.25" thickBot="1" x14ac:dyDescent="0.3">
      <c r="B36" s="41" t="s">
        <v>97</v>
      </c>
      <c r="C36" s="36">
        <f>'Low Price Curve'!D16</f>
        <v>26089.876848799497</v>
      </c>
      <c r="D36" s="36">
        <f>'Base Price Curve'!D16</f>
        <v>27499.706918148233</v>
      </c>
      <c r="E36" s="36">
        <f>'High Price Curve'!D16</f>
        <v>29085.653251588032</v>
      </c>
      <c r="F36" s="36">
        <f>'High CO2 Price Curve'!D16</f>
        <v>49616.211786424479</v>
      </c>
    </row>
    <row r="37" spans="2:6" ht="15.75" thickBot="1" x14ac:dyDescent="0.3">
      <c r="B37" s="37" t="s">
        <v>54</v>
      </c>
      <c r="C37" s="36">
        <f>'Low Price Curve'!D17</f>
        <v>26360.99099318064</v>
      </c>
      <c r="D37" s="36">
        <f>'Base Price Curve'!D17</f>
        <v>27736.198224717224</v>
      </c>
      <c r="E37" s="36">
        <f>'High Price Curve'!D17</f>
        <v>29318.856692298687</v>
      </c>
      <c r="F37" s="36">
        <f>'High CO2 Price Curve'!D17</f>
        <v>49940.045212162171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7"/>
  <sheetViews>
    <sheetView showGridLines="0" zoomScale="80" zoomScaleNormal="80" workbookViewId="0">
      <selection activeCell="T28" sqref="T28"/>
    </sheetView>
  </sheetViews>
  <sheetFormatPr defaultRowHeight="15" x14ac:dyDescent="0.25"/>
  <cols>
    <col min="1" max="1" width="12.42578125" customWidth="1"/>
    <col min="2" max="2" width="6.28515625" customWidth="1"/>
    <col min="3" max="3" width="11.85546875" customWidth="1"/>
    <col min="4" max="4" width="9.7109375" customWidth="1"/>
    <col min="5" max="6" width="9.85546875" customWidth="1"/>
    <col min="7" max="7" width="10" customWidth="1"/>
    <col min="8" max="8" width="9.5703125" customWidth="1"/>
    <col min="9" max="9" width="11.28515625" customWidth="1"/>
    <col min="10" max="10" width="10" customWidth="1"/>
    <col min="15" max="15" width="8.85546875" customWidth="1"/>
    <col min="16" max="16" width="13.28515625" customWidth="1"/>
    <col min="17" max="17" width="12.28515625" customWidth="1"/>
    <col min="18" max="18" width="9.5703125" customWidth="1"/>
    <col min="19" max="19" width="10.140625" customWidth="1"/>
    <col min="20" max="21" width="10.28515625" customWidth="1"/>
    <col min="22" max="22" width="9.7109375" customWidth="1"/>
    <col min="23" max="23" width="11.42578125" customWidth="1"/>
  </cols>
  <sheetData>
    <row r="1" spans="1:16" x14ac:dyDescent="0.25">
      <c r="A1" s="25" t="s">
        <v>125</v>
      </c>
      <c r="B1" s="25"/>
    </row>
    <row r="4" spans="1:16" x14ac:dyDescent="0.25">
      <c r="C4" s="1"/>
      <c r="D4" s="2" t="s">
        <v>0</v>
      </c>
      <c r="E4" s="3"/>
      <c r="F4" s="3"/>
      <c r="G4" s="3"/>
      <c r="H4" s="4"/>
      <c r="I4" s="4"/>
      <c r="J4" s="22" t="s">
        <v>55</v>
      </c>
      <c r="K4" s="23"/>
      <c r="L4" s="23"/>
      <c r="M4" s="5"/>
    </row>
    <row r="5" spans="1:16" ht="115.5" x14ac:dyDescent="0.25">
      <c r="A5" s="30"/>
      <c r="B5" s="30" t="s">
        <v>2</v>
      </c>
      <c r="C5" s="8" t="s">
        <v>3</v>
      </c>
      <c r="D5" s="24" t="s">
        <v>34</v>
      </c>
      <c r="E5" s="24" t="s">
        <v>35</v>
      </c>
      <c r="F5" s="24" t="s">
        <v>36</v>
      </c>
      <c r="G5" s="24" t="s">
        <v>62</v>
      </c>
      <c r="H5" s="24" t="s">
        <v>37</v>
      </c>
      <c r="I5" s="24" t="s">
        <v>60</v>
      </c>
      <c r="J5" s="9" t="s">
        <v>38</v>
      </c>
      <c r="K5" s="9" t="s">
        <v>39</v>
      </c>
      <c r="L5" s="10" t="s">
        <v>61</v>
      </c>
      <c r="M5" s="10" t="s">
        <v>40</v>
      </c>
      <c r="P5" s="42" t="s">
        <v>58</v>
      </c>
    </row>
    <row r="6" spans="1:16" x14ac:dyDescent="0.25">
      <c r="A6" s="13"/>
      <c r="B6" s="21" t="s">
        <v>56</v>
      </c>
      <c r="C6" s="14"/>
      <c r="D6" s="15">
        <v>26888.081658844676</v>
      </c>
      <c r="E6" s="15">
        <v>26608.638944864044</v>
      </c>
      <c r="F6" s="15">
        <v>27190.257533002747</v>
      </c>
      <c r="G6" s="15">
        <v>18156.648939706509</v>
      </c>
      <c r="H6" s="15">
        <v>176.18587105781961</v>
      </c>
      <c r="I6" s="15">
        <v>0</v>
      </c>
      <c r="J6" s="15">
        <v>954131.06999999983</v>
      </c>
      <c r="K6" s="15">
        <v>0</v>
      </c>
      <c r="L6" s="15">
        <v>59.167600000000014</v>
      </c>
      <c r="M6" s="15">
        <v>79.477833333333322</v>
      </c>
      <c r="N6" s="19"/>
      <c r="P6" s="15">
        <v>28247.594535494813</v>
      </c>
    </row>
    <row r="7" spans="1:16" x14ac:dyDescent="0.25">
      <c r="A7" s="13" t="s">
        <v>47</v>
      </c>
      <c r="B7" s="21" t="s">
        <v>21</v>
      </c>
      <c r="C7" s="14"/>
      <c r="D7" s="15">
        <v>26060.106506797478</v>
      </c>
      <c r="E7" s="15">
        <v>25749.745543484463</v>
      </c>
      <c r="F7" s="15">
        <v>26433.01816427676</v>
      </c>
      <c r="G7" s="15">
        <v>18279.85519169574</v>
      </c>
      <c r="H7" s="15">
        <v>207.25782859648035</v>
      </c>
      <c r="I7" s="15">
        <v>0</v>
      </c>
      <c r="J7" s="15">
        <v>884900.05000000016</v>
      </c>
      <c r="K7" s="15">
        <v>0</v>
      </c>
      <c r="L7" s="15">
        <v>41.363400000000013</v>
      </c>
      <c r="M7" s="15">
        <v>53.106666666666662</v>
      </c>
      <c r="N7" s="19"/>
      <c r="P7" s="15">
        <v>27381.757415011314</v>
      </c>
    </row>
    <row r="8" spans="1:16" x14ac:dyDescent="0.25">
      <c r="A8" s="13" t="s">
        <v>47</v>
      </c>
      <c r="B8" s="21" t="s">
        <v>22</v>
      </c>
      <c r="C8" s="14"/>
      <c r="D8" s="15">
        <v>26798.0806212567</v>
      </c>
      <c r="E8" s="15">
        <v>26529.527489066772</v>
      </c>
      <c r="F8" s="15">
        <v>27112.577705112159</v>
      </c>
      <c r="G8" s="15">
        <v>18003.892068338784</v>
      </c>
      <c r="H8" s="15">
        <v>188.95084288974843</v>
      </c>
      <c r="I8" s="15">
        <v>0</v>
      </c>
      <c r="J8" s="15">
        <v>877960.74000000011</v>
      </c>
      <c r="K8" s="15">
        <v>0</v>
      </c>
      <c r="L8" s="15">
        <v>57.10690000000001</v>
      </c>
      <c r="M8" s="15">
        <v>79.350166666666652</v>
      </c>
      <c r="N8" s="19"/>
      <c r="P8" s="15">
        <v>28153.709506512307</v>
      </c>
    </row>
    <row r="9" spans="1:16" x14ac:dyDescent="0.25">
      <c r="A9" s="13" t="s">
        <v>47</v>
      </c>
      <c r="B9" s="21" t="s">
        <v>23</v>
      </c>
      <c r="C9" s="14"/>
      <c r="D9" s="15">
        <v>28029.370951107438</v>
      </c>
      <c r="E9" s="15">
        <v>27778.575223724405</v>
      </c>
      <c r="F9" s="15">
        <v>28357.373336952933</v>
      </c>
      <c r="G9" s="15">
        <v>20157.243519005329</v>
      </c>
      <c r="H9" s="15">
        <v>194.0725120262274</v>
      </c>
      <c r="I9" s="15">
        <v>0</v>
      </c>
      <c r="J9" s="15">
        <v>865726.79</v>
      </c>
      <c r="K9" s="15">
        <v>0</v>
      </c>
      <c r="L9" s="15">
        <v>60.576700000000002</v>
      </c>
      <c r="M9" s="15">
        <v>81.004333333333349</v>
      </c>
      <c r="N9" s="19"/>
      <c r="P9" s="15">
        <v>29447.239617955085</v>
      </c>
    </row>
    <row r="10" spans="1:16" x14ac:dyDescent="0.25">
      <c r="A10" s="13" t="s">
        <v>47</v>
      </c>
      <c r="B10" s="21" t="s">
        <v>24</v>
      </c>
      <c r="C10" s="14"/>
      <c r="D10" s="15">
        <v>29534.135745784297</v>
      </c>
      <c r="E10" s="15">
        <v>29270.56399429747</v>
      </c>
      <c r="F10" s="15">
        <v>29844.682362986423</v>
      </c>
      <c r="G10" s="15">
        <v>19578.640768953865</v>
      </c>
      <c r="H10" s="15">
        <v>190.45127926325375</v>
      </c>
      <c r="I10" s="15">
        <v>0</v>
      </c>
      <c r="J10" s="15">
        <v>859153.10999999987</v>
      </c>
      <c r="K10" s="15">
        <v>0</v>
      </c>
      <c r="L10" s="15">
        <v>60.02194999999999</v>
      </c>
      <c r="M10" s="15">
        <v>80.565833333333316</v>
      </c>
      <c r="N10" s="19"/>
      <c r="P10" s="15">
        <v>31026.369863933618</v>
      </c>
    </row>
    <row r="11" spans="1:16" x14ac:dyDescent="0.25">
      <c r="A11" s="13" t="s">
        <v>47</v>
      </c>
      <c r="B11" s="21" t="s">
        <v>25</v>
      </c>
      <c r="C11" s="14"/>
      <c r="D11" s="15">
        <v>26219.627344943121</v>
      </c>
      <c r="E11" s="15">
        <v>25933.064045155621</v>
      </c>
      <c r="F11" s="15">
        <v>26554.034928034776</v>
      </c>
      <c r="G11" s="15">
        <v>18485.648360647428</v>
      </c>
      <c r="H11" s="15">
        <v>204.69026912611361</v>
      </c>
      <c r="I11" s="15">
        <v>0</v>
      </c>
      <c r="J11" s="15">
        <v>882520.84000000008</v>
      </c>
      <c r="K11" s="15">
        <v>0</v>
      </c>
      <c r="L11" s="15">
        <v>59.747150000000012</v>
      </c>
      <c r="M11" s="15">
        <v>84.641333333333336</v>
      </c>
      <c r="N11" s="19"/>
      <c r="P11" s="15">
        <v>27547.329091344858</v>
      </c>
    </row>
    <row r="12" spans="1:16" x14ac:dyDescent="0.25">
      <c r="A12" s="13" t="s">
        <v>47</v>
      </c>
      <c r="B12" s="21" t="s">
        <v>51</v>
      </c>
      <c r="C12" s="14"/>
      <c r="D12" s="15">
        <v>25992.677956855416</v>
      </c>
      <c r="E12" s="15">
        <v>25685.864479557047</v>
      </c>
      <c r="F12" s="15">
        <v>26367.61921596558</v>
      </c>
      <c r="G12" s="15">
        <v>18672.616335128307</v>
      </c>
      <c r="H12" s="15">
        <v>215.80482675602909</v>
      </c>
      <c r="I12" s="15">
        <v>0</v>
      </c>
      <c r="J12" s="15">
        <v>884354.07</v>
      </c>
      <c r="K12" s="15">
        <v>0</v>
      </c>
      <c r="L12" s="15">
        <v>61.527199999999993</v>
      </c>
      <c r="M12" s="15">
        <v>83.017166666666654</v>
      </c>
      <c r="N12" s="19"/>
      <c r="P12" s="15">
        <v>27311.058917653696</v>
      </c>
    </row>
    <row r="13" spans="1:16" x14ac:dyDescent="0.25">
      <c r="A13" s="13" t="s">
        <v>47</v>
      </c>
      <c r="B13" s="21" t="s">
        <v>57</v>
      </c>
      <c r="C13" s="14"/>
      <c r="D13" s="15">
        <v>26146.986762967761</v>
      </c>
      <c r="E13" s="15">
        <v>25882.882179497909</v>
      </c>
      <c r="F13" s="15">
        <v>26480.499395125589</v>
      </c>
      <c r="G13" s="15">
        <v>18497.876340120827</v>
      </c>
      <c r="H13" s="15">
        <v>196.74439083983435</v>
      </c>
      <c r="I13" s="15">
        <v>0</v>
      </c>
      <c r="J13" s="15">
        <v>885615.26</v>
      </c>
      <c r="K13" s="15">
        <v>0</v>
      </c>
      <c r="L13" s="15">
        <v>59.623450000000005</v>
      </c>
      <c r="M13" s="15">
        <v>81.245333333333349</v>
      </c>
      <c r="N13" s="19"/>
      <c r="P13" s="15">
        <v>27471.01173272404</v>
      </c>
    </row>
    <row r="14" spans="1:16" x14ac:dyDescent="0.25">
      <c r="A14" s="13" t="s">
        <v>59</v>
      </c>
      <c r="B14" s="40" t="s">
        <v>50</v>
      </c>
      <c r="C14" s="14"/>
      <c r="D14" s="15">
        <v>26427.088479750873</v>
      </c>
      <c r="E14" s="15">
        <v>26124.959402195156</v>
      </c>
      <c r="F14" s="15">
        <v>26799.398943436619</v>
      </c>
      <c r="G14" s="15">
        <v>18303.139795701507</v>
      </c>
      <c r="H14" s="15">
        <v>202.4577016485924</v>
      </c>
      <c r="I14" s="15">
        <v>0</v>
      </c>
      <c r="J14" s="15">
        <v>920425.28</v>
      </c>
      <c r="K14" s="15">
        <v>0</v>
      </c>
      <c r="L14" s="15">
        <v>64.19135</v>
      </c>
      <c r="M14" s="15">
        <v>83.572833333333321</v>
      </c>
      <c r="N14" s="19"/>
      <c r="P14" s="15">
        <v>27767.058426922704</v>
      </c>
    </row>
    <row r="15" spans="1:16" x14ac:dyDescent="0.25">
      <c r="A15" s="13" t="s">
        <v>59</v>
      </c>
      <c r="B15" s="21" t="s">
        <v>52</v>
      </c>
      <c r="C15" s="14"/>
      <c r="D15" s="15">
        <v>26159.280467779521</v>
      </c>
      <c r="E15" s="15">
        <v>25882.963125483027</v>
      </c>
      <c r="F15" s="15">
        <v>26441.633009098674</v>
      </c>
      <c r="G15" s="15">
        <v>18376.83944689254</v>
      </c>
      <c r="H15" s="15">
        <v>181.80544491640666</v>
      </c>
      <c r="I15" s="15">
        <v>0</v>
      </c>
      <c r="J15" s="15">
        <v>920690.34999999986</v>
      </c>
      <c r="K15" s="15">
        <v>0</v>
      </c>
      <c r="L15" s="15">
        <v>61.063199999999995</v>
      </c>
      <c r="M15" s="15">
        <v>79.454499999999996</v>
      </c>
      <c r="N15" s="19"/>
      <c r="P15" s="15">
        <v>27481.362118234454</v>
      </c>
    </row>
    <row r="16" spans="1:16" x14ac:dyDescent="0.25">
      <c r="A16" s="13" t="s">
        <v>59</v>
      </c>
      <c r="B16" s="21" t="s">
        <v>53</v>
      </c>
      <c r="C16" s="14"/>
      <c r="D16" s="15">
        <v>26089.876848799497</v>
      </c>
      <c r="E16" s="15">
        <v>25806.600554095836</v>
      </c>
      <c r="F16" s="15">
        <v>26328.139120209435</v>
      </c>
      <c r="G16" s="15">
        <v>18352.587588543745</v>
      </c>
      <c r="H16" s="15">
        <v>175.45622480121409</v>
      </c>
      <c r="I16" s="15">
        <v>0</v>
      </c>
      <c r="J16" s="15">
        <v>922019.12000000011</v>
      </c>
      <c r="K16" s="15">
        <v>0</v>
      </c>
      <c r="L16" s="15">
        <v>58.906500000000008</v>
      </c>
      <c r="M16" s="15">
        <v>80.150500000000008</v>
      </c>
      <c r="N16" s="19"/>
      <c r="P16" s="15">
        <v>27406.283804809969</v>
      </c>
    </row>
    <row r="17" spans="1:16" x14ac:dyDescent="0.25">
      <c r="A17" s="13" t="s">
        <v>59</v>
      </c>
      <c r="B17" s="21" t="s">
        <v>54</v>
      </c>
      <c r="C17" s="14"/>
      <c r="D17" s="15">
        <v>26360.99099318064</v>
      </c>
      <c r="E17" s="15">
        <v>26069.002256670537</v>
      </c>
      <c r="F17" s="15">
        <v>26622.149425323882</v>
      </c>
      <c r="G17" s="15">
        <v>18245.937724647643</v>
      </c>
      <c r="H17" s="15">
        <v>184.20895142267577</v>
      </c>
      <c r="I17" s="15">
        <v>0</v>
      </c>
      <c r="J17" s="15">
        <v>920445.37999999989</v>
      </c>
      <c r="K17" s="15">
        <v>0</v>
      </c>
      <c r="L17" s="15">
        <v>62.812400000000004</v>
      </c>
      <c r="M17" s="15">
        <v>80.364000000000019</v>
      </c>
      <c r="N17" s="19"/>
      <c r="P17" s="15">
        <v>27692.098464446834</v>
      </c>
    </row>
    <row r="18" spans="1:16" x14ac:dyDescent="0.25">
      <c r="A18" s="13" t="s">
        <v>47</v>
      </c>
      <c r="B18" s="21" t="s">
        <v>26</v>
      </c>
      <c r="C18" s="14"/>
      <c r="D18" s="15">
        <v>27709.525201547156</v>
      </c>
      <c r="E18" s="15">
        <v>27415.261167009176</v>
      </c>
      <c r="F18" s="15">
        <v>28091.440031857048</v>
      </c>
      <c r="G18" s="15">
        <v>20474.147481932312</v>
      </c>
      <c r="H18" s="15">
        <v>211.48821495250567</v>
      </c>
      <c r="I18" s="15">
        <v>0</v>
      </c>
      <c r="J18" s="15">
        <v>869416.38000000012</v>
      </c>
      <c r="K18" s="15">
        <v>0</v>
      </c>
      <c r="L18" s="15">
        <v>62.372099999999989</v>
      </c>
      <c r="M18" s="15">
        <v>85.283666666666662</v>
      </c>
      <c r="N18" s="19"/>
      <c r="P18" s="15">
        <v>29114.097203140009</v>
      </c>
    </row>
    <row r="19" spans="1:16" x14ac:dyDescent="0.25">
      <c r="A19" s="13" t="s">
        <v>47</v>
      </c>
      <c r="B19" s="21" t="s">
        <v>27</v>
      </c>
      <c r="C19" s="14"/>
      <c r="D19" s="15">
        <v>28461.965926114262</v>
      </c>
      <c r="E19" s="15">
        <v>28198.425139198553</v>
      </c>
      <c r="F19" s="15">
        <v>28781.884196827839</v>
      </c>
      <c r="G19" s="15">
        <v>20006.669407137175</v>
      </c>
      <c r="H19" s="15">
        <v>193.41934226223154</v>
      </c>
      <c r="I19" s="15">
        <v>0</v>
      </c>
      <c r="J19" s="15">
        <v>865338.47000000009</v>
      </c>
      <c r="K19" s="15">
        <v>0</v>
      </c>
      <c r="L19" s="15">
        <v>59.860149999999997</v>
      </c>
      <c r="M19" s="15">
        <v>81.391833333333338</v>
      </c>
      <c r="N19" s="19"/>
      <c r="P19" s="15">
        <v>29901.060135955653</v>
      </c>
    </row>
    <row r="20" spans="1:16" x14ac:dyDescent="0.25">
      <c r="A20" s="13" t="s">
        <v>47</v>
      </c>
      <c r="B20" s="21" t="s">
        <v>28</v>
      </c>
      <c r="C20" s="14"/>
      <c r="D20" s="15">
        <v>26435.286773889278</v>
      </c>
      <c r="E20" s="15">
        <v>26182.012972795899</v>
      </c>
      <c r="F20" s="15">
        <v>26683.643508742312</v>
      </c>
      <c r="G20" s="15">
        <v>18326.228942247693</v>
      </c>
      <c r="H20" s="15">
        <v>170.97278650417306</v>
      </c>
      <c r="I20" s="15">
        <v>0</v>
      </c>
      <c r="J20" s="15">
        <v>883946.44</v>
      </c>
      <c r="K20" s="15">
        <v>0</v>
      </c>
      <c r="L20" s="15">
        <v>55.344849999999994</v>
      </c>
      <c r="M20" s="15">
        <v>78.377833333333328</v>
      </c>
      <c r="N20" s="19"/>
      <c r="P20" s="15">
        <v>27769.468949326394</v>
      </c>
    </row>
    <row r="21" spans="1:16" x14ac:dyDescent="0.25">
      <c r="A21" s="13" t="s">
        <v>47</v>
      </c>
      <c r="B21" s="21" t="s">
        <v>29</v>
      </c>
      <c r="C21" s="14"/>
      <c r="D21" s="15">
        <v>26271.163291956353</v>
      </c>
      <c r="E21" s="15">
        <v>25997.150285688091</v>
      </c>
      <c r="F21" s="15">
        <v>26589.074028110375</v>
      </c>
      <c r="G21" s="15">
        <v>18546.35835615257</v>
      </c>
      <c r="H21" s="15">
        <v>195.60395567621853</v>
      </c>
      <c r="I21" s="15">
        <v>0</v>
      </c>
      <c r="J21" s="15">
        <v>881361.1599999998</v>
      </c>
      <c r="K21" s="15">
        <v>0</v>
      </c>
      <c r="L21" s="15">
        <v>58.178500000000007</v>
      </c>
      <c r="M21" s="15">
        <v>80.669166666666669</v>
      </c>
      <c r="N21" s="19"/>
      <c r="P21" s="15">
        <v>27600.616993361873</v>
      </c>
    </row>
    <row r="22" spans="1:16" x14ac:dyDescent="0.25">
      <c r="A22" s="13" t="s">
        <v>47</v>
      </c>
      <c r="B22" s="21" t="s">
        <v>30</v>
      </c>
      <c r="C22" s="14"/>
      <c r="D22" s="15">
        <v>26114.695645159602</v>
      </c>
      <c r="E22" s="15">
        <v>25794.521655648361</v>
      </c>
      <c r="F22" s="15">
        <v>26507.192806508723</v>
      </c>
      <c r="G22" s="15">
        <v>18624.500114462164</v>
      </c>
      <c r="H22" s="15">
        <v>211.66432418934451</v>
      </c>
      <c r="I22" s="15">
        <v>0</v>
      </c>
      <c r="J22" s="15">
        <v>878575.43999999983</v>
      </c>
      <c r="K22" s="15">
        <v>0</v>
      </c>
      <c r="L22" s="15">
        <v>64.194999999999979</v>
      </c>
      <c r="M22" s="15">
        <v>84.901999999999987</v>
      </c>
      <c r="N22" s="19"/>
      <c r="P22" s="15">
        <v>27440.055285485039</v>
      </c>
    </row>
    <row r="23" spans="1:16" x14ac:dyDescent="0.25">
      <c r="A23" s="13" t="s">
        <v>47</v>
      </c>
      <c r="B23" s="21" t="s">
        <v>31</v>
      </c>
      <c r="C23" s="14"/>
      <c r="D23" s="15">
        <v>25963.355605691977</v>
      </c>
      <c r="E23" s="15">
        <v>25676.437097614591</v>
      </c>
      <c r="F23" s="15">
        <v>26343.473525119829</v>
      </c>
      <c r="G23" s="15">
        <v>18375.031467726589</v>
      </c>
      <c r="H23" s="15">
        <v>203.61785760254622</v>
      </c>
      <c r="I23" s="15">
        <v>0</v>
      </c>
      <c r="J23" s="15">
        <v>880499.74000000022</v>
      </c>
      <c r="K23" s="15">
        <v>0</v>
      </c>
      <c r="L23" s="15">
        <v>42.039050000000003</v>
      </c>
      <c r="M23" s="15">
        <v>53.302</v>
      </c>
      <c r="N23" s="19"/>
      <c r="P23" s="15">
        <v>27280.529281947969</v>
      </c>
    </row>
    <row r="24" spans="1:16" x14ac:dyDescent="0.25">
      <c r="A24" s="13" t="s">
        <v>47</v>
      </c>
      <c r="B24" s="21" t="s">
        <v>32</v>
      </c>
      <c r="C24" s="14"/>
      <c r="D24" s="15">
        <v>27627.282663361966</v>
      </c>
      <c r="E24" s="15">
        <v>27355.377093894327</v>
      </c>
      <c r="F24" s="15">
        <v>28039.360405832096</v>
      </c>
      <c r="G24" s="15">
        <v>18268.143885554586</v>
      </c>
      <c r="H24" s="15">
        <v>220.44560572554681</v>
      </c>
      <c r="I24" s="15">
        <v>0</v>
      </c>
      <c r="J24" s="15">
        <v>845209.91999999993</v>
      </c>
      <c r="K24" s="15">
        <v>0</v>
      </c>
      <c r="L24" s="15">
        <v>76.050350000000009</v>
      </c>
      <c r="M24" s="15">
        <v>54.971000000000004</v>
      </c>
      <c r="N24" s="19"/>
      <c r="P24" s="15">
        <v>29029.250683653572</v>
      </c>
    </row>
    <row r="25" spans="1:16" x14ac:dyDescent="0.25">
      <c r="A25" s="13" t="s">
        <v>47</v>
      </c>
      <c r="B25" s="21" t="s">
        <v>49</v>
      </c>
      <c r="C25" s="14"/>
      <c r="D25" s="15">
        <v>28012.087244347582</v>
      </c>
      <c r="E25" s="15">
        <v>27708.2342917032</v>
      </c>
      <c r="F25" s="15">
        <v>28394.106488292771</v>
      </c>
      <c r="G25" s="15">
        <v>18428.447246514785</v>
      </c>
      <c r="H25" s="15">
        <v>222.97826638986675</v>
      </c>
      <c r="I25" s="15">
        <v>0</v>
      </c>
      <c r="J25" s="15">
        <v>786902.28999999992</v>
      </c>
      <c r="K25" s="15">
        <v>0</v>
      </c>
      <c r="L25" s="15">
        <v>75.975800000000007</v>
      </c>
      <c r="M25" s="15">
        <v>98.826999999999998</v>
      </c>
      <c r="N25" s="19"/>
      <c r="P25" s="15">
        <v>29431.792568762219</v>
      </c>
    </row>
    <row r="26" spans="1:16" x14ac:dyDescent="0.25">
      <c r="A26" s="31"/>
      <c r="B26" s="31"/>
      <c r="C26" s="32"/>
      <c r="D26" s="27"/>
      <c r="E26" s="27"/>
      <c r="F26" s="27"/>
      <c r="G26" s="27"/>
      <c r="H26" s="27"/>
      <c r="I26" s="27"/>
      <c r="J26" s="33"/>
      <c r="K26" s="33"/>
      <c r="L26" s="34"/>
      <c r="M26" s="34"/>
    </row>
    <row r="27" spans="1:16" x14ac:dyDescent="0.25">
      <c r="C27" s="1"/>
      <c r="D27" s="2" t="s">
        <v>0</v>
      </c>
      <c r="E27" s="3"/>
      <c r="F27" s="3"/>
      <c r="G27" s="3"/>
      <c r="H27" s="4"/>
      <c r="I27" s="4"/>
      <c r="J27" s="22" t="s">
        <v>55</v>
      </c>
      <c r="K27" s="23"/>
      <c r="L27" s="23"/>
      <c r="M27" s="5"/>
    </row>
    <row r="28" spans="1:16" ht="115.5" x14ac:dyDescent="0.25">
      <c r="A28" s="30"/>
      <c r="B28" s="30" t="s">
        <v>2</v>
      </c>
      <c r="C28" s="8" t="s">
        <v>3</v>
      </c>
      <c r="D28" s="24" t="s">
        <v>34</v>
      </c>
      <c r="E28" s="24" t="s">
        <v>35</v>
      </c>
      <c r="F28" s="24" t="s">
        <v>36</v>
      </c>
      <c r="G28" s="24" t="s">
        <v>62</v>
      </c>
      <c r="H28" s="24" t="s">
        <v>37</v>
      </c>
      <c r="I28" s="24" t="s">
        <v>60</v>
      </c>
      <c r="J28" s="9" t="s">
        <v>38</v>
      </c>
      <c r="K28" s="9" t="s">
        <v>39</v>
      </c>
      <c r="L28" s="10" t="s">
        <v>61</v>
      </c>
      <c r="M28" s="10" t="s">
        <v>40</v>
      </c>
      <c r="P28" s="42" t="s">
        <v>58</v>
      </c>
    </row>
    <row r="29" spans="1:16" x14ac:dyDescent="0.25">
      <c r="A29" s="7"/>
      <c r="B29" s="21" t="s">
        <v>56</v>
      </c>
      <c r="C29" s="14"/>
      <c r="D29" s="15">
        <v>26888.081658844676</v>
      </c>
      <c r="E29" s="15">
        <v>26608.638944864044</v>
      </c>
      <c r="F29" s="15">
        <v>27190.257533002747</v>
      </c>
      <c r="G29" s="15">
        <v>18156.648939706509</v>
      </c>
      <c r="H29" s="15">
        <v>176.18587105781961</v>
      </c>
      <c r="I29" s="15">
        <v>0</v>
      </c>
      <c r="J29" s="15">
        <v>954131.06999999983</v>
      </c>
      <c r="K29" s="15">
        <v>0</v>
      </c>
      <c r="L29" s="15">
        <v>59.167600000000014</v>
      </c>
      <c r="M29" s="15">
        <v>79.477833333333322</v>
      </c>
      <c r="P29" s="15">
        <v>28247.594535494813</v>
      </c>
    </row>
    <row r="30" spans="1:16" x14ac:dyDescent="0.25">
      <c r="A30" s="13" t="s">
        <v>48</v>
      </c>
      <c r="B30" s="21" t="s">
        <v>21</v>
      </c>
      <c r="C30" s="14"/>
      <c r="D30" s="15">
        <v>26489.231109218028</v>
      </c>
      <c r="E30" s="15">
        <v>26137.847613441088</v>
      </c>
      <c r="F30" s="15">
        <v>26900.893016017246</v>
      </c>
      <c r="G30" s="15">
        <v>18929.148543537154</v>
      </c>
      <c r="H30" s="15">
        <v>255.0955005132767</v>
      </c>
      <c r="I30" s="15">
        <v>0</v>
      </c>
      <c r="J30" s="15">
        <v>833846.97</v>
      </c>
      <c r="K30" s="15">
        <v>0</v>
      </c>
      <c r="L30" s="15">
        <v>72.456400000000002</v>
      </c>
      <c r="M30" s="15">
        <v>99.586666666666659</v>
      </c>
      <c r="P30" s="15">
        <v>27834.275760018889</v>
      </c>
    </row>
    <row r="31" spans="1:16" x14ac:dyDescent="0.25">
      <c r="A31" s="13" t="s">
        <v>48</v>
      </c>
      <c r="B31" s="21" t="s">
        <v>22</v>
      </c>
      <c r="C31" s="14"/>
      <c r="D31" s="15">
        <v>27153.682369170514</v>
      </c>
      <c r="E31" s="15">
        <v>26808.659161084008</v>
      </c>
      <c r="F31" s="15">
        <v>27509.188714601292</v>
      </c>
      <c r="G31" s="15">
        <v>18400.027627669515</v>
      </c>
      <c r="H31" s="15">
        <v>218.2012554090052</v>
      </c>
      <c r="I31" s="15">
        <v>0</v>
      </c>
      <c r="J31" s="15">
        <v>828824.94000000018</v>
      </c>
      <c r="K31" s="15">
        <v>0</v>
      </c>
      <c r="L31" s="15">
        <v>80.5107</v>
      </c>
      <c r="M31" s="15">
        <v>113.89983333333332</v>
      </c>
      <c r="P31" s="15">
        <v>28529.141804900581</v>
      </c>
    </row>
    <row r="32" spans="1:16" x14ac:dyDescent="0.25">
      <c r="A32" s="13" t="s">
        <v>48</v>
      </c>
      <c r="B32" s="21" t="s">
        <v>23</v>
      </c>
      <c r="C32" s="14"/>
      <c r="D32" s="15">
        <v>28415.583943795526</v>
      </c>
      <c r="E32" s="15">
        <v>28110.874236979707</v>
      </c>
      <c r="F32" s="15">
        <v>28822.310432956307</v>
      </c>
      <c r="G32" s="15">
        <v>20469.0895182327</v>
      </c>
      <c r="H32" s="15">
        <v>226.1341983479947</v>
      </c>
      <c r="I32" s="15">
        <v>0</v>
      </c>
      <c r="J32" s="15">
        <v>819486.85</v>
      </c>
      <c r="K32" s="15">
        <v>0</v>
      </c>
      <c r="L32" s="15">
        <v>76.523049999999998</v>
      </c>
      <c r="M32" s="15">
        <v>105.19566666666667</v>
      </c>
      <c r="P32" s="15">
        <v>29856.69946544334</v>
      </c>
    </row>
    <row r="33" spans="1:16" x14ac:dyDescent="0.25">
      <c r="A33" s="13" t="s">
        <v>48</v>
      </c>
      <c r="B33" s="21" t="s">
        <v>24</v>
      </c>
      <c r="C33" s="14"/>
      <c r="D33" s="15">
        <v>29908.364264112261</v>
      </c>
      <c r="E33" s="15">
        <v>29556.54676806783</v>
      </c>
      <c r="F33" s="15">
        <v>30258.326771473276</v>
      </c>
      <c r="G33" s="15">
        <v>19886.898911368029</v>
      </c>
      <c r="H33" s="15">
        <v>227.53630345275343</v>
      </c>
      <c r="I33" s="15">
        <v>0</v>
      </c>
      <c r="J33" s="15">
        <v>813156.0199999999</v>
      </c>
      <c r="K33" s="15">
        <v>0</v>
      </c>
      <c r="L33" s="15">
        <v>78.279849999999982</v>
      </c>
      <c r="M33" s="15">
        <v>103.69716666666666</v>
      </c>
      <c r="P33" s="15">
        <v>31421.280602685925</v>
      </c>
    </row>
    <row r="34" spans="1:16" x14ac:dyDescent="0.25">
      <c r="A34" s="13" t="s">
        <v>48</v>
      </c>
      <c r="B34" s="21" t="s">
        <v>25</v>
      </c>
      <c r="C34" s="14"/>
      <c r="D34" s="15">
        <v>26563.587052428691</v>
      </c>
      <c r="E34" s="15">
        <v>26215.834076456267</v>
      </c>
      <c r="F34" s="15">
        <v>26937.353869310267</v>
      </c>
      <c r="G34" s="15">
        <v>18905.493600036887</v>
      </c>
      <c r="H34" s="15">
        <v>239.1605873170989</v>
      </c>
      <c r="I34" s="15">
        <v>0</v>
      </c>
      <c r="J34" s="15">
        <v>833961.15000000014</v>
      </c>
      <c r="K34" s="15">
        <v>0</v>
      </c>
      <c r="L34" s="15">
        <v>82.992800000000003</v>
      </c>
      <c r="M34" s="15">
        <v>128.46433333333334</v>
      </c>
      <c r="P34" s="15">
        <v>27910.454745894203</v>
      </c>
    </row>
    <row r="35" spans="1:16" x14ac:dyDescent="0.25">
      <c r="A35" s="13" t="s">
        <v>48</v>
      </c>
      <c r="B35" s="21" t="s">
        <v>51</v>
      </c>
      <c r="C35" s="14"/>
      <c r="D35" s="15">
        <v>26418.755940247938</v>
      </c>
      <c r="E35" s="15">
        <v>26095.081746304717</v>
      </c>
      <c r="F35" s="15">
        <v>26765.417703642801</v>
      </c>
      <c r="G35" s="15">
        <v>19099.411873542715</v>
      </c>
      <c r="H35" s="15">
        <v>251.33229201399041</v>
      </c>
      <c r="I35" s="15">
        <v>0</v>
      </c>
      <c r="J35" s="15">
        <v>836923.32000000007</v>
      </c>
      <c r="K35" s="15">
        <v>0</v>
      </c>
      <c r="L35" s="15">
        <v>85.584699999999998</v>
      </c>
      <c r="M35" s="15">
        <v>127.95816666666667</v>
      </c>
      <c r="P35" s="15">
        <v>27757.026825430079</v>
      </c>
    </row>
    <row r="36" spans="1:16" x14ac:dyDescent="0.25">
      <c r="A36" s="13" t="s">
        <v>59</v>
      </c>
      <c r="B36" s="21" t="s">
        <v>50</v>
      </c>
      <c r="C36" s="14"/>
      <c r="D36" s="15">
        <v>26427.088479750873</v>
      </c>
      <c r="E36" s="15">
        <v>26124.959402195156</v>
      </c>
      <c r="F36" s="15">
        <v>26799.398943436619</v>
      </c>
      <c r="G36" s="15">
        <v>18303.139795701507</v>
      </c>
      <c r="H36" s="15">
        <v>202.4577016485924</v>
      </c>
      <c r="I36" s="15">
        <v>0</v>
      </c>
      <c r="J36" s="15">
        <v>920425.28</v>
      </c>
      <c r="K36" s="15">
        <v>0</v>
      </c>
      <c r="L36" s="15">
        <v>64.19135</v>
      </c>
      <c r="M36" s="15">
        <v>83.572833333333321</v>
      </c>
      <c r="P36" s="15">
        <v>27767.058426922704</v>
      </c>
    </row>
    <row r="37" spans="1:16" ht="26.25" x14ac:dyDescent="0.25">
      <c r="A37" s="13" t="s">
        <v>59</v>
      </c>
      <c r="B37" s="40" t="s">
        <v>52</v>
      </c>
      <c r="C37" s="14"/>
      <c r="D37" s="15">
        <v>26159.280467779521</v>
      </c>
      <c r="E37" s="15">
        <v>25882.963125483027</v>
      </c>
      <c r="F37" s="15">
        <v>26441.633009098674</v>
      </c>
      <c r="G37" s="15">
        <v>18376.83944689254</v>
      </c>
      <c r="H37" s="15">
        <v>181.80544491640666</v>
      </c>
      <c r="I37" s="15">
        <v>0</v>
      </c>
      <c r="J37" s="15">
        <v>920690.34999999986</v>
      </c>
      <c r="K37" s="15">
        <v>0</v>
      </c>
      <c r="L37" s="15">
        <v>61.063199999999995</v>
      </c>
      <c r="M37" s="15">
        <v>79.454499999999996</v>
      </c>
      <c r="P37" s="15">
        <v>27481.362118234454</v>
      </c>
    </row>
    <row r="38" spans="1:16" x14ac:dyDescent="0.25">
      <c r="A38" s="13" t="s">
        <v>59</v>
      </c>
      <c r="B38" s="21" t="s">
        <v>53</v>
      </c>
      <c r="C38" s="14"/>
      <c r="D38" s="15">
        <v>26089.876848799497</v>
      </c>
      <c r="E38" s="15">
        <v>25806.600554095836</v>
      </c>
      <c r="F38" s="15">
        <v>26328.139120209435</v>
      </c>
      <c r="G38" s="15">
        <v>18352.587588543745</v>
      </c>
      <c r="H38" s="15">
        <v>175.45622480121409</v>
      </c>
      <c r="I38" s="15">
        <v>0</v>
      </c>
      <c r="J38" s="15">
        <v>922019.12000000011</v>
      </c>
      <c r="K38" s="15">
        <v>0</v>
      </c>
      <c r="L38" s="15">
        <v>58.906500000000008</v>
      </c>
      <c r="M38" s="15">
        <v>80.150500000000008</v>
      </c>
      <c r="P38" s="15">
        <v>27406.283804809969</v>
      </c>
    </row>
    <row r="39" spans="1:16" x14ac:dyDescent="0.25">
      <c r="A39" s="13" t="s">
        <v>59</v>
      </c>
      <c r="B39" s="21" t="s">
        <v>54</v>
      </c>
      <c r="C39" s="14"/>
      <c r="D39" s="15">
        <v>26360.99099318064</v>
      </c>
      <c r="E39" s="15">
        <v>26069.002256670537</v>
      </c>
      <c r="F39" s="15">
        <v>26622.149425323882</v>
      </c>
      <c r="G39" s="15">
        <v>18245.937724647643</v>
      </c>
      <c r="H39" s="15">
        <v>184.20895142267577</v>
      </c>
      <c r="I39" s="15">
        <v>0</v>
      </c>
      <c r="J39" s="15">
        <v>920445.37999999989</v>
      </c>
      <c r="K39" s="15">
        <v>0</v>
      </c>
      <c r="L39" s="15">
        <v>62.812400000000004</v>
      </c>
      <c r="M39" s="15">
        <v>80.364000000000019</v>
      </c>
      <c r="P39" s="15">
        <v>27692.098464446834</v>
      </c>
    </row>
    <row r="40" spans="1:16" x14ac:dyDescent="0.25">
      <c r="A40" s="13" t="s">
        <v>48</v>
      </c>
      <c r="B40" s="21" t="s">
        <v>26</v>
      </c>
      <c r="C40" s="14"/>
      <c r="D40" s="15">
        <v>28077.463750507995</v>
      </c>
      <c r="E40" s="15">
        <v>27741.922404250581</v>
      </c>
      <c r="F40" s="15">
        <v>28402.18334504333</v>
      </c>
      <c r="G40" s="15">
        <v>20730.891511773487</v>
      </c>
      <c r="H40" s="15">
        <v>231.65829101391219</v>
      </c>
      <c r="I40" s="15">
        <v>0</v>
      </c>
      <c r="J40" s="15">
        <v>823299.60999999987</v>
      </c>
      <c r="K40" s="15">
        <v>0</v>
      </c>
      <c r="L40" s="15">
        <v>78.530600000000007</v>
      </c>
      <c r="M40" s="15">
        <v>109.16966666666667</v>
      </c>
      <c r="P40" s="15">
        <v>29497.572917760161</v>
      </c>
    </row>
    <row r="41" spans="1:16" x14ac:dyDescent="0.25">
      <c r="A41" s="13" t="s">
        <v>48</v>
      </c>
      <c r="B41" s="21" t="s">
        <v>27</v>
      </c>
      <c r="C41" s="14"/>
      <c r="D41" s="15">
        <v>28795.13328859891</v>
      </c>
      <c r="E41" s="15">
        <v>28479.66958159571</v>
      </c>
      <c r="F41" s="15">
        <v>29129.658812637805</v>
      </c>
      <c r="G41" s="15">
        <v>20360.78115963169</v>
      </c>
      <c r="H41" s="15">
        <v>225.03866631475395</v>
      </c>
      <c r="I41" s="15">
        <v>0</v>
      </c>
      <c r="J41" s="15">
        <v>819570.12999999989</v>
      </c>
      <c r="K41" s="15">
        <v>0</v>
      </c>
      <c r="L41" s="15">
        <v>78.452550000000002</v>
      </c>
      <c r="M41" s="15">
        <v>107.51016666666665</v>
      </c>
      <c r="P41" s="15">
        <v>30251.6162292308</v>
      </c>
    </row>
    <row r="42" spans="1:16" x14ac:dyDescent="0.25">
      <c r="A42" s="13" t="s">
        <v>48</v>
      </c>
      <c r="B42" s="21" t="s">
        <v>28</v>
      </c>
      <c r="C42" s="14"/>
      <c r="D42" s="15">
        <v>26827.379159430355</v>
      </c>
      <c r="E42" s="15">
        <v>26506.752164135309</v>
      </c>
      <c r="F42" s="15">
        <v>27182.916023488979</v>
      </c>
      <c r="G42" s="15">
        <v>18719.709996745052</v>
      </c>
      <c r="H42" s="15">
        <v>217.62424055371667</v>
      </c>
      <c r="I42" s="15">
        <v>0</v>
      </c>
      <c r="J42" s="15">
        <v>837388.72999999986</v>
      </c>
      <c r="K42" s="15">
        <v>0</v>
      </c>
      <c r="L42" s="15">
        <v>73.574900000000014</v>
      </c>
      <c r="M42" s="15">
        <v>107.33416666666666</v>
      </c>
      <c r="P42" s="15">
        <v>28186.524960604802</v>
      </c>
    </row>
    <row r="43" spans="1:16" x14ac:dyDescent="0.25">
      <c r="A43" s="13" t="s">
        <v>48</v>
      </c>
      <c r="B43" s="21" t="s">
        <v>29</v>
      </c>
      <c r="C43" s="14"/>
      <c r="D43" s="15">
        <v>26623.127798748395</v>
      </c>
      <c r="E43" s="15">
        <v>26230.736762164539</v>
      </c>
      <c r="F43" s="15">
        <v>27131.137882727264</v>
      </c>
      <c r="G43" s="15">
        <v>19169.325861848021</v>
      </c>
      <c r="H43" s="15">
        <v>263.19920312033702</v>
      </c>
      <c r="I43" s="15">
        <v>0</v>
      </c>
      <c r="J43" s="15">
        <v>832416.99999999988</v>
      </c>
      <c r="K43" s="15">
        <v>0</v>
      </c>
      <c r="L43" s="15">
        <v>84.217449999999985</v>
      </c>
      <c r="M43" s="15">
        <v>135.33016666666666</v>
      </c>
      <c r="P43" s="15">
        <v>27979.684692884759</v>
      </c>
    </row>
    <row r="44" spans="1:16" x14ac:dyDescent="0.25">
      <c r="A44" s="13" t="s">
        <v>48</v>
      </c>
      <c r="B44" s="21" t="s">
        <v>30</v>
      </c>
      <c r="C44" s="14"/>
      <c r="D44" s="15">
        <v>26477.289866909327</v>
      </c>
      <c r="E44" s="15">
        <v>26073.498105905699</v>
      </c>
      <c r="F44" s="15">
        <v>27051.209030670449</v>
      </c>
      <c r="G44" s="15">
        <v>19142.87483230127</v>
      </c>
      <c r="H44" s="15">
        <v>293.20175204249779</v>
      </c>
      <c r="I44" s="15">
        <v>0</v>
      </c>
      <c r="J44" s="15">
        <v>832979.41000000015</v>
      </c>
      <c r="K44" s="15">
        <v>0</v>
      </c>
      <c r="L44" s="15">
        <v>84.348649999999992</v>
      </c>
      <c r="M44" s="15">
        <v>127.29433333333334</v>
      </c>
      <c r="P44" s="15">
        <v>27829.850318442848</v>
      </c>
    </row>
    <row r="45" spans="1:16" x14ac:dyDescent="0.25">
      <c r="A45" s="13" t="s">
        <v>48</v>
      </c>
      <c r="B45" s="21" t="s">
        <v>31</v>
      </c>
      <c r="C45" s="14"/>
      <c r="D45" s="15">
        <v>26361.355643272404</v>
      </c>
      <c r="E45" s="15">
        <v>25994.915678618534</v>
      </c>
      <c r="F45" s="15">
        <v>26705.314451872928</v>
      </c>
      <c r="G45" s="15">
        <v>18842.480173987893</v>
      </c>
      <c r="H45" s="15">
        <v>227.28010894921692</v>
      </c>
      <c r="I45" s="15">
        <v>0</v>
      </c>
      <c r="J45" s="15">
        <v>831713.80999999982</v>
      </c>
      <c r="K45" s="15">
        <v>0</v>
      </c>
      <c r="L45" s="15">
        <v>71.759750000000011</v>
      </c>
      <c r="M45" s="15">
        <v>98.614833333333323</v>
      </c>
      <c r="P45" s="15">
        <v>27696.621365866049</v>
      </c>
    </row>
    <row r="46" spans="1:16" x14ac:dyDescent="0.25">
      <c r="A46" s="13" t="s">
        <v>48</v>
      </c>
      <c r="B46" s="21" t="s">
        <v>32</v>
      </c>
      <c r="C46" s="14"/>
      <c r="D46" s="15">
        <v>28228.93640311122</v>
      </c>
      <c r="E46" s="15">
        <v>27966.935924418518</v>
      </c>
      <c r="F46" s="15">
        <v>28591.794626526193</v>
      </c>
      <c r="G46" s="15">
        <v>18240.690232717425</v>
      </c>
      <c r="H46" s="15">
        <v>198.33915002917547</v>
      </c>
      <c r="I46" s="15">
        <v>0</v>
      </c>
      <c r="J46" s="15">
        <v>798738.90999999992</v>
      </c>
      <c r="K46" s="15">
        <v>0</v>
      </c>
      <c r="L46" s="15">
        <v>78.635100000000008</v>
      </c>
      <c r="M46" s="15">
        <v>96.021333333333317</v>
      </c>
      <c r="P46" s="15">
        <v>29658.526134437529</v>
      </c>
    </row>
    <row r="47" spans="1:16" x14ac:dyDescent="0.25">
      <c r="A47" s="13" t="s">
        <v>48</v>
      </c>
      <c r="B47" s="21" t="s">
        <v>49</v>
      </c>
      <c r="C47" s="14"/>
      <c r="D47" s="15">
        <v>27823.992607438948</v>
      </c>
      <c r="E47" s="15">
        <v>27516.025971518553</v>
      </c>
      <c r="F47" s="15">
        <v>28164.829543273252</v>
      </c>
      <c r="G47" s="15">
        <v>18660.612561592345</v>
      </c>
      <c r="H47" s="15">
        <v>222.43655063982683</v>
      </c>
      <c r="I47" s="15">
        <v>0</v>
      </c>
      <c r="J47" s="15">
        <v>762962.39999999991</v>
      </c>
      <c r="K47" s="15">
        <v>0</v>
      </c>
      <c r="L47" s="15">
        <v>75.044100000000014</v>
      </c>
      <c r="M47" s="15">
        <v>96.661666666666676</v>
      </c>
      <c r="P47" s="15">
        <v>29232.234084602609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7"/>
  <sheetViews>
    <sheetView showGridLines="0" zoomScale="90" zoomScaleNormal="90" workbookViewId="0"/>
  </sheetViews>
  <sheetFormatPr defaultRowHeight="15" x14ac:dyDescent="0.25"/>
  <cols>
    <col min="1" max="1" width="9.42578125" customWidth="1"/>
    <col min="2" max="2" width="16" customWidth="1"/>
    <col min="3" max="3" width="14.7109375" customWidth="1"/>
    <col min="4" max="4" width="9.7109375" customWidth="1"/>
    <col min="5" max="5" width="10.28515625" customWidth="1"/>
    <col min="6" max="6" width="10" customWidth="1"/>
    <col min="7" max="7" width="9.7109375" customWidth="1"/>
    <col min="8" max="8" width="10" customWidth="1"/>
    <col min="9" max="9" width="11.140625" customWidth="1"/>
  </cols>
  <sheetData>
    <row r="1" spans="1:16" x14ac:dyDescent="0.25">
      <c r="A1" s="25" t="s">
        <v>126</v>
      </c>
      <c r="B1" s="25"/>
    </row>
    <row r="4" spans="1:16" x14ac:dyDescent="0.25">
      <c r="C4" s="1"/>
      <c r="D4" s="2" t="s">
        <v>0</v>
      </c>
      <c r="E4" s="3"/>
      <c r="F4" s="3"/>
      <c r="G4" s="3"/>
      <c r="H4" s="4"/>
      <c r="I4" s="4"/>
      <c r="J4" s="22" t="s">
        <v>55</v>
      </c>
      <c r="K4" s="23"/>
      <c r="L4" s="23"/>
      <c r="M4" s="5"/>
    </row>
    <row r="5" spans="1:16" ht="115.5" x14ac:dyDescent="0.25">
      <c r="A5" s="30"/>
      <c r="B5" s="30" t="s">
        <v>2</v>
      </c>
      <c r="C5" s="8" t="s">
        <v>3</v>
      </c>
      <c r="D5" s="24" t="s">
        <v>34</v>
      </c>
      <c r="E5" s="24" t="s">
        <v>35</v>
      </c>
      <c r="F5" s="24" t="s">
        <v>36</v>
      </c>
      <c r="G5" s="24" t="s">
        <v>62</v>
      </c>
      <c r="H5" s="24" t="s">
        <v>37</v>
      </c>
      <c r="I5" s="24" t="s">
        <v>60</v>
      </c>
      <c r="J5" s="9" t="s">
        <v>38</v>
      </c>
      <c r="K5" s="9" t="s">
        <v>39</v>
      </c>
      <c r="L5" s="10" t="s">
        <v>61</v>
      </c>
      <c r="M5" s="10" t="s">
        <v>40</v>
      </c>
      <c r="P5" s="42" t="s">
        <v>58</v>
      </c>
    </row>
    <row r="6" spans="1:16" x14ac:dyDescent="0.25">
      <c r="A6" s="13"/>
      <c r="B6" s="21" t="s">
        <v>56</v>
      </c>
      <c r="C6" s="14"/>
      <c r="D6" s="15">
        <v>27989.775800884843</v>
      </c>
      <c r="E6" s="15">
        <v>27591.705957662041</v>
      </c>
      <c r="F6" s="15">
        <v>28373.787639967159</v>
      </c>
      <c r="G6" s="15">
        <v>19311.421415539047</v>
      </c>
      <c r="H6" s="15">
        <v>223.30007594266243</v>
      </c>
      <c r="I6" s="15">
        <v>0</v>
      </c>
      <c r="J6" s="15">
        <v>968854.23</v>
      </c>
      <c r="K6" s="15">
        <v>0</v>
      </c>
      <c r="L6" s="15">
        <v>60.200199999999995</v>
      </c>
      <c r="M6" s="15">
        <v>80.017666666666656</v>
      </c>
      <c r="N6" s="19"/>
      <c r="P6" s="15">
        <v>29408.465182883199</v>
      </c>
    </row>
    <row r="7" spans="1:16" x14ac:dyDescent="0.25">
      <c r="A7" s="13" t="s">
        <v>47</v>
      </c>
      <c r="B7" s="21" t="s">
        <v>21</v>
      </c>
      <c r="C7" s="14"/>
      <c r="D7" s="15">
        <v>27738.945027579408</v>
      </c>
      <c r="E7" s="15">
        <v>27321.834947811294</v>
      </c>
      <c r="F7" s="15">
        <v>28194.556621299056</v>
      </c>
      <c r="G7" s="15">
        <v>20041.683312468584</v>
      </c>
      <c r="H7" s="15">
        <v>263.67490730308543</v>
      </c>
      <c r="I7" s="15">
        <v>0</v>
      </c>
      <c r="J7" s="15">
        <v>891715.74</v>
      </c>
      <c r="K7" s="15">
        <v>0</v>
      </c>
      <c r="L7" s="15">
        <v>42.180649999999993</v>
      </c>
      <c r="M7" s="15">
        <v>53.274000000000001</v>
      </c>
      <c r="N7" s="19"/>
      <c r="P7" s="15">
        <v>29148.672858644361</v>
      </c>
    </row>
    <row r="8" spans="1:16" x14ac:dyDescent="0.25">
      <c r="A8" s="13" t="s">
        <v>47</v>
      </c>
      <c r="B8" s="21" t="s">
        <v>22</v>
      </c>
      <c r="C8" s="14"/>
      <c r="D8" s="15">
        <v>28350.212491524897</v>
      </c>
      <c r="E8" s="15">
        <v>27978.594818534635</v>
      </c>
      <c r="F8" s="15">
        <v>28795.204607100433</v>
      </c>
      <c r="G8" s="15">
        <v>19640.285378834044</v>
      </c>
      <c r="H8" s="15">
        <v>240.05061483677218</v>
      </c>
      <c r="I8" s="15">
        <v>0</v>
      </c>
      <c r="J8" s="15">
        <v>885913.03000000014</v>
      </c>
      <c r="K8" s="15">
        <v>0</v>
      </c>
      <c r="L8" s="15">
        <v>57.951200000000007</v>
      </c>
      <c r="M8" s="15">
        <v>79.692333333333337</v>
      </c>
      <c r="N8" s="19"/>
      <c r="P8" s="15">
        <v>29789.97272187992</v>
      </c>
    </row>
    <row r="9" spans="1:16" x14ac:dyDescent="0.25">
      <c r="A9" s="13" t="s">
        <v>47</v>
      </c>
      <c r="B9" s="21" t="s">
        <v>23</v>
      </c>
      <c r="C9" s="14"/>
      <c r="D9" s="15">
        <v>29520.884912179892</v>
      </c>
      <c r="E9" s="15">
        <v>29181.362790370826</v>
      </c>
      <c r="F9" s="15">
        <v>29964.079138963731</v>
      </c>
      <c r="G9" s="15">
        <v>21731.256892836878</v>
      </c>
      <c r="H9" s="15">
        <v>243.56854419202915</v>
      </c>
      <c r="I9" s="15">
        <v>0</v>
      </c>
      <c r="J9" s="15">
        <v>873288.02</v>
      </c>
      <c r="K9" s="15">
        <v>0</v>
      </c>
      <c r="L9" s="15">
        <v>61.664500000000011</v>
      </c>
      <c r="M9" s="15">
        <v>81.173666666666676</v>
      </c>
      <c r="N9" s="19"/>
      <c r="P9" s="15">
        <v>31019.088869128078</v>
      </c>
    </row>
    <row r="10" spans="1:16" x14ac:dyDescent="0.25">
      <c r="A10" s="13" t="s">
        <v>47</v>
      </c>
      <c r="B10" s="21" t="s">
        <v>24</v>
      </c>
      <c r="C10" s="14"/>
      <c r="D10" s="15">
        <v>30856.011054160037</v>
      </c>
      <c r="E10" s="15">
        <v>30515.266777328532</v>
      </c>
      <c r="F10" s="15">
        <v>31279.286750655538</v>
      </c>
      <c r="G10" s="15">
        <v>20980.966141039786</v>
      </c>
      <c r="H10" s="15">
        <v>240.5453624053778</v>
      </c>
      <c r="I10" s="15">
        <v>0</v>
      </c>
      <c r="J10" s="15">
        <v>867138.54</v>
      </c>
      <c r="K10" s="15">
        <v>0</v>
      </c>
      <c r="L10" s="15">
        <v>61.028299999999987</v>
      </c>
      <c r="M10" s="15">
        <v>80.73866666666666</v>
      </c>
      <c r="N10" s="19"/>
      <c r="P10" s="15">
        <v>32419.975391692813</v>
      </c>
    </row>
    <row r="11" spans="1:16" x14ac:dyDescent="0.25">
      <c r="A11" s="13" t="s">
        <v>47</v>
      </c>
      <c r="B11" s="21" t="s">
        <v>25</v>
      </c>
      <c r="C11" s="14"/>
      <c r="D11" s="15">
        <v>27900.411255692889</v>
      </c>
      <c r="E11" s="15">
        <v>27499.81039791178</v>
      </c>
      <c r="F11" s="15">
        <v>28362.784717877788</v>
      </c>
      <c r="G11" s="15">
        <v>20235.156581466141</v>
      </c>
      <c r="H11" s="15">
        <v>255.78082610430232</v>
      </c>
      <c r="I11" s="15">
        <v>0</v>
      </c>
      <c r="J11" s="15">
        <v>889576.17</v>
      </c>
      <c r="K11" s="15">
        <v>0</v>
      </c>
      <c r="L11" s="15">
        <v>60.634399999999992</v>
      </c>
      <c r="M11" s="15">
        <v>84.888333333333321</v>
      </c>
      <c r="N11" s="19"/>
      <c r="P11" s="15">
        <v>29318.550491586779</v>
      </c>
    </row>
    <row r="12" spans="1:16" x14ac:dyDescent="0.25">
      <c r="A12" s="13" t="s">
        <v>47</v>
      </c>
      <c r="B12" s="21" t="s">
        <v>51</v>
      </c>
      <c r="C12" s="14"/>
      <c r="D12" s="15">
        <v>27717.999186848192</v>
      </c>
      <c r="E12" s="15">
        <v>27304.014529639633</v>
      </c>
      <c r="F12" s="15">
        <v>28221.499396196032</v>
      </c>
      <c r="G12" s="15">
        <v>20469.662403584396</v>
      </c>
      <c r="H12" s="15">
        <v>269.17087370224459</v>
      </c>
      <c r="I12" s="15">
        <v>0</v>
      </c>
      <c r="J12" s="15">
        <v>891520.79</v>
      </c>
      <c r="K12" s="15">
        <v>0</v>
      </c>
      <c r="L12" s="15">
        <v>62.486800000000002</v>
      </c>
      <c r="M12" s="15">
        <v>83.152833333333334</v>
      </c>
      <c r="N12" s="19"/>
      <c r="P12" s="15">
        <v>29129.074156657993</v>
      </c>
    </row>
    <row r="13" spans="1:16" x14ac:dyDescent="0.25">
      <c r="A13" s="13" t="s">
        <v>47</v>
      </c>
      <c r="B13" s="21" t="s">
        <v>57</v>
      </c>
      <c r="C13" s="14"/>
      <c r="D13" s="15">
        <v>27812.955345282095</v>
      </c>
      <c r="E13" s="15">
        <v>27451.876825674113</v>
      </c>
      <c r="F13" s="15">
        <v>28254.753319502579</v>
      </c>
      <c r="G13" s="15">
        <v>20248.427828147065</v>
      </c>
      <c r="H13" s="15">
        <v>246.30805278597009</v>
      </c>
      <c r="I13" s="15">
        <v>0</v>
      </c>
      <c r="J13" s="15">
        <v>892956.29000000015</v>
      </c>
      <c r="K13" s="15">
        <v>0</v>
      </c>
      <c r="L13" s="15">
        <v>60.488300000000002</v>
      </c>
      <c r="M13" s="15">
        <v>81.426333333333332</v>
      </c>
      <c r="N13" s="19"/>
      <c r="P13" s="15">
        <v>29225.693011257223</v>
      </c>
    </row>
    <row r="14" spans="1:16" x14ac:dyDescent="0.25">
      <c r="A14" s="13" t="s">
        <v>59</v>
      </c>
      <c r="B14" s="40" t="s">
        <v>50</v>
      </c>
      <c r="C14" s="14"/>
      <c r="D14" s="15">
        <v>27798.535095134954</v>
      </c>
      <c r="E14" s="15">
        <v>27379.00334354537</v>
      </c>
      <c r="F14" s="15">
        <v>28256.545562480198</v>
      </c>
      <c r="G14" s="15">
        <v>19738.007953189714</v>
      </c>
      <c r="H14" s="15">
        <v>251.68961847737421</v>
      </c>
      <c r="I14" s="15">
        <v>0</v>
      </c>
      <c r="J14" s="15">
        <v>929133.29999999993</v>
      </c>
      <c r="K14" s="15">
        <v>0</v>
      </c>
      <c r="L14" s="15">
        <v>65.28264999999999</v>
      </c>
      <c r="M14" s="15">
        <v>84.346333333333334</v>
      </c>
      <c r="N14" s="19"/>
      <c r="P14" s="15">
        <v>29211.362373258962</v>
      </c>
    </row>
    <row r="15" spans="1:16" x14ac:dyDescent="0.25">
      <c r="A15" s="13" t="s">
        <v>59</v>
      </c>
      <c r="B15" s="21" t="s">
        <v>52</v>
      </c>
      <c r="C15" s="14"/>
      <c r="D15" s="15">
        <v>27570.478770855465</v>
      </c>
      <c r="E15" s="15">
        <v>27191.348607190903</v>
      </c>
      <c r="F15" s="15">
        <v>27933.850565759429</v>
      </c>
      <c r="G15" s="15">
        <v>19841.694129714688</v>
      </c>
      <c r="H15" s="15">
        <v>231.15881923683912</v>
      </c>
      <c r="I15" s="15">
        <v>0</v>
      </c>
      <c r="J15" s="15">
        <v>929808.08</v>
      </c>
      <c r="K15" s="15">
        <v>0</v>
      </c>
      <c r="L15" s="15">
        <v>62.276600000000009</v>
      </c>
      <c r="M15" s="15">
        <v>79.754666666666665</v>
      </c>
      <c r="N15" s="19"/>
      <c r="P15" s="15">
        <v>28967.171299143436</v>
      </c>
    </row>
    <row r="16" spans="1:16" x14ac:dyDescent="0.25">
      <c r="A16" s="13" t="s">
        <v>59</v>
      </c>
      <c r="B16" s="21" t="s">
        <v>53</v>
      </c>
      <c r="C16" s="14"/>
      <c r="D16" s="15">
        <v>27499.706918148233</v>
      </c>
      <c r="E16" s="15">
        <v>27122.686797231465</v>
      </c>
      <c r="F16" s="15">
        <v>27811.059683570176</v>
      </c>
      <c r="G16" s="15">
        <v>19814.315783165897</v>
      </c>
      <c r="H16" s="15">
        <v>223.65377941299852</v>
      </c>
      <c r="I16" s="15">
        <v>0</v>
      </c>
      <c r="J16" s="15">
        <v>930638.99999999977</v>
      </c>
      <c r="K16" s="15">
        <v>0</v>
      </c>
      <c r="L16" s="15">
        <v>59.811599999999999</v>
      </c>
      <c r="M16" s="15">
        <v>80.453666666666663</v>
      </c>
      <c r="N16" s="19"/>
      <c r="P16" s="15">
        <v>28890.259902326743</v>
      </c>
    </row>
    <row r="17" spans="1:16" x14ac:dyDescent="0.25">
      <c r="A17" s="13" t="s">
        <v>59</v>
      </c>
      <c r="B17" s="21" t="s">
        <v>54</v>
      </c>
      <c r="C17" s="14"/>
      <c r="D17" s="15">
        <v>27736.198224717224</v>
      </c>
      <c r="E17" s="15">
        <v>27334.103037838198</v>
      </c>
      <c r="F17" s="15">
        <v>28085.843003883041</v>
      </c>
      <c r="G17" s="15">
        <v>19682.812584462878</v>
      </c>
      <c r="H17" s="15">
        <v>234.1408351841275</v>
      </c>
      <c r="I17" s="15">
        <v>0</v>
      </c>
      <c r="J17" s="15">
        <v>929145.53000000026</v>
      </c>
      <c r="K17" s="15">
        <v>0</v>
      </c>
      <c r="L17" s="15">
        <v>63.963000000000008</v>
      </c>
      <c r="M17" s="15">
        <v>80.675333333333342</v>
      </c>
      <c r="N17" s="19"/>
      <c r="P17" s="15">
        <v>29140.490374911376</v>
      </c>
    </row>
    <row r="18" spans="1:16" x14ac:dyDescent="0.25">
      <c r="A18" s="13" t="s">
        <v>47</v>
      </c>
      <c r="B18" s="21" t="s">
        <v>26</v>
      </c>
      <c r="C18" s="14"/>
      <c r="D18" s="15">
        <v>29278.319498077763</v>
      </c>
      <c r="E18" s="15">
        <v>28899.286311732332</v>
      </c>
      <c r="F18" s="15">
        <v>29785.415901214241</v>
      </c>
      <c r="G18" s="15">
        <v>22130.883859536563</v>
      </c>
      <c r="H18" s="15">
        <v>263.37243980155239</v>
      </c>
      <c r="I18" s="15">
        <v>0</v>
      </c>
      <c r="J18" s="15">
        <v>876150.28</v>
      </c>
      <c r="K18" s="15">
        <v>0</v>
      </c>
      <c r="L18" s="15">
        <v>63.557550000000006</v>
      </c>
      <c r="M18" s="15">
        <v>85.424666666666667</v>
      </c>
      <c r="N18" s="19"/>
      <c r="P18" s="15">
        <v>30767.590293138473</v>
      </c>
    </row>
    <row r="19" spans="1:16" x14ac:dyDescent="0.25">
      <c r="A19" s="13" t="s">
        <v>47</v>
      </c>
      <c r="B19" s="21" t="s">
        <v>27</v>
      </c>
      <c r="C19" s="14"/>
      <c r="D19" s="15">
        <v>29911.736123056824</v>
      </c>
      <c r="E19" s="15">
        <v>29562.831912201276</v>
      </c>
      <c r="F19" s="15">
        <v>30349.751681866055</v>
      </c>
      <c r="G19" s="15">
        <v>21538.652629786047</v>
      </c>
      <c r="H19" s="15">
        <v>243.33172321305346</v>
      </c>
      <c r="I19" s="15">
        <v>0</v>
      </c>
      <c r="J19" s="15">
        <v>872280.41000000015</v>
      </c>
      <c r="K19" s="15">
        <v>0</v>
      </c>
      <c r="L19" s="15">
        <v>60.920149999999992</v>
      </c>
      <c r="M19" s="15">
        <v>81.471000000000004</v>
      </c>
      <c r="N19" s="19"/>
      <c r="P19" s="15">
        <v>31429.223707150126</v>
      </c>
    </row>
    <row r="20" spans="1:16" x14ac:dyDescent="0.25">
      <c r="A20" s="13" t="s">
        <v>47</v>
      </c>
      <c r="B20" s="21" t="s">
        <v>28</v>
      </c>
      <c r="C20" s="14"/>
      <c r="D20" s="15">
        <v>28048.790406136275</v>
      </c>
      <c r="E20" s="15">
        <v>27704.639757775345</v>
      </c>
      <c r="F20" s="15">
        <v>28412.644187181457</v>
      </c>
      <c r="G20" s="15">
        <v>20004.234164247217</v>
      </c>
      <c r="H20" s="15">
        <v>218.46428998437969</v>
      </c>
      <c r="I20" s="15">
        <v>0</v>
      </c>
      <c r="J20" s="15">
        <v>891908.77</v>
      </c>
      <c r="K20" s="15">
        <v>0</v>
      </c>
      <c r="L20" s="15">
        <v>55.873500000000014</v>
      </c>
      <c r="M20" s="15">
        <v>78.603166666666667</v>
      </c>
      <c r="N20" s="19"/>
      <c r="P20" s="15">
        <v>29469.422615495347</v>
      </c>
    </row>
    <row r="21" spans="1:16" x14ac:dyDescent="0.25">
      <c r="A21" s="13" t="s">
        <v>47</v>
      </c>
      <c r="B21" s="21" t="s">
        <v>29</v>
      </c>
      <c r="C21" s="14"/>
      <c r="D21" s="15">
        <v>27931.490707200999</v>
      </c>
      <c r="E21" s="15">
        <v>27558.445561255812</v>
      </c>
      <c r="F21" s="15">
        <v>28373.802488040303</v>
      </c>
      <c r="G21" s="15">
        <v>20288.111012800215</v>
      </c>
      <c r="H21" s="15">
        <v>246.38305660586681</v>
      </c>
      <c r="I21" s="15">
        <v>0</v>
      </c>
      <c r="J21" s="15">
        <v>888467.5</v>
      </c>
      <c r="K21" s="15">
        <v>0</v>
      </c>
      <c r="L21" s="15">
        <v>58.875</v>
      </c>
      <c r="M21" s="15">
        <v>80.885166666666677</v>
      </c>
      <c r="N21" s="19"/>
      <c r="P21" s="15">
        <v>29350.180831603015</v>
      </c>
    </row>
    <row r="22" spans="1:16" x14ac:dyDescent="0.25">
      <c r="A22" s="13" t="s">
        <v>47</v>
      </c>
      <c r="B22" s="21" t="s">
        <v>30</v>
      </c>
      <c r="C22" s="14"/>
      <c r="D22" s="15">
        <v>27800.943947812655</v>
      </c>
      <c r="E22" s="15">
        <v>27377.582494296254</v>
      </c>
      <c r="F22" s="15">
        <v>28289.45665621724</v>
      </c>
      <c r="G22" s="15">
        <v>20395.747988901054</v>
      </c>
      <c r="H22" s="15">
        <v>265.33042346952567</v>
      </c>
      <c r="I22" s="15">
        <v>0</v>
      </c>
      <c r="J22" s="15">
        <v>887200.9700000002</v>
      </c>
      <c r="K22" s="15">
        <v>0</v>
      </c>
      <c r="L22" s="15">
        <v>65.160200000000003</v>
      </c>
      <c r="M22" s="15">
        <v>85.414500000000018</v>
      </c>
      <c r="N22" s="19"/>
      <c r="P22" s="15">
        <v>29215.416780623516</v>
      </c>
    </row>
    <row r="23" spans="1:16" x14ac:dyDescent="0.25">
      <c r="A23" s="13" t="s">
        <v>47</v>
      </c>
      <c r="B23" s="21" t="s">
        <v>31</v>
      </c>
      <c r="C23" s="14"/>
      <c r="D23" s="15">
        <v>27648.71445694481</v>
      </c>
      <c r="E23" s="15">
        <v>27258.298390317486</v>
      </c>
      <c r="F23" s="15">
        <v>28095.699682581722</v>
      </c>
      <c r="G23" s="15">
        <v>20144.79180665149</v>
      </c>
      <c r="H23" s="15">
        <v>259.71418689685521</v>
      </c>
      <c r="I23" s="15">
        <v>0</v>
      </c>
      <c r="J23" s="15">
        <v>889920.94</v>
      </c>
      <c r="K23" s="15">
        <v>0</v>
      </c>
      <c r="L23" s="15">
        <v>43.033349999999999</v>
      </c>
      <c r="M23" s="15">
        <v>53.460666666666668</v>
      </c>
      <c r="N23" s="19"/>
      <c r="P23" s="15">
        <v>29053.499441073895</v>
      </c>
    </row>
    <row r="24" spans="1:16" x14ac:dyDescent="0.25">
      <c r="A24" s="13" t="s">
        <v>47</v>
      </c>
      <c r="B24" s="21" t="s">
        <v>32</v>
      </c>
      <c r="C24" s="14"/>
      <c r="D24" s="15">
        <v>28899.809607926814</v>
      </c>
      <c r="E24" s="15">
        <v>28562.694256715295</v>
      </c>
      <c r="F24" s="15">
        <v>29364.649723069702</v>
      </c>
      <c r="G24" s="15">
        <v>19550.750869402898</v>
      </c>
      <c r="H24" s="15">
        <v>252.68883329379281</v>
      </c>
      <c r="I24" s="15">
        <v>0</v>
      </c>
      <c r="J24" s="15">
        <v>855017.45</v>
      </c>
      <c r="K24" s="15">
        <v>0</v>
      </c>
      <c r="L24" s="15">
        <v>76.743099999999998</v>
      </c>
      <c r="M24" s="15">
        <v>54.306999999999995</v>
      </c>
      <c r="N24" s="19"/>
      <c r="P24" s="15">
        <v>30368.042094080301</v>
      </c>
    </row>
    <row r="25" spans="1:16" x14ac:dyDescent="0.25">
      <c r="A25" s="13" t="s">
        <v>47</v>
      </c>
      <c r="B25" s="21" t="s">
        <v>49</v>
      </c>
      <c r="C25" s="14"/>
      <c r="D25" s="15">
        <v>29674.563217232124</v>
      </c>
      <c r="E25" s="15">
        <v>29293.832926889405</v>
      </c>
      <c r="F25" s="15">
        <v>30119.393209193415</v>
      </c>
      <c r="G25" s="15">
        <v>20177.318210699756</v>
      </c>
      <c r="H25" s="15">
        <v>266.98413334347163</v>
      </c>
      <c r="I25" s="15">
        <v>0</v>
      </c>
      <c r="J25" s="15">
        <v>794661.61</v>
      </c>
      <c r="K25" s="15">
        <v>0</v>
      </c>
      <c r="L25" s="15">
        <v>76.995249999999999</v>
      </c>
      <c r="M25" s="15">
        <v>99.289833333333334</v>
      </c>
      <c r="N25" s="19"/>
      <c r="P25" s="15">
        <v>31180.532877691796</v>
      </c>
    </row>
    <row r="26" spans="1:16" x14ac:dyDescent="0.25">
      <c r="A26" s="31"/>
      <c r="B26" s="31"/>
      <c r="C26" s="32"/>
      <c r="D26" s="27"/>
      <c r="E26" s="27"/>
      <c r="F26" s="27"/>
      <c r="G26" s="27"/>
      <c r="H26" s="27"/>
      <c r="I26" s="27"/>
      <c r="J26" s="33"/>
      <c r="K26" s="33"/>
      <c r="L26" s="34"/>
      <c r="M26" s="34"/>
      <c r="N26" s="19"/>
    </row>
    <row r="27" spans="1:16" x14ac:dyDescent="0.25">
      <c r="C27" s="1"/>
      <c r="D27" s="2" t="s">
        <v>0</v>
      </c>
      <c r="E27" s="3"/>
      <c r="F27" s="3"/>
      <c r="G27" s="3"/>
      <c r="H27" s="4"/>
      <c r="I27" s="4"/>
      <c r="J27" s="22" t="s">
        <v>55</v>
      </c>
      <c r="K27" s="23"/>
      <c r="L27" s="23"/>
      <c r="M27" s="5"/>
    </row>
    <row r="28" spans="1:16" ht="115.5" x14ac:dyDescent="0.25">
      <c r="A28" s="30"/>
      <c r="B28" s="30" t="s">
        <v>2</v>
      </c>
      <c r="C28" s="8" t="s">
        <v>3</v>
      </c>
      <c r="D28" s="24" t="s">
        <v>34</v>
      </c>
      <c r="E28" s="24" t="s">
        <v>35</v>
      </c>
      <c r="F28" s="24" t="s">
        <v>36</v>
      </c>
      <c r="G28" s="24" t="s">
        <v>62</v>
      </c>
      <c r="H28" s="24" t="s">
        <v>37</v>
      </c>
      <c r="I28" s="24" t="s">
        <v>60</v>
      </c>
      <c r="J28" s="9" t="s">
        <v>38</v>
      </c>
      <c r="K28" s="9" t="s">
        <v>39</v>
      </c>
      <c r="L28" s="10" t="s">
        <v>61</v>
      </c>
      <c r="M28" s="10" t="s">
        <v>40</v>
      </c>
      <c r="P28" s="42" t="s">
        <v>58</v>
      </c>
    </row>
    <row r="29" spans="1:16" x14ac:dyDescent="0.25">
      <c r="A29" s="7"/>
      <c r="B29" s="21" t="s">
        <v>56</v>
      </c>
      <c r="C29" s="14"/>
      <c r="D29" s="15">
        <v>27989.775800884843</v>
      </c>
      <c r="E29" s="15">
        <v>27591.705957662041</v>
      </c>
      <c r="F29" s="15">
        <v>28373.787639967159</v>
      </c>
      <c r="G29" s="15">
        <v>19311.421415539047</v>
      </c>
      <c r="H29" s="15">
        <v>223.30007594266243</v>
      </c>
      <c r="I29" s="15">
        <v>0</v>
      </c>
      <c r="J29" s="15">
        <v>968854.23</v>
      </c>
      <c r="K29" s="15">
        <v>0</v>
      </c>
      <c r="L29" s="15">
        <v>60.200199999999995</v>
      </c>
      <c r="M29" s="15">
        <v>80.017666666666656</v>
      </c>
      <c r="P29" s="15">
        <v>29408.465182883199</v>
      </c>
    </row>
    <row r="30" spans="1:16" x14ac:dyDescent="0.25">
      <c r="A30" s="13" t="s">
        <v>48</v>
      </c>
      <c r="B30" s="21" t="s">
        <v>21</v>
      </c>
      <c r="C30" s="14"/>
      <c r="D30" s="15">
        <v>28545.163611761374</v>
      </c>
      <c r="E30" s="15">
        <v>28105.58917751833</v>
      </c>
      <c r="F30" s="15">
        <v>29002.719114861811</v>
      </c>
      <c r="G30" s="15">
        <v>21045.141069879872</v>
      </c>
      <c r="H30" s="15">
        <v>304.48220990321539</v>
      </c>
      <c r="I30" s="15">
        <v>0</v>
      </c>
      <c r="J30" s="15">
        <v>839678.62000000011</v>
      </c>
      <c r="K30" s="15">
        <v>0</v>
      </c>
      <c r="L30" s="15">
        <v>73.198099999999997</v>
      </c>
      <c r="M30" s="15">
        <v>99.966499999999996</v>
      </c>
      <c r="P30" s="15">
        <v>29995.299567504466</v>
      </c>
    </row>
    <row r="31" spans="1:16" x14ac:dyDescent="0.25">
      <c r="A31" s="13" t="s">
        <v>48</v>
      </c>
      <c r="B31" s="21" t="s">
        <v>22</v>
      </c>
      <c r="C31" s="14"/>
      <c r="D31" s="15">
        <v>29087.867483251342</v>
      </c>
      <c r="E31" s="15">
        <v>28657.260483850398</v>
      </c>
      <c r="F31" s="15">
        <v>29522.013575424728</v>
      </c>
      <c r="G31" s="15">
        <v>20411.003064207132</v>
      </c>
      <c r="H31" s="15">
        <v>268.91906929269078</v>
      </c>
      <c r="I31" s="15">
        <v>0</v>
      </c>
      <c r="J31" s="15">
        <v>835872.15000000014</v>
      </c>
      <c r="K31" s="15">
        <v>0</v>
      </c>
      <c r="L31" s="15">
        <v>81.402050000000003</v>
      </c>
      <c r="M31" s="15">
        <v>114.22833333333331</v>
      </c>
      <c r="P31" s="15">
        <v>30563.968162022578</v>
      </c>
    </row>
    <row r="32" spans="1:16" x14ac:dyDescent="0.25">
      <c r="A32" s="13" t="s">
        <v>48</v>
      </c>
      <c r="B32" s="21" t="s">
        <v>23</v>
      </c>
      <c r="C32" s="14"/>
      <c r="D32" s="15">
        <v>30281.700584277161</v>
      </c>
      <c r="E32" s="15">
        <v>29893.165921422384</v>
      </c>
      <c r="F32" s="15">
        <v>30762.144814502491</v>
      </c>
      <c r="G32" s="15">
        <v>22398.508800732772</v>
      </c>
      <c r="H32" s="15">
        <v>273.35633876172528</v>
      </c>
      <c r="I32" s="15">
        <v>0</v>
      </c>
      <c r="J32" s="15">
        <v>825881.41999999993</v>
      </c>
      <c r="K32" s="15">
        <v>0</v>
      </c>
      <c r="L32" s="15">
        <v>77.742900000000006</v>
      </c>
      <c r="M32" s="15">
        <v>105.41300000000001</v>
      </c>
      <c r="P32" s="15">
        <v>31819.807825002285</v>
      </c>
    </row>
    <row r="33" spans="1:16" x14ac:dyDescent="0.25">
      <c r="A33" s="13" t="s">
        <v>48</v>
      </c>
      <c r="B33" s="21" t="s">
        <v>24</v>
      </c>
      <c r="C33" s="14"/>
      <c r="D33" s="15">
        <v>31601.401139197842</v>
      </c>
      <c r="E33" s="15">
        <v>31155.835238601583</v>
      </c>
      <c r="F33" s="15">
        <v>32060.611724671737</v>
      </c>
      <c r="G33" s="15">
        <v>21670.242225177193</v>
      </c>
      <c r="H33" s="15">
        <v>273.9945970559084</v>
      </c>
      <c r="I33" s="15">
        <v>0</v>
      </c>
      <c r="J33" s="15">
        <v>819637.52000000014</v>
      </c>
      <c r="K33" s="15">
        <v>0</v>
      </c>
      <c r="L33" s="15">
        <v>79.400199999999998</v>
      </c>
      <c r="M33" s="15">
        <v>103.85983333333331</v>
      </c>
      <c r="P33" s="15">
        <v>33204.43172543143</v>
      </c>
    </row>
    <row r="34" spans="1:16" x14ac:dyDescent="0.25">
      <c r="A34" s="13" t="s">
        <v>48</v>
      </c>
      <c r="B34" s="21" t="s">
        <v>25</v>
      </c>
      <c r="C34" s="14"/>
      <c r="D34" s="15">
        <v>28629.130247928315</v>
      </c>
      <c r="E34" s="15">
        <v>28161.628991141701</v>
      </c>
      <c r="F34" s="15">
        <v>29100.157418340073</v>
      </c>
      <c r="G34" s="15">
        <v>21069.648163876474</v>
      </c>
      <c r="H34" s="15">
        <v>284.78997201494576</v>
      </c>
      <c r="I34" s="15">
        <v>0</v>
      </c>
      <c r="J34" s="15">
        <v>840152.87</v>
      </c>
      <c r="K34" s="15">
        <v>0</v>
      </c>
      <c r="L34" s="15">
        <v>84.014150000000001</v>
      </c>
      <c r="M34" s="15">
        <v>128.73416666666665</v>
      </c>
      <c r="P34" s="15">
        <v>30084.13811884532</v>
      </c>
    </row>
    <row r="35" spans="1:16" x14ac:dyDescent="0.25">
      <c r="A35" s="13" t="s">
        <v>48</v>
      </c>
      <c r="B35" s="21" t="s">
        <v>51</v>
      </c>
      <c r="C35" s="14"/>
      <c r="D35" s="15">
        <v>28517.402243649994</v>
      </c>
      <c r="E35" s="15">
        <v>28101.994193234921</v>
      </c>
      <c r="F35" s="15">
        <v>28962.115660788921</v>
      </c>
      <c r="G35" s="15">
        <v>21288.761458125686</v>
      </c>
      <c r="H35" s="15">
        <v>297.79085164164309</v>
      </c>
      <c r="I35" s="15">
        <v>0</v>
      </c>
      <c r="J35" s="15">
        <v>843280.2100000002</v>
      </c>
      <c r="K35" s="15">
        <v>0</v>
      </c>
      <c r="L35" s="15">
        <v>86.510300000000015</v>
      </c>
      <c r="M35" s="15">
        <v>128.49866666666668</v>
      </c>
      <c r="P35" s="15">
        <v>29965.50802668944</v>
      </c>
    </row>
    <row r="36" spans="1:16" x14ac:dyDescent="0.25">
      <c r="A36" s="13" t="s">
        <v>59</v>
      </c>
      <c r="B36" s="21" t="s">
        <v>50</v>
      </c>
      <c r="C36" s="14"/>
      <c r="D36" s="15">
        <v>27798.535095134954</v>
      </c>
      <c r="E36" s="15">
        <v>27379.00334354537</v>
      </c>
      <c r="F36" s="15">
        <v>28256.545562480198</v>
      </c>
      <c r="G36" s="15">
        <v>19738.007953189714</v>
      </c>
      <c r="H36" s="15">
        <v>251.68961847737421</v>
      </c>
      <c r="I36" s="15">
        <v>0</v>
      </c>
      <c r="J36" s="15">
        <v>929133.29999999993</v>
      </c>
      <c r="K36" s="15">
        <v>0</v>
      </c>
      <c r="L36" s="15">
        <v>65.28264999999999</v>
      </c>
      <c r="M36" s="15">
        <v>84.346333333333334</v>
      </c>
      <c r="P36" s="15">
        <v>29211.362373258962</v>
      </c>
    </row>
    <row r="37" spans="1:16" x14ac:dyDescent="0.25">
      <c r="A37" s="13" t="s">
        <v>59</v>
      </c>
      <c r="B37" s="40" t="s">
        <v>52</v>
      </c>
      <c r="C37" s="14"/>
      <c r="D37" s="15">
        <v>27570.478770855465</v>
      </c>
      <c r="E37" s="15">
        <v>27191.348607190903</v>
      </c>
      <c r="F37" s="15">
        <v>27933.850565759429</v>
      </c>
      <c r="G37" s="15">
        <v>19841.694129714688</v>
      </c>
      <c r="H37" s="15">
        <v>231.15881923683912</v>
      </c>
      <c r="I37" s="15">
        <v>0</v>
      </c>
      <c r="J37" s="15">
        <v>929808.08</v>
      </c>
      <c r="K37" s="15">
        <v>0</v>
      </c>
      <c r="L37" s="15">
        <v>62.276600000000009</v>
      </c>
      <c r="M37" s="15">
        <v>79.754666666666665</v>
      </c>
      <c r="P37" s="15">
        <v>28967.171299143436</v>
      </c>
    </row>
    <row r="38" spans="1:16" x14ac:dyDescent="0.25">
      <c r="A38" s="13" t="s">
        <v>59</v>
      </c>
      <c r="B38" s="21" t="s">
        <v>53</v>
      </c>
      <c r="C38" s="14"/>
      <c r="D38" s="15">
        <v>27499.706918148233</v>
      </c>
      <c r="E38" s="15">
        <v>27122.686797231465</v>
      </c>
      <c r="F38" s="15">
        <v>27811.059683570176</v>
      </c>
      <c r="G38" s="15">
        <v>19814.315783165897</v>
      </c>
      <c r="H38" s="15">
        <v>223.65377941299852</v>
      </c>
      <c r="I38" s="15">
        <v>0</v>
      </c>
      <c r="J38" s="15">
        <v>930638.99999999977</v>
      </c>
      <c r="K38" s="15">
        <v>0</v>
      </c>
      <c r="L38" s="15">
        <v>59.811599999999999</v>
      </c>
      <c r="M38" s="15">
        <v>80.453666666666663</v>
      </c>
      <c r="P38" s="15">
        <v>28890.259902326743</v>
      </c>
    </row>
    <row r="39" spans="1:16" x14ac:dyDescent="0.25">
      <c r="A39" s="13" t="s">
        <v>59</v>
      </c>
      <c r="B39" s="21" t="s">
        <v>54</v>
      </c>
      <c r="C39" s="14"/>
      <c r="D39" s="15">
        <v>27736.198224717224</v>
      </c>
      <c r="E39" s="15">
        <v>27334.103037838198</v>
      </c>
      <c r="F39" s="15">
        <v>28085.843003883041</v>
      </c>
      <c r="G39" s="15">
        <v>19682.812584462878</v>
      </c>
      <c r="H39" s="15">
        <v>234.1408351841275</v>
      </c>
      <c r="I39" s="15">
        <v>0</v>
      </c>
      <c r="J39" s="15">
        <v>929145.53000000026</v>
      </c>
      <c r="K39" s="15">
        <v>0</v>
      </c>
      <c r="L39" s="15">
        <v>63.963000000000008</v>
      </c>
      <c r="M39" s="15">
        <v>80.675333333333342</v>
      </c>
      <c r="P39" s="15">
        <v>29140.490374911376</v>
      </c>
    </row>
    <row r="40" spans="1:16" x14ac:dyDescent="0.25">
      <c r="A40" s="13" t="s">
        <v>48</v>
      </c>
      <c r="B40" s="21" t="s">
        <v>26</v>
      </c>
      <c r="C40" s="14"/>
      <c r="D40" s="15">
        <v>30023.305267101488</v>
      </c>
      <c r="E40" s="15">
        <v>29589.143979304597</v>
      </c>
      <c r="F40" s="15">
        <v>30422.709616893953</v>
      </c>
      <c r="G40" s="15">
        <v>22750.737191511078</v>
      </c>
      <c r="H40" s="15">
        <v>276.13996452004591</v>
      </c>
      <c r="I40" s="15">
        <v>0</v>
      </c>
      <c r="J40" s="15">
        <v>828898.04</v>
      </c>
      <c r="K40" s="15">
        <v>0</v>
      </c>
      <c r="L40" s="15">
        <v>79.873800000000003</v>
      </c>
      <c r="M40" s="15">
        <v>109.55233333333332</v>
      </c>
      <c r="P40" s="15">
        <v>31544.440747946188</v>
      </c>
    </row>
    <row r="41" spans="1:16" x14ac:dyDescent="0.25">
      <c r="A41" s="13" t="s">
        <v>48</v>
      </c>
      <c r="B41" s="21" t="s">
        <v>27</v>
      </c>
      <c r="C41" s="14"/>
      <c r="D41" s="15">
        <v>30633.889614631629</v>
      </c>
      <c r="E41" s="15">
        <v>30226.477266696689</v>
      </c>
      <c r="F41" s="15">
        <v>31024.134889271689</v>
      </c>
      <c r="G41" s="15">
        <v>22261.763679996449</v>
      </c>
      <c r="H41" s="15">
        <v>273.09411647242194</v>
      </c>
      <c r="I41" s="15">
        <v>0</v>
      </c>
      <c r="J41" s="15">
        <v>825262.62000000011</v>
      </c>
      <c r="K41" s="15">
        <v>0</v>
      </c>
      <c r="L41" s="15">
        <v>79.629050000000007</v>
      </c>
      <c r="M41" s="15">
        <v>107.82483333333334</v>
      </c>
      <c r="P41" s="15">
        <v>32185.096359095212</v>
      </c>
    </row>
    <row r="42" spans="1:16" x14ac:dyDescent="0.25">
      <c r="A42" s="13" t="s">
        <v>48</v>
      </c>
      <c r="B42" s="21" t="s">
        <v>28</v>
      </c>
      <c r="C42" s="14"/>
      <c r="D42" s="15">
        <v>28830.589708475873</v>
      </c>
      <c r="E42" s="15">
        <v>28420.441692553755</v>
      </c>
      <c r="F42" s="15">
        <v>29254.391390468554</v>
      </c>
      <c r="G42" s="15">
        <v>20792.401423565272</v>
      </c>
      <c r="H42" s="15">
        <v>264.10500449428741</v>
      </c>
      <c r="I42" s="15">
        <v>0</v>
      </c>
      <c r="J42" s="15">
        <v>844467.82999999984</v>
      </c>
      <c r="K42" s="15">
        <v>0</v>
      </c>
      <c r="L42" s="15">
        <v>74.105400000000003</v>
      </c>
      <c r="M42" s="15">
        <v>107.59033333333333</v>
      </c>
      <c r="P42" s="15">
        <v>30293.309277999302</v>
      </c>
    </row>
    <row r="43" spans="1:16" x14ac:dyDescent="0.25">
      <c r="A43" s="13" t="s">
        <v>48</v>
      </c>
      <c r="B43" s="21" t="s">
        <v>29</v>
      </c>
      <c r="C43" s="14"/>
      <c r="D43" s="15">
        <v>28675.463493032486</v>
      </c>
      <c r="E43" s="15">
        <v>28181.198830439313</v>
      </c>
      <c r="F43" s="15">
        <v>29251.313027924411</v>
      </c>
      <c r="G43" s="15">
        <v>21267.620465752108</v>
      </c>
      <c r="H43" s="15">
        <v>306.81265233479519</v>
      </c>
      <c r="I43" s="15">
        <v>0</v>
      </c>
      <c r="J43" s="15">
        <v>838547.25000000023</v>
      </c>
      <c r="K43" s="15">
        <v>0</v>
      </c>
      <c r="L43" s="15">
        <v>85.024399999999986</v>
      </c>
      <c r="M43" s="15">
        <v>135.7885</v>
      </c>
      <c r="P43" s="15">
        <v>30138.029144428707</v>
      </c>
    </row>
    <row r="44" spans="1:16" x14ac:dyDescent="0.25">
      <c r="A44" s="13" t="s">
        <v>48</v>
      </c>
      <c r="B44" s="21" t="s">
        <v>30</v>
      </c>
      <c r="C44" s="14"/>
      <c r="D44" s="15">
        <v>28556.811505880469</v>
      </c>
      <c r="E44" s="15">
        <v>28063.024110743485</v>
      </c>
      <c r="F44" s="15">
        <v>29119.940082424357</v>
      </c>
      <c r="G44" s="15">
        <v>21270.209120549735</v>
      </c>
      <c r="H44" s="15">
        <v>339.62016366721201</v>
      </c>
      <c r="I44" s="15">
        <v>0</v>
      </c>
      <c r="J44" s="15">
        <v>840373.04</v>
      </c>
      <c r="K44" s="15">
        <v>0</v>
      </c>
      <c r="L44" s="15">
        <v>85.743849999999995</v>
      </c>
      <c r="M44" s="15">
        <v>127.57916666666665</v>
      </c>
      <c r="P44" s="15">
        <v>30012.808510001687</v>
      </c>
    </row>
    <row r="45" spans="1:16" x14ac:dyDescent="0.25">
      <c r="A45" s="13" t="s">
        <v>48</v>
      </c>
      <c r="B45" s="21" t="s">
        <v>31</v>
      </c>
      <c r="C45" s="14"/>
      <c r="D45" s="15">
        <v>28422.069373112252</v>
      </c>
      <c r="E45" s="15">
        <v>27965.53634052334</v>
      </c>
      <c r="F45" s="15">
        <v>28864.440124037028</v>
      </c>
      <c r="G45" s="15">
        <v>21000.68935792477</v>
      </c>
      <c r="H45" s="15">
        <v>279.07495673959954</v>
      </c>
      <c r="I45" s="15">
        <v>0</v>
      </c>
      <c r="J45" s="15">
        <v>840321.14999999991</v>
      </c>
      <c r="K45" s="15">
        <v>0</v>
      </c>
      <c r="L45" s="15">
        <v>72.500649999999993</v>
      </c>
      <c r="M45" s="15">
        <v>99.157666666666671</v>
      </c>
      <c r="P45" s="15">
        <v>29865.291379314105</v>
      </c>
    </row>
    <row r="46" spans="1:16" x14ac:dyDescent="0.25">
      <c r="A46" s="13" t="s">
        <v>48</v>
      </c>
      <c r="B46" s="21" t="s">
        <v>32</v>
      </c>
      <c r="C46" s="14"/>
      <c r="D46" s="15">
        <v>29841.348597222172</v>
      </c>
      <c r="E46" s="15">
        <v>29513.778589008438</v>
      </c>
      <c r="F46" s="15">
        <v>30290.336088294102</v>
      </c>
      <c r="G46" s="15">
        <v>19915.019404405044</v>
      </c>
      <c r="H46" s="15">
        <v>248.06595144445288</v>
      </c>
      <c r="I46" s="15">
        <v>0</v>
      </c>
      <c r="J46" s="15">
        <v>806522.54999999993</v>
      </c>
      <c r="K46" s="15">
        <v>0</v>
      </c>
      <c r="L46" s="15">
        <v>79.769700000000014</v>
      </c>
      <c r="M46" s="15">
        <v>96.18183333333333</v>
      </c>
      <c r="P46" s="15">
        <v>31355.865401636878</v>
      </c>
    </row>
    <row r="47" spans="1:16" x14ac:dyDescent="0.25">
      <c r="A47" s="13" t="s">
        <v>48</v>
      </c>
      <c r="B47" s="21" t="s">
        <v>49</v>
      </c>
      <c r="C47" s="14"/>
      <c r="D47" s="15">
        <v>29825.444592771328</v>
      </c>
      <c r="E47" s="15">
        <v>29423.289947127647</v>
      </c>
      <c r="F47" s="15">
        <v>30277.401632964542</v>
      </c>
      <c r="G47" s="15">
        <v>20769.037563378799</v>
      </c>
      <c r="H47" s="15">
        <v>270.05155099063643</v>
      </c>
      <c r="I47" s="15">
        <v>0</v>
      </c>
      <c r="J47" s="15">
        <v>769632.02</v>
      </c>
      <c r="K47" s="15">
        <v>0</v>
      </c>
      <c r="L47" s="15">
        <v>75.719300000000004</v>
      </c>
      <c r="M47" s="15">
        <v>96.852166666666676</v>
      </c>
      <c r="P47" s="15">
        <v>31339.314674419555</v>
      </c>
    </row>
  </sheetData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7"/>
  <sheetViews>
    <sheetView showGridLines="0" zoomScale="90" zoomScaleNormal="90" workbookViewId="0"/>
  </sheetViews>
  <sheetFormatPr defaultRowHeight="15" x14ac:dyDescent="0.25"/>
  <cols>
    <col min="1" max="1" width="8.85546875" customWidth="1"/>
    <col min="2" max="2" width="6.28515625" customWidth="1"/>
    <col min="3" max="3" width="12.85546875" customWidth="1"/>
    <col min="4" max="4" width="9.7109375" customWidth="1"/>
    <col min="5" max="5" width="10.42578125" customWidth="1"/>
    <col min="6" max="6" width="10.140625" customWidth="1"/>
    <col min="7" max="7" width="10.7109375" customWidth="1"/>
    <col min="8" max="8" width="9.7109375" customWidth="1"/>
    <col min="9" max="9" width="11.42578125" customWidth="1"/>
    <col min="15" max="15" width="8.42578125" customWidth="1"/>
    <col min="16" max="16" width="10.42578125" customWidth="1"/>
    <col min="17" max="17" width="12.85546875" customWidth="1"/>
    <col min="18" max="18" width="9.85546875" customWidth="1"/>
    <col min="19" max="20" width="10.42578125" customWidth="1"/>
    <col min="21" max="21" width="10.28515625" customWidth="1"/>
    <col min="22" max="22" width="10" customWidth="1"/>
    <col min="23" max="23" width="12" customWidth="1"/>
  </cols>
  <sheetData>
    <row r="1" spans="1:16" x14ac:dyDescent="0.25">
      <c r="A1" s="25" t="s">
        <v>129</v>
      </c>
      <c r="B1" s="25"/>
    </row>
    <row r="2" spans="1:16" x14ac:dyDescent="0.25">
      <c r="A2" s="25"/>
      <c r="B2" s="25"/>
    </row>
    <row r="4" spans="1:16" x14ac:dyDescent="0.25">
      <c r="C4" s="1"/>
      <c r="D4" s="2" t="s">
        <v>0</v>
      </c>
      <c r="E4" s="3"/>
      <c r="F4" s="3"/>
      <c r="G4" s="3"/>
      <c r="H4" s="4"/>
      <c r="I4" s="4"/>
      <c r="J4" s="22" t="s">
        <v>55</v>
      </c>
      <c r="K4" s="23"/>
      <c r="L4" s="23"/>
      <c r="M4" s="5"/>
    </row>
    <row r="5" spans="1:16" ht="115.5" x14ac:dyDescent="0.25">
      <c r="A5" s="30"/>
      <c r="B5" s="30" t="s">
        <v>2</v>
      </c>
      <c r="C5" s="8" t="s">
        <v>3</v>
      </c>
      <c r="D5" s="24" t="s">
        <v>34</v>
      </c>
      <c r="E5" s="24" t="s">
        <v>35</v>
      </c>
      <c r="F5" s="24" t="s">
        <v>36</v>
      </c>
      <c r="G5" s="24" t="s">
        <v>62</v>
      </c>
      <c r="H5" s="24" t="s">
        <v>37</v>
      </c>
      <c r="I5" s="24" t="s">
        <v>60</v>
      </c>
      <c r="J5" s="9" t="s">
        <v>38</v>
      </c>
      <c r="K5" s="9" t="s">
        <v>39</v>
      </c>
      <c r="L5" s="10" t="s">
        <v>61</v>
      </c>
      <c r="M5" s="10" t="s">
        <v>40</v>
      </c>
      <c r="P5" s="42" t="s">
        <v>58</v>
      </c>
    </row>
    <row r="6" spans="1:16" x14ac:dyDescent="0.25">
      <c r="A6" s="13"/>
      <c r="B6" s="21" t="s">
        <v>56</v>
      </c>
      <c r="C6" s="14"/>
      <c r="D6" s="15">
        <v>29347.458090971337</v>
      </c>
      <c r="E6" s="15">
        <v>28846.402010450554</v>
      </c>
      <c r="F6" s="15">
        <v>29785.43513599069</v>
      </c>
      <c r="G6" s="15">
        <v>20742.588866444705</v>
      </c>
      <c r="H6" s="15">
        <v>287.06395534056878</v>
      </c>
      <c r="I6" s="15">
        <v>0</v>
      </c>
      <c r="J6" s="15">
        <v>966480.22</v>
      </c>
      <c r="K6" s="15">
        <v>0</v>
      </c>
      <c r="L6" s="15">
        <v>61.530599999999993</v>
      </c>
      <c r="M6" s="15">
        <v>80.763333333333335</v>
      </c>
      <c r="N6" s="19"/>
      <c r="P6" s="15">
        <v>30836.729847770872</v>
      </c>
    </row>
    <row r="7" spans="1:16" x14ac:dyDescent="0.25">
      <c r="A7" s="13" t="s">
        <v>47</v>
      </c>
      <c r="B7" s="21" t="s">
        <v>21</v>
      </c>
      <c r="C7" s="14"/>
      <c r="D7" s="15">
        <v>29613.908409464595</v>
      </c>
      <c r="E7" s="15">
        <v>29088.081573707143</v>
      </c>
      <c r="F7" s="15">
        <v>30113.392205164309</v>
      </c>
      <c r="G7" s="15">
        <v>22034.287019286829</v>
      </c>
      <c r="H7" s="15">
        <v>328.85399052812926</v>
      </c>
      <c r="I7" s="15">
        <v>0</v>
      </c>
      <c r="J7" s="15">
        <v>887700.03</v>
      </c>
      <c r="K7" s="15">
        <v>0</v>
      </c>
      <c r="L7" s="15">
        <v>43.494900000000001</v>
      </c>
      <c r="M7" s="15">
        <v>53.847000000000001</v>
      </c>
      <c r="N7" s="19"/>
      <c r="P7" s="15">
        <v>31119.578019722809</v>
      </c>
    </row>
    <row r="8" spans="1:16" x14ac:dyDescent="0.25">
      <c r="A8" s="13" t="s">
        <v>47</v>
      </c>
      <c r="B8" s="21" t="s">
        <v>22</v>
      </c>
      <c r="C8" s="14"/>
      <c r="D8" s="15">
        <v>30096.03588919737</v>
      </c>
      <c r="E8" s="15">
        <v>29622.582040868761</v>
      </c>
      <c r="F8" s="15">
        <v>30594.14962063975</v>
      </c>
      <c r="G8" s="15">
        <v>21463.379012106394</v>
      </c>
      <c r="H8" s="15">
        <v>302.04956655797696</v>
      </c>
      <c r="I8" s="15">
        <v>0</v>
      </c>
      <c r="J8" s="15">
        <v>882085.70999999973</v>
      </c>
      <c r="K8" s="15">
        <v>0</v>
      </c>
      <c r="L8" s="15">
        <v>59.442449999999994</v>
      </c>
      <c r="M8" s="15">
        <v>80.518333333333317</v>
      </c>
      <c r="N8" s="19"/>
      <c r="P8" s="15">
        <v>31625.743370229357</v>
      </c>
    </row>
    <row r="9" spans="1:16" x14ac:dyDescent="0.25">
      <c r="A9" s="13" t="s">
        <v>47</v>
      </c>
      <c r="B9" s="21" t="s">
        <v>23</v>
      </c>
      <c r="C9" s="14"/>
      <c r="D9" s="15">
        <v>31204.562831116527</v>
      </c>
      <c r="E9" s="15">
        <v>30764.371509200188</v>
      </c>
      <c r="F9" s="15">
        <v>31696.761355179155</v>
      </c>
      <c r="G9" s="15">
        <v>23486.795994968608</v>
      </c>
      <c r="H9" s="15">
        <v>303.89327459453767</v>
      </c>
      <c r="I9" s="15">
        <v>0</v>
      </c>
      <c r="J9" s="15">
        <v>869935.51000000013</v>
      </c>
      <c r="K9" s="15">
        <v>0</v>
      </c>
      <c r="L9" s="15">
        <v>63.256499999999996</v>
      </c>
      <c r="M9" s="15">
        <v>82.089166666666657</v>
      </c>
      <c r="N9" s="19"/>
      <c r="P9" s="15">
        <v>32789.400898875487</v>
      </c>
    </row>
    <row r="10" spans="1:16" x14ac:dyDescent="0.25">
      <c r="A10" s="13" t="s">
        <v>47</v>
      </c>
      <c r="B10" s="21" t="s">
        <v>24</v>
      </c>
      <c r="C10" s="14"/>
      <c r="D10" s="15">
        <v>32379.120274604327</v>
      </c>
      <c r="E10" s="15">
        <v>31939.145087390338</v>
      </c>
      <c r="F10" s="15">
        <v>32870.430332647658</v>
      </c>
      <c r="G10" s="15">
        <v>22573.784162043434</v>
      </c>
      <c r="H10" s="15">
        <v>300.13235132486568</v>
      </c>
      <c r="I10" s="15">
        <v>0</v>
      </c>
      <c r="J10" s="15">
        <v>863920.89</v>
      </c>
      <c r="K10" s="15">
        <v>0</v>
      </c>
      <c r="L10" s="15">
        <v>62.601950000000002</v>
      </c>
      <c r="M10" s="15">
        <v>81.615166666666667</v>
      </c>
      <c r="N10" s="19"/>
      <c r="P10" s="15">
        <v>34022.641791236711</v>
      </c>
    </row>
    <row r="11" spans="1:16" x14ac:dyDescent="0.25">
      <c r="A11" s="13" t="s">
        <v>47</v>
      </c>
      <c r="B11" s="21" t="s">
        <v>25</v>
      </c>
      <c r="C11" s="14"/>
      <c r="D11" s="15">
        <v>29778.433806999874</v>
      </c>
      <c r="E11" s="15">
        <v>29277.479034403037</v>
      </c>
      <c r="F11" s="15">
        <v>30333.325438211577</v>
      </c>
      <c r="G11" s="15">
        <v>22197.010597365323</v>
      </c>
      <c r="H11" s="15">
        <v>316.8610236780583</v>
      </c>
      <c r="I11" s="15">
        <v>0</v>
      </c>
      <c r="J11" s="15">
        <v>885515.84</v>
      </c>
      <c r="K11" s="15">
        <v>0</v>
      </c>
      <c r="L11" s="15">
        <v>62.198299999999996</v>
      </c>
      <c r="M11" s="15">
        <v>85.751500000000007</v>
      </c>
      <c r="N11" s="19"/>
      <c r="P11" s="15">
        <v>31295.100078910451</v>
      </c>
    </row>
    <row r="12" spans="1:16" x14ac:dyDescent="0.25">
      <c r="A12" s="13" t="s">
        <v>47</v>
      </c>
      <c r="B12" s="21" t="s">
        <v>51</v>
      </c>
      <c r="C12" s="14"/>
      <c r="D12" s="15">
        <v>29641.158543861442</v>
      </c>
      <c r="E12" s="15">
        <v>29129.326213194046</v>
      </c>
      <c r="F12" s="15">
        <v>30218.385594476906</v>
      </c>
      <c r="G12" s="15">
        <v>22499.384431047063</v>
      </c>
      <c r="H12" s="15">
        <v>332.78428885956265</v>
      </c>
      <c r="I12" s="15">
        <v>0</v>
      </c>
      <c r="J12" s="15">
        <v>887441.98000000021</v>
      </c>
      <c r="K12" s="15">
        <v>0</v>
      </c>
      <c r="L12" s="15">
        <v>64.205749999999995</v>
      </c>
      <c r="M12" s="15">
        <v>83.992166666666662</v>
      </c>
      <c r="N12" s="19"/>
      <c r="P12" s="15">
        <v>31152.077823585289</v>
      </c>
    </row>
    <row r="13" spans="1:16" x14ac:dyDescent="0.25">
      <c r="A13" s="13" t="s">
        <v>47</v>
      </c>
      <c r="B13" s="21" t="s">
        <v>57</v>
      </c>
      <c r="C13" s="14"/>
      <c r="D13" s="15">
        <v>29678.070252856891</v>
      </c>
      <c r="E13" s="15">
        <v>29229.644364394753</v>
      </c>
      <c r="F13" s="15">
        <v>30213.026138605917</v>
      </c>
      <c r="G13" s="15">
        <v>22194.989421048114</v>
      </c>
      <c r="H13" s="15">
        <v>306.3082551407611</v>
      </c>
      <c r="I13" s="15">
        <v>0</v>
      </c>
      <c r="J13" s="15">
        <v>889001.60999999987</v>
      </c>
      <c r="K13" s="15">
        <v>0</v>
      </c>
      <c r="L13" s="15">
        <v>62.22744999999999</v>
      </c>
      <c r="M13" s="15">
        <v>82.222833333333341</v>
      </c>
      <c r="N13" s="19"/>
      <c r="P13" s="15">
        <v>31188.721559787187</v>
      </c>
    </row>
    <row r="14" spans="1:16" x14ac:dyDescent="0.25">
      <c r="A14" s="13" t="s">
        <v>59</v>
      </c>
      <c r="B14" s="40" t="s">
        <v>50</v>
      </c>
      <c r="C14" s="14"/>
      <c r="D14" s="15">
        <v>29375.68506519599</v>
      </c>
      <c r="E14" s="15">
        <v>28857.427183945823</v>
      </c>
      <c r="F14" s="15">
        <v>29885.343800762941</v>
      </c>
      <c r="G14" s="15">
        <v>21385.473277660931</v>
      </c>
      <c r="H14" s="15">
        <v>313.07673888496782</v>
      </c>
      <c r="I14" s="15">
        <v>0</v>
      </c>
      <c r="J14" s="15">
        <v>925788.58000000007</v>
      </c>
      <c r="K14" s="15">
        <v>0</v>
      </c>
      <c r="L14" s="15">
        <v>66.798649999999995</v>
      </c>
      <c r="M14" s="15">
        <v>85.284999999999997</v>
      </c>
      <c r="N14" s="19"/>
      <c r="P14" s="15">
        <v>30869.952255234137</v>
      </c>
    </row>
    <row r="15" spans="1:16" x14ac:dyDescent="0.25">
      <c r="A15" s="13" t="s">
        <v>59</v>
      </c>
      <c r="B15" s="21" t="s">
        <v>52</v>
      </c>
      <c r="C15" s="14"/>
      <c r="D15" s="15">
        <v>29184.11587400948</v>
      </c>
      <c r="E15" s="15">
        <v>28692.638124869369</v>
      </c>
      <c r="F15" s="15">
        <v>29648.512601323346</v>
      </c>
      <c r="G15" s="15">
        <v>21519.94657282811</v>
      </c>
      <c r="H15" s="15">
        <v>292.36156275340625</v>
      </c>
      <c r="I15" s="15">
        <v>0</v>
      </c>
      <c r="J15" s="15">
        <v>926532.93</v>
      </c>
      <c r="K15" s="15">
        <v>0</v>
      </c>
      <c r="L15" s="15">
        <v>63.688800000000001</v>
      </c>
      <c r="M15" s="15">
        <v>80.678999999999988</v>
      </c>
      <c r="N15" s="19"/>
      <c r="P15" s="15">
        <v>30666.541504075649</v>
      </c>
    </row>
    <row r="16" spans="1:16" x14ac:dyDescent="0.25">
      <c r="A16" s="13" t="s">
        <v>59</v>
      </c>
      <c r="B16" s="21" t="s">
        <v>53</v>
      </c>
      <c r="C16" s="14"/>
      <c r="D16" s="15">
        <v>29085.653251588032</v>
      </c>
      <c r="E16" s="15">
        <v>28625.226648727661</v>
      </c>
      <c r="F16" s="15">
        <v>29537.34417906393</v>
      </c>
      <c r="G16" s="15">
        <v>21452.41375702299</v>
      </c>
      <c r="H16" s="15">
        <v>283.79465202962598</v>
      </c>
      <c r="I16" s="15">
        <v>0</v>
      </c>
      <c r="J16" s="15">
        <v>926565.34999999986</v>
      </c>
      <c r="K16" s="15">
        <v>0</v>
      </c>
      <c r="L16" s="15">
        <v>61.079750000000004</v>
      </c>
      <c r="M16" s="15">
        <v>81.370833333333323</v>
      </c>
      <c r="N16" s="19"/>
      <c r="P16" s="15">
        <v>30562.520460541229</v>
      </c>
    </row>
    <row r="17" spans="1:16" x14ac:dyDescent="0.25">
      <c r="A17" s="13" t="s">
        <v>59</v>
      </c>
      <c r="B17" s="21" t="s">
        <v>54</v>
      </c>
      <c r="C17" s="14"/>
      <c r="D17" s="15">
        <v>29318.856692298687</v>
      </c>
      <c r="E17" s="15">
        <v>28830.048120796582</v>
      </c>
      <c r="F17" s="15">
        <v>29781.104101688645</v>
      </c>
      <c r="G17" s="15">
        <v>21330.35394983643</v>
      </c>
      <c r="H17" s="15">
        <v>297.0121088500303</v>
      </c>
      <c r="I17" s="15">
        <v>0</v>
      </c>
      <c r="J17" s="15">
        <v>925796.89999999991</v>
      </c>
      <c r="K17" s="15">
        <v>0</v>
      </c>
      <c r="L17" s="15">
        <v>65.446650000000005</v>
      </c>
      <c r="M17" s="15">
        <v>81.539333333333332</v>
      </c>
      <c r="N17" s="19"/>
      <c r="P17" s="15">
        <v>30807.911897383117</v>
      </c>
    </row>
    <row r="18" spans="1:16" x14ac:dyDescent="0.25">
      <c r="A18" s="13" t="s">
        <v>47</v>
      </c>
      <c r="B18" s="21" t="s">
        <v>26</v>
      </c>
      <c r="C18" s="14"/>
      <c r="D18" s="15">
        <v>31043.199489860392</v>
      </c>
      <c r="E18" s="15">
        <v>30573.251980496763</v>
      </c>
      <c r="F18" s="15">
        <v>31614.132622243087</v>
      </c>
      <c r="G18" s="15">
        <v>23994.557329767573</v>
      </c>
      <c r="H18" s="15">
        <v>324.36729061969243</v>
      </c>
      <c r="I18" s="15">
        <v>0</v>
      </c>
      <c r="J18" s="15">
        <v>872465.27</v>
      </c>
      <c r="K18" s="15">
        <v>0</v>
      </c>
      <c r="L18" s="15">
        <v>65.158950000000004</v>
      </c>
      <c r="M18" s="15">
        <v>86.403666666666666</v>
      </c>
      <c r="N18" s="19"/>
      <c r="P18" s="15">
        <v>32623.906120972548</v>
      </c>
    </row>
    <row r="19" spans="1:16" x14ac:dyDescent="0.25">
      <c r="A19" s="13" t="s">
        <v>47</v>
      </c>
      <c r="B19" s="21" t="s">
        <v>27</v>
      </c>
      <c r="C19" s="14"/>
      <c r="D19" s="15">
        <v>31556.446068427638</v>
      </c>
      <c r="E19" s="15">
        <v>31107.555193071774</v>
      </c>
      <c r="F19" s="15">
        <v>32042.893576213595</v>
      </c>
      <c r="G19" s="15">
        <v>23254.697687271488</v>
      </c>
      <c r="H19" s="15">
        <v>303.63791824610399</v>
      </c>
      <c r="I19" s="15">
        <v>0</v>
      </c>
      <c r="J19" s="15">
        <v>868916.20000000007</v>
      </c>
      <c r="K19" s="15">
        <v>0</v>
      </c>
      <c r="L19" s="15">
        <v>62.550999999999988</v>
      </c>
      <c r="M19" s="15">
        <v>82.371499999999997</v>
      </c>
      <c r="N19" s="19"/>
      <c r="P19" s="15">
        <v>33158.590747238319</v>
      </c>
    </row>
    <row r="20" spans="1:16" x14ac:dyDescent="0.25">
      <c r="A20" s="13" t="s">
        <v>47</v>
      </c>
      <c r="B20" s="21" t="s">
        <v>28</v>
      </c>
      <c r="C20" s="14"/>
      <c r="D20" s="15">
        <v>29865.061641799388</v>
      </c>
      <c r="E20" s="15">
        <v>29421.187092280841</v>
      </c>
      <c r="F20" s="15">
        <v>30310.741429229482</v>
      </c>
      <c r="G20" s="15">
        <v>21886.559488010134</v>
      </c>
      <c r="H20" s="15">
        <v>277.99999083955288</v>
      </c>
      <c r="I20" s="15">
        <v>0</v>
      </c>
      <c r="J20" s="15">
        <v>887726.92999999993</v>
      </c>
      <c r="K20" s="15">
        <v>0</v>
      </c>
      <c r="L20" s="15">
        <v>57.277799999999992</v>
      </c>
      <c r="M20" s="15">
        <v>79.486833333333337</v>
      </c>
      <c r="N20" s="19"/>
      <c r="P20" s="15">
        <v>31380.598713260861</v>
      </c>
    </row>
    <row r="21" spans="1:16" x14ac:dyDescent="0.25">
      <c r="A21" s="13" t="s">
        <v>47</v>
      </c>
      <c r="B21" s="21" t="s">
        <v>29</v>
      </c>
      <c r="C21" s="14"/>
      <c r="D21" s="15">
        <v>29784.391063820189</v>
      </c>
      <c r="E21" s="15">
        <v>29312.38133989292</v>
      </c>
      <c r="F21" s="15">
        <v>30272.697463370594</v>
      </c>
      <c r="G21" s="15">
        <v>22218.057765865738</v>
      </c>
      <c r="H21" s="15">
        <v>309.2194442495823</v>
      </c>
      <c r="I21" s="15">
        <v>0</v>
      </c>
      <c r="J21" s="15">
        <v>883908.20999999985</v>
      </c>
      <c r="K21" s="15">
        <v>0</v>
      </c>
      <c r="L21" s="15">
        <v>60.3187</v>
      </c>
      <c r="M21" s="15">
        <v>81.620999999999995</v>
      </c>
      <c r="N21" s="19"/>
      <c r="P21" s="15">
        <v>31298.025936988717</v>
      </c>
    </row>
    <row r="22" spans="1:16" x14ac:dyDescent="0.25">
      <c r="A22" s="13" t="s">
        <v>47</v>
      </c>
      <c r="B22" s="21" t="s">
        <v>30</v>
      </c>
      <c r="C22" s="14"/>
      <c r="D22" s="15">
        <v>29689.591965369906</v>
      </c>
      <c r="E22" s="15">
        <v>29164.592431060555</v>
      </c>
      <c r="F22" s="15">
        <v>30229.448650260059</v>
      </c>
      <c r="G22" s="15">
        <v>22358.415020367462</v>
      </c>
      <c r="H22" s="15">
        <v>328.53395105964751</v>
      </c>
      <c r="I22" s="15">
        <v>0</v>
      </c>
      <c r="J22" s="15">
        <v>883247.95</v>
      </c>
      <c r="K22" s="15">
        <v>0</v>
      </c>
      <c r="L22" s="15">
        <v>66.752800000000008</v>
      </c>
      <c r="M22" s="15">
        <v>86.014499999999998</v>
      </c>
      <c r="N22" s="19"/>
      <c r="P22" s="15">
        <v>31201.06439788291</v>
      </c>
    </row>
    <row r="23" spans="1:16" x14ac:dyDescent="0.25">
      <c r="A23" s="13" t="s">
        <v>47</v>
      </c>
      <c r="B23" s="21" t="s">
        <v>31</v>
      </c>
      <c r="C23" s="14"/>
      <c r="D23" s="15">
        <v>29522.668202455057</v>
      </c>
      <c r="E23" s="15">
        <v>29025.406362354093</v>
      </c>
      <c r="F23" s="15">
        <v>30015.425626197044</v>
      </c>
      <c r="G23" s="15">
        <v>22096.739845632979</v>
      </c>
      <c r="H23" s="15">
        <v>326.19538941553623</v>
      </c>
      <c r="I23" s="15">
        <v>0</v>
      </c>
      <c r="J23" s="15">
        <v>886141.89999999991</v>
      </c>
      <c r="K23" s="15">
        <v>0</v>
      </c>
      <c r="L23" s="15">
        <v>44.329349999999998</v>
      </c>
      <c r="M23" s="15">
        <v>54.211833333333338</v>
      </c>
      <c r="N23" s="19"/>
      <c r="P23" s="15">
        <v>31023.439483764909</v>
      </c>
    </row>
    <row r="24" spans="1:16" x14ac:dyDescent="0.25">
      <c r="A24" s="13" t="s">
        <v>47</v>
      </c>
      <c r="B24" s="21" t="s">
        <v>32</v>
      </c>
      <c r="C24" s="14"/>
      <c r="D24" s="15">
        <v>30463.971775578106</v>
      </c>
      <c r="E24" s="15">
        <v>30054.81622942055</v>
      </c>
      <c r="F24" s="15">
        <v>30983.892399267763</v>
      </c>
      <c r="G24" s="15">
        <v>21130.642432815894</v>
      </c>
      <c r="H24" s="15">
        <v>298.37537378904898</v>
      </c>
      <c r="I24" s="15">
        <v>0</v>
      </c>
      <c r="J24" s="15">
        <v>851562.67999999993</v>
      </c>
      <c r="K24" s="15">
        <v>0</v>
      </c>
      <c r="L24" s="15">
        <v>78.315049999999999</v>
      </c>
      <c r="M24" s="15">
        <v>55.780833333333334</v>
      </c>
      <c r="N24" s="19"/>
      <c r="P24" s="15">
        <v>32013.166395541495</v>
      </c>
    </row>
    <row r="25" spans="1:16" x14ac:dyDescent="0.25">
      <c r="A25" s="13" t="s">
        <v>47</v>
      </c>
      <c r="B25" s="21" t="s">
        <v>49</v>
      </c>
      <c r="C25" s="14"/>
      <c r="D25" s="15">
        <v>31603.875625023888</v>
      </c>
      <c r="E25" s="15">
        <v>31142.800155939378</v>
      </c>
      <c r="F25" s="15">
        <v>32105.114143658851</v>
      </c>
      <c r="G25" s="15">
        <v>22171.013529109201</v>
      </c>
      <c r="H25" s="15">
        <v>317.95105402629906</v>
      </c>
      <c r="I25" s="15">
        <v>0</v>
      </c>
      <c r="J25" s="15">
        <v>790517.69000000006</v>
      </c>
      <c r="K25" s="15">
        <v>0</v>
      </c>
      <c r="L25" s="15">
        <v>78.707799999999992</v>
      </c>
      <c r="M25" s="15">
        <v>100.42433333333332</v>
      </c>
      <c r="N25" s="19"/>
      <c r="P25" s="15">
        <v>33209.131332206831</v>
      </c>
    </row>
    <row r="26" spans="1:16" x14ac:dyDescent="0.25">
      <c r="A26" s="31"/>
      <c r="B26" s="31"/>
      <c r="C26" s="32"/>
      <c r="D26" s="27"/>
      <c r="E26" s="27"/>
      <c r="F26" s="27"/>
      <c r="G26" s="27"/>
      <c r="H26" s="27"/>
      <c r="I26" s="27"/>
      <c r="J26" s="33"/>
      <c r="K26" s="33"/>
      <c r="L26" s="34"/>
      <c r="M26" s="34"/>
    </row>
    <row r="27" spans="1:16" x14ac:dyDescent="0.25">
      <c r="C27" s="1"/>
      <c r="D27" s="2" t="s">
        <v>0</v>
      </c>
      <c r="E27" s="3"/>
      <c r="F27" s="3"/>
      <c r="G27" s="3"/>
      <c r="H27" s="4"/>
      <c r="I27" s="4"/>
      <c r="J27" s="22" t="s">
        <v>55</v>
      </c>
      <c r="K27" s="23"/>
      <c r="L27" s="23"/>
      <c r="M27" s="5"/>
    </row>
    <row r="28" spans="1:16" ht="115.5" x14ac:dyDescent="0.25">
      <c r="A28" s="30"/>
      <c r="B28" s="30" t="s">
        <v>2</v>
      </c>
      <c r="C28" s="8" t="s">
        <v>3</v>
      </c>
      <c r="D28" s="24" t="s">
        <v>34</v>
      </c>
      <c r="E28" s="24" t="s">
        <v>35</v>
      </c>
      <c r="F28" s="24" t="s">
        <v>36</v>
      </c>
      <c r="G28" s="24" t="s">
        <v>62</v>
      </c>
      <c r="H28" s="24" t="s">
        <v>37</v>
      </c>
      <c r="I28" s="24" t="s">
        <v>60</v>
      </c>
      <c r="J28" s="9" t="s">
        <v>38</v>
      </c>
      <c r="K28" s="9" t="s">
        <v>39</v>
      </c>
      <c r="L28" s="10" t="s">
        <v>61</v>
      </c>
      <c r="M28" s="10" t="s">
        <v>40</v>
      </c>
      <c r="P28" s="42" t="s">
        <v>58</v>
      </c>
    </row>
    <row r="29" spans="1:16" x14ac:dyDescent="0.25">
      <c r="A29" s="7"/>
      <c r="B29" s="21" t="s">
        <v>56</v>
      </c>
      <c r="C29" s="14"/>
      <c r="D29" s="15">
        <v>29347.458090971337</v>
      </c>
      <c r="E29" s="15">
        <v>28846.402010450554</v>
      </c>
      <c r="F29" s="15">
        <v>29785.43513599069</v>
      </c>
      <c r="G29" s="15">
        <v>20742.588866444705</v>
      </c>
      <c r="H29" s="15">
        <v>287.06395534056878</v>
      </c>
      <c r="I29" s="15">
        <v>0</v>
      </c>
      <c r="J29" s="15">
        <v>966480.22</v>
      </c>
      <c r="K29" s="15">
        <v>0</v>
      </c>
      <c r="L29" s="15">
        <v>61.530599999999993</v>
      </c>
      <c r="M29" s="15">
        <v>80.763333333333335</v>
      </c>
      <c r="P29" s="15">
        <v>30836.729847770872</v>
      </c>
    </row>
    <row r="30" spans="1:16" x14ac:dyDescent="0.25">
      <c r="A30" s="13" t="s">
        <v>48</v>
      </c>
      <c r="B30" s="21" t="s">
        <v>21</v>
      </c>
      <c r="C30" s="14"/>
      <c r="D30" s="15">
        <v>30741.805852975984</v>
      </c>
      <c r="E30" s="15">
        <v>30216.186152463029</v>
      </c>
      <c r="F30" s="15">
        <v>31345.589706059644</v>
      </c>
      <c r="G30" s="15">
        <v>23336.332985876346</v>
      </c>
      <c r="H30" s="15">
        <v>362.5730144428677</v>
      </c>
      <c r="I30" s="15">
        <v>0</v>
      </c>
      <c r="J30" s="15">
        <v>835188.32000000007</v>
      </c>
      <c r="K30" s="15">
        <v>0</v>
      </c>
      <c r="L30" s="15">
        <v>74.718400000000003</v>
      </c>
      <c r="M30" s="15">
        <v>100.52783333333332</v>
      </c>
      <c r="P30" s="15">
        <v>32309.085338278965</v>
      </c>
    </row>
    <row r="31" spans="1:16" x14ac:dyDescent="0.25">
      <c r="A31" s="13" t="s">
        <v>48</v>
      </c>
      <c r="B31" s="21" t="s">
        <v>22</v>
      </c>
      <c r="C31" s="14"/>
      <c r="D31" s="15">
        <v>31161.259743312618</v>
      </c>
      <c r="E31" s="15">
        <v>30651.31381951386</v>
      </c>
      <c r="F31" s="15">
        <v>31686.801509879777</v>
      </c>
      <c r="G31" s="15">
        <v>22577.157434035053</v>
      </c>
      <c r="H31" s="15">
        <v>329.84238725169735</v>
      </c>
      <c r="I31" s="15">
        <v>0</v>
      </c>
      <c r="J31" s="15">
        <v>831791.75999999978</v>
      </c>
      <c r="K31" s="15">
        <v>0</v>
      </c>
      <c r="L31" s="15">
        <v>83.039999999999992</v>
      </c>
      <c r="M31" s="15">
        <v>115.35083333333331</v>
      </c>
      <c r="P31" s="15">
        <v>32745.599818806608</v>
      </c>
    </row>
    <row r="32" spans="1:16" x14ac:dyDescent="0.25">
      <c r="A32" s="13" t="s">
        <v>48</v>
      </c>
      <c r="B32" s="21" t="s">
        <v>23</v>
      </c>
      <c r="C32" s="14"/>
      <c r="D32" s="15">
        <v>32281.408936320142</v>
      </c>
      <c r="E32" s="15">
        <v>31813.485742866866</v>
      </c>
      <c r="F32" s="15">
        <v>32799.607675541236</v>
      </c>
      <c r="G32" s="15">
        <v>24493.146699570814</v>
      </c>
      <c r="H32" s="15">
        <v>330.38867813695276</v>
      </c>
      <c r="I32" s="15">
        <v>0</v>
      </c>
      <c r="J32" s="15">
        <v>821981.61999999988</v>
      </c>
      <c r="K32" s="15">
        <v>0</v>
      </c>
      <c r="L32" s="15">
        <v>79.364750000000001</v>
      </c>
      <c r="M32" s="15">
        <v>106.30116666666667</v>
      </c>
      <c r="P32" s="15">
        <v>33921.389320097202</v>
      </c>
    </row>
    <row r="33" spans="1:16" x14ac:dyDescent="0.25">
      <c r="A33" s="13" t="s">
        <v>48</v>
      </c>
      <c r="B33" s="21" t="s">
        <v>24</v>
      </c>
      <c r="C33" s="14"/>
      <c r="D33" s="15">
        <v>33439.297006691319</v>
      </c>
      <c r="E33" s="15">
        <v>32905.637257904003</v>
      </c>
      <c r="F33" s="15">
        <v>34000.402064269889</v>
      </c>
      <c r="G33" s="15">
        <v>23600.543989175458</v>
      </c>
      <c r="H33" s="15">
        <v>330.72142201051298</v>
      </c>
      <c r="I33" s="15">
        <v>0</v>
      </c>
      <c r="J33" s="15">
        <v>815844.71000000008</v>
      </c>
      <c r="K33" s="15">
        <v>0</v>
      </c>
      <c r="L33" s="15">
        <v>81.140349999999998</v>
      </c>
      <c r="M33" s="15">
        <v>104.84199999999998</v>
      </c>
      <c r="P33" s="15">
        <v>35139.317109904812</v>
      </c>
    </row>
    <row r="34" spans="1:16" x14ac:dyDescent="0.25">
      <c r="A34" s="13" t="s">
        <v>48</v>
      </c>
      <c r="B34" s="21" t="s">
        <v>25</v>
      </c>
      <c r="C34" s="14"/>
      <c r="D34" s="15">
        <v>30837.818590922267</v>
      </c>
      <c r="E34" s="15">
        <v>30279.348040648882</v>
      </c>
      <c r="F34" s="15">
        <v>31371.123145743222</v>
      </c>
      <c r="G34" s="15">
        <v>23374.689378406281</v>
      </c>
      <c r="H34" s="15">
        <v>340.93922373499288</v>
      </c>
      <c r="I34" s="15">
        <v>0</v>
      </c>
      <c r="J34" s="15">
        <v>835752.66999999969</v>
      </c>
      <c r="K34" s="15">
        <v>0</v>
      </c>
      <c r="L34" s="15">
        <v>85.703749999999999</v>
      </c>
      <c r="M34" s="15">
        <v>129.90616666666668</v>
      </c>
      <c r="P34" s="15">
        <v>32406.374748209426</v>
      </c>
    </row>
    <row r="35" spans="1:16" x14ac:dyDescent="0.25">
      <c r="A35" s="13" t="s">
        <v>48</v>
      </c>
      <c r="B35" s="21" t="s">
        <v>51</v>
      </c>
      <c r="C35" s="14"/>
      <c r="D35" s="15">
        <v>30755.844492889719</v>
      </c>
      <c r="E35" s="15">
        <v>30241.132238340095</v>
      </c>
      <c r="F35" s="15">
        <v>31338.724228950519</v>
      </c>
      <c r="G35" s="15">
        <v>23607.764447481532</v>
      </c>
      <c r="H35" s="15">
        <v>355.93068327472042</v>
      </c>
      <c r="I35" s="15">
        <v>0</v>
      </c>
      <c r="J35" s="15">
        <v>838861.28</v>
      </c>
      <c r="K35" s="15">
        <v>0</v>
      </c>
      <c r="L35" s="15">
        <v>88.260450000000006</v>
      </c>
      <c r="M35" s="15">
        <v>129.61316666666667</v>
      </c>
      <c r="P35" s="15">
        <v>32322.780704337245</v>
      </c>
    </row>
    <row r="36" spans="1:16" x14ac:dyDescent="0.25">
      <c r="A36" s="13" t="s">
        <v>59</v>
      </c>
      <c r="B36" s="21" t="s">
        <v>50</v>
      </c>
      <c r="C36" s="14"/>
      <c r="D36" s="15">
        <v>29375.68506519599</v>
      </c>
      <c r="E36" s="15">
        <v>28857.427183945823</v>
      </c>
      <c r="F36" s="15">
        <v>29885.343800762941</v>
      </c>
      <c r="G36" s="15">
        <v>21385.473277660931</v>
      </c>
      <c r="H36" s="15">
        <v>313.07673888496782</v>
      </c>
      <c r="I36" s="15">
        <v>0</v>
      </c>
      <c r="J36" s="15">
        <v>925788.58000000007</v>
      </c>
      <c r="K36" s="15">
        <v>0</v>
      </c>
      <c r="L36" s="15">
        <v>66.798649999999995</v>
      </c>
      <c r="M36" s="15">
        <v>85.284999999999997</v>
      </c>
      <c r="P36" s="15">
        <v>30869.952255234137</v>
      </c>
    </row>
    <row r="37" spans="1:16" ht="26.25" x14ac:dyDescent="0.25">
      <c r="A37" s="13" t="s">
        <v>59</v>
      </c>
      <c r="B37" s="40" t="s">
        <v>52</v>
      </c>
      <c r="C37" s="14"/>
      <c r="D37" s="15">
        <v>29184.11587400948</v>
      </c>
      <c r="E37" s="15">
        <v>28692.638124869369</v>
      </c>
      <c r="F37" s="15">
        <v>29648.512601323346</v>
      </c>
      <c r="G37" s="15">
        <v>21519.94657282811</v>
      </c>
      <c r="H37" s="15">
        <v>292.36156275340625</v>
      </c>
      <c r="I37" s="15">
        <v>0</v>
      </c>
      <c r="J37" s="15">
        <v>926532.93</v>
      </c>
      <c r="K37" s="15">
        <v>0</v>
      </c>
      <c r="L37" s="15">
        <v>63.688800000000001</v>
      </c>
      <c r="M37" s="15">
        <v>80.678999999999988</v>
      </c>
      <c r="P37" s="15">
        <v>30666.541504075649</v>
      </c>
    </row>
    <row r="38" spans="1:16" x14ac:dyDescent="0.25">
      <c r="A38" s="13" t="s">
        <v>59</v>
      </c>
      <c r="B38" s="21" t="s">
        <v>53</v>
      </c>
      <c r="C38" s="14"/>
      <c r="D38" s="15">
        <v>29085.653251588032</v>
      </c>
      <c r="E38" s="15">
        <v>28625.226648727661</v>
      </c>
      <c r="F38" s="15">
        <v>29537.34417906393</v>
      </c>
      <c r="G38" s="15">
        <v>21452.41375702299</v>
      </c>
      <c r="H38" s="15">
        <v>283.79465202962598</v>
      </c>
      <c r="I38" s="15">
        <v>0</v>
      </c>
      <c r="J38" s="15">
        <v>926565.34999999986</v>
      </c>
      <c r="K38" s="15">
        <v>0</v>
      </c>
      <c r="L38" s="15">
        <v>61.079750000000004</v>
      </c>
      <c r="M38" s="15">
        <v>81.370833333333323</v>
      </c>
      <c r="P38" s="15">
        <v>30562.520460541229</v>
      </c>
    </row>
    <row r="39" spans="1:16" x14ac:dyDescent="0.25">
      <c r="A39" s="13" t="s">
        <v>59</v>
      </c>
      <c r="B39" s="21" t="s">
        <v>54</v>
      </c>
      <c r="C39" s="14"/>
      <c r="D39" s="15">
        <v>29318.856692298687</v>
      </c>
      <c r="E39" s="15">
        <v>28830.048120796582</v>
      </c>
      <c r="F39" s="15">
        <v>29781.104101688645</v>
      </c>
      <c r="G39" s="15">
        <v>21330.35394983643</v>
      </c>
      <c r="H39" s="15">
        <v>297.0121088500303</v>
      </c>
      <c r="I39" s="15">
        <v>0</v>
      </c>
      <c r="J39" s="15">
        <v>925796.89999999991</v>
      </c>
      <c r="K39" s="15">
        <v>0</v>
      </c>
      <c r="L39" s="15">
        <v>65.446650000000005</v>
      </c>
      <c r="M39" s="15">
        <v>81.539333333333332</v>
      </c>
      <c r="P39" s="15">
        <v>30807.911897383117</v>
      </c>
    </row>
    <row r="40" spans="1:16" x14ac:dyDescent="0.25">
      <c r="A40" s="13" t="s">
        <v>48</v>
      </c>
      <c r="B40" s="21" t="s">
        <v>26</v>
      </c>
      <c r="C40" s="14"/>
      <c r="D40" s="15">
        <v>32105.723290170223</v>
      </c>
      <c r="E40" s="15">
        <v>31592.386713224489</v>
      </c>
      <c r="F40" s="15">
        <v>32648.227837257444</v>
      </c>
      <c r="G40" s="15">
        <v>24913.555990526183</v>
      </c>
      <c r="H40" s="15">
        <v>331.82031572557111</v>
      </c>
      <c r="I40" s="15">
        <v>0</v>
      </c>
      <c r="J40" s="15">
        <v>824711.2699999999</v>
      </c>
      <c r="K40" s="15">
        <v>0</v>
      </c>
      <c r="L40" s="15">
        <v>81.510649999999998</v>
      </c>
      <c r="M40" s="15">
        <v>110.52333333333331</v>
      </c>
      <c r="P40" s="15">
        <v>33738.134682033095</v>
      </c>
    </row>
    <row r="41" spans="1:16" x14ac:dyDescent="0.25">
      <c r="A41" s="13" t="s">
        <v>48</v>
      </c>
      <c r="B41" s="21" t="s">
        <v>27</v>
      </c>
      <c r="C41" s="14"/>
      <c r="D41" s="15">
        <v>32605.894089282952</v>
      </c>
      <c r="E41" s="15">
        <v>32116.087519797806</v>
      </c>
      <c r="F41" s="15">
        <v>33144.07717469793</v>
      </c>
      <c r="G41" s="15">
        <v>24327.914324004869</v>
      </c>
      <c r="H41" s="15">
        <v>329.93489077382276</v>
      </c>
      <c r="I41" s="15">
        <v>0</v>
      </c>
      <c r="J41" s="15">
        <v>821323.67999999993</v>
      </c>
      <c r="K41" s="15">
        <v>0</v>
      </c>
      <c r="L41" s="15">
        <v>81.281999999999996</v>
      </c>
      <c r="M41" s="15">
        <v>108.86866666666667</v>
      </c>
      <c r="P41" s="15">
        <v>34263.09794801785</v>
      </c>
    </row>
    <row r="42" spans="1:16" x14ac:dyDescent="0.25">
      <c r="A42" s="13" t="s">
        <v>48</v>
      </c>
      <c r="B42" s="21" t="s">
        <v>28</v>
      </c>
      <c r="C42" s="14"/>
      <c r="D42" s="15">
        <v>30975.607701921945</v>
      </c>
      <c r="E42" s="15">
        <v>30486.268318321192</v>
      </c>
      <c r="F42" s="15">
        <v>31525.156605009943</v>
      </c>
      <c r="G42" s="15">
        <v>23019.959543905599</v>
      </c>
      <c r="H42" s="15">
        <v>319.36813981656536</v>
      </c>
      <c r="I42" s="15">
        <v>0</v>
      </c>
      <c r="J42" s="15">
        <v>840008.78</v>
      </c>
      <c r="K42" s="15">
        <v>0</v>
      </c>
      <c r="L42" s="15">
        <v>75.548850000000002</v>
      </c>
      <c r="M42" s="15">
        <v>108.60266666666666</v>
      </c>
      <c r="P42" s="15">
        <v>32551.865532172444</v>
      </c>
    </row>
    <row r="43" spans="1:16" x14ac:dyDescent="0.25">
      <c r="A43" s="13" t="s">
        <v>48</v>
      </c>
      <c r="B43" s="21" t="s">
        <v>29</v>
      </c>
      <c r="C43" s="14"/>
      <c r="D43" s="15">
        <v>30865.311240591713</v>
      </c>
      <c r="E43" s="15">
        <v>30284.509357996001</v>
      </c>
      <c r="F43" s="15">
        <v>31493.359925424367</v>
      </c>
      <c r="G43" s="15">
        <v>23486.137091647863</v>
      </c>
      <c r="H43" s="15">
        <v>362.22919221295342</v>
      </c>
      <c r="I43" s="15">
        <v>0</v>
      </c>
      <c r="J43" s="15">
        <v>833673.08000000007</v>
      </c>
      <c r="K43" s="15">
        <v>0</v>
      </c>
      <c r="L43" s="15">
        <v>86.677099999999996</v>
      </c>
      <c r="M43" s="15">
        <v>136.71983333333333</v>
      </c>
      <c r="P43" s="15">
        <v>32439.979236862931</v>
      </c>
    </row>
    <row r="44" spans="1:16" x14ac:dyDescent="0.25">
      <c r="A44" s="13" t="s">
        <v>48</v>
      </c>
      <c r="B44" s="21" t="s">
        <v>30</v>
      </c>
      <c r="C44" s="14"/>
      <c r="D44" s="15">
        <v>30770.81769577934</v>
      </c>
      <c r="E44" s="15">
        <v>30193.62801244744</v>
      </c>
      <c r="F44" s="15">
        <v>31381.203098849899</v>
      </c>
      <c r="G44" s="15">
        <v>23522.327936211495</v>
      </c>
      <c r="H44" s="15">
        <v>397.24658576267944</v>
      </c>
      <c r="I44" s="15">
        <v>0</v>
      </c>
      <c r="J44" s="15">
        <v>836123.16999999993</v>
      </c>
      <c r="K44" s="15">
        <v>0</v>
      </c>
      <c r="L44" s="15">
        <v>87.641800000000018</v>
      </c>
      <c r="M44" s="15">
        <v>128.60533333333333</v>
      </c>
      <c r="P44" s="15">
        <v>32339.877850721834</v>
      </c>
    </row>
    <row r="45" spans="1:16" x14ac:dyDescent="0.25">
      <c r="A45" s="13" t="s">
        <v>48</v>
      </c>
      <c r="B45" s="21" t="s">
        <v>31</v>
      </c>
      <c r="C45" s="14"/>
      <c r="D45" s="15">
        <v>30623.779176010597</v>
      </c>
      <c r="E45" s="15">
        <v>30087.694631454626</v>
      </c>
      <c r="F45" s="15">
        <v>31175.839025599518</v>
      </c>
      <c r="G45" s="15">
        <v>23330.573577397776</v>
      </c>
      <c r="H45" s="15">
        <v>339.04600047063468</v>
      </c>
      <c r="I45" s="15">
        <v>0</v>
      </c>
      <c r="J45" s="15">
        <v>836067.83000000007</v>
      </c>
      <c r="K45" s="15">
        <v>0</v>
      </c>
      <c r="L45" s="15">
        <v>74.045400000000001</v>
      </c>
      <c r="M45" s="15">
        <v>100.10899999999999</v>
      </c>
      <c r="P45" s="15">
        <v>32182.571127290572</v>
      </c>
    </row>
    <row r="46" spans="1:16" x14ac:dyDescent="0.25">
      <c r="A46" s="13" t="s">
        <v>48</v>
      </c>
      <c r="B46" s="21" t="s">
        <v>32</v>
      </c>
      <c r="C46" s="14"/>
      <c r="D46" s="15">
        <v>31686.024875903669</v>
      </c>
      <c r="E46" s="15">
        <v>31259.390274095909</v>
      </c>
      <c r="F46" s="15">
        <v>32224.732496585759</v>
      </c>
      <c r="G46" s="15">
        <v>21850.177853977722</v>
      </c>
      <c r="H46" s="15">
        <v>307.36242587350858</v>
      </c>
      <c r="I46" s="15">
        <v>0</v>
      </c>
      <c r="J46" s="15">
        <v>802566.51000000024</v>
      </c>
      <c r="K46" s="15">
        <v>0</v>
      </c>
      <c r="L46" s="15">
        <v>81.245149999999995</v>
      </c>
      <c r="M46" s="15">
        <v>97.11866666666667</v>
      </c>
      <c r="P46" s="15">
        <v>33297.261500732959</v>
      </c>
    </row>
    <row r="47" spans="1:16" x14ac:dyDescent="0.25">
      <c r="A47" s="13" t="s">
        <v>48</v>
      </c>
      <c r="B47" s="21" t="s">
        <v>49</v>
      </c>
      <c r="C47" s="14"/>
      <c r="D47" s="15">
        <v>32025.200937493733</v>
      </c>
      <c r="E47" s="15">
        <v>31540.14021438453</v>
      </c>
      <c r="F47" s="15">
        <v>32604.124967562002</v>
      </c>
      <c r="G47" s="15">
        <v>23072.390198711444</v>
      </c>
      <c r="H47" s="15">
        <v>325.59156468879007</v>
      </c>
      <c r="I47" s="15">
        <v>0</v>
      </c>
      <c r="J47" s="15">
        <v>765114.92999999993</v>
      </c>
      <c r="K47" s="15">
        <v>0</v>
      </c>
      <c r="L47" s="15">
        <v>77.498149999999995</v>
      </c>
      <c r="M47" s="15">
        <v>97.599833333333322</v>
      </c>
      <c r="P47" s="15">
        <v>33655.407185871831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7"/>
  <sheetViews>
    <sheetView showGridLines="0" zoomScale="90" zoomScaleNormal="90" workbookViewId="0">
      <selection activeCell="B1" sqref="B1"/>
    </sheetView>
  </sheetViews>
  <sheetFormatPr defaultRowHeight="15" x14ac:dyDescent="0.25"/>
  <cols>
    <col min="1" max="1" width="8.85546875" customWidth="1"/>
    <col min="2" max="2" width="6.28515625" customWidth="1"/>
    <col min="3" max="3" width="12.85546875" customWidth="1"/>
    <col min="4" max="4" width="9.7109375" customWidth="1"/>
    <col min="5" max="5" width="10.42578125" customWidth="1"/>
    <col min="6" max="6" width="10.140625" customWidth="1"/>
    <col min="7" max="7" width="10.7109375" customWidth="1"/>
    <col min="8" max="8" width="9.7109375" customWidth="1"/>
    <col min="9" max="9" width="11.42578125" customWidth="1"/>
    <col min="15" max="15" width="8.42578125" customWidth="1"/>
    <col min="16" max="16" width="16.140625" customWidth="1"/>
    <col min="17" max="17" width="12.85546875" customWidth="1"/>
    <col min="18" max="18" width="9.85546875" customWidth="1"/>
    <col min="19" max="20" width="10.42578125" customWidth="1"/>
    <col min="21" max="21" width="10.28515625" customWidth="1"/>
    <col min="22" max="22" width="10" customWidth="1"/>
    <col min="23" max="23" width="12" customWidth="1"/>
  </cols>
  <sheetData>
    <row r="1" spans="1:16" x14ac:dyDescent="0.25">
      <c r="A1" s="25" t="s">
        <v>129</v>
      </c>
      <c r="B1" s="25"/>
    </row>
    <row r="2" spans="1:16" x14ac:dyDescent="0.25">
      <c r="A2" s="25"/>
      <c r="B2" s="25"/>
    </row>
    <row r="4" spans="1:16" x14ac:dyDescent="0.25">
      <c r="C4" s="1"/>
      <c r="D4" s="2" t="s">
        <v>0</v>
      </c>
      <c r="E4" s="3"/>
      <c r="F4" s="3"/>
      <c r="G4" s="3"/>
      <c r="H4" s="4"/>
      <c r="I4" s="4"/>
      <c r="J4" s="22" t="s">
        <v>55</v>
      </c>
      <c r="K4" s="23"/>
      <c r="L4" s="23"/>
      <c r="M4" s="5"/>
    </row>
    <row r="5" spans="1:16" ht="115.5" x14ac:dyDescent="0.25">
      <c r="A5" s="30"/>
      <c r="B5" s="30" t="s">
        <v>2</v>
      </c>
      <c r="C5" s="8" t="s">
        <v>3</v>
      </c>
      <c r="D5" s="24" t="s">
        <v>34</v>
      </c>
      <c r="E5" s="24" t="s">
        <v>35</v>
      </c>
      <c r="F5" s="24" t="s">
        <v>36</v>
      </c>
      <c r="G5" s="24" t="s">
        <v>62</v>
      </c>
      <c r="H5" s="24" t="s">
        <v>37</v>
      </c>
      <c r="I5" s="24" t="s">
        <v>60</v>
      </c>
      <c r="J5" s="9" t="s">
        <v>38</v>
      </c>
      <c r="K5" s="9" t="s">
        <v>39</v>
      </c>
      <c r="L5" s="10" t="s">
        <v>61</v>
      </c>
      <c r="M5" s="10" t="s">
        <v>40</v>
      </c>
      <c r="P5" s="42" t="s">
        <v>58</v>
      </c>
    </row>
    <row r="6" spans="1:16" x14ac:dyDescent="0.25">
      <c r="A6" s="13"/>
      <c r="B6" s="21" t="s">
        <v>56</v>
      </c>
      <c r="C6" s="14"/>
      <c r="D6" s="15">
        <v>50809.904154251381</v>
      </c>
      <c r="E6" s="15">
        <v>50336.027373991521</v>
      </c>
      <c r="F6" s="15">
        <v>51178.977808239761</v>
      </c>
      <c r="G6" s="15">
        <v>42257.923615936998</v>
      </c>
      <c r="H6" s="15">
        <v>262.54937608316402</v>
      </c>
      <c r="I6" s="15">
        <v>0</v>
      </c>
      <c r="J6" s="15">
        <v>770939.86000000022</v>
      </c>
      <c r="K6" s="15">
        <v>16568.271168023421</v>
      </c>
      <c r="L6" s="15">
        <v>61.888600000000011</v>
      </c>
      <c r="M6" s="15">
        <v>79.360333333333344</v>
      </c>
      <c r="N6" s="19"/>
      <c r="P6" s="15">
        <v>53368.853044663367</v>
      </c>
    </row>
    <row r="7" spans="1:16" x14ac:dyDescent="0.25">
      <c r="A7" s="13" t="s">
        <v>47</v>
      </c>
      <c r="B7" s="21" t="s">
        <v>21</v>
      </c>
      <c r="C7" s="14"/>
      <c r="D7" s="15">
        <v>49360.71182317943</v>
      </c>
      <c r="E7" s="15">
        <v>48858.904884070631</v>
      </c>
      <c r="F7" s="15">
        <v>49877.014959196706</v>
      </c>
      <c r="G7" s="15">
        <v>41801.73475767154</v>
      </c>
      <c r="H7" s="15">
        <v>297.33569792949294</v>
      </c>
      <c r="I7" s="15">
        <v>0</v>
      </c>
      <c r="J7" s="15">
        <v>749179.94</v>
      </c>
      <c r="K7" s="15">
        <v>15826.232143822306</v>
      </c>
      <c r="L7" s="15">
        <v>50.153199999999998</v>
      </c>
      <c r="M7" s="15">
        <v>58.166333333333334</v>
      </c>
      <c r="N7" s="19"/>
      <c r="P7" s="15">
        <v>51854.562571139264</v>
      </c>
    </row>
    <row r="8" spans="1:16" x14ac:dyDescent="0.25">
      <c r="A8" s="13" t="s">
        <v>47</v>
      </c>
      <c r="B8" s="21" t="s">
        <v>22</v>
      </c>
      <c r="C8" s="14"/>
      <c r="D8" s="15">
        <v>49234.284553656253</v>
      </c>
      <c r="E8" s="15">
        <v>48766.990060471617</v>
      </c>
      <c r="F8" s="15">
        <v>49682.110962819694</v>
      </c>
      <c r="G8" s="15">
        <v>40662.145011359775</v>
      </c>
      <c r="H8" s="15">
        <v>290.66027965503469</v>
      </c>
      <c r="I8" s="15">
        <v>0</v>
      </c>
      <c r="J8" s="15">
        <v>729462.88</v>
      </c>
      <c r="K8" s="15">
        <v>15095.228302698355</v>
      </c>
      <c r="L8" s="15">
        <v>61.035150000000002</v>
      </c>
      <c r="M8" s="15">
        <v>83.295666666666662</v>
      </c>
      <c r="N8" s="19"/>
      <c r="P8" s="15">
        <v>51718.390101797238</v>
      </c>
    </row>
    <row r="9" spans="1:16" x14ac:dyDescent="0.25">
      <c r="A9" s="13" t="s">
        <v>47</v>
      </c>
      <c r="B9" s="21" t="s">
        <v>23</v>
      </c>
      <c r="C9" s="14"/>
      <c r="D9" s="15">
        <v>50490.959486023406</v>
      </c>
      <c r="E9" s="15">
        <v>50083.770586889448</v>
      </c>
      <c r="F9" s="15">
        <v>50894.487053902019</v>
      </c>
      <c r="G9" s="15">
        <v>42790.12980141578</v>
      </c>
      <c r="H9" s="15">
        <v>274.95393159036286</v>
      </c>
      <c r="I9" s="15">
        <v>0</v>
      </c>
      <c r="J9" s="15">
        <v>733375.6</v>
      </c>
      <c r="K9" s="15">
        <v>15285.190280861849</v>
      </c>
      <c r="L9" s="15">
        <v>67.589100000000002</v>
      </c>
      <c r="M9" s="15">
        <v>83.032166666666669</v>
      </c>
      <c r="N9" s="19"/>
      <c r="P9" s="15">
        <v>53035.683838718505</v>
      </c>
    </row>
    <row r="10" spans="1:16" x14ac:dyDescent="0.25">
      <c r="A10" s="13" t="s">
        <v>47</v>
      </c>
      <c r="B10" s="21" t="s">
        <v>24</v>
      </c>
      <c r="C10" s="14"/>
      <c r="D10" s="15">
        <v>51042.318215758336</v>
      </c>
      <c r="E10" s="15">
        <v>50599.561071195101</v>
      </c>
      <c r="F10" s="15">
        <v>51421.027443736268</v>
      </c>
      <c r="G10" s="15">
        <v>41267.413048678885</v>
      </c>
      <c r="H10" s="15">
        <v>266.23640717761771</v>
      </c>
      <c r="I10" s="15">
        <v>0</v>
      </c>
      <c r="J10" s="15">
        <v>727016.19000000006</v>
      </c>
      <c r="K10" s="15">
        <v>15027.097539569369</v>
      </c>
      <c r="L10" s="15">
        <v>68.086249999999978</v>
      </c>
      <c r="M10" s="15">
        <v>83.468000000000004</v>
      </c>
      <c r="N10" s="19"/>
      <c r="P10" s="15">
        <v>53613.369587945148</v>
      </c>
    </row>
    <row r="11" spans="1:16" x14ac:dyDescent="0.25">
      <c r="A11" s="13" t="s">
        <v>47</v>
      </c>
      <c r="B11" s="21" t="s">
        <v>25</v>
      </c>
      <c r="C11" s="14"/>
      <c r="D11" s="15">
        <v>49374.180517150759</v>
      </c>
      <c r="E11" s="15">
        <v>48892.591384230458</v>
      </c>
      <c r="F11" s="15">
        <v>49891.267012151751</v>
      </c>
      <c r="G11" s="15">
        <v>41901.644216691784</v>
      </c>
      <c r="H11" s="15">
        <v>302.74920924599132</v>
      </c>
      <c r="I11" s="15">
        <v>0</v>
      </c>
      <c r="J11" s="15">
        <v>736825.56</v>
      </c>
      <c r="K11" s="15">
        <v>15323.895175677149</v>
      </c>
      <c r="L11" s="15">
        <v>63.94380000000001</v>
      </c>
      <c r="M11" s="15">
        <v>88.974000000000004</v>
      </c>
      <c r="N11" s="19"/>
      <c r="P11" s="15">
        <v>51868.743867758349</v>
      </c>
    </row>
    <row r="12" spans="1:16" x14ac:dyDescent="0.25">
      <c r="A12" s="13" t="s">
        <v>47</v>
      </c>
      <c r="B12" s="21" t="s">
        <v>51</v>
      </c>
      <c r="C12" s="14"/>
      <c r="D12" s="15">
        <v>49416.589682748949</v>
      </c>
      <c r="E12" s="15">
        <v>48914.924470688042</v>
      </c>
      <c r="F12" s="15">
        <v>49968.397146253541</v>
      </c>
      <c r="G12" s="15">
        <v>42349.6692372213</v>
      </c>
      <c r="H12" s="15">
        <v>315.6033297043748</v>
      </c>
      <c r="I12" s="15">
        <v>0</v>
      </c>
      <c r="J12" s="15">
        <v>741484.2300000001</v>
      </c>
      <c r="K12" s="15">
        <v>15497.220483779431</v>
      </c>
      <c r="L12" s="15">
        <v>66.338350000000005</v>
      </c>
      <c r="M12" s="15">
        <v>85.97116666666669</v>
      </c>
      <c r="N12" s="19"/>
      <c r="P12" s="15">
        <v>51915.009540061626</v>
      </c>
    </row>
    <row r="13" spans="1:16" x14ac:dyDescent="0.25">
      <c r="A13" s="13" t="s">
        <v>47</v>
      </c>
      <c r="B13" s="21" t="s">
        <v>57</v>
      </c>
      <c r="C13" s="14"/>
      <c r="D13" s="15">
        <v>49305.663289154239</v>
      </c>
      <c r="E13" s="15">
        <v>48826.003569081127</v>
      </c>
      <c r="F13" s="15">
        <v>49702.674723199198</v>
      </c>
      <c r="G13" s="15">
        <v>41847.59418429088</v>
      </c>
      <c r="H13" s="15">
        <v>286.4143606935537</v>
      </c>
      <c r="I13" s="15">
        <v>0</v>
      </c>
      <c r="J13" s="15">
        <v>739288.68999999983</v>
      </c>
      <c r="K13" s="15">
        <v>15394.758478597905</v>
      </c>
      <c r="L13" s="15">
        <v>63.415949999999995</v>
      </c>
      <c r="M13" s="15">
        <v>82.607166666666672</v>
      </c>
      <c r="N13" s="19"/>
      <c r="P13" s="15">
        <v>51790.797025314198</v>
      </c>
    </row>
    <row r="14" spans="1:16" x14ac:dyDescent="0.25">
      <c r="A14" s="13" t="s">
        <v>59</v>
      </c>
      <c r="B14" s="40" t="s">
        <v>50</v>
      </c>
      <c r="C14" s="14"/>
      <c r="D14" s="15">
        <v>50011.047397067014</v>
      </c>
      <c r="E14" s="15">
        <v>49529.505222073625</v>
      </c>
      <c r="F14" s="15">
        <v>50522.44230699764</v>
      </c>
      <c r="G14" s="15">
        <v>42094.888892524206</v>
      </c>
      <c r="H14" s="15">
        <v>293.68014164143528</v>
      </c>
      <c r="I14" s="15">
        <v>0</v>
      </c>
      <c r="J14" s="15">
        <v>767434.12</v>
      </c>
      <c r="K14" s="15">
        <v>16367.796577928693</v>
      </c>
      <c r="L14" s="15">
        <v>68.240700000000004</v>
      </c>
      <c r="M14" s="15">
        <v>85.999833333333342</v>
      </c>
      <c r="N14" s="19"/>
      <c r="P14" s="15">
        <v>52537.169512416898</v>
      </c>
    </row>
    <row r="15" spans="1:16" x14ac:dyDescent="0.25">
      <c r="A15" s="13" t="s">
        <v>59</v>
      </c>
      <c r="B15" s="21" t="s">
        <v>52</v>
      </c>
      <c r="C15" s="14"/>
      <c r="D15" s="15">
        <v>49913.229627767585</v>
      </c>
      <c r="E15" s="15">
        <v>49463.103807941217</v>
      </c>
      <c r="F15" s="15">
        <v>50380.886889187197</v>
      </c>
      <c r="G15" s="15">
        <v>42356.935684858712</v>
      </c>
      <c r="H15" s="15">
        <v>273.75608868681093</v>
      </c>
      <c r="I15" s="15">
        <v>0</v>
      </c>
      <c r="J15" s="15">
        <v>766421.12000000011</v>
      </c>
      <c r="K15" s="15">
        <v>16334.658295229521</v>
      </c>
      <c r="L15" s="15">
        <v>64.22999999999999</v>
      </c>
      <c r="M15" s="15">
        <v>79.296166666666664</v>
      </c>
      <c r="N15" s="19"/>
      <c r="P15" s="15">
        <v>52432.273972226947</v>
      </c>
    </row>
    <row r="16" spans="1:16" x14ac:dyDescent="0.25">
      <c r="A16" s="13" t="s">
        <v>59</v>
      </c>
      <c r="B16" s="21" t="s">
        <v>53</v>
      </c>
      <c r="C16" s="14"/>
      <c r="D16" s="15">
        <v>49616.211786424479</v>
      </c>
      <c r="E16" s="15">
        <v>49198.518033170556</v>
      </c>
      <c r="F16" s="15">
        <v>50101.0678990909</v>
      </c>
      <c r="G16" s="15">
        <v>42160.464326038869</v>
      </c>
      <c r="H16" s="15">
        <v>277.81245419664793</v>
      </c>
      <c r="I16" s="15">
        <v>0</v>
      </c>
      <c r="J16" s="15">
        <v>760564.63000000012</v>
      </c>
      <c r="K16" s="15">
        <v>16121.390584888268</v>
      </c>
      <c r="L16" s="15">
        <v>60.804899999999996</v>
      </c>
      <c r="M16" s="15">
        <v>80.137333333333331</v>
      </c>
      <c r="N16" s="19"/>
      <c r="P16" s="15">
        <v>52121.265181379022</v>
      </c>
    </row>
    <row r="17" spans="1:16" x14ac:dyDescent="0.25">
      <c r="A17" s="13" t="s">
        <v>59</v>
      </c>
      <c r="B17" s="21" t="s">
        <v>54</v>
      </c>
      <c r="C17" s="14"/>
      <c r="D17" s="15">
        <v>49940.045212162171</v>
      </c>
      <c r="E17" s="15">
        <v>49464.404099429543</v>
      </c>
      <c r="F17" s="15">
        <v>50350.948479013008</v>
      </c>
      <c r="G17" s="15">
        <v>42036.038100760466</v>
      </c>
      <c r="H17" s="15">
        <v>274.08490182775728</v>
      </c>
      <c r="I17" s="15">
        <v>0</v>
      </c>
      <c r="J17" s="15">
        <v>767672.08000000007</v>
      </c>
      <c r="K17" s="15">
        <v>16373.873179316224</v>
      </c>
      <c r="L17" s="15">
        <v>66.768299999999996</v>
      </c>
      <c r="M17" s="15">
        <v>80.331333333333319</v>
      </c>
      <c r="N17" s="19"/>
      <c r="P17" s="15">
        <v>52457.592636112822</v>
      </c>
    </row>
    <row r="18" spans="1:16" x14ac:dyDescent="0.25">
      <c r="A18" s="13" t="s">
        <v>47</v>
      </c>
      <c r="B18" s="21" t="s">
        <v>26</v>
      </c>
      <c r="C18" s="14"/>
      <c r="D18" s="15">
        <v>50611.860939237267</v>
      </c>
      <c r="E18" s="15">
        <v>50185.035541071957</v>
      </c>
      <c r="F18" s="15">
        <v>51109.877560195149</v>
      </c>
      <c r="G18" s="15">
        <v>43586.25496122607</v>
      </c>
      <c r="H18" s="15">
        <v>289.58870479106622</v>
      </c>
      <c r="I18" s="15">
        <v>0</v>
      </c>
      <c r="J18" s="15">
        <v>739384.67999999993</v>
      </c>
      <c r="K18" s="15">
        <v>15462.140705921294</v>
      </c>
      <c r="L18" s="15">
        <v>69.044200000000018</v>
      </c>
      <c r="M18" s="15">
        <v>87.745000000000005</v>
      </c>
      <c r="N18" s="19"/>
      <c r="P18" s="15">
        <v>53167.354817247025</v>
      </c>
    </row>
    <row r="19" spans="1:16" x14ac:dyDescent="0.25">
      <c r="A19" s="13" t="s">
        <v>47</v>
      </c>
      <c r="B19" s="21" t="s">
        <v>27</v>
      </c>
      <c r="C19" s="14"/>
      <c r="D19" s="15">
        <v>50710.706912205336</v>
      </c>
      <c r="E19" s="15">
        <v>50259.503685031283</v>
      </c>
      <c r="F19" s="15">
        <v>51205.82615501924</v>
      </c>
      <c r="G19" s="15">
        <v>42457.359466343667</v>
      </c>
      <c r="H19" s="15">
        <v>273.08269442647452</v>
      </c>
      <c r="I19" s="15">
        <v>0</v>
      </c>
      <c r="J19" s="15">
        <v>734375.06</v>
      </c>
      <c r="K19" s="15">
        <v>15303.700653894675</v>
      </c>
      <c r="L19" s="15">
        <v>67.20675</v>
      </c>
      <c r="M19" s="15">
        <v>84.613666666666674</v>
      </c>
      <c r="N19" s="19"/>
      <c r="P19" s="15">
        <v>53270.998219956295</v>
      </c>
    </row>
    <row r="20" spans="1:16" x14ac:dyDescent="0.25">
      <c r="A20" s="13" t="s">
        <v>47</v>
      </c>
      <c r="B20" s="21" t="s">
        <v>28</v>
      </c>
      <c r="C20" s="14"/>
      <c r="D20" s="15">
        <v>49141.888619852667</v>
      </c>
      <c r="E20" s="15">
        <v>48708.051012024676</v>
      </c>
      <c r="F20" s="15">
        <v>49533.387871477084</v>
      </c>
      <c r="G20" s="15">
        <v>41233.180295166421</v>
      </c>
      <c r="H20" s="15">
        <v>258.58237381299108</v>
      </c>
      <c r="I20" s="15">
        <v>0</v>
      </c>
      <c r="J20" s="15">
        <v>727115.69</v>
      </c>
      <c r="K20" s="15">
        <v>14978.167975834123</v>
      </c>
      <c r="L20" s="15">
        <v>57.745500000000007</v>
      </c>
      <c r="M20" s="15">
        <v>80.027833333333334</v>
      </c>
      <c r="N20" s="19"/>
      <c r="P20" s="15">
        <v>51618.558013426518</v>
      </c>
    </row>
    <row r="21" spans="1:16" x14ac:dyDescent="0.25">
      <c r="A21" s="13" t="s">
        <v>47</v>
      </c>
      <c r="B21" s="21" t="s">
        <v>29</v>
      </c>
      <c r="C21" s="14"/>
      <c r="D21" s="15">
        <v>49321.605043283089</v>
      </c>
      <c r="E21" s="15">
        <v>48829.642710442626</v>
      </c>
      <c r="F21" s="15">
        <v>49789.137928467841</v>
      </c>
      <c r="G21" s="15">
        <v>41833.869452310122</v>
      </c>
      <c r="H21" s="15">
        <v>288.98136895252514</v>
      </c>
      <c r="I21" s="15">
        <v>0</v>
      </c>
      <c r="J21" s="15">
        <v>734810.13000000012</v>
      </c>
      <c r="K21" s="15">
        <v>15273.072127794683</v>
      </c>
      <c r="L21" s="15">
        <v>62.034049999999993</v>
      </c>
      <c r="M21" s="15">
        <v>82.610333333333344</v>
      </c>
      <c r="N21" s="19"/>
      <c r="P21" s="15">
        <v>51811.06193970648</v>
      </c>
    </row>
    <row r="22" spans="1:16" x14ac:dyDescent="0.25">
      <c r="A22" s="13" t="s">
        <v>47</v>
      </c>
      <c r="B22" s="21" t="s">
        <v>30</v>
      </c>
      <c r="C22" s="14"/>
      <c r="D22" s="15">
        <v>49343.260305515636</v>
      </c>
      <c r="E22" s="15">
        <v>48849.34198836163</v>
      </c>
      <c r="F22" s="15">
        <v>49891.9183192091</v>
      </c>
      <c r="G22" s="15">
        <v>42066.530747277466</v>
      </c>
      <c r="H22" s="15">
        <v>311.43556570289627</v>
      </c>
      <c r="I22" s="15">
        <v>0</v>
      </c>
      <c r="J22" s="15">
        <v>738260.20000000007</v>
      </c>
      <c r="K22" s="15">
        <v>15430.619588455898</v>
      </c>
      <c r="L22" s="15">
        <v>72.273499999999999</v>
      </c>
      <c r="M22" s="15">
        <v>88.728833333333341</v>
      </c>
      <c r="N22" s="19"/>
      <c r="P22" s="15">
        <v>51837.85622147609</v>
      </c>
    </row>
    <row r="23" spans="1:16" x14ac:dyDescent="0.25">
      <c r="A23" s="13" t="s">
        <v>47</v>
      </c>
      <c r="B23" s="21" t="s">
        <v>31</v>
      </c>
      <c r="C23" s="14"/>
      <c r="D23" s="15">
        <v>49373.176653266302</v>
      </c>
      <c r="E23" s="15">
        <v>48960.021054547033</v>
      </c>
      <c r="F23" s="15">
        <v>49949.246241556342</v>
      </c>
      <c r="G23" s="15">
        <v>42027.313535878187</v>
      </c>
      <c r="H23" s="15">
        <v>302.69799367449775</v>
      </c>
      <c r="I23" s="15">
        <v>0</v>
      </c>
      <c r="J23" s="15">
        <v>751839.86999999988</v>
      </c>
      <c r="K23" s="15">
        <v>15992.272860408093</v>
      </c>
      <c r="L23" s="15">
        <v>53.115249999999989</v>
      </c>
      <c r="M23" s="15">
        <v>56.866166666666665</v>
      </c>
      <c r="N23" s="19"/>
      <c r="P23" s="15">
        <v>51870.638965344122</v>
      </c>
    </row>
    <row r="24" spans="1:16" x14ac:dyDescent="0.25">
      <c r="A24" s="13" t="s">
        <v>47</v>
      </c>
      <c r="B24" s="21" t="s">
        <v>32</v>
      </c>
      <c r="C24" s="14"/>
      <c r="D24" s="15">
        <v>48497.384196152627</v>
      </c>
      <c r="E24" s="15">
        <v>47996.641604778539</v>
      </c>
      <c r="F24" s="15">
        <v>49045.398138701814</v>
      </c>
      <c r="G24" s="15">
        <v>39252.70959128601</v>
      </c>
      <c r="H24" s="15">
        <v>327.42651033205317</v>
      </c>
      <c r="I24" s="15">
        <v>0</v>
      </c>
      <c r="J24" s="15">
        <v>703575.3</v>
      </c>
      <c r="K24" s="15">
        <v>13941.822123497002</v>
      </c>
      <c r="L24" s="15">
        <v>97.878900000000016</v>
      </c>
      <c r="M24" s="15">
        <v>61.454166666666673</v>
      </c>
      <c r="N24" s="19"/>
      <c r="P24" s="15">
        <v>50949.65410308772</v>
      </c>
    </row>
    <row r="25" spans="1:16" x14ac:dyDescent="0.25">
      <c r="A25" s="13" t="s">
        <v>47</v>
      </c>
      <c r="B25" s="21" t="s">
        <v>49</v>
      </c>
      <c r="C25" s="14"/>
      <c r="D25" s="15">
        <v>47749.53023629004</v>
      </c>
      <c r="E25" s="15">
        <v>47344.403058325392</v>
      </c>
      <c r="F25" s="15">
        <v>48296.022895377813</v>
      </c>
      <c r="G25" s="15">
        <v>38302.891038653761</v>
      </c>
      <c r="H25" s="15">
        <v>324.30814488924517</v>
      </c>
      <c r="I25" s="15">
        <v>0</v>
      </c>
      <c r="J25" s="15">
        <v>669998.47999999986</v>
      </c>
      <c r="K25" s="15">
        <v>12787.191739578593</v>
      </c>
      <c r="L25" s="15">
        <v>99.739800000000002</v>
      </c>
      <c r="M25" s="15">
        <v>121.04</v>
      </c>
      <c r="N25" s="19"/>
      <c r="P25" s="15">
        <v>50164.331381058932</v>
      </c>
    </row>
    <row r="26" spans="1:16" x14ac:dyDescent="0.25">
      <c r="A26" s="31"/>
      <c r="B26" s="31"/>
      <c r="C26" s="32"/>
      <c r="D26" s="27"/>
      <c r="E26" s="27"/>
      <c r="F26" s="27"/>
      <c r="G26" s="27"/>
      <c r="H26" s="27"/>
      <c r="I26" s="27"/>
      <c r="J26" s="33"/>
      <c r="K26" s="33"/>
      <c r="L26" s="34"/>
      <c r="M26" s="34"/>
    </row>
    <row r="27" spans="1:16" x14ac:dyDescent="0.25">
      <c r="C27" s="1"/>
      <c r="D27" s="2" t="s">
        <v>0</v>
      </c>
      <c r="E27" s="3"/>
      <c r="F27" s="3"/>
      <c r="G27" s="3"/>
      <c r="H27" s="4"/>
      <c r="I27" s="4"/>
      <c r="J27" s="22" t="s">
        <v>55</v>
      </c>
      <c r="K27" s="23"/>
      <c r="L27" s="23"/>
      <c r="M27" s="5"/>
    </row>
    <row r="28" spans="1:16" ht="115.5" x14ac:dyDescent="0.25">
      <c r="A28" s="30"/>
      <c r="B28" s="30" t="s">
        <v>2</v>
      </c>
      <c r="C28" s="8" t="s">
        <v>3</v>
      </c>
      <c r="D28" s="24" t="s">
        <v>34</v>
      </c>
      <c r="E28" s="24" t="s">
        <v>35</v>
      </c>
      <c r="F28" s="24" t="s">
        <v>36</v>
      </c>
      <c r="G28" s="24" t="s">
        <v>62</v>
      </c>
      <c r="H28" s="24" t="s">
        <v>37</v>
      </c>
      <c r="I28" s="24" t="s">
        <v>60</v>
      </c>
      <c r="J28" s="9" t="s">
        <v>38</v>
      </c>
      <c r="K28" s="9" t="s">
        <v>39</v>
      </c>
      <c r="L28" s="10" t="s">
        <v>61</v>
      </c>
      <c r="M28" s="10" t="s">
        <v>40</v>
      </c>
      <c r="P28" s="42" t="s">
        <v>58</v>
      </c>
    </row>
    <row r="29" spans="1:16" x14ac:dyDescent="0.25">
      <c r="A29" s="7"/>
      <c r="B29" s="21" t="s">
        <v>56</v>
      </c>
      <c r="C29" s="14"/>
      <c r="D29" s="15">
        <v>50809.904154251381</v>
      </c>
      <c r="E29" s="15">
        <v>50336.027373991521</v>
      </c>
      <c r="F29" s="15">
        <v>51178.977808239761</v>
      </c>
      <c r="G29" s="15">
        <v>42257.923615936998</v>
      </c>
      <c r="H29" s="15">
        <v>262.54937608316402</v>
      </c>
      <c r="I29" s="15">
        <v>0</v>
      </c>
      <c r="J29" s="15">
        <v>770939.86000000022</v>
      </c>
      <c r="K29" s="15">
        <v>16568.271168023421</v>
      </c>
      <c r="L29" s="15">
        <v>61.888600000000011</v>
      </c>
      <c r="M29" s="15">
        <v>79.360333333333344</v>
      </c>
      <c r="P29" s="15">
        <v>53368.853044663367</v>
      </c>
    </row>
    <row r="30" spans="1:16" x14ac:dyDescent="0.25">
      <c r="A30" s="13" t="s">
        <v>48</v>
      </c>
      <c r="B30" s="21" t="s">
        <v>21</v>
      </c>
      <c r="C30" s="14"/>
      <c r="D30" s="15">
        <v>49087.459872031613</v>
      </c>
      <c r="E30" s="15">
        <v>48596.174356767158</v>
      </c>
      <c r="F30" s="15">
        <v>49703.631130050679</v>
      </c>
      <c r="G30" s="15">
        <v>41712.223810686351</v>
      </c>
      <c r="H30" s="15">
        <v>331.71302688560246</v>
      </c>
      <c r="I30" s="15">
        <v>0</v>
      </c>
      <c r="J30" s="15">
        <v>721516.30000000016</v>
      </c>
      <c r="K30" s="15">
        <v>14764.69731768611</v>
      </c>
      <c r="L30" s="15">
        <v>97.159449999999978</v>
      </c>
      <c r="M30" s="15">
        <v>117.94</v>
      </c>
      <c r="P30" s="15">
        <v>51572.641428534145</v>
      </c>
    </row>
    <row r="31" spans="1:16" x14ac:dyDescent="0.25">
      <c r="A31" s="13" t="s">
        <v>48</v>
      </c>
      <c r="B31" s="21" t="s">
        <v>22</v>
      </c>
      <c r="C31" s="14"/>
      <c r="D31" s="15">
        <v>48858.493436595847</v>
      </c>
      <c r="E31" s="15">
        <v>48411.949142362093</v>
      </c>
      <c r="F31" s="15">
        <v>49462.238420575108</v>
      </c>
      <c r="G31" s="15">
        <v>40328.63286178335</v>
      </c>
      <c r="H31" s="15">
        <v>291.5085787513446</v>
      </c>
      <c r="I31" s="15">
        <v>0</v>
      </c>
      <c r="J31" s="15">
        <v>701057.58000000007</v>
      </c>
      <c r="K31" s="15">
        <v>14010.726751509124</v>
      </c>
      <c r="L31" s="15">
        <v>101.43175000000001</v>
      </c>
      <c r="M31" s="15">
        <v>132.45599999999999</v>
      </c>
      <c r="P31" s="15">
        <v>51331.605357624605</v>
      </c>
    </row>
    <row r="32" spans="1:16" x14ac:dyDescent="0.25">
      <c r="A32" s="13" t="s">
        <v>48</v>
      </c>
      <c r="B32" s="21" t="s">
        <v>23</v>
      </c>
      <c r="C32" s="14"/>
      <c r="D32" s="15">
        <v>50038.247153636301</v>
      </c>
      <c r="E32" s="15">
        <v>49639.393922514275</v>
      </c>
      <c r="F32" s="15">
        <v>50613.308640036448</v>
      </c>
      <c r="G32" s="15">
        <v>42331.822163983881</v>
      </c>
      <c r="H32" s="15">
        <v>294.06509481300446</v>
      </c>
      <c r="I32" s="15">
        <v>0</v>
      </c>
      <c r="J32" s="15">
        <v>701548.99</v>
      </c>
      <c r="K32" s="15">
        <v>14038.441854541197</v>
      </c>
      <c r="L32" s="15">
        <v>98.955500000000001</v>
      </c>
      <c r="M32" s="15">
        <v>122.41283333333335</v>
      </c>
      <c r="P32" s="15">
        <v>52568.912585638122</v>
      </c>
    </row>
    <row r="33" spans="1:16" x14ac:dyDescent="0.25">
      <c r="A33" s="13" t="s">
        <v>48</v>
      </c>
      <c r="B33" s="21" t="s">
        <v>24</v>
      </c>
      <c r="C33" s="14"/>
      <c r="D33" s="15">
        <v>50592.490696511108</v>
      </c>
      <c r="E33" s="15">
        <v>50143.820297596962</v>
      </c>
      <c r="F33" s="15">
        <v>51053.803569540309</v>
      </c>
      <c r="G33" s="15">
        <v>40749.757909518121</v>
      </c>
      <c r="H33" s="15">
        <v>289.96640345803121</v>
      </c>
      <c r="I33" s="15">
        <v>0</v>
      </c>
      <c r="J33" s="15">
        <v>696153.69</v>
      </c>
      <c r="K33" s="15">
        <v>13820.315118899871</v>
      </c>
      <c r="L33" s="15">
        <v>100.68455</v>
      </c>
      <c r="M33" s="15">
        <v>122.06616666666666</v>
      </c>
      <c r="P33" s="15">
        <v>53145.180874988124</v>
      </c>
    </row>
    <row r="34" spans="1:16" x14ac:dyDescent="0.25">
      <c r="A34" s="13" t="s">
        <v>48</v>
      </c>
      <c r="B34" s="21" t="s">
        <v>25</v>
      </c>
      <c r="C34" s="14"/>
      <c r="D34" s="15">
        <v>48980.199498064518</v>
      </c>
      <c r="E34" s="15">
        <v>48424.158426792397</v>
      </c>
      <c r="F34" s="15">
        <v>49532.053897451799</v>
      </c>
      <c r="G34" s="15">
        <v>41522.729086646134</v>
      </c>
      <c r="H34" s="15">
        <v>303.21632352546226</v>
      </c>
      <c r="I34" s="15">
        <v>0</v>
      </c>
      <c r="J34" s="15">
        <v>709547.25999999978</v>
      </c>
      <c r="K34" s="15">
        <v>14276.817051265076</v>
      </c>
      <c r="L34" s="15">
        <v>103.85619999999999</v>
      </c>
      <c r="M34" s="15">
        <v>145.78133333333332</v>
      </c>
      <c r="P34" s="15">
        <v>51456.80219293711</v>
      </c>
    </row>
    <row r="35" spans="1:16" x14ac:dyDescent="0.25">
      <c r="A35" s="13" t="s">
        <v>48</v>
      </c>
      <c r="B35" s="21" t="s">
        <v>51</v>
      </c>
      <c r="C35" s="14"/>
      <c r="D35" s="15">
        <v>49069.438331672391</v>
      </c>
      <c r="E35" s="15">
        <v>48569.1563715624</v>
      </c>
      <c r="F35" s="15">
        <v>49609.964914609758</v>
      </c>
      <c r="G35" s="15">
        <v>41984.566971328859</v>
      </c>
      <c r="H35" s="15">
        <v>338.74920234680661</v>
      </c>
      <c r="I35" s="15">
        <v>0</v>
      </c>
      <c r="J35" s="15">
        <v>713725.01</v>
      </c>
      <c r="K35" s="15">
        <v>14425.813590996746</v>
      </c>
      <c r="L35" s="15">
        <v>106.73875000000001</v>
      </c>
      <c r="M35" s="15">
        <v>145.96683333333334</v>
      </c>
      <c r="P35" s="15">
        <v>51549.936577402877</v>
      </c>
    </row>
    <row r="36" spans="1:16" x14ac:dyDescent="0.25">
      <c r="A36" s="13" t="s">
        <v>59</v>
      </c>
      <c r="B36" s="21" t="s">
        <v>50</v>
      </c>
      <c r="C36" s="14"/>
      <c r="D36" s="15">
        <v>50011.047397067014</v>
      </c>
      <c r="E36" s="15">
        <v>49529.505222073625</v>
      </c>
      <c r="F36" s="15">
        <v>50522.44230699764</v>
      </c>
      <c r="G36" s="15">
        <v>42094.888892524206</v>
      </c>
      <c r="H36" s="15">
        <v>293.68014164143528</v>
      </c>
      <c r="I36" s="15">
        <v>0</v>
      </c>
      <c r="J36" s="15">
        <v>767434.12</v>
      </c>
      <c r="K36" s="15">
        <v>16367.796577928693</v>
      </c>
      <c r="L36" s="15">
        <v>68.240700000000004</v>
      </c>
      <c r="M36" s="15">
        <v>85.999833333333342</v>
      </c>
      <c r="P36" s="15">
        <v>52537.169512416898</v>
      </c>
    </row>
    <row r="37" spans="1:16" ht="26.25" x14ac:dyDescent="0.25">
      <c r="A37" s="13" t="s">
        <v>59</v>
      </c>
      <c r="B37" s="40" t="s">
        <v>52</v>
      </c>
      <c r="C37" s="14"/>
      <c r="D37" s="15">
        <v>49913.229627767585</v>
      </c>
      <c r="E37" s="15">
        <v>49463.103807941217</v>
      </c>
      <c r="F37" s="15">
        <v>50380.886889187197</v>
      </c>
      <c r="G37" s="15">
        <v>42356.935684858712</v>
      </c>
      <c r="H37" s="15">
        <v>273.75608868681093</v>
      </c>
      <c r="I37" s="15">
        <v>0</v>
      </c>
      <c r="J37" s="15">
        <v>766421.12000000011</v>
      </c>
      <c r="K37" s="15">
        <v>16334.658295229521</v>
      </c>
      <c r="L37" s="15">
        <v>64.22999999999999</v>
      </c>
      <c r="M37" s="15">
        <v>79.296166666666664</v>
      </c>
      <c r="P37" s="15">
        <v>52432.273972226947</v>
      </c>
    </row>
    <row r="38" spans="1:16" x14ac:dyDescent="0.25">
      <c r="A38" s="13" t="s">
        <v>59</v>
      </c>
      <c r="B38" s="21" t="s">
        <v>53</v>
      </c>
      <c r="C38" s="14"/>
      <c r="D38" s="15">
        <v>49616.211786424479</v>
      </c>
      <c r="E38" s="15">
        <v>49198.518033170556</v>
      </c>
      <c r="F38" s="15">
        <v>50101.0678990909</v>
      </c>
      <c r="G38" s="15">
        <v>42160.464326038869</v>
      </c>
      <c r="H38" s="15">
        <v>277.81245419664793</v>
      </c>
      <c r="I38" s="15">
        <v>0</v>
      </c>
      <c r="J38" s="15">
        <v>760564.63000000012</v>
      </c>
      <c r="K38" s="15">
        <v>16121.390584888268</v>
      </c>
      <c r="L38" s="15">
        <v>60.804899999999996</v>
      </c>
      <c r="M38" s="15">
        <v>80.137333333333331</v>
      </c>
      <c r="P38" s="15">
        <v>52121.265181379022</v>
      </c>
    </row>
    <row r="39" spans="1:16" x14ac:dyDescent="0.25">
      <c r="A39" s="13" t="s">
        <v>59</v>
      </c>
      <c r="B39" s="21" t="s">
        <v>54</v>
      </c>
      <c r="C39" s="14"/>
      <c r="D39" s="15">
        <v>49940.045212162171</v>
      </c>
      <c r="E39" s="15">
        <v>49464.404099429543</v>
      </c>
      <c r="F39" s="15">
        <v>50350.948479013008</v>
      </c>
      <c r="G39" s="15">
        <v>42036.038100760466</v>
      </c>
      <c r="H39" s="15">
        <v>274.08490182775728</v>
      </c>
      <c r="I39" s="15">
        <v>0</v>
      </c>
      <c r="J39" s="15">
        <v>767672.08000000007</v>
      </c>
      <c r="K39" s="15">
        <v>16373.873179316224</v>
      </c>
      <c r="L39" s="15">
        <v>66.768299999999996</v>
      </c>
      <c r="M39" s="15">
        <v>80.331333333333319</v>
      </c>
      <c r="P39" s="15">
        <v>52457.592636112822</v>
      </c>
    </row>
    <row r="40" spans="1:16" x14ac:dyDescent="0.25">
      <c r="A40" s="13" t="s">
        <v>48</v>
      </c>
      <c r="B40" s="21" t="s">
        <v>26</v>
      </c>
      <c r="C40" s="14"/>
      <c r="D40" s="15">
        <v>50143.373673771894</v>
      </c>
      <c r="E40" s="15">
        <v>49678.190791189918</v>
      </c>
      <c r="F40" s="15">
        <v>50663.239019466753</v>
      </c>
      <c r="G40" s="15">
        <v>42979.319117226652</v>
      </c>
      <c r="H40" s="15">
        <v>291.85129809030008</v>
      </c>
      <c r="I40" s="15">
        <v>0</v>
      </c>
      <c r="J40" s="15">
        <v>707456.05999999994</v>
      </c>
      <c r="K40" s="15">
        <v>14212.934089788741</v>
      </c>
      <c r="L40" s="15">
        <v>100.4093</v>
      </c>
      <c r="M40" s="15">
        <v>127.92750000000001</v>
      </c>
      <c r="P40" s="15">
        <v>52676.535624745229</v>
      </c>
    </row>
    <row r="41" spans="1:16" x14ac:dyDescent="0.25">
      <c r="A41" s="13" t="s">
        <v>48</v>
      </c>
      <c r="B41" s="21" t="s">
        <v>27</v>
      </c>
      <c r="C41" s="14"/>
      <c r="D41" s="15">
        <v>50292.619543311623</v>
      </c>
      <c r="E41" s="15">
        <v>49860.75100770151</v>
      </c>
      <c r="F41" s="15">
        <v>50831.509061380981</v>
      </c>
      <c r="G41" s="15">
        <v>42066.595461262907</v>
      </c>
      <c r="H41" s="15">
        <v>294.1568266284844</v>
      </c>
      <c r="I41" s="15">
        <v>0</v>
      </c>
      <c r="J41" s="15">
        <v>702313.08999999985</v>
      </c>
      <c r="K41" s="15">
        <v>14048.176354205028</v>
      </c>
      <c r="L41" s="15">
        <v>100.73595</v>
      </c>
      <c r="M41" s="15">
        <v>124.69299999999998</v>
      </c>
      <c r="P41" s="15">
        <v>52834.194996380669</v>
      </c>
    </row>
    <row r="42" spans="1:16" x14ac:dyDescent="0.25">
      <c r="A42" s="13" t="s">
        <v>48</v>
      </c>
      <c r="B42" s="21" t="s">
        <v>28</v>
      </c>
      <c r="C42" s="14"/>
      <c r="D42" s="15">
        <v>48894.641761906416</v>
      </c>
      <c r="E42" s="15">
        <v>48477.699340098065</v>
      </c>
      <c r="F42" s="15">
        <v>49458.944082300419</v>
      </c>
      <c r="G42" s="15">
        <v>41008.230298522896</v>
      </c>
      <c r="H42" s="15">
        <v>295.29717413831395</v>
      </c>
      <c r="I42" s="15">
        <v>0</v>
      </c>
      <c r="J42" s="15">
        <v>704502.54</v>
      </c>
      <c r="K42" s="15">
        <v>14107.553594028248</v>
      </c>
      <c r="L42" s="15">
        <v>94.31765</v>
      </c>
      <c r="M42" s="15">
        <v>125.34783333333333</v>
      </c>
      <c r="P42" s="15">
        <v>51367.588966021438</v>
      </c>
    </row>
    <row r="43" spans="1:16" x14ac:dyDescent="0.25">
      <c r="A43" s="13" t="s">
        <v>48</v>
      </c>
      <c r="B43" s="21" t="s">
        <v>29</v>
      </c>
      <c r="C43" s="14"/>
      <c r="D43" s="15">
        <v>49012.710364630337</v>
      </c>
      <c r="E43" s="15">
        <v>48484.749550248591</v>
      </c>
      <c r="F43" s="15">
        <v>49664.843901414548</v>
      </c>
      <c r="G43" s="15">
        <v>41739.694323568736</v>
      </c>
      <c r="H43" s="15">
        <v>336.29937189596126</v>
      </c>
      <c r="I43" s="15">
        <v>0</v>
      </c>
      <c r="J43" s="15">
        <v>709203.42</v>
      </c>
      <c r="K43" s="15">
        <v>14291.507864157651</v>
      </c>
      <c r="L43" s="15">
        <v>104.84244999999999</v>
      </c>
      <c r="M43" s="15">
        <v>154.35249999999999</v>
      </c>
      <c r="P43" s="15">
        <v>51495.952559701065</v>
      </c>
    </row>
    <row r="44" spans="1:16" x14ac:dyDescent="0.25">
      <c r="A44" s="13" t="s">
        <v>48</v>
      </c>
      <c r="B44" s="21" t="s">
        <v>30</v>
      </c>
      <c r="C44" s="14"/>
      <c r="D44" s="15">
        <v>49161.18399143008</v>
      </c>
      <c r="E44" s="15">
        <v>48597.422518625979</v>
      </c>
      <c r="F44" s="15">
        <v>49814.408370484496</v>
      </c>
      <c r="G44" s="15">
        <v>42000.516283094534</v>
      </c>
      <c r="H44" s="15">
        <v>364.32541508798482</v>
      </c>
      <c r="I44" s="15">
        <v>0</v>
      </c>
      <c r="J44" s="15">
        <v>725364.04000000027</v>
      </c>
      <c r="K44" s="15">
        <v>14942.34852037103</v>
      </c>
      <c r="L44" s="15">
        <v>111.35760000000001</v>
      </c>
      <c r="M44" s="15">
        <v>144.89833333333334</v>
      </c>
      <c r="P44" s="15">
        <v>51651.904409954303</v>
      </c>
    </row>
    <row r="45" spans="1:16" x14ac:dyDescent="0.25">
      <c r="A45" s="13" t="s">
        <v>48</v>
      </c>
      <c r="B45" s="21" t="s">
        <v>31</v>
      </c>
      <c r="C45" s="14"/>
      <c r="D45" s="15">
        <v>48878.28980184329</v>
      </c>
      <c r="E45" s="15">
        <v>48376.809330465891</v>
      </c>
      <c r="F45" s="15">
        <v>49352.540195716843</v>
      </c>
      <c r="G45" s="15">
        <v>41515.515515195453</v>
      </c>
      <c r="H45" s="15">
        <v>288.98600218288254</v>
      </c>
      <c r="I45" s="15">
        <v>0</v>
      </c>
      <c r="J45" s="15">
        <v>714658.63</v>
      </c>
      <c r="K45" s="15">
        <v>14554.417377845441</v>
      </c>
      <c r="L45" s="15">
        <v>95.504899999999992</v>
      </c>
      <c r="M45" s="15">
        <v>116.17849999999999</v>
      </c>
      <c r="P45" s="15">
        <v>51345.916811629133</v>
      </c>
    </row>
    <row r="46" spans="1:16" x14ac:dyDescent="0.25">
      <c r="A46" s="13" t="s">
        <v>48</v>
      </c>
      <c r="B46" s="21" t="s">
        <v>32</v>
      </c>
      <c r="C46" s="14"/>
      <c r="D46" s="15">
        <v>48100.189857865094</v>
      </c>
      <c r="E46" s="15">
        <v>47652.103344776871</v>
      </c>
      <c r="F46" s="15">
        <v>48634.470078789804</v>
      </c>
      <c r="G46" s="15">
        <v>38428.922365275488</v>
      </c>
      <c r="H46" s="15">
        <v>310.58297569303005</v>
      </c>
      <c r="I46" s="15">
        <v>0</v>
      </c>
      <c r="J46" s="15">
        <v>678743.99</v>
      </c>
      <c r="K46" s="15">
        <v>12998.863449100305</v>
      </c>
      <c r="L46" s="15">
        <v>93.900900000000007</v>
      </c>
      <c r="M46" s="15">
        <v>111.74716666666667</v>
      </c>
      <c r="P46" s="15">
        <v>50531.913361804582</v>
      </c>
    </row>
    <row r="47" spans="1:16" x14ac:dyDescent="0.25">
      <c r="A47" s="13" t="s">
        <v>48</v>
      </c>
      <c r="B47" s="21" t="s">
        <v>49</v>
      </c>
      <c r="C47" s="14"/>
      <c r="D47" s="15">
        <v>47531.212189879792</v>
      </c>
      <c r="E47" s="15">
        <v>46957.638054017683</v>
      </c>
      <c r="F47" s="15">
        <v>48044.490936826616</v>
      </c>
      <c r="G47" s="15">
        <v>38608.397588579086</v>
      </c>
      <c r="H47" s="15">
        <v>328.93461157355046</v>
      </c>
      <c r="I47" s="15">
        <v>0</v>
      </c>
      <c r="J47" s="15">
        <v>661705.9099999998</v>
      </c>
      <c r="K47" s="15">
        <v>12470.094069431632</v>
      </c>
      <c r="L47" s="15">
        <v>94.091050000000024</v>
      </c>
      <c r="M47" s="15">
        <v>113.78116666666669</v>
      </c>
      <c r="P47" s="15">
        <v>49933.436736721123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showGridLines="0" zoomScale="90" zoomScaleNormal="90" workbookViewId="0">
      <selection activeCell="A14" sqref="A14"/>
    </sheetView>
  </sheetViews>
  <sheetFormatPr defaultRowHeight="15" x14ac:dyDescent="0.25"/>
  <cols>
    <col min="2" max="2" width="26.140625" customWidth="1"/>
    <col min="6" max="6" width="16.140625" customWidth="1"/>
    <col min="8" max="8" width="25.5703125" customWidth="1"/>
    <col min="11" max="11" width="9.5703125" customWidth="1"/>
    <col min="12" max="12" width="16" customWidth="1"/>
    <col min="14" max="14" width="26.140625" customWidth="1"/>
    <col min="18" max="18" width="17.140625" customWidth="1"/>
    <col min="20" max="20" width="25.7109375" customWidth="1"/>
    <col min="23" max="23" width="14.5703125" customWidth="1"/>
    <col min="24" max="24" width="15.42578125" customWidth="1"/>
  </cols>
  <sheetData>
    <row r="1" spans="2:24" x14ac:dyDescent="0.25">
      <c r="C1" s="39"/>
    </row>
    <row r="2" spans="2:24" ht="18" thickBot="1" x14ac:dyDescent="0.3">
      <c r="B2" s="66" t="s">
        <v>114</v>
      </c>
      <c r="H2" s="66" t="s">
        <v>115</v>
      </c>
      <c r="N2" s="66" t="s">
        <v>116</v>
      </c>
      <c r="T2" s="66" t="s">
        <v>117</v>
      </c>
      <c r="X2" s="66" t="s">
        <v>118</v>
      </c>
    </row>
    <row r="3" spans="2:24" ht="36.75" customHeight="1" thickBot="1" x14ac:dyDescent="0.3">
      <c r="B3" s="38" t="s">
        <v>96</v>
      </c>
      <c r="C3" s="44" t="s">
        <v>37</v>
      </c>
      <c r="D3" s="44" t="s">
        <v>45</v>
      </c>
      <c r="E3" s="44" t="s">
        <v>46</v>
      </c>
      <c r="F3" s="44" t="s">
        <v>65</v>
      </c>
      <c r="H3" s="44" t="s">
        <v>96</v>
      </c>
      <c r="I3" s="44" t="s">
        <v>37</v>
      </c>
      <c r="J3" s="44" t="s">
        <v>45</v>
      </c>
      <c r="K3" s="44" t="s">
        <v>46</v>
      </c>
      <c r="L3" s="44" t="s">
        <v>65</v>
      </c>
      <c r="N3" s="44" t="s">
        <v>96</v>
      </c>
      <c r="O3" s="44" t="s">
        <v>37</v>
      </c>
      <c r="P3" s="44" t="s">
        <v>45</v>
      </c>
      <c r="Q3" s="44" t="s">
        <v>46</v>
      </c>
      <c r="R3" s="44" t="s">
        <v>65</v>
      </c>
      <c r="T3" s="44" t="s">
        <v>96</v>
      </c>
      <c r="U3" s="44" t="s">
        <v>37</v>
      </c>
      <c r="V3" s="44" t="s">
        <v>45</v>
      </c>
      <c r="W3" s="44" t="s">
        <v>46</v>
      </c>
      <c r="X3" s="44" t="s">
        <v>65</v>
      </c>
    </row>
    <row r="4" spans="2:24" ht="15.75" thickBot="1" x14ac:dyDescent="0.3">
      <c r="B4" s="35" t="s">
        <v>56</v>
      </c>
      <c r="C4" s="36">
        <f>'Low Price Curve'!H6</f>
        <v>176.18587105781961</v>
      </c>
      <c r="D4" s="36">
        <f>'Low Price Curve'!E6</f>
        <v>26608.638944864044</v>
      </c>
      <c r="E4" s="36">
        <f>'Low Price Curve'!F6</f>
        <v>27190.257533002747</v>
      </c>
      <c r="F4" s="36">
        <f>'Low Price Curve'!G6</f>
        <v>18156.648939706509</v>
      </c>
      <c r="H4" s="35" t="str">
        <f t="shared" ref="H4:H19" si="0">B4</f>
        <v>C01-R</v>
      </c>
      <c r="I4" s="36">
        <f>'Base Price Curve'!H6</f>
        <v>223.30007594266243</v>
      </c>
      <c r="J4" s="36">
        <f>'Base Price Curve'!E6</f>
        <v>27591.705957662041</v>
      </c>
      <c r="K4" s="36">
        <f>'Base Price Curve'!F6</f>
        <v>28373.787639967159</v>
      </c>
      <c r="L4" s="36">
        <f>'Base Price Curve'!G6</f>
        <v>19311.421415539047</v>
      </c>
      <c r="N4" s="35" t="str">
        <f t="shared" ref="N4:N19" si="1">H4</f>
        <v>C01-R</v>
      </c>
      <c r="O4" s="36">
        <f>'High Price Curve'!H6</f>
        <v>287.06395534056878</v>
      </c>
      <c r="P4" s="36">
        <f>'High Price Curve'!E6</f>
        <v>28846.402010450554</v>
      </c>
      <c r="Q4" s="36">
        <f>'High Price Curve'!F6</f>
        <v>29785.43513599069</v>
      </c>
      <c r="R4" s="36">
        <f>'High Price Curve'!G6</f>
        <v>20742.588866444705</v>
      </c>
      <c r="T4" s="35" t="str">
        <f t="shared" ref="T4:T19" si="2">N4</f>
        <v>C01-R</v>
      </c>
      <c r="U4" s="36">
        <f>'High CO2 Price Curve'!H6</f>
        <v>262.54937608316402</v>
      </c>
      <c r="V4" s="36">
        <f>'High CO2 Price Curve'!E6</f>
        <v>50336.027373991521</v>
      </c>
      <c r="W4" s="36">
        <f>'High CO2 Price Curve'!F6</f>
        <v>51178.977808239761</v>
      </c>
      <c r="X4" s="36">
        <f>'High CO2 Price Curve'!G6</f>
        <v>42257.923615936998</v>
      </c>
    </row>
    <row r="5" spans="2:24" ht="15.75" thickBot="1" x14ac:dyDescent="0.3">
      <c r="B5" s="37" t="s">
        <v>67</v>
      </c>
      <c r="C5" s="36">
        <f>'Low Price Curve'!H7</f>
        <v>207.25782859648035</v>
      </c>
      <c r="D5" s="36">
        <f>'Low Price Curve'!E7</f>
        <v>25749.745543484463</v>
      </c>
      <c r="E5" s="36">
        <f>'Low Price Curve'!F7</f>
        <v>26433.01816427676</v>
      </c>
      <c r="F5" s="36">
        <f>'Low Price Curve'!G7</f>
        <v>18279.85519169574</v>
      </c>
      <c r="H5" s="37" t="str">
        <f t="shared" si="0"/>
        <v>C01-1</v>
      </c>
      <c r="I5" s="36">
        <f>'Base Price Curve'!H7</f>
        <v>263.67490730308543</v>
      </c>
      <c r="J5" s="36">
        <f>'Base Price Curve'!E7</f>
        <v>27321.834947811294</v>
      </c>
      <c r="K5" s="36">
        <f>'Base Price Curve'!F7</f>
        <v>28194.556621299056</v>
      </c>
      <c r="L5" s="36">
        <f>'Base Price Curve'!G7</f>
        <v>20041.683312468584</v>
      </c>
      <c r="N5" s="37" t="str">
        <f t="shared" si="1"/>
        <v>C01-1</v>
      </c>
      <c r="O5" s="36">
        <f>'High Price Curve'!H7</f>
        <v>328.85399052812926</v>
      </c>
      <c r="P5" s="36">
        <f>'High Price Curve'!E7</f>
        <v>29088.081573707143</v>
      </c>
      <c r="Q5" s="36">
        <f>'High Price Curve'!F7</f>
        <v>30113.392205164309</v>
      </c>
      <c r="R5" s="36">
        <f>'High Price Curve'!G7</f>
        <v>22034.287019286829</v>
      </c>
      <c r="T5" s="37" t="str">
        <f t="shared" si="2"/>
        <v>C01-1</v>
      </c>
      <c r="U5" s="36">
        <f>'High CO2 Price Curve'!H7</f>
        <v>297.33569792949294</v>
      </c>
      <c r="V5" s="36">
        <f>'High CO2 Price Curve'!E7</f>
        <v>48858.904884070631</v>
      </c>
      <c r="W5" s="36">
        <f>'High CO2 Price Curve'!F7</f>
        <v>49877.014959196706</v>
      </c>
      <c r="X5" s="36">
        <f>'High CO2 Price Curve'!G7</f>
        <v>41801.73475767154</v>
      </c>
    </row>
    <row r="6" spans="2:24" ht="15.75" thickBot="1" x14ac:dyDescent="0.3">
      <c r="B6" s="37" t="s">
        <v>68</v>
      </c>
      <c r="C6" s="36">
        <f>'Low Price Curve'!H8</f>
        <v>188.95084288974843</v>
      </c>
      <c r="D6" s="36">
        <f>'Low Price Curve'!E8</f>
        <v>26529.527489066772</v>
      </c>
      <c r="E6" s="36">
        <f>'Low Price Curve'!F8</f>
        <v>27112.577705112159</v>
      </c>
      <c r="F6" s="36">
        <f>'Low Price Curve'!G8</f>
        <v>18003.892068338784</v>
      </c>
      <c r="H6" s="37" t="str">
        <f t="shared" si="0"/>
        <v>C02-1</v>
      </c>
      <c r="I6" s="36">
        <f>'Base Price Curve'!H8</f>
        <v>240.05061483677218</v>
      </c>
      <c r="J6" s="36">
        <f>'Base Price Curve'!E8</f>
        <v>27978.594818534635</v>
      </c>
      <c r="K6" s="36">
        <f>'Base Price Curve'!F8</f>
        <v>28795.204607100433</v>
      </c>
      <c r="L6" s="36">
        <f>'Base Price Curve'!G8</f>
        <v>19640.285378834044</v>
      </c>
      <c r="N6" s="37" t="str">
        <f t="shared" si="1"/>
        <v>C02-1</v>
      </c>
      <c r="O6" s="36">
        <f>'High Price Curve'!H8</f>
        <v>302.04956655797696</v>
      </c>
      <c r="P6" s="36">
        <f>'High Price Curve'!E8</f>
        <v>29622.582040868761</v>
      </c>
      <c r="Q6" s="36">
        <f>'High Price Curve'!F8</f>
        <v>30594.14962063975</v>
      </c>
      <c r="R6" s="36">
        <f>'High Price Curve'!G8</f>
        <v>21463.379012106394</v>
      </c>
      <c r="T6" s="37" t="str">
        <f t="shared" si="2"/>
        <v>C02-1</v>
      </c>
      <c r="U6" s="36">
        <f>'High CO2 Price Curve'!H8</f>
        <v>290.66027965503469</v>
      </c>
      <c r="V6" s="36">
        <f>'High CO2 Price Curve'!E8</f>
        <v>48766.990060471617</v>
      </c>
      <c r="W6" s="36">
        <f>'High CO2 Price Curve'!F8</f>
        <v>49682.110962819694</v>
      </c>
      <c r="X6" s="36">
        <f>'High CO2 Price Curve'!G8</f>
        <v>40662.145011359775</v>
      </c>
    </row>
    <row r="7" spans="2:24" ht="15.75" thickBot="1" x14ac:dyDescent="0.3">
      <c r="B7" s="37" t="s">
        <v>69</v>
      </c>
      <c r="C7" s="36">
        <f>'Low Price Curve'!H9</f>
        <v>194.0725120262274</v>
      </c>
      <c r="D7" s="36">
        <f>'Low Price Curve'!E9</f>
        <v>27778.575223724405</v>
      </c>
      <c r="E7" s="36">
        <f>'Low Price Curve'!F9</f>
        <v>28357.373336952933</v>
      </c>
      <c r="F7" s="36">
        <f>'Low Price Curve'!G9</f>
        <v>20157.243519005329</v>
      </c>
      <c r="H7" s="37" t="str">
        <f t="shared" si="0"/>
        <v>C03-1</v>
      </c>
      <c r="I7" s="36">
        <f>'Base Price Curve'!H9</f>
        <v>243.56854419202915</v>
      </c>
      <c r="J7" s="36">
        <f>'Base Price Curve'!E9</f>
        <v>29181.362790370826</v>
      </c>
      <c r="K7" s="36">
        <f>'Base Price Curve'!F9</f>
        <v>29964.079138963731</v>
      </c>
      <c r="L7" s="36">
        <f>'Base Price Curve'!G9</f>
        <v>21731.256892836878</v>
      </c>
      <c r="N7" s="37" t="str">
        <f t="shared" si="1"/>
        <v>C03-1</v>
      </c>
      <c r="O7" s="36">
        <f>'High Price Curve'!H9</f>
        <v>303.89327459453767</v>
      </c>
      <c r="P7" s="36">
        <f>'High Price Curve'!E9</f>
        <v>30764.371509200188</v>
      </c>
      <c r="Q7" s="36">
        <f>'High Price Curve'!F9</f>
        <v>31696.761355179155</v>
      </c>
      <c r="R7" s="36">
        <f>'High Price Curve'!G9</f>
        <v>23486.795994968608</v>
      </c>
      <c r="T7" s="37" t="str">
        <f t="shared" si="2"/>
        <v>C03-1</v>
      </c>
      <c r="U7" s="36">
        <f>'High CO2 Price Curve'!H9</f>
        <v>274.95393159036286</v>
      </c>
      <c r="V7" s="36">
        <f>'High CO2 Price Curve'!E9</f>
        <v>50083.770586889448</v>
      </c>
      <c r="W7" s="36">
        <f>'High CO2 Price Curve'!F9</f>
        <v>50894.487053902019</v>
      </c>
      <c r="X7" s="36">
        <f>'High CO2 Price Curve'!G9</f>
        <v>42790.12980141578</v>
      </c>
    </row>
    <row r="8" spans="2:24" ht="15.75" thickBot="1" x14ac:dyDescent="0.3">
      <c r="B8" s="37" t="s">
        <v>70</v>
      </c>
      <c r="C8" s="36">
        <f>'Low Price Curve'!H10</f>
        <v>190.45127926325375</v>
      </c>
      <c r="D8" s="36">
        <f>'Low Price Curve'!E10</f>
        <v>29270.56399429747</v>
      </c>
      <c r="E8" s="36">
        <f>'Low Price Curve'!F10</f>
        <v>29844.682362986423</v>
      </c>
      <c r="F8" s="36">
        <f>'Low Price Curve'!G10</f>
        <v>19578.640768953865</v>
      </c>
      <c r="H8" s="37" t="str">
        <f t="shared" si="0"/>
        <v>C04-1</v>
      </c>
      <c r="I8" s="36">
        <f>'Base Price Curve'!H10</f>
        <v>240.5453624053778</v>
      </c>
      <c r="J8" s="36">
        <f>'Base Price Curve'!E10</f>
        <v>30515.266777328532</v>
      </c>
      <c r="K8" s="36">
        <f>'Base Price Curve'!F10</f>
        <v>31279.286750655538</v>
      </c>
      <c r="L8" s="36">
        <f>'Base Price Curve'!G10</f>
        <v>20980.966141039786</v>
      </c>
      <c r="N8" s="37" t="str">
        <f t="shared" si="1"/>
        <v>C04-1</v>
      </c>
      <c r="O8" s="36">
        <f>'High Price Curve'!H10</f>
        <v>300.13235132486568</v>
      </c>
      <c r="P8" s="36">
        <f>'High Price Curve'!E10</f>
        <v>31939.145087390338</v>
      </c>
      <c r="Q8" s="36">
        <f>'High Price Curve'!F10</f>
        <v>32870.430332647658</v>
      </c>
      <c r="R8" s="36">
        <f>'High Price Curve'!G10</f>
        <v>22573.784162043434</v>
      </c>
      <c r="T8" s="37" t="str">
        <f t="shared" si="2"/>
        <v>C04-1</v>
      </c>
      <c r="U8" s="36">
        <f>'High CO2 Price Curve'!H10</f>
        <v>266.23640717761771</v>
      </c>
      <c r="V8" s="36">
        <f>'High CO2 Price Curve'!E10</f>
        <v>50599.561071195101</v>
      </c>
      <c r="W8" s="36">
        <f>'High CO2 Price Curve'!F10</f>
        <v>51421.027443736268</v>
      </c>
      <c r="X8" s="36">
        <f>'High CO2 Price Curve'!G10</f>
        <v>41267.413048678885</v>
      </c>
    </row>
    <row r="9" spans="2:24" ht="15.75" thickBot="1" x14ac:dyDescent="0.3">
      <c r="B9" s="37" t="s">
        <v>71</v>
      </c>
      <c r="C9" s="36">
        <f>'Low Price Curve'!H11</f>
        <v>204.69026912611361</v>
      </c>
      <c r="D9" s="36">
        <f>'Low Price Curve'!E11</f>
        <v>25933.064045155621</v>
      </c>
      <c r="E9" s="36">
        <f>'Low Price Curve'!F11</f>
        <v>26554.034928034776</v>
      </c>
      <c r="F9" s="36">
        <f>'Low Price Curve'!G11</f>
        <v>18485.648360647428</v>
      </c>
      <c r="H9" s="37" t="str">
        <f t="shared" si="0"/>
        <v>C05-1</v>
      </c>
      <c r="I9" s="36">
        <f>'Base Price Curve'!H11</f>
        <v>255.78082610430232</v>
      </c>
      <c r="J9" s="36">
        <f>'Base Price Curve'!E11</f>
        <v>27499.81039791178</v>
      </c>
      <c r="K9" s="36">
        <f>'Base Price Curve'!F11</f>
        <v>28362.784717877788</v>
      </c>
      <c r="L9" s="36">
        <f>'Base Price Curve'!G11</f>
        <v>20235.156581466141</v>
      </c>
      <c r="N9" s="37" t="str">
        <f t="shared" si="1"/>
        <v>C05-1</v>
      </c>
      <c r="O9" s="36">
        <f>'High Price Curve'!H11</f>
        <v>316.8610236780583</v>
      </c>
      <c r="P9" s="36">
        <f>'High Price Curve'!E11</f>
        <v>29277.479034403037</v>
      </c>
      <c r="Q9" s="36">
        <f>'High Price Curve'!F11</f>
        <v>30333.325438211577</v>
      </c>
      <c r="R9" s="36">
        <f>'High Price Curve'!G11</f>
        <v>22197.010597365323</v>
      </c>
      <c r="T9" s="37" t="str">
        <f t="shared" si="2"/>
        <v>C05-1</v>
      </c>
      <c r="U9" s="36">
        <f>'High CO2 Price Curve'!H11</f>
        <v>302.74920924599132</v>
      </c>
      <c r="V9" s="36">
        <f>'High CO2 Price Curve'!E11</f>
        <v>48892.591384230458</v>
      </c>
      <c r="W9" s="36">
        <f>'High CO2 Price Curve'!F11</f>
        <v>49891.267012151751</v>
      </c>
      <c r="X9" s="36">
        <f>'High CO2 Price Curve'!G11</f>
        <v>41901.644216691784</v>
      </c>
    </row>
    <row r="10" spans="2:24" ht="15.75" thickBot="1" x14ac:dyDescent="0.3">
      <c r="B10" s="37" t="s">
        <v>72</v>
      </c>
      <c r="C10" s="36">
        <f>'Low Price Curve'!H12</f>
        <v>215.80482675602909</v>
      </c>
      <c r="D10" s="36">
        <f>'Low Price Curve'!E12</f>
        <v>25685.864479557047</v>
      </c>
      <c r="E10" s="36">
        <f>'Low Price Curve'!F12</f>
        <v>26367.61921596558</v>
      </c>
      <c r="F10" s="36">
        <f>'Low Price Curve'!G12</f>
        <v>18672.616335128307</v>
      </c>
      <c r="H10" s="37" t="str">
        <f t="shared" si="0"/>
        <v>C05a-1</v>
      </c>
      <c r="I10" s="36">
        <f>'Base Price Curve'!H12</f>
        <v>269.17087370224459</v>
      </c>
      <c r="J10" s="36">
        <f>'Base Price Curve'!E12</f>
        <v>27304.014529639633</v>
      </c>
      <c r="K10" s="36">
        <f>'Base Price Curve'!F12</f>
        <v>28221.499396196032</v>
      </c>
      <c r="L10" s="36">
        <f>'Base Price Curve'!G12</f>
        <v>20469.662403584396</v>
      </c>
      <c r="N10" s="37" t="str">
        <f t="shared" si="1"/>
        <v>C05a-1</v>
      </c>
      <c r="O10" s="36">
        <f>'High Price Curve'!H12</f>
        <v>332.78428885956265</v>
      </c>
      <c r="P10" s="36">
        <f>'High Price Curve'!E12</f>
        <v>29129.326213194046</v>
      </c>
      <c r="Q10" s="36">
        <f>'High Price Curve'!F12</f>
        <v>30218.385594476906</v>
      </c>
      <c r="R10" s="36">
        <f>'High Price Curve'!G12</f>
        <v>22499.384431047063</v>
      </c>
      <c r="T10" s="37" t="str">
        <f t="shared" si="2"/>
        <v>C05a-1</v>
      </c>
      <c r="U10" s="36">
        <f>'High CO2 Price Curve'!H12</f>
        <v>315.6033297043748</v>
      </c>
      <c r="V10" s="36">
        <f>'High CO2 Price Curve'!E12</f>
        <v>48914.924470688042</v>
      </c>
      <c r="W10" s="36">
        <f>'High CO2 Price Curve'!F12</f>
        <v>49968.397146253541</v>
      </c>
      <c r="X10" s="36">
        <f>'High CO2 Price Curve'!G12</f>
        <v>42349.6692372213</v>
      </c>
    </row>
    <row r="11" spans="2:24" ht="15.75" thickBot="1" x14ac:dyDescent="0.3">
      <c r="B11" s="37" t="s">
        <v>73</v>
      </c>
      <c r="C11" s="36">
        <f>'Low Price Curve'!H13</f>
        <v>196.74439083983435</v>
      </c>
      <c r="D11" s="36">
        <f>'Low Price Curve'!E13</f>
        <v>25882.882179497909</v>
      </c>
      <c r="E11" s="36">
        <f>'Low Price Curve'!F13</f>
        <v>26480.499395125589</v>
      </c>
      <c r="F11" s="36">
        <f>'Low Price Curve'!G13</f>
        <v>18497.876340120827</v>
      </c>
      <c r="H11" s="37" t="str">
        <f t="shared" si="0"/>
        <v>C05b-1</v>
      </c>
      <c r="I11" s="36">
        <f>'Base Price Curve'!H13</f>
        <v>246.30805278597009</v>
      </c>
      <c r="J11" s="36">
        <f>'Base Price Curve'!E13</f>
        <v>27451.876825674113</v>
      </c>
      <c r="K11" s="36">
        <f>'Base Price Curve'!F13</f>
        <v>28254.753319502579</v>
      </c>
      <c r="L11" s="36">
        <f>'Base Price Curve'!G13</f>
        <v>20248.427828147065</v>
      </c>
      <c r="N11" s="37" t="str">
        <f t="shared" si="1"/>
        <v>C05b-1</v>
      </c>
      <c r="O11" s="36">
        <f>'High Price Curve'!H13</f>
        <v>306.3082551407611</v>
      </c>
      <c r="P11" s="36">
        <f>'High Price Curve'!E13</f>
        <v>29229.644364394753</v>
      </c>
      <c r="Q11" s="36">
        <f>'High Price Curve'!F13</f>
        <v>30213.026138605917</v>
      </c>
      <c r="R11" s="36">
        <f>'High Price Curve'!G13</f>
        <v>22194.989421048114</v>
      </c>
      <c r="T11" s="37" t="str">
        <f t="shared" si="2"/>
        <v>C05b-1</v>
      </c>
      <c r="U11" s="36">
        <f>'High CO2 Price Curve'!H13</f>
        <v>286.4143606935537</v>
      </c>
      <c r="V11" s="36">
        <f>'High CO2 Price Curve'!E13</f>
        <v>48826.003569081127</v>
      </c>
      <c r="W11" s="36">
        <f>'High CO2 Price Curve'!F13</f>
        <v>49702.674723199198</v>
      </c>
      <c r="X11" s="36">
        <f>'High CO2 Price Curve'!G13</f>
        <v>41847.59418429088</v>
      </c>
    </row>
    <row r="12" spans="2:24" ht="15.75" thickBot="1" x14ac:dyDescent="0.3">
      <c r="B12" s="37" t="s">
        <v>74</v>
      </c>
      <c r="C12" s="36">
        <f>'Low Price Curve'!H18</f>
        <v>211.48821495250567</v>
      </c>
      <c r="D12" s="36">
        <f>'Low Price Curve'!E18</f>
        <v>27415.261167009176</v>
      </c>
      <c r="E12" s="36">
        <f>'Low Price Curve'!F18</f>
        <v>28091.440031857048</v>
      </c>
      <c r="F12" s="36">
        <f>'Low Price Curve'!G18</f>
        <v>20474.147481932312</v>
      </c>
      <c r="H12" s="37" t="str">
        <f t="shared" si="0"/>
        <v>C06-1</v>
      </c>
      <c r="I12" s="36">
        <f>'Base Price Curve'!H18</f>
        <v>263.37243980155239</v>
      </c>
      <c r="J12" s="36">
        <f>'Base Price Curve'!E18</f>
        <v>28899.286311732332</v>
      </c>
      <c r="K12" s="36">
        <f>'Base Price Curve'!F18</f>
        <v>29785.415901214241</v>
      </c>
      <c r="L12" s="36">
        <f>'Base Price Curve'!G18</f>
        <v>22130.883859536563</v>
      </c>
      <c r="N12" s="37" t="str">
        <f t="shared" si="1"/>
        <v>C06-1</v>
      </c>
      <c r="O12" s="36">
        <f>'High Price Curve'!H18</f>
        <v>324.36729061969243</v>
      </c>
      <c r="P12" s="36">
        <f>'High Price Curve'!E18</f>
        <v>30573.251980496763</v>
      </c>
      <c r="Q12" s="36">
        <f>'High Price Curve'!F18</f>
        <v>31614.132622243087</v>
      </c>
      <c r="R12" s="36">
        <f>'High Price Curve'!G18</f>
        <v>23994.557329767573</v>
      </c>
      <c r="T12" s="37" t="str">
        <f t="shared" si="2"/>
        <v>C06-1</v>
      </c>
      <c r="U12" s="36">
        <f>'High CO2 Price Curve'!H18</f>
        <v>289.58870479106622</v>
      </c>
      <c r="V12" s="36">
        <f>'High CO2 Price Curve'!E18</f>
        <v>50185.035541071957</v>
      </c>
      <c r="W12" s="36">
        <f>'High CO2 Price Curve'!F18</f>
        <v>51109.877560195149</v>
      </c>
      <c r="X12" s="36">
        <f>'High CO2 Price Curve'!G18</f>
        <v>43586.25496122607</v>
      </c>
    </row>
    <row r="13" spans="2:24" ht="15.75" thickBot="1" x14ac:dyDescent="0.3">
      <c r="B13" s="37" t="s">
        <v>75</v>
      </c>
      <c r="C13" s="36">
        <f>'Low Price Curve'!H19</f>
        <v>193.41934226223154</v>
      </c>
      <c r="D13" s="36">
        <f>'Low Price Curve'!E19</f>
        <v>28198.425139198553</v>
      </c>
      <c r="E13" s="36">
        <f>'Low Price Curve'!F19</f>
        <v>28781.884196827839</v>
      </c>
      <c r="F13" s="36">
        <f>'Low Price Curve'!G19</f>
        <v>20006.669407137175</v>
      </c>
      <c r="H13" s="37" t="str">
        <f t="shared" si="0"/>
        <v>C07-1</v>
      </c>
      <c r="I13" s="36">
        <f>'Base Price Curve'!H19</f>
        <v>243.33172321305346</v>
      </c>
      <c r="J13" s="36">
        <f>'Base Price Curve'!E19</f>
        <v>29562.831912201276</v>
      </c>
      <c r="K13" s="36">
        <f>'Base Price Curve'!F19</f>
        <v>30349.751681866055</v>
      </c>
      <c r="L13" s="36">
        <f>'Base Price Curve'!G19</f>
        <v>21538.652629786047</v>
      </c>
      <c r="N13" s="37" t="str">
        <f t="shared" si="1"/>
        <v>C07-1</v>
      </c>
      <c r="O13" s="36">
        <f>'High Price Curve'!H19</f>
        <v>303.63791824610399</v>
      </c>
      <c r="P13" s="36">
        <f>'High Price Curve'!E19</f>
        <v>31107.555193071774</v>
      </c>
      <c r="Q13" s="36">
        <f>'High Price Curve'!F19</f>
        <v>32042.893576213595</v>
      </c>
      <c r="R13" s="36">
        <f>'High Price Curve'!G19</f>
        <v>23254.697687271488</v>
      </c>
      <c r="T13" s="37" t="str">
        <f t="shared" si="2"/>
        <v>C07-1</v>
      </c>
      <c r="U13" s="36">
        <f>'High CO2 Price Curve'!H19</f>
        <v>273.08269442647452</v>
      </c>
      <c r="V13" s="36">
        <f>'High CO2 Price Curve'!E19</f>
        <v>50259.503685031283</v>
      </c>
      <c r="W13" s="36">
        <f>'High CO2 Price Curve'!F19</f>
        <v>51205.82615501924</v>
      </c>
      <c r="X13" s="36">
        <f>'High CO2 Price Curve'!G19</f>
        <v>42457.359466343667</v>
      </c>
    </row>
    <row r="14" spans="2:24" ht="15.75" thickBot="1" x14ac:dyDescent="0.3">
      <c r="B14" s="37" t="s">
        <v>76</v>
      </c>
      <c r="C14" s="36">
        <f>'Low Price Curve'!H20</f>
        <v>170.97278650417306</v>
      </c>
      <c r="D14" s="36">
        <f>'Low Price Curve'!E20</f>
        <v>26182.012972795899</v>
      </c>
      <c r="E14" s="36">
        <f>'Low Price Curve'!F20</f>
        <v>26683.643508742312</v>
      </c>
      <c r="F14" s="36">
        <f>'Low Price Curve'!G20</f>
        <v>18326.228942247693</v>
      </c>
      <c r="H14" s="37" t="str">
        <f t="shared" si="0"/>
        <v>C09-1</v>
      </c>
      <c r="I14" s="36">
        <f>'Base Price Curve'!H20</f>
        <v>218.46428998437969</v>
      </c>
      <c r="J14" s="36">
        <f>'Base Price Curve'!E20</f>
        <v>27704.639757775345</v>
      </c>
      <c r="K14" s="36">
        <f>'Base Price Curve'!F20</f>
        <v>28412.644187181457</v>
      </c>
      <c r="L14" s="36">
        <f>'Base Price Curve'!G20</f>
        <v>20004.234164247217</v>
      </c>
      <c r="N14" s="37" t="str">
        <f t="shared" si="1"/>
        <v>C09-1</v>
      </c>
      <c r="O14" s="36">
        <f>'High Price Curve'!H20</f>
        <v>277.99999083955288</v>
      </c>
      <c r="P14" s="36">
        <f>'High Price Curve'!E20</f>
        <v>29421.187092280841</v>
      </c>
      <c r="Q14" s="36">
        <f>'High Price Curve'!F20</f>
        <v>30310.741429229482</v>
      </c>
      <c r="R14" s="36">
        <f>'High Price Curve'!G20</f>
        <v>21886.559488010134</v>
      </c>
      <c r="T14" s="37" t="str">
        <f t="shared" si="2"/>
        <v>C09-1</v>
      </c>
      <c r="U14" s="36">
        <f>'High CO2 Price Curve'!H20</f>
        <v>258.58237381299108</v>
      </c>
      <c r="V14" s="36">
        <f>'High CO2 Price Curve'!E20</f>
        <v>48708.051012024676</v>
      </c>
      <c r="W14" s="36">
        <f>'High CO2 Price Curve'!F20</f>
        <v>49533.387871477084</v>
      </c>
      <c r="X14" s="36">
        <f>'High CO2 Price Curve'!G20</f>
        <v>41233.180295166421</v>
      </c>
    </row>
    <row r="15" spans="2:24" ht="15.75" thickBot="1" x14ac:dyDescent="0.3">
      <c r="B15" s="37" t="s">
        <v>77</v>
      </c>
      <c r="C15" s="36">
        <f>'Low Price Curve'!H21</f>
        <v>195.60395567621853</v>
      </c>
      <c r="D15" s="36">
        <f>'Low Price Curve'!E21</f>
        <v>25997.150285688091</v>
      </c>
      <c r="E15" s="36">
        <f>'Low Price Curve'!F21</f>
        <v>26589.074028110375</v>
      </c>
      <c r="F15" s="36">
        <f>'Low Price Curve'!G21</f>
        <v>18546.35835615257</v>
      </c>
      <c r="H15" s="37" t="str">
        <f t="shared" si="0"/>
        <v>C11-1</v>
      </c>
      <c r="I15" s="36">
        <f>'Base Price Curve'!H21</f>
        <v>246.38305660586681</v>
      </c>
      <c r="J15" s="36">
        <f>'Base Price Curve'!E21</f>
        <v>27558.445561255812</v>
      </c>
      <c r="K15" s="36">
        <f>'Base Price Curve'!F21</f>
        <v>28373.802488040303</v>
      </c>
      <c r="L15" s="36">
        <f>'Base Price Curve'!G21</f>
        <v>20288.111012800215</v>
      </c>
      <c r="N15" s="37" t="str">
        <f t="shared" si="1"/>
        <v>C11-1</v>
      </c>
      <c r="O15" s="36">
        <f>'High Price Curve'!H21</f>
        <v>309.2194442495823</v>
      </c>
      <c r="P15" s="36">
        <f>'High Price Curve'!E21</f>
        <v>29312.38133989292</v>
      </c>
      <c r="Q15" s="36">
        <f>'High Price Curve'!F21</f>
        <v>30272.697463370594</v>
      </c>
      <c r="R15" s="36">
        <f>'High Price Curve'!G21</f>
        <v>22218.057765865738</v>
      </c>
      <c r="T15" s="37" t="str">
        <f t="shared" si="2"/>
        <v>C11-1</v>
      </c>
      <c r="U15" s="36">
        <f>'High CO2 Price Curve'!H21</f>
        <v>288.98136895252514</v>
      </c>
      <c r="V15" s="36">
        <f>'High CO2 Price Curve'!E21</f>
        <v>48829.642710442626</v>
      </c>
      <c r="W15" s="36">
        <f>'High CO2 Price Curve'!F21</f>
        <v>49789.137928467841</v>
      </c>
      <c r="X15" s="36">
        <f>'High CO2 Price Curve'!G21</f>
        <v>41833.869452310122</v>
      </c>
    </row>
    <row r="16" spans="2:24" ht="15.75" thickBot="1" x14ac:dyDescent="0.3">
      <c r="B16" s="37" t="s">
        <v>78</v>
      </c>
      <c r="C16" s="36">
        <f>'Low Price Curve'!H22</f>
        <v>211.66432418934451</v>
      </c>
      <c r="D16" s="36">
        <f>'Low Price Curve'!E22</f>
        <v>25794.521655648361</v>
      </c>
      <c r="E16" s="36">
        <f>'Low Price Curve'!F22</f>
        <v>26507.192806508723</v>
      </c>
      <c r="F16" s="36">
        <f>'Low Price Curve'!G22</f>
        <v>18624.500114462164</v>
      </c>
      <c r="H16" s="37" t="str">
        <f t="shared" si="0"/>
        <v>C12-1</v>
      </c>
      <c r="I16" s="36">
        <f>'Base Price Curve'!H22</f>
        <v>265.33042346952567</v>
      </c>
      <c r="J16" s="36">
        <f>'Base Price Curve'!E22</f>
        <v>27377.582494296254</v>
      </c>
      <c r="K16" s="36">
        <f>'Base Price Curve'!F22</f>
        <v>28289.45665621724</v>
      </c>
      <c r="L16" s="36">
        <f>'Base Price Curve'!G22</f>
        <v>20395.747988901054</v>
      </c>
      <c r="N16" s="37" t="str">
        <f t="shared" si="1"/>
        <v>C12-1</v>
      </c>
      <c r="O16" s="36">
        <f>'High Price Curve'!H22</f>
        <v>328.53395105964751</v>
      </c>
      <c r="P16" s="36">
        <f>'High Price Curve'!E22</f>
        <v>29164.592431060555</v>
      </c>
      <c r="Q16" s="36">
        <f>'High Price Curve'!F22</f>
        <v>30229.448650260059</v>
      </c>
      <c r="R16" s="36">
        <f>'High Price Curve'!G22</f>
        <v>22358.415020367462</v>
      </c>
      <c r="T16" s="37" t="str">
        <f t="shared" si="2"/>
        <v>C12-1</v>
      </c>
      <c r="U16" s="36">
        <f>'High CO2 Price Curve'!H22</f>
        <v>311.43556570289627</v>
      </c>
      <c r="V16" s="36">
        <f>'High CO2 Price Curve'!E22</f>
        <v>48849.34198836163</v>
      </c>
      <c r="W16" s="36">
        <f>'High CO2 Price Curve'!F22</f>
        <v>49891.9183192091</v>
      </c>
      <c r="X16" s="36">
        <f>'High CO2 Price Curve'!G22</f>
        <v>42066.530747277466</v>
      </c>
    </row>
    <row r="17" spans="2:24" ht="15.75" thickBot="1" x14ac:dyDescent="0.3">
      <c r="B17" s="37" t="s">
        <v>79</v>
      </c>
      <c r="C17" s="36">
        <f>'Low Price Curve'!H23</f>
        <v>203.61785760254622</v>
      </c>
      <c r="D17" s="36">
        <f>'Low Price Curve'!E23</f>
        <v>25676.437097614591</v>
      </c>
      <c r="E17" s="36">
        <f>'Low Price Curve'!F23</f>
        <v>26343.473525119829</v>
      </c>
      <c r="F17" s="36">
        <f>'Low Price Curve'!G23</f>
        <v>18375.031467726589</v>
      </c>
      <c r="H17" s="37" t="str">
        <f t="shared" si="0"/>
        <v>C13-1</v>
      </c>
      <c r="I17" s="36">
        <f>'Base Price Curve'!H23</f>
        <v>259.71418689685521</v>
      </c>
      <c r="J17" s="36">
        <f>'Base Price Curve'!E23</f>
        <v>27258.298390317486</v>
      </c>
      <c r="K17" s="36">
        <f>'Base Price Curve'!F23</f>
        <v>28095.699682581722</v>
      </c>
      <c r="L17" s="36">
        <f>'Base Price Curve'!G23</f>
        <v>20144.79180665149</v>
      </c>
      <c r="N17" s="37" t="str">
        <f t="shared" si="1"/>
        <v>C13-1</v>
      </c>
      <c r="O17" s="36">
        <f>'High Price Curve'!H23</f>
        <v>326.19538941553623</v>
      </c>
      <c r="P17" s="36">
        <f>'High Price Curve'!E23</f>
        <v>29025.406362354093</v>
      </c>
      <c r="Q17" s="36">
        <f>'High Price Curve'!F23</f>
        <v>30015.425626197044</v>
      </c>
      <c r="R17" s="36">
        <f>'High Price Curve'!G23</f>
        <v>22096.739845632979</v>
      </c>
      <c r="T17" s="37" t="str">
        <f t="shared" si="2"/>
        <v>C13-1</v>
      </c>
      <c r="U17" s="36">
        <f>'High CO2 Price Curve'!H23</f>
        <v>302.69799367449775</v>
      </c>
      <c r="V17" s="36">
        <f>'High CO2 Price Curve'!E23</f>
        <v>48960.021054547033</v>
      </c>
      <c r="W17" s="36">
        <f>'High CO2 Price Curve'!F23</f>
        <v>49949.246241556342</v>
      </c>
      <c r="X17" s="36">
        <f>'High CO2 Price Curve'!G23</f>
        <v>42027.313535878187</v>
      </c>
    </row>
    <row r="18" spans="2:24" ht="15.75" thickBot="1" x14ac:dyDescent="0.3">
      <c r="B18" s="37" t="s">
        <v>80</v>
      </c>
      <c r="C18" s="36">
        <f>'Low Price Curve'!H24</f>
        <v>220.44560572554681</v>
      </c>
      <c r="D18" s="36">
        <f>'Low Price Curve'!E24</f>
        <v>27355.377093894327</v>
      </c>
      <c r="E18" s="36">
        <f>'Low Price Curve'!F24</f>
        <v>28039.360405832096</v>
      </c>
      <c r="F18" s="36">
        <f>'Low Price Curve'!G24</f>
        <v>18268.143885554586</v>
      </c>
      <c r="H18" s="37" t="str">
        <f t="shared" si="0"/>
        <v>C14-1</v>
      </c>
      <c r="I18" s="36">
        <f>'Base Price Curve'!H24</f>
        <v>252.68883329379281</v>
      </c>
      <c r="J18" s="36">
        <f>'Base Price Curve'!E24</f>
        <v>28562.694256715295</v>
      </c>
      <c r="K18" s="36">
        <f>'Base Price Curve'!F24</f>
        <v>29364.649723069702</v>
      </c>
      <c r="L18" s="36">
        <f>'Base Price Curve'!G24</f>
        <v>19550.750869402898</v>
      </c>
      <c r="N18" s="37" t="str">
        <f t="shared" si="1"/>
        <v>C14-1</v>
      </c>
      <c r="O18" s="36">
        <f>'High Price Curve'!H24</f>
        <v>298.37537378904898</v>
      </c>
      <c r="P18" s="36">
        <f>'High Price Curve'!E24</f>
        <v>30054.81622942055</v>
      </c>
      <c r="Q18" s="36">
        <f>'High Price Curve'!F24</f>
        <v>30983.892399267763</v>
      </c>
      <c r="R18" s="36">
        <f>'High Price Curve'!G24</f>
        <v>21130.642432815894</v>
      </c>
      <c r="T18" s="37" t="str">
        <f t="shared" si="2"/>
        <v>C14-1</v>
      </c>
      <c r="U18" s="36">
        <f>'High CO2 Price Curve'!H24</f>
        <v>327.42651033205317</v>
      </c>
      <c r="V18" s="36">
        <f>'High CO2 Price Curve'!E24</f>
        <v>47996.641604778539</v>
      </c>
      <c r="W18" s="36">
        <f>'High CO2 Price Curve'!F24</f>
        <v>49045.398138701814</v>
      </c>
      <c r="X18" s="36">
        <f>'High CO2 Price Curve'!G24</f>
        <v>39252.70959128601</v>
      </c>
    </row>
    <row r="19" spans="2:24" ht="15.75" thickBot="1" x14ac:dyDescent="0.3">
      <c r="B19" s="37" t="s">
        <v>81</v>
      </c>
      <c r="C19" s="36">
        <f>'Low Price Curve'!H25</f>
        <v>222.97826638986675</v>
      </c>
      <c r="D19" s="36">
        <f>'Low Price Curve'!E25</f>
        <v>27708.2342917032</v>
      </c>
      <c r="E19" s="36">
        <f>'Low Price Curve'!F25</f>
        <v>28394.106488292771</v>
      </c>
      <c r="F19" s="36">
        <f>'Low Price Curve'!G25</f>
        <v>18428.447246514785</v>
      </c>
      <c r="H19" s="37" t="str">
        <f t="shared" si="0"/>
        <v>C14a-1</v>
      </c>
      <c r="I19" s="36">
        <f>'Base Price Curve'!H25</f>
        <v>266.98413334347163</v>
      </c>
      <c r="J19" s="36">
        <f>'Base Price Curve'!E25</f>
        <v>29293.832926889405</v>
      </c>
      <c r="K19" s="36">
        <f>'Base Price Curve'!F25</f>
        <v>30119.393209193415</v>
      </c>
      <c r="L19" s="36">
        <f>'Base Price Curve'!G25</f>
        <v>20177.318210699756</v>
      </c>
      <c r="N19" s="37" t="str">
        <f t="shared" si="1"/>
        <v>C14a-1</v>
      </c>
      <c r="O19" s="36">
        <f>'High Price Curve'!H25</f>
        <v>317.95105402629906</v>
      </c>
      <c r="P19" s="36">
        <f>'High Price Curve'!E25</f>
        <v>31142.800155939378</v>
      </c>
      <c r="Q19" s="36">
        <f>'High Price Curve'!F25</f>
        <v>32105.114143658851</v>
      </c>
      <c r="R19" s="36">
        <f>'High Price Curve'!G25</f>
        <v>22171.013529109201</v>
      </c>
      <c r="T19" s="37" t="str">
        <f t="shared" si="2"/>
        <v>C14a-1</v>
      </c>
      <c r="U19" s="36">
        <f>'High CO2 Price Curve'!H25</f>
        <v>324.30814488924517</v>
      </c>
      <c r="V19" s="36">
        <f>'High CO2 Price Curve'!E25</f>
        <v>47344.403058325392</v>
      </c>
      <c r="W19" s="36">
        <f>'High CO2 Price Curve'!F25</f>
        <v>48296.022895377813</v>
      </c>
      <c r="X19" s="36">
        <f>'High CO2 Price Curve'!G25</f>
        <v>38302.891038653761</v>
      </c>
    </row>
    <row r="20" spans="2:24" ht="15.75" thickBot="1" x14ac:dyDescent="0.3">
      <c r="B20" s="37" t="s">
        <v>82</v>
      </c>
      <c r="C20" s="36">
        <f>'Low Price Curve'!H30</f>
        <v>255.0955005132767</v>
      </c>
      <c r="D20" s="36">
        <f>'Low Price Curve'!E30</f>
        <v>26137.847613441088</v>
      </c>
      <c r="E20" s="36">
        <f>'Low Price Curve'!F30</f>
        <v>26900.893016017246</v>
      </c>
      <c r="F20" s="36">
        <f>'Low Price Curve'!G30</f>
        <v>18929.148543537154</v>
      </c>
      <c r="H20" s="37" t="str">
        <f t="shared" ref="H20:H37" si="3">B20</f>
        <v>C01-2</v>
      </c>
      <c r="I20" s="36">
        <f>'Base Price Curve'!H30</f>
        <v>304.48220990321539</v>
      </c>
      <c r="J20" s="36">
        <f>'Base Price Curve'!E30</f>
        <v>28105.58917751833</v>
      </c>
      <c r="K20" s="36">
        <f>'Base Price Curve'!F30</f>
        <v>29002.719114861811</v>
      </c>
      <c r="L20" s="36">
        <f>'Base Price Curve'!G30</f>
        <v>21045.141069879872</v>
      </c>
      <c r="N20" s="37" t="str">
        <f t="shared" ref="N20:N37" si="4">H20</f>
        <v>C01-2</v>
      </c>
      <c r="O20" s="36">
        <f>'High Price Curve'!H30</f>
        <v>362.5730144428677</v>
      </c>
      <c r="P20" s="36">
        <f>'High Price Curve'!E30</f>
        <v>30216.186152463029</v>
      </c>
      <c r="Q20" s="36">
        <f>'High Price Curve'!F30</f>
        <v>31345.589706059644</v>
      </c>
      <c r="R20" s="36">
        <f>'High Price Curve'!G30</f>
        <v>23336.332985876346</v>
      </c>
      <c r="T20" s="37" t="str">
        <f t="shared" ref="T20:T37" si="5">N20</f>
        <v>C01-2</v>
      </c>
      <c r="U20" s="36">
        <f>'High CO2 Price Curve'!H30</f>
        <v>331.71302688560246</v>
      </c>
      <c r="V20" s="36">
        <f>'High CO2 Price Curve'!E30</f>
        <v>48596.174356767158</v>
      </c>
      <c r="W20" s="36">
        <f>'High CO2 Price Curve'!F30</f>
        <v>49703.631130050679</v>
      </c>
      <c r="X20" s="36">
        <f>'High CO2 Price Curve'!G30</f>
        <v>41712.223810686351</v>
      </c>
    </row>
    <row r="21" spans="2:24" ht="15.75" thickBot="1" x14ac:dyDescent="0.3">
      <c r="B21" s="37" t="s">
        <v>83</v>
      </c>
      <c r="C21" s="36">
        <f>'Low Price Curve'!H31</f>
        <v>218.2012554090052</v>
      </c>
      <c r="D21" s="36">
        <f>'Low Price Curve'!E31</f>
        <v>26808.659161084008</v>
      </c>
      <c r="E21" s="36">
        <f>'Low Price Curve'!F31</f>
        <v>27509.188714601292</v>
      </c>
      <c r="F21" s="36">
        <f>'Low Price Curve'!G31</f>
        <v>18400.027627669515</v>
      </c>
      <c r="H21" s="37" t="str">
        <f t="shared" si="3"/>
        <v>C02-2</v>
      </c>
      <c r="I21" s="36">
        <f>'Base Price Curve'!H31</f>
        <v>268.91906929269078</v>
      </c>
      <c r="J21" s="36">
        <f>'Base Price Curve'!E31</f>
        <v>28657.260483850398</v>
      </c>
      <c r="K21" s="36">
        <f>'Base Price Curve'!F31</f>
        <v>29522.013575424728</v>
      </c>
      <c r="L21" s="36">
        <f>'Base Price Curve'!G31</f>
        <v>20411.003064207132</v>
      </c>
      <c r="N21" s="37" t="str">
        <f t="shared" si="4"/>
        <v>C02-2</v>
      </c>
      <c r="O21" s="36">
        <f>'High Price Curve'!H31</f>
        <v>329.84238725169735</v>
      </c>
      <c r="P21" s="36">
        <f>'High Price Curve'!E31</f>
        <v>30651.31381951386</v>
      </c>
      <c r="Q21" s="36">
        <f>'High Price Curve'!F31</f>
        <v>31686.801509879777</v>
      </c>
      <c r="R21" s="36">
        <f>'High Price Curve'!G31</f>
        <v>22577.157434035053</v>
      </c>
      <c r="T21" s="37" t="str">
        <f t="shared" si="5"/>
        <v>C02-2</v>
      </c>
      <c r="U21" s="36">
        <f>'High CO2 Price Curve'!H31</f>
        <v>291.5085787513446</v>
      </c>
      <c r="V21" s="36">
        <f>'High CO2 Price Curve'!E31</f>
        <v>48411.949142362093</v>
      </c>
      <c r="W21" s="36">
        <f>'High CO2 Price Curve'!F31</f>
        <v>49462.238420575108</v>
      </c>
      <c r="X21" s="36">
        <f>'High CO2 Price Curve'!G31</f>
        <v>40328.63286178335</v>
      </c>
    </row>
    <row r="22" spans="2:24" ht="15.75" thickBot="1" x14ac:dyDescent="0.3">
      <c r="B22" s="37" t="s">
        <v>84</v>
      </c>
      <c r="C22" s="36">
        <f>'Low Price Curve'!H32</f>
        <v>226.1341983479947</v>
      </c>
      <c r="D22" s="36">
        <f>'Low Price Curve'!E32</f>
        <v>28110.874236979707</v>
      </c>
      <c r="E22" s="36">
        <f>'Low Price Curve'!F32</f>
        <v>28822.310432956307</v>
      </c>
      <c r="F22" s="36">
        <f>'Low Price Curve'!G32</f>
        <v>20469.0895182327</v>
      </c>
      <c r="H22" s="37" t="str">
        <f t="shared" si="3"/>
        <v>C03-2</v>
      </c>
      <c r="I22" s="36">
        <f>'Base Price Curve'!H32</f>
        <v>273.35633876172528</v>
      </c>
      <c r="J22" s="36">
        <f>'Base Price Curve'!E32</f>
        <v>29893.165921422384</v>
      </c>
      <c r="K22" s="36">
        <f>'Base Price Curve'!F32</f>
        <v>30762.144814502491</v>
      </c>
      <c r="L22" s="36">
        <f>'Base Price Curve'!G32</f>
        <v>22398.508800732772</v>
      </c>
      <c r="N22" s="37" t="str">
        <f t="shared" si="4"/>
        <v>C03-2</v>
      </c>
      <c r="O22" s="36">
        <f>'High Price Curve'!H32</f>
        <v>330.38867813695276</v>
      </c>
      <c r="P22" s="36">
        <f>'High Price Curve'!E32</f>
        <v>31813.485742866866</v>
      </c>
      <c r="Q22" s="36">
        <f>'High Price Curve'!F32</f>
        <v>32799.607675541236</v>
      </c>
      <c r="R22" s="36">
        <f>'High Price Curve'!G32</f>
        <v>24493.146699570814</v>
      </c>
      <c r="T22" s="37" t="str">
        <f t="shared" si="5"/>
        <v>C03-2</v>
      </c>
      <c r="U22" s="36">
        <f>'High CO2 Price Curve'!H32</f>
        <v>294.06509481300446</v>
      </c>
      <c r="V22" s="36">
        <f>'High CO2 Price Curve'!E32</f>
        <v>49639.393922514275</v>
      </c>
      <c r="W22" s="36">
        <f>'High CO2 Price Curve'!F32</f>
        <v>50613.308640036448</v>
      </c>
      <c r="X22" s="36">
        <f>'High CO2 Price Curve'!G32</f>
        <v>42331.822163983881</v>
      </c>
    </row>
    <row r="23" spans="2:24" ht="15.75" thickBot="1" x14ac:dyDescent="0.3">
      <c r="B23" s="37" t="s">
        <v>85</v>
      </c>
      <c r="C23" s="36">
        <f>'Low Price Curve'!H33</f>
        <v>227.53630345275343</v>
      </c>
      <c r="D23" s="36">
        <f>'Low Price Curve'!E33</f>
        <v>29556.54676806783</v>
      </c>
      <c r="E23" s="36">
        <f>'Low Price Curve'!F33</f>
        <v>30258.326771473276</v>
      </c>
      <c r="F23" s="36">
        <f>'Low Price Curve'!G33</f>
        <v>19886.898911368029</v>
      </c>
      <c r="H23" s="37" t="str">
        <f t="shared" si="3"/>
        <v>C04-2</v>
      </c>
      <c r="I23" s="36">
        <f>'Base Price Curve'!H33</f>
        <v>273.9945970559084</v>
      </c>
      <c r="J23" s="36">
        <f>'Base Price Curve'!E33</f>
        <v>31155.835238601583</v>
      </c>
      <c r="K23" s="36">
        <f>'Base Price Curve'!F33</f>
        <v>32060.611724671737</v>
      </c>
      <c r="L23" s="36">
        <f>'Base Price Curve'!G33</f>
        <v>21670.242225177193</v>
      </c>
      <c r="N23" s="37" t="str">
        <f t="shared" si="4"/>
        <v>C04-2</v>
      </c>
      <c r="O23" s="36">
        <f>'High Price Curve'!H33</f>
        <v>330.72142201051298</v>
      </c>
      <c r="P23" s="36">
        <f>'High Price Curve'!E33</f>
        <v>32905.637257904003</v>
      </c>
      <c r="Q23" s="36">
        <f>'High Price Curve'!F33</f>
        <v>34000.402064269889</v>
      </c>
      <c r="R23" s="36">
        <f>'High Price Curve'!G33</f>
        <v>23600.543989175458</v>
      </c>
      <c r="T23" s="37" t="str">
        <f t="shared" si="5"/>
        <v>C04-2</v>
      </c>
      <c r="U23" s="36">
        <f>'High CO2 Price Curve'!H33</f>
        <v>289.96640345803121</v>
      </c>
      <c r="V23" s="36">
        <f>'High CO2 Price Curve'!E33</f>
        <v>50143.820297596962</v>
      </c>
      <c r="W23" s="36">
        <f>'High CO2 Price Curve'!F33</f>
        <v>51053.803569540309</v>
      </c>
      <c r="X23" s="36">
        <f>'High CO2 Price Curve'!G33</f>
        <v>40749.757909518121</v>
      </c>
    </row>
    <row r="24" spans="2:24" ht="15.75" thickBot="1" x14ac:dyDescent="0.3">
      <c r="B24" s="37" t="s">
        <v>86</v>
      </c>
      <c r="C24" s="36">
        <f>'Low Price Curve'!H34</f>
        <v>239.1605873170989</v>
      </c>
      <c r="D24" s="36">
        <f>'Low Price Curve'!E34</f>
        <v>26215.834076456267</v>
      </c>
      <c r="E24" s="36">
        <f>'Low Price Curve'!F34</f>
        <v>26937.353869310267</v>
      </c>
      <c r="F24" s="36">
        <f>'Low Price Curve'!G34</f>
        <v>18905.493600036887</v>
      </c>
      <c r="H24" s="37" t="str">
        <f t="shared" si="3"/>
        <v>C05-2</v>
      </c>
      <c r="I24" s="36">
        <f>'Base Price Curve'!H34</f>
        <v>284.78997201494576</v>
      </c>
      <c r="J24" s="36">
        <f>'Base Price Curve'!E34</f>
        <v>28161.628991141701</v>
      </c>
      <c r="K24" s="36">
        <f>'Base Price Curve'!F34</f>
        <v>29100.157418340073</v>
      </c>
      <c r="L24" s="36">
        <f>'Base Price Curve'!G34</f>
        <v>21069.648163876474</v>
      </c>
      <c r="N24" s="37" t="str">
        <f t="shared" si="4"/>
        <v>C05-2</v>
      </c>
      <c r="O24" s="36">
        <f>'High Price Curve'!H34</f>
        <v>340.93922373499288</v>
      </c>
      <c r="P24" s="36">
        <f>'High Price Curve'!E34</f>
        <v>30279.348040648882</v>
      </c>
      <c r="Q24" s="36">
        <f>'High Price Curve'!F34</f>
        <v>31371.123145743222</v>
      </c>
      <c r="R24" s="36">
        <f>'High Price Curve'!G34</f>
        <v>23374.689378406281</v>
      </c>
      <c r="T24" s="37" t="str">
        <f t="shared" si="5"/>
        <v>C05-2</v>
      </c>
      <c r="U24" s="36">
        <f>'High CO2 Price Curve'!H34</f>
        <v>303.21632352546226</v>
      </c>
      <c r="V24" s="36">
        <f>'High CO2 Price Curve'!E34</f>
        <v>48424.158426792397</v>
      </c>
      <c r="W24" s="36">
        <f>'High CO2 Price Curve'!F34</f>
        <v>49532.053897451799</v>
      </c>
      <c r="X24" s="36">
        <f>'High CO2 Price Curve'!G34</f>
        <v>41522.729086646134</v>
      </c>
    </row>
    <row r="25" spans="2:24" ht="15.75" thickBot="1" x14ac:dyDescent="0.3">
      <c r="B25" s="37" t="s">
        <v>87</v>
      </c>
      <c r="C25" s="36">
        <f>'Low Price Curve'!H35</f>
        <v>251.33229201399041</v>
      </c>
      <c r="D25" s="36">
        <f>'Low Price Curve'!E35</f>
        <v>26095.081746304717</v>
      </c>
      <c r="E25" s="36">
        <f>'Low Price Curve'!F35</f>
        <v>26765.417703642801</v>
      </c>
      <c r="F25" s="36">
        <f>'Low Price Curve'!G35</f>
        <v>19099.411873542715</v>
      </c>
      <c r="H25" s="37" t="str">
        <f t="shared" si="3"/>
        <v>C05a-2</v>
      </c>
      <c r="I25" s="36">
        <f>'Base Price Curve'!H35</f>
        <v>297.79085164164309</v>
      </c>
      <c r="J25" s="36">
        <f>'Base Price Curve'!E35</f>
        <v>28101.994193234921</v>
      </c>
      <c r="K25" s="36">
        <f>'Base Price Curve'!F35</f>
        <v>28962.115660788921</v>
      </c>
      <c r="L25" s="36">
        <f>'Base Price Curve'!G35</f>
        <v>21288.761458125686</v>
      </c>
      <c r="N25" s="37" t="str">
        <f t="shared" si="4"/>
        <v>C05a-2</v>
      </c>
      <c r="O25" s="36">
        <f>'High Price Curve'!H35</f>
        <v>355.93068327472042</v>
      </c>
      <c r="P25" s="36">
        <f>'High Price Curve'!E35</f>
        <v>30241.132238340095</v>
      </c>
      <c r="Q25" s="36">
        <f>'High Price Curve'!F35</f>
        <v>31338.724228950519</v>
      </c>
      <c r="R25" s="36">
        <f>'High Price Curve'!G35</f>
        <v>23607.764447481532</v>
      </c>
      <c r="T25" s="37" t="str">
        <f t="shared" si="5"/>
        <v>C05a-2</v>
      </c>
      <c r="U25" s="36">
        <f>'High CO2 Price Curve'!H35</f>
        <v>338.74920234680661</v>
      </c>
      <c r="V25" s="36">
        <f>'High CO2 Price Curve'!E35</f>
        <v>48569.1563715624</v>
      </c>
      <c r="W25" s="36">
        <f>'High CO2 Price Curve'!F35</f>
        <v>49609.964914609758</v>
      </c>
      <c r="X25" s="36">
        <f>'High CO2 Price Curve'!G35</f>
        <v>41984.566971328859</v>
      </c>
    </row>
    <row r="26" spans="2:24" ht="15.75" thickBot="1" x14ac:dyDescent="0.3">
      <c r="B26" s="37" t="s">
        <v>88</v>
      </c>
      <c r="C26" s="36">
        <f>'Low Price Curve'!H40</f>
        <v>231.65829101391219</v>
      </c>
      <c r="D26" s="36">
        <f>'Low Price Curve'!E40</f>
        <v>27741.922404250581</v>
      </c>
      <c r="E26" s="36">
        <f>'Low Price Curve'!F40</f>
        <v>28402.18334504333</v>
      </c>
      <c r="F26" s="36">
        <f>'Low Price Curve'!G40</f>
        <v>20730.891511773487</v>
      </c>
      <c r="H26" s="37" t="str">
        <f t="shared" si="3"/>
        <v>C06-2</v>
      </c>
      <c r="I26" s="36">
        <f>'Base Price Curve'!H40</f>
        <v>276.13996452004591</v>
      </c>
      <c r="J26" s="36">
        <f>'Base Price Curve'!E40</f>
        <v>29589.143979304597</v>
      </c>
      <c r="K26" s="36">
        <f>'Base Price Curve'!F40</f>
        <v>30422.709616893953</v>
      </c>
      <c r="L26" s="36">
        <f>'Base Price Curve'!G40</f>
        <v>22750.737191511078</v>
      </c>
      <c r="N26" s="37" t="str">
        <f t="shared" si="4"/>
        <v>C06-2</v>
      </c>
      <c r="O26" s="36">
        <f>'High Price Curve'!H40</f>
        <v>331.82031572557111</v>
      </c>
      <c r="P26" s="36">
        <f>'High Price Curve'!E40</f>
        <v>31592.386713224489</v>
      </c>
      <c r="Q26" s="36">
        <f>'High Price Curve'!F40</f>
        <v>32648.227837257444</v>
      </c>
      <c r="R26" s="36">
        <f>'High Price Curve'!G40</f>
        <v>24913.555990526183</v>
      </c>
      <c r="T26" s="37" t="str">
        <f t="shared" si="5"/>
        <v>C06-2</v>
      </c>
      <c r="U26" s="36">
        <f>'High CO2 Price Curve'!H40</f>
        <v>291.85129809030008</v>
      </c>
      <c r="V26" s="36">
        <f>'High CO2 Price Curve'!E40</f>
        <v>49678.190791189918</v>
      </c>
      <c r="W26" s="36">
        <f>'High CO2 Price Curve'!F40</f>
        <v>50663.239019466753</v>
      </c>
      <c r="X26" s="36">
        <f>'High CO2 Price Curve'!G40</f>
        <v>42979.319117226652</v>
      </c>
    </row>
    <row r="27" spans="2:24" ht="15.75" thickBot="1" x14ac:dyDescent="0.3">
      <c r="B27" s="37" t="s">
        <v>89</v>
      </c>
      <c r="C27" s="36">
        <f>'Low Price Curve'!H41</f>
        <v>225.03866631475395</v>
      </c>
      <c r="D27" s="36">
        <f>'Low Price Curve'!E41</f>
        <v>28479.66958159571</v>
      </c>
      <c r="E27" s="36">
        <f>'Low Price Curve'!F41</f>
        <v>29129.658812637805</v>
      </c>
      <c r="F27" s="36">
        <f>'Low Price Curve'!G41</f>
        <v>20360.78115963169</v>
      </c>
      <c r="H27" s="37" t="str">
        <f t="shared" si="3"/>
        <v>C07-2</v>
      </c>
      <c r="I27" s="36">
        <f>'Base Price Curve'!H41</f>
        <v>273.09411647242194</v>
      </c>
      <c r="J27" s="36">
        <f>'Base Price Curve'!E41</f>
        <v>30226.477266696689</v>
      </c>
      <c r="K27" s="36">
        <f>'Base Price Curve'!F41</f>
        <v>31024.134889271689</v>
      </c>
      <c r="L27" s="36">
        <f>'Base Price Curve'!G41</f>
        <v>22261.763679996449</v>
      </c>
      <c r="N27" s="37" t="str">
        <f t="shared" si="4"/>
        <v>C07-2</v>
      </c>
      <c r="O27" s="36">
        <f>'High Price Curve'!H41</f>
        <v>329.93489077382276</v>
      </c>
      <c r="P27" s="36">
        <f>'High Price Curve'!E41</f>
        <v>32116.087519797806</v>
      </c>
      <c r="Q27" s="36">
        <f>'High Price Curve'!F41</f>
        <v>33144.07717469793</v>
      </c>
      <c r="R27" s="36">
        <f>'High Price Curve'!G41</f>
        <v>24327.914324004869</v>
      </c>
      <c r="T27" s="37" t="str">
        <f t="shared" si="5"/>
        <v>C07-2</v>
      </c>
      <c r="U27" s="36">
        <f>'High CO2 Price Curve'!H41</f>
        <v>294.1568266284844</v>
      </c>
      <c r="V27" s="36">
        <f>'High CO2 Price Curve'!E41</f>
        <v>49860.75100770151</v>
      </c>
      <c r="W27" s="36">
        <f>'High CO2 Price Curve'!F41</f>
        <v>50831.509061380981</v>
      </c>
      <c r="X27" s="36">
        <f>'High CO2 Price Curve'!G41</f>
        <v>42066.595461262907</v>
      </c>
    </row>
    <row r="28" spans="2:24" ht="15.75" thickBot="1" x14ac:dyDescent="0.3">
      <c r="B28" s="37" t="s">
        <v>90</v>
      </c>
      <c r="C28" s="36">
        <f>'Low Price Curve'!H42</f>
        <v>217.62424055371667</v>
      </c>
      <c r="D28" s="36">
        <f>'Low Price Curve'!E42</f>
        <v>26506.752164135309</v>
      </c>
      <c r="E28" s="36">
        <f>'Low Price Curve'!F42</f>
        <v>27182.916023488979</v>
      </c>
      <c r="F28" s="36">
        <f>'Low Price Curve'!G42</f>
        <v>18719.709996745052</v>
      </c>
      <c r="H28" s="37" t="str">
        <f t="shared" si="3"/>
        <v>C09-2</v>
      </c>
      <c r="I28" s="36">
        <f>'Base Price Curve'!H42</f>
        <v>264.10500449428741</v>
      </c>
      <c r="J28" s="36">
        <f>'Base Price Curve'!E42</f>
        <v>28420.441692553755</v>
      </c>
      <c r="K28" s="36">
        <f>'Base Price Curve'!F42</f>
        <v>29254.391390468554</v>
      </c>
      <c r="L28" s="36">
        <f>'Base Price Curve'!G42</f>
        <v>20792.401423565272</v>
      </c>
      <c r="N28" s="37" t="str">
        <f t="shared" si="4"/>
        <v>C09-2</v>
      </c>
      <c r="O28" s="36">
        <f>'High Price Curve'!H42</f>
        <v>319.36813981656536</v>
      </c>
      <c r="P28" s="36">
        <f>'High Price Curve'!E42</f>
        <v>30486.268318321192</v>
      </c>
      <c r="Q28" s="36">
        <f>'High Price Curve'!F42</f>
        <v>31525.156605009943</v>
      </c>
      <c r="R28" s="36">
        <f>'High Price Curve'!G42</f>
        <v>23019.959543905599</v>
      </c>
      <c r="T28" s="37" t="str">
        <f t="shared" si="5"/>
        <v>C09-2</v>
      </c>
      <c r="U28" s="36">
        <f>'High CO2 Price Curve'!H42</f>
        <v>295.29717413831395</v>
      </c>
      <c r="V28" s="36">
        <f>'High CO2 Price Curve'!E42</f>
        <v>48477.699340098065</v>
      </c>
      <c r="W28" s="36">
        <f>'High CO2 Price Curve'!F42</f>
        <v>49458.944082300419</v>
      </c>
      <c r="X28" s="36">
        <f>'High CO2 Price Curve'!G42</f>
        <v>41008.230298522896</v>
      </c>
    </row>
    <row r="29" spans="2:24" ht="15.75" thickBot="1" x14ac:dyDescent="0.3">
      <c r="B29" s="37" t="s">
        <v>91</v>
      </c>
      <c r="C29" s="36">
        <f>'Low Price Curve'!H43</f>
        <v>263.19920312033702</v>
      </c>
      <c r="D29" s="36">
        <f>'Low Price Curve'!E43</f>
        <v>26230.736762164539</v>
      </c>
      <c r="E29" s="36">
        <f>'Low Price Curve'!F43</f>
        <v>27131.137882727264</v>
      </c>
      <c r="F29" s="36">
        <f>'Low Price Curve'!G43</f>
        <v>19169.325861848021</v>
      </c>
      <c r="H29" s="37" t="str">
        <f t="shared" si="3"/>
        <v>C11-2</v>
      </c>
      <c r="I29" s="36">
        <f>'Base Price Curve'!H43</f>
        <v>306.81265233479519</v>
      </c>
      <c r="J29" s="36">
        <f>'Base Price Curve'!E43</f>
        <v>28181.198830439313</v>
      </c>
      <c r="K29" s="36">
        <f>'Base Price Curve'!F43</f>
        <v>29251.313027924411</v>
      </c>
      <c r="L29" s="36">
        <f>'Base Price Curve'!G43</f>
        <v>21267.620465752108</v>
      </c>
      <c r="N29" s="37" t="str">
        <f t="shared" si="4"/>
        <v>C11-2</v>
      </c>
      <c r="O29" s="36">
        <f>'High Price Curve'!H43</f>
        <v>362.22919221295342</v>
      </c>
      <c r="P29" s="36">
        <f>'High Price Curve'!E43</f>
        <v>30284.509357996001</v>
      </c>
      <c r="Q29" s="36">
        <f>'High Price Curve'!F43</f>
        <v>31493.359925424367</v>
      </c>
      <c r="R29" s="36">
        <f>'High Price Curve'!G43</f>
        <v>23486.137091647863</v>
      </c>
      <c r="T29" s="37" t="str">
        <f t="shared" si="5"/>
        <v>C11-2</v>
      </c>
      <c r="U29" s="36">
        <f>'High CO2 Price Curve'!H43</f>
        <v>336.29937189596126</v>
      </c>
      <c r="V29" s="36">
        <f>'High CO2 Price Curve'!E43</f>
        <v>48484.749550248591</v>
      </c>
      <c r="W29" s="36">
        <f>'High CO2 Price Curve'!F43</f>
        <v>49664.843901414548</v>
      </c>
      <c r="X29" s="36">
        <f>'High CO2 Price Curve'!G43</f>
        <v>41739.694323568736</v>
      </c>
    </row>
    <row r="30" spans="2:24" ht="15.75" thickBot="1" x14ac:dyDescent="0.3">
      <c r="B30" s="37" t="s">
        <v>92</v>
      </c>
      <c r="C30" s="36">
        <f>'Low Price Curve'!H44</f>
        <v>293.20175204249779</v>
      </c>
      <c r="D30" s="36">
        <f>'Low Price Curve'!E44</f>
        <v>26073.498105905699</v>
      </c>
      <c r="E30" s="36">
        <f>'Low Price Curve'!F44</f>
        <v>27051.209030670449</v>
      </c>
      <c r="F30" s="36">
        <f>'Low Price Curve'!G44</f>
        <v>19142.87483230127</v>
      </c>
      <c r="H30" s="37" t="str">
        <f t="shared" si="3"/>
        <v>C12-2</v>
      </c>
      <c r="I30" s="36">
        <f>'Base Price Curve'!H44</f>
        <v>339.62016366721201</v>
      </c>
      <c r="J30" s="36">
        <f>'Base Price Curve'!E44</f>
        <v>28063.024110743485</v>
      </c>
      <c r="K30" s="36">
        <f>'Base Price Curve'!F44</f>
        <v>29119.940082424357</v>
      </c>
      <c r="L30" s="36">
        <f>'Base Price Curve'!G44</f>
        <v>21270.209120549735</v>
      </c>
      <c r="N30" s="37" t="str">
        <f t="shared" si="4"/>
        <v>C12-2</v>
      </c>
      <c r="O30" s="36">
        <f>'High Price Curve'!H44</f>
        <v>397.24658576267944</v>
      </c>
      <c r="P30" s="36">
        <f>'High Price Curve'!E44</f>
        <v>30193.62801244744</v>
      </c>
      <c r="Q30" s="36">
        <f>'High Price Curve'!F44</f>
        <v>31381.203098849899</v>
      </c>
      <c r="R30" s="36">
        <f>'High Price Curve'!G44</f>
        <v>23522.327936211495</v>
      </c>
      <c r="T30" s="37" t="str">
        <f t="shared" si="5"/>
        <v>C12-2</v>
      </c>
      <c r="U30" s="36">
        <f>'High CO2 Price Curve'!H44</f>
        <v>364.32541508798482</v>
      </c>
      <c r="V30" s="36">
        <f>'High CO2 Price Curve'!E44</f>
        <v>48597.422518625979</v>
      </c>
      <c r="W30" s="36">
        <f>'High CO2 Price Curve'!F44</f>
        <v>49814.408370484496</v>
      </c>
      <c r="X30" s="36">
        <f>'High CO2 Price Curve'!G44</f>
        <v>42000.516283094534</v>
      </c>
    </row>
    <row r="31" spans="2:24" ht="15.75" thickBot="1" x14ac:dyDescent="0.3">
      <c r="B31" s="37" t="s">
        <v>93</v>
      </c>
      <c r="C31" s="36">
        <f>'Low Price Curve'!H45</f>
        <v>227.28010894921692</v>
      </c>
      <c r="D31" s="36">
        <f>'Low Price Curve'!E45</f>
        <v>25994.915678618534</v>
      </c>
      <c r="E31" s="36">
        <f>'Low Price Curve'!F45</f>
        <v>26705.314451872928</v>
      </c>
      <c r="F31" s="36">
        <f>'Low Price Curve'!G45</f>
        <v>18842.480173987893</v>
      </c>
      <c r="H31" s="37" t="str">
        <f t="shared" si="3"/>
        <v>C13-2</v>
      </c>
      <c r="I31" s="36">
        <f>'Base Price Curve'!H45</f>
        <v>279.07495673959954</v>
      </c>
      <c r="J31" s="36">
        <f>'Base Price Curve'!E45</f>
        <v>27965.53634052334</v>
      </c>
      <c r="K31" s="36">
        <f>'Base Price Curve'!F45</f>
        <v>28864.440124037028</v>
      </c>
      <c r="L31" s="36">
        <f>'Base Price Curve'!G45</f>
        <v>21000.68935792477</v>
      </c>
      <c r="N31" s="37" t="str">
        <f t="shared" si="4"/>
        <v>C13-2</v>
      </c>
      <c r="O31" s="36">
        <f>'High Price Curve'!H45</f>
        <v>339.04600047063468</v>
      </c>
      <c r="P31" s="36">
        <f>'High Price Curve'!E45</f>
        <v>30087.694631454626</v>
      </c>
      <c r="Q31" s="36">
        <f>'High Price Curve'!F45</f>
        <v>31175.839025599518</v>
      </c>
      <c r="R31" s="36">
        <f>'High Price Curve'!G45</f>
        <v>23330.573577397776</v>
      </c>
      <c r="T31" s="37" t="str">
        <f t="shared" si="5"/>
        <v>C13-2</v>
      </c>
      <c r="U31" s="36">
        <f>'High CO2 Price Curve'!H45</f>
        <v>288.98600218288254</v>
      </c>
      <c r="V31" s="36">
        <f>'High CO2 Price Curve'!E45</f>
        <v>48376.809330465891</v>
      </c>
      <c r="W31" s="36">
        <f>'High CO2 Price Curve'!F45</f>
        <v>49352.540195716843</v>
      </c>
      <c r="X31" s="36">
        <f>'High CO2 Price Curve'!G45</f>
        <v>41515.515515195453</v>
      </c>
    </row>
    <row r="32" spans="2:24" ht="15.75" thickBot="1" x14ac:dyDescent="0.3">
      <c r="B32" s="37" t="s">
        <v>94</v>
      </c>
      <c r="C32" s="36">
        <f>'Low Price Curve'!H46</f>
        <v>198.33915002917547</v>
      </c>
      <c r="D32" s="36">
        <f>'Low Price Curve'!E46</f>
        <v>27966.935924418518</v>
      </c>
      <c r="E32" s="36">
        <f>'Low Price Curve'!F46</f>
        <v>28591.794626526193</v>
      </c>
      <c r="F32" s="36">
        <f>'Low Price Curve'!G46</f>
        <v>18240.690232717425</v>
      </c>
      <c r="H32" s="37" t="str">
        <f t="shared" si="3"/>
        <v>C14-2</v>
      </c>
      <c r="I32" s="36">
        <f>'Base Price Curve'!H46</f>
        <v>248.06595144445288</v>
      </c>
      <c r="J32" s="36">
        <f>'Base Price Curve'!E46</f>
        <v>29513.778589008438</v>
      </c>
      <c r="K32" s="36">
        <f>'Base Price Curve'!F46</f>
        <v>30290.336088294102</v>
      </c>
      <c r="L32" s="36">
        <f>'Base Price Curve'!G46</f>
        <v>19915.019404405044</v>
      </c>
      <c r="N32" s="37" t="str">
        <f t="shared" si="4"/>
        <v>C14-2</v>
      </c>
      <c r="O32" s="36">
        <f>'High Price Curve'!H46</f>
        <v>307.36242587350858</v>
      </c>
      <c r="P32" s="36">
        <f>'High Price Curve'!E46</f>
        <v>31259.390274095909</v>
      </c>
      <c r="Q32" s="36">
        <f>'High Price Curve'!F46</f>
        <v>32224.732496585759</v>
      </c>
      <c r="R32" s="36">
        <f>'High Price Curve'!G46</f>
        <v>21850.177853977722</v>
      </c>
      <c r="T32" s="37" t="str">
        <f t="shared" si="5"/>
        <v>C14-2</v>
      </c>
      <c r="U32" s="36">
        <f>'High CO2 Price Curve'!H46</f>
        <v>310.58297569303005</v>
      </c>
      <c r="V32" s="36">
        <f>'High CO2 Price Curve'!E46</f>
        <v>47652.103344776871</v>
      </c>
      <c r="W32" s="36">
        <f>'High CO2 Price Curve'!F46</f>
        <v>48634.470078789804</v>
      </c>
      <c r="X32" s="36">
        <f>'High CO2 Price Curve'!G46</f>
        <v>38428.922365275488</v>
      </c>
    </row>
    <row r="33" spans="2:24" ht="15.75" thickBot="1" x14ac:dyDescent="0.3">
      <c r="B33" s="37" t="s">
        <v>95</v>
      </c>
      <c r="C33" s="36">
        <f>'Low Price Curve'!H47</f>
        <v>222.43655063982683</v>
      </c>
      <c r="D33" s="36">
        <f>'Low Price Curve'!E47</f>
        <v>27516.025971518553</v>
      </c>
      <c r="E33" s="36">
        <f>'Low Price Curve'!F47</f>
        <v>28164.829543273252</v>
      </c>
      <c r="F33" s="36">
        <f>'Low Price Curve'!G47</f>
        <v>18660.612561592345</v>
      </c>
      <c r="H33" s="37" t="str">
        <f t="shared" si="3"/>
        <v>C14a-2</v>
      </c>
      <c r="I33" s="36">
        <f>'Base Price Curve'!H47</f>
        <v>270.05155099063643</v>
      </c>
      <c r="J33" s="36">
        <f>'Base Price Curve'!E47</f>
        <v>29423.289947127647</v>
      </c>
      <c r="K33" s="36">
        <f>'Base Price Curve'!F47</f>
        <v>30277.401632964542</v>
      </c>
      <c r="L33" s="36">
        <f>'Base Price Curve'!G47</f>
        <v>20769.037563378799</v>
      </c>
      <c r="N33" s="37" t="str">
        <f t="shared" si="4"/>
        <v>C14a-2</v>
      </c>
      <c r="O33" s="36">
        <f>'High Price Curve'!H47</f>
        <v>325.59156468879007</v>
      </c>
      <c r="P33" s="36">
        <f>'High Price Curve'!E47</f>
        <v>31540.14021438453</v>
      </c>
      <c r="Q33" s="36">
        <f>'High Price Curve'!F47</f>
        <v>32604.124967562002</v>
      </c>
      <c r="R33" s="36">
        <f>'High Price Curve'!G47</f>
        <v>23072.390198711444</v>
      </c>
      <c r="T33" s="37" t="str">
        <f t="shared" si="5"/>
        <v>C14a-2</v>
      </c>
      <c r="U33" s="36">
        <f>'High CO2 Price Curve'!H47</f>
        <v>328.93461157355046</v>
      </c>
      <c r="V33" s="36">
        <f>'High CO2 Price Curve'!E47</f>
        <v>46957.638054017683</v>
      </c>
      <c r="W33" s="36">
        <f>'High CO2 Price Curve'!F47</f>
        <v>48044.490936826616</v>
      </c>
      <c r="X33" s="36">
        <f>'High CO2 Price Curve'!G47</f>
        <v>38608.397588579086</v>
      </c>
    </row>
    <row r="34" spans="2:24" ht="15.75" thickBot="1" x14ac:dyDescent="0.3">
      <c r="B34" s="41" t="s">
        <v>50</v>
      </c>
      <c r="C34" s="36">
        <f>'Low Price Curve'!H14</f>
        <v>202.4577016485924</v>
      </c>
      <c r="D34" s="36">
        <f>'Low Price Curve'!E14</f>
        <v>26124.959402195156</v>
      </c>
      <c r="E34" s="36">
        <f>'Low Price Curve'!F14</f>
        <v>26799.398943436619</v>
      </c>
      <c r="F34" s="36">
        <f>'Low Price Curve'!G14</f>
        <v>18303.139795701507</v>
      </c>
      <c r="H34" s="41" t="str">
        <f t="shared" si="3"/>
        <v>C05-3</v>
      </c>
      <c r="I34" s="36">
        <f>'Base Price Curve'!H14</f>
        <v>251.68961847737421</v>
      </c>
      <c r="J34" s="36">
        <f>'Base Price Curve'!E14</f>
        <v>27379.00334354537</v>
      </c>
      <c r="K34" s="36">
        <f>'Base Price Curve'!F14</f>
        <v>28256.545562480198</v>
      </c>
      <c r="L34" s="36">
        <f>'Base Price Curve'!G14</f>
        <v>19738.007953189714</v>
      </c>
      <c r="N34" s="41" t="str">
        <f t="shared" si="4"/>
        <v>C05-3</v>
      </c>
      <c r="O34" s="36">
        <f>'High Price Curve'!H14</f>
        <v>313.07673888496782</v>
      </c>
      <c r="P34" s="36">
        <f>'High Price Curve'!E14</f>
        <v>28857.427183945823</v>
      </c>
      <c r="Q34" s="36">
        <f>'High Price Curve'!F14</f>
        <v>29885.343800762941</v>
      </c>
      <c r="R34" s="36">
        <f>'High Price Curve'!G14</f>
        <v>21385.473277660931</v>
      </c>
      <c r="T34" s="41" t="str">
        <f t="shared" si="5"/>
        <v>C05-3</v>
      </c>
      <c r="U34" s="36">
        <f>'High CO2 Price Curve'!H14</f>
        <v>293.68014164143528</v>
      </c>
      <c r="V34" s="36">
        <f>'High CO2 Price Curve'!E14</f>
        <v>49529.505222073625</v>
      </c>
      <c r="W34" s="36">
        <f>'High CO2 Price Curve'!F14</f>
        <v>50522.44230699764</v>
      </c>
      <c r="X34" s="36">
        <f>'High CO2 Price Curve'!G14</f>
        <v>42094.888892524206</v>
      </c>
    </row>
    <row r="35" spans="2:24" ht="15.75" thickBot="1" x14ac:dyDescent="0.3">
      <c r="B35" s="37" t="s">
        <v>52</v>
      </c>
      <c r="C35" s="36">
        <f>'Low Price Curve'!H15</f>
        <v>181.80544491640666</v>
      </c>
      <c r="D35" s="36">
        <f>'Low Price Curve'!E15</f>
        <v>25882.963125483027</v>
      </c>
      <c r="E35" s="36">
        <f>'Low Price Curve'!F15</f>
        <v>26441.633009098674</v>
      </c>
      <c r="F35" s="36">
        <f>'Low Price Curve'!G15</f>
        <v>18376.83944689254</v>
      </c>
      <c r="H35" s="37" t="str">
        <f t="shared" si="3"/>
        <v>C05a-3</v>
      </c>
      <c r="I35" s="36">
        <f>'Base Price Curve'!H15</f>
        <v>231.15881923683912</v>
      </c>
      <c r="J35" s="36">
        <f>'Base Price Curve'!E15</f>
        <v>27191.348607190903</v>
      </c>
      <c r="K35" s="36">
        <f>'Base Price Curve'!F15</f>
        <v>27933.850565759429</v>
      </c>
      <c r="L35" s="36">
        <f>'Base Price Curve'!G15</f>
        <v>19841.694129714688</v>
      </c>
      <c r="N35" s="37" t="str">
        <f t="shared" si="4"/>
        <v>C05a-3</v>
      </c>
      <c r="O35" s="36">
        <f>'High Price Curve'!H15</f>
        <v>292.36156275340625</v>
      </c>
      <c r="P35" s="36">
        <f>'High Price Curve'!E15</f>
        <v>28692.638124869369</v>
      </c>
      <c r="Q35" s="36">
        <f>'High Price Curve'!F15</f>
        <v>29648.512601323346</v>
      </c>
      <c r="R35" s="36">
        <f>'High Price Curve'!G15</f>
        <v>21519.94657282811</v>
      </c>
      <c r="T35" s="37" t="str">
        <f t="shared" si="5"/>
        <v>C05a-3</v>
      </c>
      <c r="U35" s="36">
        <f>'High CO2 Price Curve'!H15</f>
        <v>273.75608868681093</v>
      </c>
      <c r="V35" s="36">
        <f>'High CO2 Price Curve'!E15</f>
        <v>49463.103807941217</v>
      </c>
      <c r="W35" s="36">
        <f>'High CO2 Price Curve'!F15</f>
        <v>50380.886889187197</v>
      </c>
      <c r="X35" s="36">
        <f>'High CO2 Price Curve'!G15</f>
        <v>42356.935684858712</v>
      </c>
    </row>
    <row r="36" spans="2:24" ht="30" customHeight="1" thickBot="1" x14ac:dyDescent="0.3">
      <c r="B36" s="41" t="s">
        <v>97</v>
      </c>
      <c r="C36" s="36">
        <f>'Low Price Curve'!H16</f>
        <v>175.45622480121409</v>
      </c>
      <c r="D36" s="36">
        <f>'Low Price Curve'!E16</f>
        <v>25806.600554095836</v>
      </c>
      <c r="E36" s="36">
        <f>'Low Price Curve'!F16</f>
        <v>26328.139120209435</v>
      </c>
      <c r="F36" s="36">
        <f>'Low Price Curve'!G16</f>
        <v>18352.587588543745</v>
      </c>
      <c r="H36" s="37" t="str">
        <f>B36</f>
        <v>C05a-3Q
Preferred Portfolio</v>
      </c>
      <c r="I36" s="36">
        <f>'Base Price Curve'!H16</f>
        <v>223.65377941299852</v>
      </c>
      <c r="J36" s="36">
        <f>'Base Price Curve'!E16</f>
        <v>27122.686797231465</v>
      </c>
      <c r="K36" s="36">
        <f>'Base Price Curve'!F16</f>
        <v>27811.059683570176</v>
      </c>
      <c r="L36" s="36">
        <f>'Base Price Curve'!G16</f>
        <v>19814.315783165897</v>
      </c>
      <c r="N36" s="37" t="str">
        <f t="shared" si="4"/>
        <v>C05a-3Q
Preferred Portfolio</v>
      </c>
      <c r="O36" s="36">
        <f>'High Price Curve'!H16</f>
        <v>283.79465202962598</v>
      </c>
      <c r="P36" s="36">
        <f>'High Price Curve'!E16</f>
        <v>28625.226648727661</v>
      </c>
      <c r="Q36" s="36">
        <f>'High Price Curve'!F16</f>
        <v>29537.34417906393</v>
      </c>
      <c r="R36" s="36">
        <f>'High Price Curve'!G16</f>
        <v>21452.41375702299</v>
      </c>
      <c r="T36" s="37" t="str">
        <f t="shared" si="5"/>
        <v>C05a-3Q
Preferred Portfolio</v>
      </c>
      <c r="U36" s="36">
        <f>'High CO2 Price Curve'!H16</f>
        <v>277.81245419664793</v>
      </c>
      <c r="V36" s="36">
        <f>'High CO2 Price Curve'!E16</f>
        <v>49198.518033170556</v>
      </c>
      <c r="W36" s="36">
        <f>'High CO2 Price Curve'!F16</f>
        <v>50101.0678990909</v>
      </c>
      <c r="X36" s="36">
        <f>'High CO2 Price Curve'!G16</f>
        <v>42160.464326038869</v>
      </c>
    </row>
    <row r="37" spans="2:24" ht="15.75" thickBot="1" x14ac:dyDescent="0.3">
      <c r="B37" s="37" t="s">
        <v>54</v>
      </c>
      <c r="C37" s="36">
        <f>'Low Price Curve'!H17</f>
        <v>184.20895142267577</v>
      </c>
      <c r="D37" s="36">
        <f>'Low Price Curve'!E17</f>
        <v>26069.002256670537</v>
      </c>
      <c r="E37" s="36">
        <f>'Low Price Curve'!F17</f>
        <v>26622.149425323882</v>
      </c>
      <c r="F37" s="36">
        <f>'Low Price Curve'!G17</f>
        <v>18245.937724647643</v>
      </c>
      <c r="H37" s="37" t="str">
        <f t="shared" si="3"/>
        <v>C05b-3</v>
      </c>
      <c r="I37" s="36">
        <f>'Base Price Curve'!H17</f>
        <v>234.1408351841275</v>
      </c>
      <c r="J37" s="36">
        <f>'Base Price Curve'!E17</f>
        <v>27334.103037838198</v>
      </c>
      <c r="K37" s="36">
        <f>'Base Price Curve'!F17</f>
        <v>28085.843003883041</v>
      </c>
      <c r="L37" s="36">
        <f>'Base Price Curve'!G17</f>
        <v>19682.812584462878</v>
      </c>
      <c r="N37" s="37" t="str">
        <f t="shared" si="4"/>
        <v>C05b-3</v>
      </c>
      <c r="O37" s="36">
        <f>'High Price Curve'!H17</f>
        <v>297.0121088500303</v>
      </c>
      <c r="P37" s="36">
        <f>'High Price Curve'!E17</f>
        <v>28830.048120796582</v>
      </c>
      <c r="Q37" s="36">
        <f>'High Price Curve'!F17</f>
        <v>29781.104101688645</v>
      </c>
      <c r="R37" s="36">
        <f>'High Price Curve'!G17</f>
        <v>21330.35394983643</v>
      </c>
      <c r="T37" s="37" t="str">
        <f t="shared" si="5"/>
        <v>C05b-3</v>
      </c>
      <c r="U37" s="36">
        <f>'High CO2 Price Curve'!H17</f>
        <v>274.08490182775728</v>
      </c>
      <c r="V37" s="36">
        <f>'High CO2 Price Curve'!E17</f>
        <v>49464.404099429543</v>
      </c>
      <c r="W37" s="36">
        <f>'High CO2 Price Curve'!F17</f>
        <v>50350.948479013008</v>
      </c>
      <c r="X37" s="36">
        <f>'High CO2 Price Curve'!G17</f>
        <v>42036.038100760466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C3" sqref="C3:F3"/>
    </sheetView>
  </sheetViews>
  <sheetFormatPr defaultRowHeight="15" x14ac:dyDescent="0.25"/>
  <cols>
    <col min="2" max="2" width="26.140625" customWidth="1"/>
    <col min="3" max="3" width="11.140625" bestFit="1" customWidth="1"/>
    <col min="4" max="4" width="11.28515625" customWidth="1"/>
    <col min="5" max="5" width="9.85546875" customWidth="1"/>
    <col min="6" max="6" width="16.42578125" customWidth="1"/>
  </cols>
  <sheetData>
    <row r="1" spans="2:6" ht="15.75" x14ac:dyDescent="0.25">
      <c r="B1" s="66" t="s">
        <v>109</v>
      </c>
    </row>
    <row r="2" spans="2:6" ht="15.75" thickBot="1" x14ac:dyDescent="0.3"/>
    <row r="3" spans="2:6" ht="15.75" thickBot="1" x14ac:dyDescent="0.3">
      <c r="B3" s="44" t="s">
        <v>96</v>
      </c>
      <c r="C3" s="44" t="s">
        <v>111</v>
      </c>
      <c r="D3" s="44" t="s">
        <v>112</v>
      </c>
      <c r="E3" s="44" t="s">
        <v>113</v>
      </c>
      <c r="F3" s="44" t="s">
        <v>119</v>
      </c>
    </row>
    <row r="4" spans="2:6" ht="15.75" thickBot="1" x14ac:dyDescent="0.3">
      <c r="B4" s="35" t="s">
        <v>56</v>
      </c>
      <c r="C4" s="36">
        <f>'Low Price Curve'!P6</f>
        <v>28247.594535494813</v>
      </c>
      <c r="D4" s="36">
        <f>'Base Price Curve'!P6</f>
        <v>29408.465182883199</v>
      </c>
      <c r="E4" s="36">
        <f>'High Price Curve'!P6</f>
        <v>30836.729847770872</v>
      </c>
      <c r="F4" s="36">
        <f>'High CO2 Price Curve'!P6</f>
        <v>53368.853044663367</v>
      </c>
    </row>
    <row r="5" spans="2:6" ht="15.75" thickBot="1" x14ac:dyDescent="0.3">
      <c r="B5" s="37" t="s">
        <v>67</v>
      </c>
      <c r="C5" s="36">
        <f>'Low Price Curve'!P7</f>
        <v>27381.757415011314</v>
      </c>
      <c r="D5" s="36">
        <f>'Base Price Curve'!P7</f>
        <v>29148.672858644361</v>
      </c>
      <c r="E5" s="36">
        <f>'High Price Curve'!P7</f>
        <v>31119.578019722809</v>
      </c>
      <c r="F5" s="36">
        <f>'High CO2 Price Curve'!P7</f>
        <v>51854.562571139264</v>
      </c>
    </row>
    <row r="6" spans="2:6" ht="15.75" thickBot="1" x14ac:dyDescent="0.3">
      <c r="B6" s="37" t="s">
        <v>68</v>
      </c>
      <c r="C6" s="36">
        <f>'Low Price Curve'!P8</f>
        <v>28153.709506512307</v>
      </c>
      <c r="D6" s="36">
        <f>'Base Price Curve'!P8</f>
        <v>29789.97272187992</v>
      </c>
      <c r="E6" s="36">
        <f>'High Price Curve'!P8</f>
        <v>31625.743370229357</v>
      </c>
      <c r="F6" s="36">
        <f>'High CO2 Price Curve'!P8</f>
        <v>51718.390101797238</v>
      </c>
    </row>
    <row r="7" spans="2:6" ht="15.75" thickBot="1" x14ac:dyDescent="0.3">
      <c r="B7" s="35" t="s">
        <v>69</v>
      </c>
      <c r="C7" s="36">
        <f>'Low Price Curve'!P9</f>
        <v>29447.239617955085</v>
      </c>
      <c r="D7" s="36">
        <f>'Base Price Curve'!P9</f>
        <v>31019.088869128078</v>
      </c>
      <c r="E7" s="36">
        <f>'High Price Curve'!P9</f>
        <v>32789.400898875487</v>
      </c>
      <c r="F7" s="36">
        <f>'High CO2 Price Curve'!P9</f>
        <v>53035.683838718505</v>
      </c>
    </row>
    <row r="8" spans="2:6" ht="15.75" thickBot="1" x14ac:dyDescent="0.3">
      <c r="B8" s="37" t="s">
        <v>70</v>
      </c>
      <c r="C8" s="36">
        <f>'Low Price Curve'!P10</f>
        <v>31026.369863933618</v>
      </c>
      <c r="D8" s="36">
        <f>'Base Price Curve'!P10</f>
        <v>32419.975391692813</v>
      </c>
      <c r="E8" s="36">
        <f>'High Price Curve'!P10</f>
        <v>34022.641791236711</v>
      </c>
      <c r="F8" s="36">
        <f>'High CO2 Price Curve'!P10</f>
        <v>53613.369587945148</v>
      </c>
    </row>
    <row r="9" spans="2:6" ht="15.75" thickBot="1" x14ac:dyDescent="0.3">
      <c r="B9" s="37" t="s">
        <v>71</v>
      </c>
      <c r="C9" s="36">
        <f>'Low Price Curve'!P11</f>
        <v>27547.329091344858</v>
      </c>
      <c r="D9" s="36">
        <f>'Base Price Curve'!P11</f>
        <v>29318.550491586779</v>
      </c>
      <c r="E9" s="36">
        <f>'High Price Curve'!P11</f>
        <v>31295.100078910451</v>
      </c>
      <c r="F9" s="36">
        <f>'High CO2 Price Curve'!P11</f>
        <v>51868.743867758349</v>
      </c>
    </row>
    <row r="10" spans="2:6" ht="15.75" thickBot="1" x14ac:dyDescent="0.3">
      <c r="B10" s="35" t="s">
        <v>72</v>
      </c>
      <c r="C10" s="36">
        <f>'Low Price Curve'!P12</f>
        <v>27311.058917653696</v>
      </c>
      <c r="D10" s="36">
        <f>'Base Price Curve'!P12</f>
        <v>29129.074156657993</v>
      </c>
      <c r="E10" s="36">
        <f>'High Price Curve'!P12</f>
        <v>31152.077823585289</v>
      </c>
      <c r="F10" s="36">
        <f>'High CO2 Price Curve'!P12</f>
        <v>51915.009540061626</v>
      </c>
    </row>
    <row r="11" spans="2:6" ht="15.75" thickBot="1" x14ac:dyDescent="0.3">
      <c r="B11" s="37" t="s">
        <v>73</v>
      </c>
      <c r="C11" s="36">
        <f>'Low Price Curve'!P13</f>
        <v>27471.01173272404</v>
      </c>
      <c r="D11" s="36">
        <f>'Base Price Curve'!P13</f>
        <v>29225.693011257223</v>
      </c>
      <c r="E11" s="36">
        <f>'High Price Curve'!P13</f>
        <v>31188.721559787187</v>
      </c>
      <c r="F11" s="36">
        <f>'High CO2 Price Curve'!P13</f>
        <v>51790.797025314198</v>
      </c>
    </row>
    <row r="12" spans="2:6" ht="15.75" thickBot="1" x14ac:dyDescent="0.3">
      <c r="B12" s="37" t="s">
        <v>74</v>
      </c>
      <c r="C12" s="36">
        <f>'Low Price Curve'!P18</f>
        <v>29114.097203140009</v>
      </c>
      <c r="D12" s="36">
        <f>'Base Price Curve'!P18</f>
        <v>30767.590293138473</v>
      </c>
      <c r="E12" s="36">
        <f>'High Price Curve'!P18</f>
        <v>32623.906120972548</v>
      </c>
      <c r="F12" s="36">
        <f>'High CO2 Price Curve'!P18</f>
        <v>53167.354817247025</v>
      </c>
    </row>
    <row r="13" spans="2:6" ht="15.75" thickBot="1" x14ac:dyDescent="0.3">
      <c r="B13" s="37" t="s">
        <v>75</v>
      </c>
      <c r="C13" s="36">
        <f>'Low Price Curve'!P19</f>
        <v>29901.060135955653</v>
      </c>
      <c r="D13" s="36">
        <f>'Base Price Curve'!P19</f>
        <v>31429.223707150126</v>
      </c>
      <c r="E13" s="36">
        <f>'High Price Curve'!P19</f>
        <v>33158.590747238319</v>
      </c>
      <c r="F13" s="36">
        <f>'High CO2 Price Curve'!P19</f>
        <v>53270.998219956295</v>
      </c>
    </row>
    <row r="14" spans="2:6" ht="15.75" thickBot="1" x14ac:dyDescent="0.3">
      <c r="B14" s="35" t="s">
        <v>76</v>
      </c>
      <c r="C14" s="36">
        <f>'Low Price Curve'!P20</f>
        <v>27769.468949326394</v>
      </c>
      <c r="D14" s="36">
        <f>'Base Price Curve'!P20</f>
        <v>29469.422615495347</v>
      </c>
      <c r="E14" s="36">
        <f>'High Price Curve'!P20</f>
        <v>31380.598713260861</v>
      </c>
      <c r="F14" s="36">
        <f>'High CO2 Price Curve'!P20</f>
        <v>51618.558013426518</v>
      </c>
    </row>
    <row r="15" spans="2:6" ht="15.75" thickBot="1" x14ac:dyDescent="0.3">
      <c r="B15" s="37" t="s">
        <v>77</v>
      </c>
      <c r="C15" s="36">
        <f>'Low Price Curve'!P21</f>
        <v>27600.616993361873</v>
      </c>
      <c r="D15" s="36">
        <f>'Base Price Curve'!P21</f>
        <v>29350.180831603015</v>
      </c>
      <c r="E15" s="36">
        <f>'High Price Curve'!P21</f>
        <v>31298.025936988717</v>
      </c>
      <c r="F15" s="36">
        <f>'High CO2 Price Curve'!P21</f>
        <v>51811.06193970648</v>
      </c>
    </row>
    <row r="16" spans="2:6" ht="15.75" thickBot="1" x14ac:dyDescent="0.3">
      <c r="B16" s="37" t="s">
        <v>78</v>
      </c>
      <c r="C16" s="36">
        <f>'Low Price Curve'!P22</f>
        <v>27440.055285485039</v>
      </c>
      <c r="D16" s="36">
        <f>'Base Price Curve'!P22</f>
        <v>29215.416780623516</v>
      </c>
      <c r="E16" s="36">
        <f>'High Price Curve'!P22</f>
        <v>31201.06439788291</v>
      </c>
      <c r="F16" s="36">
        <f>'High CO2 Price Curve'!P22</f>
        <v>51837.85622147609</v>
      </c>
    </row>
    <row r="17" spans="2:6" ht="15.75" thickBot="1" x14ac:dyDescent="0.3">
      <c r="B17" s="35" t="s">
        <v>79</v>
      </c>
      <c r="C17" s="36">
        <f>'Low Price Curve'!P23</f>
        <v>27280.529281947969</v>
      </c>
      <c r="D17" s="36">
        <f>'Base Price Curve'!P23</f>
        <v>29053.499441073895</v>
      </c>
      <c r="E17" s="36">
        <f>'High Price Curve'!P23</f>
        <v>31023.439483764909</v>
      </c>
      <c r="F17" s="36">
        <f>'High CO2 Price Curve'!P23</f>
        <v>51870.638965344122</v>
      </c>
    </row>
    <row r="18" spans="2:6" ht="15.75" thickBot="1" x14ac:dyDescent="0.3">
      <c r="B18" s="37" t="s">
        <v>80</v>
      </c>
      <c r="C18" s="36">
        <f>'Low Price Curve'!P24</f>
        <v>29029.250683653572</v>
      </c>
      <c r="D18" s="36">
        <f>'Base Price Curve'!P24</f>
        <v>30368.042094080301</v>
      </c>
      <c r="E18" s="36">
        <f>'High Price Curve'!P24</f>
        <v>32013.166395541495</v>
      </c>
      <c r="F18" s="36">
        <f>'High CO2 Price Curve'!P24</f>
        <v>50949.65410308772</v>
      </c>
    </row>
    <row r="19" spans="2:6" ht="15.75" thickBot="1" x14ac:dyDescent="0.3">
      <c r="B19" s="37" t="s">
        <v>81</v>
      </c>
      <c r="C19" s="36">
        <f>'Low Price Curve'!P25</f>
        <v>29431.792568762219</v>
      </c>
      <c r="D19" s="36">
        <f>'Base Price Curve'!P25</f>
        <v>31180.532877691796</v>
      </c>
      <c r="E19" s="36">
        <f>'High Price Curve'!P25</f>
        <v>33209.131332206831</v>
      </c>
      <c r="F19" s="36">
        <f>'High CO2 Price Curve'!P25</f>
        <v>50164.331381058932</v>
      </c>
    </row>
    <row r="20" spans="2:6" ht="15.75" thickBot="1" x14ac:dyDescent="0.3">
      <c r="B20" s="37" t="s">
        <v>82</v>
      </c>
      <c r="C20" s="36">
        <f>'Low Price Curve'!P30</f>
        <v>27834.275760018889</v>
      </c>
      <c r="D20" s="36">
        <f>'Base Price Curve'!P30</f>
        <v>29995.299567504466</v>
      </c>
      <c r="E20" s="36">
        <f>'High Price Curve'!P30</f>
        <v>32309.085338278965</v>
      </c>
      <c r="F20" s="36">
        <f>'High CO2 Price Curve'!P30</f>
        <v>51572.641428534145</v>
      </c>
    </row>
    <row r="21" spans="2:6" ht="15.75" thickBot="1" x14ac:dyDescent="0.3">
      <c r="B21" s="37" t="s">
        <v>83</v>
      </c>
      <c r="C21" s="36">
        <f>'Low Price Curve'!P31</f>
        <v>28529.141804900581</v>
      </c>
      <c r="D21" s="36">
        <f>'Base Price Curve'!P31</f>
        <v>30563.968162022578</v>
      </c>
      <c r="E21" s="36">
        <f>'High Price Curve'!P31</f>
        <v>32745.599818806608</v>
      </c>
      <c r="F21" s="36">
        <f>'High CO2 Price Curve'!P31</f>
        <v>51331.605357624605</v>
      </c>
    </row>
    <row r="22" spans="2:6" ht="15.75" thickBot="1" x14ac:dyDescent="0.3">
      <c r="B22" s="35" t="s">
        <v>84</v>
      </c>
      <c r="C22" s="36">
        <f>'Low Price Curve'!P32</f>
        <v>29856.69946544334</v>
      </c>
      <c r="D22" s="36">
        <f>'Base Price Curve'!P32</f>
        <v>31819.807825002285</v>
      </c>
      <c r="E22" s="36">
        <f>'High Price Curve'!P32</f>
        <v>33921.389320097202</v>
      </c>
      <c r="F22" s="36">
        <f>'High CO2 Price Curve'!P32</f>
        <v>52568.912585638122</v>
      </c>
    </row>
    <row r="23" spans="2:6" ht="15.75" thickBot="1" x14ac:dyDescent="0.3">
      <c r="B23" s="37" t="s">
        <v>85</v>
      </c>
      <c r="C23" s="36">
        <f>'Low Price Curve'!P33</f>
        <v>31421.280602685925</v>
      </c>
      <c r="D23" s="36">
        <f>'Base Price Curve'!P33</f>
        <v>33204.43172543143</v>
      </c>
      <c r="E23" s="36">
        <f>'High Price Curve'!P33</f>
        <v>35139.317109904812</v>
      </c>
      <c r="F23" s="36">
        <f>'High CO2 Price Curve'!P33</f>
        <v>53145.180874988124</v>
      </c>
    </row>
    <row r="24" spans="2:6" ht="15.75" thickBot="1" x14ac:dyDescent="0.3">
      <c r="B24" s="37" t="s">
        <v>86</v>
      </c>
      <c r="C24" s="36">
        <f>'Low Price Curve'!P34</f>
        <v>27910.454745894203</v>
      </c>
      <c r="D24" s="36">
        <f>'Base Price Curve'!P34</f>
        <v>30084.13811884532</v>
      </c>
      <c r="E24" s="36">
        <f>'High Price Curve'!P34</f>
        <v>32406.374748209426</v>
      </c>
      <c r="F24" s="36">
        <f>'High CO2 Price Curve'!P34</f>
        <v>51456.80219293711</v>
      </c>
    </row>
    <row r="25" spans="2:6" ht="15.75" thickBot="1" x14ac:dyDescent="0.3">
      <c r="B25" s="35" t="s">
        <v>87</v>
      </c>
      <c r="C25" s="36">
        <f>'Low Price Curve'!P35</f>
        <v>27757.026825430079</v>
      </c>
      <c r="D25" s="36">
        <f>'Base Price Curve'!P35</f>
        <v>29965.50802668944</v>
      </c>
      <c r="E25" s="36">
        <f>'High Price Curve'!P35</f>
        <v>32322.780704337245</v>
      </c>
      <c r="F25" s="36">
        <f>'High CO2 Price Curve'!P35</f>
        <v>51549.936577402877</v>
      </c>
    </row>
    <row r="26" spans="2:6" ht="15.75" thickBot="1" x14ac:dyDescent="0.3">
      <c r="B26" s="37" t="s">
        <v>88</v>
      </c>
      <c r="C26" s="36">
        <f>'Low Price Curve'!P40</f>
        <v>29497.572917760161</v>
      </c>
      <c r="D26" s="36">
        <f>'Base Price Curve'!P40</f>
        <v>31544.440747946188</v>
      </c>
      <c r="E26" s="36">
        <f>'High Price Curve'!P40</f>
        <v>33738.134682033095</v>
      </c>
      <c r="F26" s="36">
        <f>'High CO2 Price Curve'!P40</f>
        <v>52676.535624745229</v>
      </c>
    </row>
    <row r="27" spans="2:6" ht="15.75" thickBot="1" x14ac:dyDescent="0.3">
      <c r="B27" s="37" t="s">
        <v>89</v>
      </c>
      <c r="C27" s="36">
        <f>'Low Price Curve'!P41</f>
        <v>30251.6162292308</v>
      </c>
      <c r="D27" s="36">
        <f>'Base Price Curve'!P41</f>
        <v>32185.096359095212</v>
      </c>
      <c r="E27" s="36">
        <f>'High Price Curve'!P41</f>
        <v>34263.09794801785</v>
      </c>
      <c r="F27" s="36">
        <f>'High CO2 Price Curve'!P41</f>
        <v>52834.194996380669</v>
      </c>
    </row>
    <row r="28" spans="2:6" ht="15.75" thickBot="1" x14ac:dyDescent="0.3">
      <c r="B28" s="37" t="s">
        <v>90</v>
      </c>
      <c r="C28" s="36">
        <f>'Low Price Curve'!P42</f>
        <v>28186.524960604802</v>
      </c>
      <c r="D28" s="36">
        <f>'Base Price Curve'!P42</f>
        <v>30293.309277999302</v>
      </c>
      <c r="E28" s="36">
        <f>'High Price Curve'!P42</f>
        <v>32551.865532172444</v>
      </c>
      <c r="F28" s="36">
        <f>'High CO2 Price Curve'!P42</f>
        <v>51367.588966021438</v>
      </c>
    </row>
    <row r="29" spans="2:6" ht="15.75" thickBot="1" x14ac:dyDescent="0.3">
      <c r="B29" s="35" t="s">
        <v>91</v>
      </c>
      <c r="C29" s="36">
        <f>'Low Price Curve'!P43</f>
        <v>27979.684692884759</v>
      </c>
      <c r="D29" s="36">
        <f>'Base Price Curve'!P43</f>
        <v>30138.029144428707</v>
      </c>
      <c r="E29" s="36">
        <f>'High Price Curve'!P43</f>
        <v>32439.979236862931</v>
      </c>
      <c r="F29" s="36">
        <f>'High CO2 Price Curve'!P43</f>
        <v>51495.952559701065</v>
      </c>
    </row>
    <row r="30" spans="2:6" ht="15.75" thickBot="1" x14ac:dyDescent="0.3">
      <c r="B30" s="37" t="s">
        <v>92</v>
      </c>
      <c r="C30" s="36">
        <f>'Low Price Curve'!P44</f>
        <v>27829.850318442848</v>
      </c>
      <c r="D30" s="36">
        <f>'Base Price Curve'!P44</f>
        <v>30012.808510001687</v>
      </c>
      <c r="E30" s="36">
        <f>'High Price Curve'!P44</f>
        <v>32339.877850721834</v>
      </c>
      <c r="F30" s="36">
        <f>'High CO2 Price Curve'!P44</f>
        <v>51651.904409954303</v>
      </c>
    </row>
    <row r="31" spans="2:6" ht="15.75" thickBot="1" x14ac:dyDescent="0.3">
      <c r="B31" s="37" t="s">
        <v>93</v>
      </c>
      <c r="C31" s="36">
        <f>'Low Price Curve'!P45</f>
        <v>27696.621365866049</v>
      </c>
      <c r="D31" s="36">
        <f>'Base Price Curve'!P45</f>
        <v>29865.291379314105</v>
      </c>
      <c r="E31" s="36">
        <f>'High Price Curve'!P45</f>
        <v>32182.571127290572</v>
      </c>
      <c r="F31" s="36">
        <f>'High CO2 Price Curve'!P45</f>
        <v>51345.916811629133</v>
      </c>
    </row>
    <row r="32" spans="2:6" ht="15.75" thickBot="1" x14ac:dyDescent="0.3">
      <c r="B32" s="35" t="s">
        <v>94</v>
      </c>
      <c r="C32" s="36">
        <f>'Low Price Curve'!P46</f>
        <v>29658.526134437529</v>
      </c>
      <c r="D32" s="36">
        <f>'Base Price Curve'!P46</f>
        <v>31355.865401636878</v>
      </c>
      <c r="E32" s="36">
        <f>'High Price Curve'!P46</f>
        <v>33297.261500732959</v>
      </c>
      <c r="F32" s="36">
        <f>'High CO2 Price Curve'!P46</f>
        <v>50531.913361804582</v>
      </c>
    </row>
    <row r="33" spans="2:6" ht="15.75" thickBot="1" x14ac:dyDescent="0.3">
      <c r="B33" s="37" t="s">
        <v>95</v>
      </c>
      <c r="C33" s="36">
        <f>'Low Price Curve'!P47</f>
        <v>29232.234084602609</v>
      </c>
      <c r="D33" s="36">
        <f>'Base Price Curve'!P47</f>
        <v>31339.314674419555</v>
      </c>
      <c r="E33" s="36">
        <f>'High Price Curve'!P47</f>
        <v>33655.407185871831</v>
      </c>
      <c r="F33" s="36">
        <f>'High CO2 Price Curve'!P47</f>
        <v>49933.436736721123</v>
      </c>
    </row>
    <row r="34" spans="2:6" ht="15.75" thickBot="1" x14ac:dyDescent="0.3">
      <c r="B34" s="41" t="s">
        <v>50</v>
      </c>
      <c r="C34" s="36">
        <f>'Low Price Curve'!P14</f>
        <v>27767.058426922704</v>
      </c>
      <c r="D34" s="36">
        <f>'Base Price Curve'!P14</f>
        <v>29211.362373258962</v>
      </c>
      <c r="E34" s="36">
        <f>'High Price Curve'!P14</f>
        <v>30869.952255234137</v>
      </c>
      <c r="F34" s="36">
        <f>'High CO2 Price Curve'!P14</f>
        <v>52537.169512416898</v>
      </c>
    </row>
    <row r="35" spans="2:6" ht="15.75" thickBot="1" x14ac:dyDescent="0.3">
      <c r="B35" s="35" t="s">
        <v>52</v>
      </c>
      <c r="C35" s="36">
        <f>'Low Price Curve'!P15</f>
        <v>27481.362118234454</v>
      </c>
      <c r="D35" s="36">
        <f>'Base Price Curve'!P15</f>
        <v>28967.171299143436</v>
      </c>
      <c r="E35" s="36">
        <f>'High Price Curve'!P15</f>
        <v>30666.541504075649</v>
      </c>
      <c r="F35" s="36">
        <f>'High CO2 Price Curve'!P15</f>
        <v>52432.273972226947</v>
      </c>
    </row>
    <row r="36" spans="2:6" ht="26.25" thickBot="1" x14ac:dyDescent="0.3">
      <c r="B36" s="41" t="s">
        <v>97</v>
      </c>
      <c r="C36" s="36">
        <f>'Low Price Curve'!P16</f>
        <v>27406.283804809969</v>
      </c>
      <c r="D36" s="36">
        <f>'Base Price Curve'!P16</f>
        <v>28890.259902326743</v>
      </c>
      <c r="E36" s="36">
        <f>'High Price Curve'!P16</f>
        <v>30562.520460541229</v>
      </c>
      <c r="F36" s="36">
        <f>'High CO2 Price Curve'!P16</f>
        <v>52121.265181379022</v>
      </c>
    </row>
    <row r="37" spans="2:6" ht="15.75" thickBot="1" x14ac:dyDescent="0.3">
      <c r="B37" s="37" t="s">
        <v>54</v>
      </c>
      <c r="C37" s="36">
        <f>'Low Price Curve'!P17</f>
        <v>27692.098464446834</v>
      </c>
      <c r="D37" s="36">
        <f>'Base Price Curve'!P17</f>
        <v>29140.490374911376</v>
      </c>
      <c r="E37" s="36">
        <f>'High Price Curve'!P17</f>
        <v>30807.911897383117</v>
      </c>
      <c r="F37" s="36">
        <f>'High CO2 Price Curve'!P17</f>
        <v>52457.592636112822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F3" sqref="F3"/>
    </sheetView>
  </sheetViews>
  <sheetFormatPr defaultRowHeight="15" x14ac:dyDescent="0.25"/>
  <cols>
    <col min="2" max="2" width="17.5703125" customWidth="1"/>
    <col min="3" max="6" width="19.5703125" customWidth="1"/>
  </cols>
  <sheetData>
    <row r="1" spans="2:6" ht="15.75" x14ac:dyDescent="0.25">
      <c r="B1" s="66" t="s">
        <v>110</v>
      </c>
    </row>
    <row r="2" spans="2:6" ht="15.75" thickBot="1" x14ac:dyDescent="0.3"/>
    <row r="3" spans="2:6" ht="15.75" thickBot="1" x14ac:dyDescent="0.3">
      <c r="B3" s="50" t="s">
        <v>99</v>
      </c>
      <c r="C3" s="44" t="s">
        <v>111</v>
      </c>
      <c r="D3" s="44" t="s">
        <v>112</v>
      </c>
      <c r="E3" s="44" t="s">
        <v>113</v>
      </c>
      <c r="F3" s="44" t="s">
        <v>119</v>
      </c>
    </row>
    <row r="4" spans="2:6" ht="15.75" thickBot="1" x14ac:dyDescent="0.3">
      <c r="B4" s="51" t="s">
        <v>56</v>
      </c>
      <c r="C4" s="52">
        <v>954131.06999999983</v>
      </c>
      <c r="D4" s="52">
        <v>968854.23</v>
      </c>
      <c r="E4" s="52">
        <v>966480.22</v>
      </c>
      <c r="F4" s="52">
        <v>770939.86000000022</v>
      </c>
    </row>
    <row r="5" spans="2:6" ht="15.75" thickBot="1" x14ac:dyDescent="0.3">
      <c r="B5" s="51" t="s">
        <v>67</v>
      </c>
      <c r="C5" s="52">
        <v>884900.05000000016</v>
      </c>
      <c r="D5" s="52">
        <v>891715.74</v>
      </c>
      <c r="E5" s="52">
        <v>887700.03</v>
      </c>
      <c r="F5" s="52">
        <v>749179.94</v>
      </c>
    </row>
    <row r="6" spans="2:6" ht="15.75" thickBot="1" x14ac:dyDescent="0.3">
      <c r="B6" s="51" t="s">
        <v>68</v>
      </c>
      <c r="C6" s="52">
        <v>877960.74000000011</v>
      </c>
      <c r="D6" s="52">
        <v>885913.03000000014</v>
      </c>
      <c r="E6" s="52">
        <v>882085.70999999973</v>
      </c>
      <c r="F6" s="52">
        <v>729462.88</v>
      </c>
    </row>
    <row r="7" spans="2:6" ht="15.75" thickBot="1" x14ac:dyDescent="0.3">
      <c r="B7" s="51" t="s">
        <v>69</v>
      </c>
      <c r="C7" s="52">
        <v>865726.79</v>
      </c>
      <c r="D7" s="52">
        <v>873288.02</v>
      </c>
      <c r="E7" s="52">
        <v>869935.51000000013</v>
      </c>
      <c r="F7" s="52">
        <v>733375.6</v>
      </c>
    </row>
    <row r="8" spans="2:6" ht="15.75" thickBot="1" x14ac:dyDescent="0.3">
      <c r="B8" s="51" t="s">
        <v>70</v>
      </c>
      <c r="C8" s="52">
        <v>859153.10999999987</v>
      </c>
      <c r="D8" s="52">
        <v>867138.54</v>
      </c>
      <c r="E8" s="52">
        <v>863920.89</v>
      </c>
      <c r="F8" s="52">
        <v>727016.19000000006</v>
      </c>
    </row>
    <row r="9" spans="2:6" ht="15.75" thickBot="1" x14ac:dyDescent="0.3">
      <c r="B9" s="51" t="s">
        <v>71</v>
      </c>
      <c r="C9" s="52">
        <v>882520.84000000008</v>
      </c>
      <c r="D9" s="52">
        <v>889576.17</v>
      </c>
      <c r="E9" s="52">
        <v>885515.84</v>
      </c>
      <c r="F9" s="52">
        <v>736825.56</v>
      </c>
    </row>
    <row r="10" spans="2:6" ht="15.75" thickBot="1" x14ac:dyDescent="0.3">
      <c r="B10" s="51" t="s">
        <v>72</v>
      </c>
      <c r="C10" s="52">
        <v>884354.07</v>
      </c>
      <c r="D10" s="52">
        <v>891520.79</v>
      </c>
      <c r="E10" s="52">
        <v>887441.98000000021</v>
      </c>
      <c r="F10" s="52">
        <v>741484.2300000001</v>
      </c>
    </row>
    <row r="11" spans="2:6" ht="15.75" thickBot="1" x14ac:dyDescent="0.3">
      <c r="B11" s="51" t="s">
        <v>73</v>
      </c>
      <c r="C11" s="52">
        <v>885615.26</v>
      </c>
      <c r="D11" s="52">
        <v>892956.29000000015</v>
      </c>
      <c r="E11" s="52">
        <v>889001.60999999987</v>
      </c>
      <c r="F11" s="52">
        <v>739288.68999999983</v>
      </c>
    </row>
    <row r="12" spans="2:6" ht="15.75" thickBot="1" x14ac:dyDescent="0.3">
      <c r="B12" s="51" t="s">
        <v>74</v>
      </c>
      <c r="C12" s="52">
        <v>869416.38000000012</v>
      </c>
      <c r="D12" s="52">
        <v>876150.28</v>
      </c>
      <c r="E12" s="52">
        <v>872465.27</v>
      </c>
      <c r="F12" s="52">
        <v>739384.67999999993</v>
      </c>
    </row>
    <row r="13" spans="2:6" ht="15.75" thickBot="1" x14ac:dyDescent="0.3">
      <c r="B13" s="51" t="s">
        <v>75</v>
      </c>
      <c r="C13" s="52">
        <v>865338.47000000009</v>
      </c>
      <c r="D13" s="52">
        <v>872280.41000000015</v>
      </c>
      <c r="E13" s="52">
        <v>868916.20000000007</v>
      </c>
      <c r="F13" s="52">
        <v>734375.06</v>
      </c>
    </row>
    <row r="14" spans="2:6" ht="15.75" thickBot="1" x14ac:dyDescent="0.3">
      <c r="B14" s="51" t="s">
        <v>76</v>
      </c>
      <c r="C14" s="52">
        <v>883946.44</v>
      </c>
      <c r="D14" s="52">
        <v>891908.77</v>
      </c>
      <c r="E14" s="52">
        <v>887726.92999999993</v>
      </c>
      <c r="F14" s="52">
        <v>727115.69</v>
      </c>
    </row>
    <row r="15" spans="2:6" ht="15.75" thickBot="1" x14ac:dyDescent="0.3">
      <c r="B15" s="51" t="s">
        <v>77</v>
      </c>
      <c r="C15" s="52">
        <v>881361.1599999998</v>
      </c>
      <c r="D15" s="52">
        <v>888467.5</v>
      </c>
      <c r="E15" s="52">
        <v>883908.20999999985</v>
      </c>
      <c r="F15" s="52">
        <v>734810.13000000012</v>
      </c>
    </row>
    <row r="16" spans="2:6" ht="15.75" thickBot="1" x14ac:dyDescent="0.3">
      <c r="B16" s="51" t="s">
        <v>78</v>
      </c>
      <c r="C16" s="52">
        <v>878575.43999999983</v>
      </c>
      <c r="D16" s="52">
        <v>887200.9700000002</v>
      </c>
      <c r="E16" s="52">
        <v>883247.95</v>
      </c>
      <c r="F16" s="52">
        <v>738260.20000000007</v>
      </c>
    </row>
    <row r="17" spans="2:6" ht="15.75" thickBot="1" x14ac:dyDescent="0.3">
      <c r="B17" s="51" t="s">
        <v>79</v>
      </c>
      <c r="C17" s="52">
        <v>880499.74000000022</v>
      </c>
      <c r="D17" s="52">
        <v>889920.94</v>
      </c>
      <c r="E17" s="52">
        <v>886141.89999999991</v>
      </c>
      <c r="F17" s="52">
        <v>751839.86999999988</v>
      </c>
    </row>
    <row r="18" spans="2:6" ht="15.75" thickBot="1" x14ac:dyDescent="0.3">
      <c r="B18" s="51" t="s">
        <v>80</v>
      </c>
      <c r="C18" s="52">
        <v>845209.91999999993</v>
      </c>
      <c r="D18" s="52">
        <v>855017.45</v>
      </c>
      <c r="E18" s="52">
        <v>851562.67999999993</v>
      </c>
      <c r="F18" s="52">
        <v>703575.3</v>
      </c>
    </row>
    <row r="19" spans="2:6" ht="15.75" thickBot="1" x14ac:dyDescent="0.3">
      <c r="B19" s="51" t="s">
        <v>81</v>
      </c>
      <c r="C19" s="52">
        <v>786902.28999999992</v>
      </c>
      <c r="D19" s="52">
        <v>794661.61</v>
      </c>
      <c r="E19" s="52">
        <v>790517.69000000006</v>
      </c>
      <c r="F19" s="52">
        <v>669998.47999999986</v>
      </c>
    </row>
    <row r="20" spans="2:6" ht="15.75" thickBot="1" x14ac:dyDescent="0.3">
      <c r="B20" s="51" t="s">
        <v>82</v>
      </c>
      <c r="C20" s="52">
        <v>833846.97</v>
      </c>
      <c r="D20" s="52">
        <v>839678.62000000011</v>
      </c>
      <c r="E20" s="52">
        <v>835188.32000000007</v>
      </c>
      <c r="F20" s="52">
        <v>721516.30000000016</v>
      </c>
    </row>
    <row r="21" spans="2:6" ht="15.75" thickBot="1" x14ac:dyDescent="0.3">
      <c r="B21" s="51" t="s">
        <v>83</v>
      </c>
      <c r="C21" s="52">
        <v>828824.94000000018</v>
      </c>
      <c r="D21" s="52">
        <v>835872.15000000014</v>
      </c>
      <c r="E21" s="52">
        <v>831791.75999999978</v>
      </c>
      <c r="F21" s="52">
        <v>701057.58000000007</v>
      </c>
    </row>
    <row r="22" spans="2:6" ht="15.75" thickBot="1" x14ac:dyDescent="0.3">
      <c r="B22" s="51" t="s">
        <v>84</v>
      </c>
      <c r="C22" s="52">
        <v>819486.85</v>
      </c>
      <c r="D22" s="52">
        <v>825881.41999999993</v>
      </c>
      <c r="E22" s="52">
        <v>821981.61999999988</v>
      </c>
      <c r="F22" s="52">
        <v>701548.99</v>
      </c>
    </row>
    <row r="23" spans="2:6" ht="15.75" thickBot="1" x14ac:dyDescent="0.3">
      <c r="B23" s="51" t="s">
        <v>85</v>
      </c>
      <c r="C23" s="52">
        <v>813156.0199999999</v>
      </c>
      <c r="D23" s="52">
        <v>819637.52000000014</v>
      </c>
      <c r="E23" s="52">
        <v>815844.71000000008</v>
      </c>
      <c r="F23" s="52">
        <v>696153.69</v>
      </c>
    </row>
    <row r="24" spans="2:6" ht="15.75" thickBot="1" x14ac:dyDescent="0.3">
      <c r="B24" s="51" t="s">
        <v>86</v>
      </c>
      <c r="C24" s="52">
        <v>833961.15000000014</v>
      </c>
      <c r="D24" s="52">
        <v>840152.87</v>
      </c>
      <c r="E24" s="52">
        <v>835752.66999999969</v>
      </c>
      <c r="F24" s="52">
        <v>709547.25999999978</v>
      </c>
    </row>
    <row r="25" spans="2:6" ht="15.75" thickBot="1" x14ac:dyDescent="0.3">
      <c r="B25" s="51" t="s">
        <v>87</v>
      </c>
      <c r="C25" s="52">
        <v>836923.32000000007</v>
      </c>
      <c r="D25" s="52">
        <v>843280.2100000002</v>
      </c>
      <c r="E25" s="52">
        <v>838861.28</v>
      </c>
      <c r="F25" s="52">
        <v>713725.01</v>
      </c>
    </row>
    <row r="26" spans="2:6" ht="15.75" thickBot="1" x14ac:dyDescent="0.3">
      <c r="B26" s="51" t="s">
        <v>88</v>
      </c>
      <c r="C26" s="52">
        <v>823299.60999999987</v>
      </c>
      <c r="D26" s="52">
        <v>828898.04</v>
      </c>
      <c r="E26" s="52">
        <v>824711.2699999999</v>
      </c>
      <c r="F26" s="52">
        <v>707456.05999999994</v>
      </c>
    </row>
    <row r="27" spans="2:6" ht="15.75" thickBot="1" x14ac:dyDescent="0.3">
      <c r="B27" s="51" t="s">
        <v>89</v>
      </c>
      <c r="C27" s="52">
        <v>819570.12999999989</v>
      </c>
      <c r="D27" s="52">
        <v>825262.62000000011</v>
      </c>
      <c r="E27" s="52">
        <v>821323.67999999993</v>
      </c>
      <c r="F27" s="52">
        <v>702313.08999999985</v>
      </c>
    </row>
    <row r="28" spans="2:6" ht="15.75" thickBot="1" x14ac:dyDescent="0.3">
      <c r="B28" s="51" t="s">
        <v>90</v>
      </c>
      <c r="C28" s="52">
        <v>837388.72999999986</v>
      </c>
      <c r="D28" s="52">
        <v>844467.82999999984</v>
      </c>
      <c r="E28" s="52">
        <v>840008.78</v>
      </c>
      <c r="F28" s="52">
        <v>704502.54</v>
      </c>
    </row>
    <row r="29" spans="2:6" ht="15.75" thickBot="1" x14ac:dyDescent="0.3">
      <c r="B29" s="51" t="s">
        <v>91</v>
      </c>
      <c r="C29" s="52">
        <v>832416.99999999988</v>
      </c>
      <c r="D29" s="52">
        <v>838547.25000000023</v>
      </c>
      <c r="E29" s="52">
        <v>833673.08000000007</v>
      </c>
      <c r="F29" s="52">
        <v>709203.42</v>
      </c>
    </row>
    <row r="30" spans="2:6" ht="15.75" thickBot="1" x14ac:dyDescent="0.3">
      <c r="B30" s="51" t="s">
        <v>92</v>
      </c>
      <c r="C30" s="52">
        <v>832979.41000000015</v>
      </c>
      <c r="D30" s="52">
        <v>840373.04</v>
      </c>
      <c r="E30" s="52">
        <v>836123.16999999993</v>
      </c>
      <c r="F30" s="52">
        <v>725364.04000000027</v>
      </c>
    </row>
    <row r="31" spans="2:6" ht="15.75" thickBot="1" x14ac:dyDescent="0.3">
      <c r="B31" s="51" t="s">
        <v>93</v>
      </c>
      <c r="C31" s="52">
        <v>831713.80999999982</v>
      </c>
      <c r="D31" s="52">
        <v>840321.14999999991</v>
      </c>
      <c r="E31" s="52">
        <v>836067.83000000007</v>
      </c>
      <c r="F31" s="52">
        <v>714658.63</v>
      </c>
    </row>
    <row r="32" spans="2:6" ht="15.75" thickBot="1" x14ac:dyDescent="0.3">
      <c r="B32" s="51" t="s">
        <v>94</v>
      </c>
      <c r="C32" s="52">
        <v>798738.90999999992</v>
      </c>
      <c r="D32" s="52">
        <v>806522.54999999993</v>
      </c>
      <c r="E32" s="52">
        <v>802566.51000000024</v>
      </c>
      <c r="F32" s="52">
        <v>678743.99</v>
      </c>
    </row>
    <row r="33" spans="2:6" ht="15.75" thickBot="1" x14ac:dyDescent="0.3">
      <c r="B33" s="51" t="s">
        <v>95</v>
      </c>
      <c r="C33" s="52">
        <v>762962.39999999991</v>
      </c>
      <c r="D33" s="52">
        <v>769632.02</v>
      </c>
      <c r="E33" s="52">
        <v>765114.92999999993</v>
      </c>
      <c r="F33" s="52">
        <v>661705.9099999998</v>
      </c>
    </row>
    <row r="34" spans="2:6" ht="15.75" thickBot="1" x14ac:dyDescent="0.3">
      <c r="B34" s="51" t="s">
        <v>50</v>
      </c>
      <c r="C34" s="52">
        <v>920425.28</v>
      </c>
      <c r="D34" s="52">
        <v>929133.29999999993</v>
      </c>
      <c r="E34" s="52">
        <v>925788.58000000007</v>
      </c>
      <c r="F34" s="52">
        <v>767434.12</v>
      </c>
    </row>
    <row r="35" spans="2:6" ht="15.75" thickBot="1" x14ac:dyDescent="0.3">
      <c r="B35" s="51" t="s">
        <v>52</v>
      </c>
      <c r="C35" s="52">
        <v>920690.34999999986</v>
      </c>
      <c r="D35" s="52">
        <v>929808.08</v>
      </c>
      <c r="E35" s="52">
        <v>926532.93</v>
      </c>
      <c r="F35" s="52">
        <v>766421.12000000011</v>
      </c>
    </row>
    <row r="36" spans="2:6" ht="30.75" thickBot="1" x14ac:dyDescent="0.3">
      <c r="B36" s="53" t="s">
        <v>97</v>
      </c>
      <c r="C36" s="52">
        <v>922019.12000000011</v>
      </c>
      <c r="D36" s="52">
        <v>930638.99999999977</v>
      </c>
      <c r="E36" s="52">
        <v>926565.34999999986</v>
      </c>
      <c r="F36" s="52">
        <v>760564.63000000012</v>
      </c>
    </row>
    <row r="37" spans="2:6" ht="15.75" thickBot="1" x14ac:dyDescent="0.3">
      <c r="B37" s="51" t="s">
        <v>54</v>
      </c>
      <c r="C37" s="52">
        <v>920445.37999999989</v>
      </c>
      <c r="D37" s="52">
        <v>929145.53000000026</v>
      </c>
      <c r="E37" s="52">
        <v>925796.89999999991</v>
      </c>
      <c r="F37" s="52">
        <v>767672.08000000007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E1" zoomScale="80" zoomScaleNormal="80" workbookViewId="0">
      <selection activeCell="O18" sqref="O18"/>
    </sheetView>
  </sheetViews>
  <sheetFormatPr defaultRowHeight="15" outlineLevelRow="1" x14ac:dyDescent="0.25"/>
  <cols>
    <col min="2" max="4" width="28.7109375" customWidth="1"/>
    <col min="6" max="8" width="32.140625" customWidth="1"/>
    <col min="10" max="12" width="32.140625" customWidth="1"/>
    <col min="13" max="13" width="9.140625" customWidth="1"/>
    <col min="14" max="16" width="32.140625" customWidth="1"/>
  </cols>
  <sheetData>
    <row r="1" spans="2:16" x14ac:dyDescent="0.25">
      <c r="B1" s="20"/>
      <c r="D1" t="s">
        <v>63</v>
      </c>
      <c r="F1" s="20"/>
      <c r="J1" s="20"/>
      <c r="N1" s="20"/>
    </row>
    <row r="2" spans="2:16" x14ac:dyDescent="0.25">
      <c r="B2" s="20"/>
      <c r="F2" s="20"/>
      <c r="J2" s="20"/>
      <c r="N2" s="20"/>
    </row>
    <row r="3" spans="2:16" x14ac:dyDescent="0.25">
      <c r="B3" s="20"/>
      <c r="F3" s="20"/>
      <c r="J3" s="20"/>
      <c r="N3" s="20"/>
    </row>
    <row r="4" spans="2:16" x14ac:dyDescent="0.25">
      <c r="B4" s="20"/>
      <c r="F4" s="20"/>
      <c r="J4" s="20"/>
      <c r="N4" s="20"/>
    </row>
    <row r="5" spans="2:16" ht="18" thickBot="1" x14ac:dyDescent="0.3">
      <c r="B5" s="66" t="s">
        <v>120</v>
      </c>
      <c r="F5" s="66" t="s">
        <v>121</v>
      </c>
      <c r="J5" s="66" t="s">
        <v>122</v>
      </c>
      <c r="N5" s="66" t="s">
        <v>123</v>
      </c>
    </row>
    <row r="6" spans="2:16" ht="52.5" outlineLevel="1" thickBot="1" x14ac:dyDescent="0.3">
      <c r="B6" s="45" t="s">
        <v>98</v>
      </c>
      <c r="C6" s="46" t="s">
        <v>66</v>
      </c>
      <c r="D6" s="46" t="s">
        <v>64</v>
      </c>
      <c r="F6" s="45" t="s">
        <v>98</v>
      </c>
      <c r="G6" s="46" t="s">
        <v>66</v>
      </c>
      <c r="H6" s="46" t="s">
        <v>64</v>
      </c>
      <c r="J6" s="45" t="s">
        <v>98</v>
      </c>
      <c r="K6" s="46" t="s">
        <v>66</v>
      </c>
      <c r="L6" s="46" t="s">
        <v>64</v>
      </c>
      <c r="N6" s="45" t="s">
        <v>98</v>
      </c>
      <c r="O6" s="46" t="s">
        <v>66</v>
      </c>
      <c r="P6" s="46" t="s">
        <v>64</v>
      </c>
    </row>
    <row r="7" spans="2:16" ht="51.75" customHeight="1" collapsed="1" thickBot="1" x14ac:dyDescent="0.3">
      <c r="B7" s="47" t="s">
        <v>56</v>
      </c>
      <c r="C7" s="48">
        <f>'Low Price Curve'!$L6</f>
        <v>59.167600000000014</v>
      </c>
      <c r="D7" s="48">
        <f>'Low Price Curve'!$M6</f>
        <v>79.477833333333322</v>
      </c>
      <c r="F7" s="47" t="s">
        <v>56</v>
      </c>
      <c r="G7" s="48">
        <f>'Base Price Curve'!$L6</f>
        <v>60.200199999999995</v>
      </c>
      <c r="H7" s="48">
        <f>'Base Price Curve'!$M6</f>
        <v>80.017666666666656</v>
      </c>
      <c r="J7" s="47" t="s">
        <v>56</v>
      </c>
      <c r="K7" s="48">
        <f>'High Price Curve'!$L6</f>
        <v>61.530599999999993</v>
      </c>
      <c r="L7" s="48">
        <f>'High Price Curve'!$M6</f>
        <v>80.763333333333335</v>
      </c>
      <c r="N7" s="47" t="s">
        <v>56</v>
      </c>
      <c r="O7" s="48">
        <f>'High CO2 Price Curve'!$L6</f>
        <v>61.888600000000011</v>
      </c>
      <c r="P7" s="48">
        <f>'High CO2 Price Curve'!$M6</f>
        <v>79.360333333333344</v>
      </c>
    </row>
    <row r="8" spans="2:16" ht="15.75" thickBot="1" x14ac:dyDescent="0.3">
      <c r="B8" s="47" t="s">
        <v>67</v>
      </c>
      <c r="C8" s="48">
        <f>'Low Price Curve'!$L7</f>
        <v>41.363400000000013</v>
      </c>
      <c r="D8" s="48">
        <f>'Low Price Curve'!$M7</f>
        <v>53.106666666666662</v>
      </c>
      <c r="F8" s="47" t="s">
        <v>67</v>
      </c>
      <c r="G8" s="48">
        <f>'Base Price Curve'!$L7</f>
        <v>42.180649999999993</v>
      </c>
      <c r="H8" s="48">
        <f>'Base Price Curve'!$M7</f>
        <v>53.274000000000001</v>
      </c>
      <c r="J8" s="47" t="s">
        <v>67</v>
      </c>
      <c r="K8" s="48">
        <f>'High Price Curve'!$L7</f>
        <v>43.494900000000001</v>
      </c>
      <c r="L8" s="48">
        <f>'High Price Curve'!$M7</f>
        <v>53.847000000000001</v>
      </c>
      <c r="N8" s="47" t="s">
        <v>67</v>
      </c>
      <c r="O8" s="48">
        <f>'High CO2 Price Curve'!$L7</f>
        <v>50.153199999999998</v>
      </c>
      <c r="P8" s="48">
        <f>'High CO2 Price Curve'!$M7</f>
        <v>58.166333333333334</v>
      </c>
    </row>
    <row r="9" spans="2:16" ht="15.75" thickBot="1" x14ac:dyDescent="0.3">
      <c r="B9" s="47" t="s">
        <v>68</v>
      </c>
      <c r="C9" s="48">
        <f>'Low Price Curve'!$L8</f>
        <v>57.10690000000001</v>
      </c>
      <c r="D9" s="48">
        <f>'Low Price Curve'!$M8</f>
        <v>79.350166666666652</v>
      </c>
      <c r="F9" s="47" t="s">
        <v>68</v>
      </c>
      <c r="G9" s="48">
        <f>'Base Price Curve'!$L8</f>
        <v>57.951200000000007</v>
      </c>
      <c r="H9" s="48">
        <f>'Base Price Curve'!$M8</f>
        <v>79.692333333333337</v>
      </c>
      <c r="J9" s="47" t="s">
        <v>68</v>
      </c>
      <c r="K9" s="48">
        <f>'High Price Curve'!$L8</f>
        <v>59.442449999999994</v>
      </c>
      <c r="L9" s="48">
        <f>'High Price Curve'!$M8</f>
        <v>80.518333333333317</v>
      </c>
      <c r="N9" s="47" t="s">
        <v>68</v>
      </c>
      <c r="O9" s="48">
        <f>'High CO2 Price Curve'!$L8</f>
        <v>61.035150000000002</v>
      </c>
      <c r="P9" s="48">
        <f>'High CO2 Price Curve'!$M8</f>
        <v>83.295666666666662</v>
      </c>
    </row>
    <row r="10" spans="2:16" ht="15.75" thickBot="1" x14ac:dyDescent="0.3">
      <c r="B10" s="47" t="s">
        <v>69</v>
      </c>
      <c r="C10" s="48">
        <f>'Low Price Curve'!$L9</f>
        <v>60.576700000000002</v>
      </c>
      <c r="D10" s="48">
        <f>'Low Price Curve'!$M9</f>
        <v>81.004333333333349</v>
      </c>
      <c r="F10" s="47" t="s">
        <v>69</v>
      </c>
      <c r="G10" s="48">
        <f>'Base Price Curve'!$L9</f>
        <v>61.664500000000011</v>
      </c>
      <c r="H10" s="48">
        <f>'Base Price Curve'!$M9</f>
        <v>81.173666666666676</v>
      </c>
      <c r="J10" s="47" t="s">
        <v>69</v>
      </c>
      <c r="K10" s="48">
        <f>'High Price Curve'!$L9</f>
        <v>63.256499999999996</v>
      </c>
      <c r="L10" s="48">
        <f>'High Price Curve'!$M9</f>
        <v>82.089166666666657</v>
      </c>
      <c r="N10" s="47" t="s">
        <v>69</v>
      </c>
      <c r="O10" s="48">
        <f>'High CO2 Price Curve'!$L9</f>
        <v>67.589100000000002</v>
      </c>
      <c r="P10" s="48">
        <f>'High CO2 Price Curve'!$M9</f>
        <v>83.032166666666669</v>
      </c>
    </row>
    <row r="11" spans="2:16" ht="15.75" thickBot="1" x14ac:dyDescent="0.3">
      <c r="B11" s="47" t="s">
        <v>70</v>
      </c>
      <c r="C11" s="48">
        <f>'Low Price Curve'!$L10</f>
        <v>60.02194999999999</v>
      </c>
      <c r="D11" s="48">
        <f>'Low Price Curve'!$M10</f>
        <v>80.565833333333316</v>
      </c>
      <c r="F11" s="47" t="s">
        <v>70</v>
      </c>
      <c r="G11" s="48">
        <f>'Base Price Curve'!$L10</f>
        <v>61.028299999999987</v>
      </c>
      <c r="H11" s="48">
        <f>'Base Price Curve'!$M10</f>
        <v>80.73866666666666</v>
      </c>
      <c r="J11" s="47" t="s">
        <v>70</v>
      </c>
      <c r="K11" s="48">
        <f>'High Price Curve'!$L10</f>
        <v>62.601950000000002</v>
      </c>
      <c r="L11" s="48">
        <f>'High Price Curve'!$M10</f>
        <v>81.615166666666667</v>
      </c>
      <c r="N11" s="47" t="s">
        <v>70</v>
      </c>
      <c r="O11" s="48">
        <f>'High CO2 Price Curve'!$L10</f>
        <v>68.086249999999978</v>
      </c>
      <c r="P11" s="48">
        <f>'High CO2 Price Curve'!$M10</f>
        <v>83.468000000000004</v>
      </c>
    </row>
    <row r="12" spans="2:16" ht="15.75" thickBot="1" x14ac:dyDescent="0.3">
      <c r="B12" s="47" t="s">
        <v>71</v>
      </c>
      <c r="C12" s="48">
        <f>'Low Price Curve'!$L11</f>
        <v>59.747150000000012</v>
      </c>
      <c r="D12" s="48">
        <f>'Low Price Curve'!$M11</f>
        <v>84.641333333333336</v>
      </c>
      <c r="F12" s="47" t="s">
        <v>71</v>
      </c>
      <c r="G12" s="48">
        <f>'Base Price Curve'!$L11</f>
        <v>60.634399999999992</v>
      </c>
      <c r="H12" s="48">
        <f>'Base Price Curve'!$M11</f>
        <v>84.888333333333321</v>
      </c>
      <c r="J12" s="47" t="s">
        <v>71</v>
      </c>
      <c r="K12" s="48">
        <f>'High Price Curve'!$L11</f>
        <v>62.198299999999996</v>
      </c>
      <c r="L12" s="48">
        <f>'High Price Curve'!$M11</f>
        <v>85.751500000000007</v>
      </c>
      <c r="N12" s="47" t="s">
        <v>71</v>
      </c>
      <c r="O12" s="48">
        <f>'High CO2 Price Curve'!$L11</f>
        <v>63.94380000000001</v>
      </c>
      <c r="P12" s="48">
        <f>'High CO2 Price Curve'!$M11</f>
        <v>88.974000000000004</v>
      </c>
    </row>
    <row r="13" spans="2:16" ht="15.75" thickBot="1" x14ac:dyDescent="0.3">
      <c r="B13" s="47" t="s">
        <v>72</v>
      </c>
      <c r="C13" s="48">
        <f>'Low Price Curve'!$L12</f>
        <v>61.527199999999993</v>
      </c>
      <c r="D13" s="48">
        <f>'Low Price Curve'!$M12</f>
        <v>83.017166666666654</v>
      </c>
      <c r="F13" s="47" t="s">
        <v>72</v>
      </c>
      <c r="G13" s="48">
        <f>'Base Price Curve'!$L12</f>
        <v>62.486800000000002</v>
      </c>
      <c r="H13" s="48">
        <f>'Base Price Curve'!$M12</f>
        <v>83.152833333333334</v>
      </c>
      <c r="J13" s="47" t="s">
        <v>72</v>
      </c>
      <c r="K13" s="48">
        <f>'High Price Curve'!$L12</f>
        <v>64.205749999999995</v>
      </c>
      <c r="L13" s="48">
        <f>'High Price Curve'!$M12</f>
        <v>83.992166666666662</v>
      </c>
      <c r="N13" s="47" t="s">
        <v>72</v>
      </c>
      <c r="O13" s="48">
        <f>'High CO2 Price Curve'!$L12</f>
        <v>66.338350000000005</v>
      </c>
      <c r="P13" s="48">
        <f>'High CO2 Price Curve'!$M12</f>
        <v>85.97116666666669</v>
      </c>
    </row>
    <row r="14" spans="2:16" ht="15.75" thickBot="1" x14ac:dyDescent="0.3">
      <c r="B14" s="47" t="s">
        <v>73</v>
      </c>
      <c r="C14" s="48">
        <f>'Low Price Curve'!$L13</f>
        <v>59.623450000000005</v>
      </c>
      <c r="D14" s="48">
        <f>'Low Price Curve'!$M13</f>
        <v>81.245333333333349</v>
      </c>
      <c r="F14" s="47" t="s">
        <v>73</v>
      </c>
      <c r="G14" s="48">
        <f>'Base Price Curve'!$L13</f>
        <v>60.488300000000002</v>
      </c>
      <c r="H14" s="48">
        <f>'Base Price Curve'!$M13</f>
        <v>81.426333333333332</v>
      </c>
      <c r="J14" s="47" t="s">
        <v>73</v>
      </c>
      <c r="K14" s="48">
        <f>'High Price Curve'!$L13</f>
        <v>62.22744999999999</v>
      </c>
      <c r="L14" s="48">
        <f>'High Price Curve'!$M13</f>
        <v>82.222833333333341</v>
      </c>
      <c r="N14" s="47" t="s">
        <v>73</v>
      </c>
      <c r="O14" s="48">
        <f>'High CO2 Price Curve'!$L13</f>
        <v>63.415949999999995</v>
      </c>
      <c r="P14" s="48">
        <f>'High CO2 Price Curve'!$M13</f>
        <v>82.607166666666672</v>
      </c>
    </row>
    <row r="15" spans="2:16" ht="15.75" thickBot="1" x14ac:dyDescent="0.3">
      <c r="B15" s="47" t="s">
        <v>74</v>
      </c>
      <c r="C15" s="48">
        <f>'Low Price Curve'!$L18</f>
        <v>62.372099999999989</v>
      </c>
      <c r="D15" s="48">
        <f>'Low Price Curve'!$M18</f>
        <v>85.283666666666662</v>
      </c>
      <c r="F15" s="47" t="s">
        <v>74</v>
      </c>
      <c r="G15" s="48">
        <f>'Base Price Curve'!$L18</f>
        <v>63.557550000000006</v>
      </c>
      <c r="H15" s="48">
        <f>'Base Price Curve'!$M18</f>
        <v>85.424666666666667</v>
      </c>
      <c r="J15" s="47" t="s">
        <v>74</v>
      </c>
      <c r="K15" s="48">
        <f>'High Price Curve'!$L18</f>
        <v>65.158950000000004</v>
      </c>
      <c r="L15" s="48">
        <f>'High Price Curve'!$M18</f>
        <v>86.403666666666666</v>
      </c>
      <c r="N15" s="47" t="s">
        <v>74</v>
      </c>
      <c r="O15" s="48">
        <f>'High CO2 Price Curve'!$L18</f>
        <v>69.044200000000018</v>
      </c>
      <c r="P15" s="48">
        <f>'High CO2 Price Curve'!$M18</f>
        <v>87.745000000000005</v>
      </c>
    </row>
    <row r="16" spans="2:16" ht="15.75" thickBot="1" x14ac:dyDescent="0.3">
      <c r="B16" s="47" t="s">
        <v>75</v>
      </c>
      <c r="C16" s="48">
        <f>'Low Price Curve'!$L19</f>
        <v>59.860149999999997</v>
      </c>
      <c r="D16" s="48">
        <f>'Low Price Curve'!$M19</f>
        <v>81.391833333333338</v>
      </c>
      <c r="F16" s="47" t="s">
        <v>75</v>
      </c>
      <c r="G16" s="48">
        <f>'Base Price Curve'!$L19</f>
        <v>60.920149999999992</v>
      </c>
      <c r="H16" s="48">
        <f>'Base Price Curve'!$M19</f>
        <v>81.471000000000004</v>
      </c>
      <c r="J16" s="47" t="s">
        <v>75</v>
      </c>
      <c r="K16" s="48">
        <f>'High Price Curve'!$L19</f>
        <v>62.550999999999988</v>
      </c>
      <c r="L16" s="48">
        <f>'High Price Curve'!$M19</f>
        <v>82.371499999999997</v>
      </c>
      <c r="N16" s="47" t="s">
        <v>75</v>
      </c>
      <c r="O16" s="48">
        <f>'High CO2 Price Curve'!$L19</f>
        <v>67.20675</v>
      </c>
      <c r="P16" s="48">
        <f>'High CO2 Price Curve'!$M19</f>
        <v>84.613666666666674</v>
      </c>
    </row>
    <row r="17" spans="2:16" ht="15.75" thickBot="1" x14ac:dyDescent="0.3">
      <c r="B17" s="47" t="s">
        <v>76</v>
      </c>
      <c r="C17" s="48">
        <f>'Low Price Curve'!$L20</f>
        <v>55.344849999999994</v>
      </c>
      <c r="D17" s="48">
        <f>'Low Price Curve'!$M20</f>
        <v>78.377833333333328</v>
      </c>
      <c r="F17" s="47" t="s">
        <v>76</v>
      </c>
      <c r="G17" s="48">
        <f>'Base Price Curve'!$L20</f>
        <v>55.873500000000014</v>
      </c>
      <c r="H17" s="48">
        <f>'Base Price Curve'!$M20</f>
        <v>78.603166666666667</v>
      </c>
      <c r="J17" s="47" t="s">
        <v>76</v>
      </c>
      <c r="K17" s="48">
        <f>'High Price Curve'!$L20</f>
        <v>57.277799999999992</v>
      </c>
      <c r="L17" s="48">
        <f>'High Price Curve'!$M20</f>
        <v>79.486833333333337</v>
      </c>
      <c r="N17" s="47" t="s">
        <v>76</v>
      </c>
      <c r="O17" s="48">
        <f>'High CO2 Price Curve'!$L20</f>
        <v>57.745500000000007</v>
      </c>
      <c r="P17" s="48">
        <f>'High CO2 Price Curve'!$M20</f>
        <v>80.027833333333334</v>
      </c>
    </row>
    <row r="18" spans="2:16" ht="15.75" thickBot="1" x14ac:dyDescent="0.3">
      <c r="B18" s="47" t="s">
        <v>77</v>
      </c>
      <c r="C18" s="48">
        <f>'Low Price Curve'!$L21</f>
        <v>58.178500000000007</v>
      </c>
      <c r="D18" s="48">
        <f>'Low Price Curve'!$M21</f>
        <v>80.669166666666669</v>
      </c>
      <c r="F18" s="47" t="s">
        <v>77</v>
      </c>
      <c r="G18" s="48">
        <f>'Base Price Curve'!$L21</f>
        <v>58.875</v>
      </c>
      <c r="H18" s="48">
        <f>'Base Price Curve'!$M21</f>
        <v>80.885166666666677</v>
      </c>
      <c r="J18" s="47" t="s">
        <v>77</v>
      </c>
      <c r="K18" s="48">
        <f>'High Price Curve'!$L21</f>
        <v>60.3187</v>
      </c>
      <c r="L18" s="48">
        <f>'High Price Curve'!$M21</f>
        <v>81.620999999999995</v>
      </c>
      <c r="N18" s="47" t="s">
        <v>77</v>
      </c>
      <c r="O18" s="48">
        <f>'High CO2 Price Curve'!$L21</f>
        <v>62.034049999999993</v>
      </c>
      <c r="P18" s="48">
        <f>'High CO2 Price Curve'!$M21</f>
        <v>82.610333333333344</v>
      </c>
    </row>
    <row r="19" spans="2:16" ht="15.75" thickBot="1" x14ac:dyDescent="0.3">
      <c r="B19" s="47" t="s">
        <v>78</v>
      </c>
      <c r="C19" s="48">
        <f>'Low Price Curve'!$L22</f>
        <v>64.194999999999979</v>
      </c>
      <c r="D19" s="48">
        <f>'Low Price Curve'!$M22</f>
        <v>84.901999999999987</v>
      </c>
      <c r="F19" s="47" t="s">
        <v>78</v>
      </c>
      <c r="G19" s="48">
        <f>'Base Price Curve'!$L22</f>
        <v>65.160200000000003</v>
      </c>
      <c r="H19" s="48">
        <f>'Base Price Curve'!$M22</f>
        <v>85.414500000000018</v>
      </c>
      <c r="J19" s="47" t="s">
        <v>78</v>
      </c>
      <c r="K19" s="48">
        <f>'High Price Curve'!$L22</f>
        <v>66.752800000000008</v>
      </c>
      <c r="L19" s="48">
        <f>'High Price Curve'!$M22</f>
        <v>86.014499999999998</v>
      </c>
      <c r="N19" s="47" t="s">
        <v>78</v>
      </c>
      <c r="O19" s="48">
        <f>'High CO2 Price Curve'!$L22</f>
        <v>72.273499999999999</v>
      </c>
      <c r="P19" s="48">
        <f>'High CO2 Price Curve'!$M22</f>
        <v>88.728833333333341</v>
      </c>
    </row>
    <row r="20" spans="2:16" ht="15.75" thickBot="1" x14ac:dyDescent="0.3">
      <c r="B20" s="47" t="s">
        <v>79</v>
      </c>
      <c r="C20" s="48">
        <f>'Low Price Curve'!$L23</f>
        <v>42.039050000000003</v>
      </c>
      <c r="D20" s="48">
        <f>'Low Price Curve'!$M23</f>
        <v>53.302</v>
      </c>
      <c r="F20" s="47" t="s">
        <v>79</v>
      </c>
      <c r="G20" s="48">
        <f>'Base Price Curve'!$L23</f>
        <v>43.033349999999999</v>
      </c>
      <c r="H20" s="48">
        <f>'Base Price Curve'!$M23</f>
        <v>53.460666666666668</v>
      </c>
      <c r="J20" s="47" t="s">
        <v>79</v>
      </c>
      <c r="K20" s="48">
        <f>'High Price Curve'!$L23</f>
        <v>44.329349999999998</v>
      </c>
      <c r="L20" s="48">
        <f>'High Price Curve'!$M23</f>
        <v>54.211833333333338</v>
      </c>
      <c r="N20" s="47" t="s">
        <v>79</v>
      </c>
      <c r="O20" s="48">
        <f>'High CO2 Price Curve'!$L23</f>
        <v>53.115249999999989</v>
      </c>
      <c r="P20" s="48">
        <f>'High CO2 Price Curve'!$M23</f>
        <v>56.866166666666665</v>
      </c>
    </row>
    <row r="21" spans="2:16" ht="15.75" thickBot="1" x14ac:dyDescent="0.3">
      <c r="B21" s="47" t="s">
        <v>80</v>
      </c>
      <c r="C21" s="48">
        <f>'Low Price Curve'!$L24</f>
        <v>76.050350000000009</v>
      </c>
      <c r="D21" s="48">
        <f>'Low Price Curve'!$M24</f>
        <v>54.971000000000004</v>
      </c>
      <c r="F21" s="47" t="s">
        <v>80</v>
      </c>
      <c r="G21" s="48">
        <f>'Base Price Curve'!$L24</f>
        <v>76.743099999999998</v>
      </c>
      <c r="H21" s="48">
        <f>'Base Price Curve'!$M24</f>
        <v>54.306999999999995</v>
      </c>
      <c r="J21" s="47" t="s">
        <v>80</v>
      </c>
      <c r="K21" s="48">
        <f>'High Price Curve'!$L24</f>
        <v>78.315049999999999</v>
      </c>
      <c r="L21" s="48">
        <f>'High Price Curve'!$M24</f>
        <v>55.780833333333334</v>
      </c>
      <c r="N21" s="47" t="s">
        <v>80</v>
      </c>
      <c r="O21" s="48">
        <f>'High CO2 Price Curve'!$L24</f>
        <v>97.878900000000016</v>
      </c>
      <c r="P21" s="48">
        <f>'High CO2 Price Curve'!$M24</f>
        <v>61.454166666666673</v>
      </c>
    </row>
    <row r="22" spans="2:16" ht="15.75" thickBot="1" x14ac:dyDescent="0.3">
      <c r="B22" s="47" t="s">
        <v>81</v>
      </c>
      <c r="C22" s="48">
        <f>'Low Price Curve'!$L25</f>
        <v>75.975800000000007</v>
      </c>
      <c r="D22" s="48">
        <f>'Low Price Curve'!$M25</f>
        <v>98.826999999999998</v>
      </c>
      <c r="F22" s="47" t="s">
        <v>81</v>
      </c>
      <c r="G22" s="48">
        <f>'Base Price Curve'!$L25</f>
        <v>76.995249999999999</v>
      </c>
      <c r="H22" s="48">
        <f>'Base Price Curve'!$M25</f>
        <v>99.289833333333334</v>
      </c>
      <c r="J22" s="47" t="s">
        <v>81</v>
      </c>
      <c r="K22" s="48">
        <f>'High Price Curve'!$L25</f>
        <v>78.707799999999992</v>
      </c>
      <c r="L22" s="48">
        <f>'High Price Curve'!$M25</f>
        <v>100.42433333333332</v>
      </c>
      <c r="N22" s="47" t="s">
        <v>81</v>
      </c>
      <c r="O22" s="48">
        <f>'High CO2 Price Curve'!$L25</f>
        <v>99.739800000000002</v>
      </c>
      <c r="P22" s="48">
        <f>'High CO2 Price Curve'!$M25</f>
        <v>121.04</v>
      </c>
    </row>
    <row r="23" spans="2:16" ht="15.75" thickBot="1" x14ac:dyDescent="0.3">
      <c r="B23" s="47" t="s">
        <v>82</v>
      </c>
      <c r="C23" s="48">
        <f>'Low Price Curve'!$L30</f>
        <v>72.456400000000002</v>
      </c>
      <c r="D23" s="48">
        <f>'Low Price Curve'!$M30</f>
        <v>99.586666666666659</v>
      </c>
      <c r="F23" s="47" t="s">
        <v>82</v>
      </c>
      <c r="G23" s="48">
        <f>'Base Price Curve'!$L30</f>
        <v>73.198099999999997</v>
      </c>
      <c r="H23" s="48">
        <f>'Base Price Curve'!$M30</f>
        <v>99.966499999999996</v>
      </c>
      <c r="J23" s="47" t="s">
        <v>82</v>
      </c>
      <c r="K23" s="48">
        <f>'High Price Curve'!$L30</f>
        <v>74.718400000000003</v>
      </c>
      <c r="L23" s="48">
        <f>'High Price Curve'!$M30</f>
        <v>100.52783333333332</v>
      </c>
      <c r="N23" s="47" t="s">
        <v>82</v>
      </c>
      <c r="O23" s="48">
        <f>'High CO2 Price Curve'!$L30</f>
        <v>97.159449999999978</v>
      </c>
      <c r="P23" s="48">
        <f>'High CO2 Price Curve'!$M30</f>
        <v>117.94</v>
      </c>
    </row>
    <row r="24" spans="2:16" ht="15.75" thickBot="1" x14ac:dyDescent="0.3">
      <c r="B24" s="47" t="s">
        <v>83</v>
      </c>
      <c r="C24" s="48">
        <f>'Low Price Curve'!$L31</f>
        <v>80.5107</v>
      </c>
      <c r="D24" s="48">
        <f>'Low Price Curve'!$M31</f>
        <v>113.89983333333332</v>
      </c>
      <c r="F24" s="47" t="s">
        <v>83</v>
      </c>
      <c r="G24" s="48">
        <f>'Base Price Curve'!$L31</f>
        <v>81.402050000000003</v>
      </c>
      <c r="H24" s="48">
        <f>'Base Price Curve'!$M31</f>
        <v>114.22833333333331</v>
      </c>
      <c r="J24" s="47" t="s">
        <v>83</v>
      </c>
      <c r="K24" s="48">
        <f>'High Price Curve'!$L31</f>
        <v>83.039999999999992</v>
      </c>
      <c r="L24" s="48">
        <f>'High Price Curve'!$M31</f>
        <v>115.35083333333331</v>
      </c>
      <c r="N24" s="47" t="s">
        <v>83</v>
      </c>
      <c r="O24" s="48">
        <f>'High CO2 Price Curve'!$L31</f>
        <v>101.43175000000001</v>
      </c>
      <c r="P24" s="48">
        <f>'High CO2 Price Curve'!$M31</f>
        <v>132.45599999999999</v>
      </c>
    </row>
    <row r="25" spans="2:16" ht="15.75" thickBot="1" x14ac:dyDescent="0.3">
      <c r="B25" s="47" t="s">
        <v>84</v>
      </c>
      <c r="C25" s="48">
        <f>'Low Price Curve'!$L32</f>
        <v>76.523049999999998</v>
      </c>
      <c r="D25" s="48">
        <f>'Low Price Curve'!$M32</f>
        <v>105.19566666666667</v>
      </c>
      <c r="F25" s="47" t="s">
        <v>84</v>
      </c>
      <c r="G25" s="48">
        <f>'Base Price Curve'!$L32</f>
        <v>77.742900000000006</v>
      </c>
      <c r="H25" s="48">
        <f>'Base Price Curve'!$M32</f>
        <v>105.41300000000001</v>
      </c>
      <c r="J25" s="47" t="s">
        <v>84</v>
      </c>
      <c r="K25" s="48">
        <f>'High Price Curve'!$L32</f>
        <v>79.364750000000001</v>
      </c>
      <c r="L25" s="48">
        <f>'High Price Curve'!$M32</f>
        <v>106.30116666666667</v>
      </c>
      <c r="N25" s="47" t="s">
        <v>84</v>
      </c>
      <c r="O25" s="48">
        <f>'High CO2 Price Curve'!$L32</f>
        <v>98.955500000000001</v>
      </c>
      <c r="P25" s="48">
        <f>'High CO2 Price Curve'!$M32</f>
        <v>122.41283333333335</v>
      </c>
    </row>
    <row r="26" spans="2:16" ht="15.75" thickBot="1" x14ac:dyDescent="0.3">
      <c r="B26" s="47" t="s">
        <v>85</v>
      </c>
      <c r="C26" s="48">
        <f>'Low Price Curve'!$L33</f>
        <v>78.279849999999982</v>
      </c>
      <c r="D26" s="48">
        <f>'Low Price Curve'!$M33</f>
        <v>103.69716666666666</v>
      </c>
      <c r="F26" s="47" t="s">
        <v>85</v>
      </c>
      <c r="G26" s="48">
        <f>'Base Price Curve'!$L33</f>
        <v>79.400199999999998</v>
      </c>
      <c r="H26" s="48">
        <f>'Base Price Curve'!$M33</f>
        <v>103.85983333333331</v>
      </c>
      <c r="J26" s="47" t="s">
        <v>85</v>
      </c>
      <c r="K26" s="48">
        <f>'High Price Curve'!$L33</f>
        <v>81.140349999999998</v>
      </c>
      <c r="L26" s="48">
        <f>'High Price Curve'!$M33</f>
        <v>104.84199999999998</v>
      </c>
      <c r="N26" s="47" t="s">
        <v>85</v>
      </c>
      <c r="O26" s="48">
        <f>'High CO2 Price Curve'!$L33</f>
        <v>100.68455</v>
      </c>
      <c r="P26" s="48">
        <f>'High CO2 Price Curve'!$M33</f>
        <v>122.06616666666666</v>
      </c>
    </row>
    <row r="27" spans="2:16" ht="15.75" thickBot="1" x14ac:dyDescent="0.3">
      <c r="B27" s="47" t="s">
        <v>86</v>
      </c>
      <c r="C27" s="48">
        <f>'Low Price Curve'!$L34</f>
        <v>82.992800000000003</v>
      </c>
      <c r="D27" s="48">
        <f>'Low Price Curve'!$M34</f>
        <v>128.46433333333334</v>
      </c>
      <c r="F27" s="47" t="s">
        <v>86</v>
      </c>
      <c r="G27" s="48">
        <f>'Base Price Curve'!$L34</f>
        <v>84.014150000000001</v>
      </c>
      <c r="H27" s="48">
        <f>'Base Price Curve'!$M34</f>
        <v>128.73416666666665</v>
      </c>
      <c r="J27" s="47" t="s">
        <v>86</v>
      </c>
      <c r="K27" s="48">
        <f>'High Price Curve'!$L34</f>
        <v>85.703749999999999</v>
      </c>
      <c r="L27" s="48">
        <f>'High Price Curve'!$M34</f>
        <v>129.90616666666668</v>
      </c>
      <c r="N27" s="47" t="s">
        <v>86</v>
      </c>
      <c r="O27" s="48">
        <f>'High CO2 Price Curve'!$L34</f>
        <v>103.85619999999999</v>
      </c>
      <c r="P27" s="48">
        <f>'High CO2 Price Curve'!$M34</f>
        <v>145.78133333333332</v>
      </c>
    </row>
    <row r="28" spans="2:16" ht="15.75" thickBot="1" x14ac:dyDescent="0.3">
      <c r="B28" s="47" t="s">
        <v>87</v>
      </c>
      <c r="C28" s="48">
        <f>'Low Price Curve'!$L35</f>
        <v>85.584699999999998</v>
      </c>
      <c r="D28" s="48">
        <f>'Low Price Curve'!$M35</f>
        <v>127.95816666666667</v>
      </c>
      <c r="F28" s="47" t="s">
        <v>87</v>
      </c>
      <c r="G28" s="48">
        <f>'Base Price Curve'!$L35</f>
        <v>86.510300000000015</v>
      </c>
      <c r="H28" s="48">
        <f>'Base Price Curve'!$M35</f>
        <v>128.49866666666668</v>
      </c>
      <c r="J28" s="47" t="s">
        <v>87</v>
      </c>
      <c r="K28" s="48">
        <f>'High Price Curve'!$L35</f>
        <v>88.260450000000006</v>
      </c>
      <c r="L28" s="48">
        <f>'High Price Curve'!$M35</f>
        <v>129.61316666666667</v>
      </c>
      <c r="N28" s="47" t="s">
        <v>87</v>
      </c>
      <c r="O28" s="48">
        <f>'High CO2 Price Curve'!$L35</f>
        <v>106.73875000000001</v>
      </c>
      <c r="P28" s="48">
        <f>'High CO2 Price Curve'!$M35</f>
        <v>145.96683333333334</v>
      </c>
    </row>
    <row r="29" spans="2:16" ht="15.75" thickBot="1" x14ac:dyDescent="0.3">
      <c r="B29" s="47" t="s">
        <v>88</v>
      </c>
      <c r="C29" s="48">
        <f>'Low Price Curve'!$L40</f>
        <v>78.530600000000007</v>
      </c>
      <c r="D29" s="48">
        <f>'Low Price Curve'!$M40</f>
        <v>109.16966666666667</v>
      </c>
      <c r="F29" s="47" t="s">
        <v>88</v>
      </c>
      <c r="G29" s="48">
        <f>'Base Price Curve'!$L40</f>
        <v>79.873800000000003</v>
      </c>
      <c r="H29" s="48">
        <f>'Base Price Curve'!$M40</f>
        <v>109.55233333333332</v>
      </c>
      <c r="J29" s="47" t="s">
        <v>88</v>
      </c>
      <c r="K29" s="48">
        <f>'High Price Curve'!$L40</f>
        <v>81.510649999999998</v>
      </c>
      <c r="L29" s="48">
        <f>'High Price Curve'!$M40</f>
        <v>110.52333333333331</v>
      </c>
      <c r="N29" s="47" t="s">
        <v>88</v>
      </c>
      <c r="O29" s="48">
        <f>'High CO2 Price Curve'!$L40</f>
        <v>100.4093</v>
      </c>
      <c r="P29" s="48">
        <f>'High CO2 Price Curve'!$M40</f>
        <v>127.92750000000001</v>
      </c>
    </row>
    <row r="30" spans="2:16" ht="15.75" thickBot="1" x14ac:dyDescent="0.3">
      <c r="B30" s="47" t="s">
        <v>89</v>
      </c>
      <c r="C30" s="48">
        <f>'Low Price Curve'!$L41</f>
        <v>78.452550000000002</v>
      </c>
      <c r="D30" s="48">
        <f>'Low Price Curve'!$M41</f>
        <v>107.51016666666665</v>
      </c>
      <c r="F30" s="47" t="s">
        <v>89</v>
      </c>
      <c r="G30" s="48">
        <f>'Base Price Curve'!$L41</f>
        <v>79.629050000000007</v>
      </c>
      <c r="H30" s="48">
        <f>'Base Price Curve'!$M41</f>
        <v>107.82483333333334</v>
      </c>
      <c r="J30" s="47" t="s">
        <v>89</v>
      </c>
      <c r="K30" s="48">
        <f>'High Price Curve'!$L41</f>
        <v>81.281999999999996</v>
      </c>
      <c r="L30" s="48">
        <f>'High Price Curve'!$M41</f>
        <v>108.86866666666667</v>
      </c>
      <c r="N30" s="47" t="s">
        <v>89</v>
      </c>
      <c r="O30" s="48">
        <f>'High CO2 Price Curve'!$L41</f>
        <v>100.73595</v>
      </c>
      <c r="P30" s="48">
        <f>'High CO2 Price Curve'!$M41</f>
        <v>124.69299999999998</v>
      </c>
    </row>
    <row r="31" spans="2:16" ht="15.75" thickBot="1" x14ac:dyDescent="0.3">
      <c r="B31" s="47" t="s">
        <v>90</v>
      </c>
      <c r="C31" s="48">
        <f>'Low Price Curve'!$L42</f>
        <v>73.574900000000014</v>
      </c>
      <c r="D31" s="48">
        <f>'Low Price Curve'!$M42</f>
        <v>107.33416666666666</v>
      </c>
      <c r="F31" s="47" t="s">
        <v>90</v>
      </c>
      <c r="G31" s="48">
        <f>'Base Price Curve'!$L42</f>
        <v>74.105400000000003</v>
      </c>
      <c r="H31" s="48">
        <f>'Base Price Curve'!$M42</f>
        <v>107.59033333333333</v>
      </c>
      <c r="J31" s="47" t="s">
        <v>90</v>
      </c>
      <c r="K31" s="48">
        <f>'High Price Curve'!$L42</f>
        <v>75.548850000000002</v>
      </c>
      <c r="L31" s="48">
        <f>'High Price Curve'!$M42</f>
        <v>108.60266666666666</v>
      </c>
      <c r="N31" s="47" t="s">
        <v>90</v>
      </c>
      <c r="O31" s="48">
        <f>'High CO2 Price Curve'!$L42</f>
        <v>94.31765</v>
      </c>
      <c r="P31" s="48">
        <f>'High CO2 Price Curve'!$M42</f>
        <v>125.34783333333333</v>
      </c>
    </row>
    <row r="32" spans="2:16" ht="15.75" thickBot="1" x14ac:dyDescent="0.3">
      <c r="B32" s="47" t="s">
        <v>91</v>
      </c>
      <c r="C32" s="48">
        <f>'Low Price Curve'!$L43</f>
        <v>84.217449999999985</v>
      </c>
      <c r="D32" s="48">
        <f>'Low Price Curve'!$M43</f>
        <v>135.33016666666666</v>
      </c>
      <c r="F32" s="47" t="s">
        <v>91</v>
      </c>
      <c r="G32" s="48">
        <f>'Base Price Curve'!$L43</f>
        <v>85.024399999999986</v>
      </c>
      <c r="H32" s="48">
        <f>'Base Price Curve'!$M43</f>
        <v>135.7885</v>
      </c>
      <c r="J32" s="47" t="s">
        <v>91</v>
      </c>
      <c r="K32" s="48">
        <f>'High Price Curve'!$L43</f>
        <v>86.677099999999996</v>
      </c>
      <c r="L32" s="48">
        <f>'High Price Curve'!$M43</f>
        <v>136.71983333333333</v>
      </c>
      <c r="N32" s="47" t="s">
        <v>91</v>
      </c>
      <c r="O32" s="48">
        <f>'High CO2 Price Curve'!$L43</f>
        <v>104.84244999999999</v>
      </c>
      <c r="P32" s="48">
        <f>'High CO2 Price Curve'!$M43</f>
        <v>154.35249999999999</v>
      </c>
    </row>
    <row r="33" spans="2:16" ht="15.75" thickBot="1" x14ac:dyDescent="0.3">
      <c r="B33" s="47" t="s">
        <v>92</v>
      </c>
      <c r="C33" s="48">
        <f>'Low Price Curve'!$L44</f>
        <v>84.348649999999992</v>
      </c>
      <c r="D33" s="48">
        <f>'Low Price Curve'!$M44</f>
        <v>127.29433333333334</v>
      </c>
      <c r="F33" s="47" t="s">
        <v>92</v>
      </c>
      <c r="G33" s="48">
        <f>'Base Price Curve'!$L44</f>
        <v>85.743849999999995</v>
      </c>
      <c r="H33" s="48">
        <f>'Base Price Curve'!$M44</f>
        <v>127.57916666666665</v>
      </c>
      <c r="J33" s="47" t="s">
        <v>92</v>
      </c>
      <c r="K33" s="48">
        <f>'High Price Curve'!$L44</f>
        <v>87.641800000000018</v>
      </c>
      <c r="L33" s="48">
        <f>'High Price Curve'!$M44</f>
        <v>128.60533333333333</v>
      </c>
      <c r="N33" s="47" t="s">
        <v>92</v>
      </c>
      <c r="O33" s="48">
        <f>'High CO2 Price Curve'!$L44</f>
        <v>111.35760000000001</v>
      </c>
      <c r="P33" s="48">
        <f>'High CO2 Price Curve'!$M44</f>
        <v>144.89833333333334</v>
      </c>
    </row>
    <row r="34" spans="2:16" ht="15.75" thickBot="1" x14ac:dyDescent="0.3">
      <c r="B34" s="47" t="s">
        <v>93</v>
      </c>
      <c r="C34" s="48">
        <f>'Low Price Curve'!$L45</f>
        <v>71.759750000000011</v>
      </c>
      <c r="D34" s="48">
        <f>'Low Price Curve'!$M45</f>
        <v>98.614833333333323</v>
      </c>
      <c r="F34" s="47" t="s">
        <v>93</v>
      </c>
      <c r="G34" s="48">
        <f>'Base Price Curve'!$L45</f>
        <v>72.500649999999993</v>
      </c>
      <c r="H34" s="48">
        <f>'Base Price Curve'!$M45</f>
        <v>99.157666666666671</v>
      </c>
      <c r="J34" s="47" t="s">
        <v>93</v>
      </c>
      <c r="K34" s="48">
        <f>'High Price Curve'!$L45</f>
        <v>74.045400000000001</v>
      </c>
      <c r="L34" s="48">
        <f>'High Price Curve'!$M45</f>
        <v>100.10899999999999</v>
      </c>
      <c r="N34" s="47" t="s">
        <v>93</v>
      </c>
      <c r="O34" s="48">
        <f>'High CO2 Price Curve'!$L45</f>
        <v>95.504899999999992</v>
      </c>
      <c r="P34" s="48">
        <f>'High CO2 Price Curve'!$M45</f>
        <v>116.17849999999999</v>
      </c>
    </row>
    <row r="35" spans="2:16" ht="15.75" thickBot="1" x14ac:dyDescent="0.3">
      <c r="B35" s="47" t="s">
        <v>94</v>
      </c>
      <c r="C35" s="48">
        <f>'Low Price Curve'!$L46</f>
        <v>78.635100000000008</v>
      </c>
      <c r="D35" s="48">
        <f>'Low Price Curve'!$M46</f>
        <v>96.021333333333317</v>
      </c>
      <c r="F35" s="47" t="s">
        <v>94</v>
      </c>
      <c r="G35" s="48">
        <f>'Base Price Curve'!$L46</f>
        <v>79.769700000000014</v>
      </c>
      <c r="H35" s="48">
        <f>'Base Price Curve'!$M46</f>
        <v>96.18183333333333</v>
      </c>
      <c r="J35" s="47" t="s">
        <v>94</v>
      </c>
      <c r="K35" s="48">
        <f>'High Price Curve'!$L46</f>
        <v>81.245149999999995</v>
      </c>
      <c r="L35" s="48">
        <f>'High Price Curve'!$M46</f>
        <v>97.11866666666667</v>
      </c>
      <c r="N35" s="47" t="s">
        <v>94</v>
      </c>
      <c r="O35" s="48">
        <f>'High CO2 Price Curve'!$L46</f>
        <v>93.900900000000007</v>
      </c>
      <c r="P35" s="48">
        <f>'High CO2 Price Curve'!$M46</f>
        <v>111.74716666666667</v>
      </c>
    </row>
    <row r="36" spans="2:16" ht="15.75" thickBot="1" x14ac:dyDescent="0.3">
      <c r="B36" s="47" t="s">
        <v>95</v>
      </c>
      <c r="C36" s="48">
        <f>'Low Price Curve'!$L47</f>
        <v>75.044100000000014</v>
      </c>
      <c r="D36" s="48">
        <f>'Low Price Curve'!$M47</f>
        <v>96.661666666666676</v>
      </c>
      <c r="F36" s="47" t="s">
        <v>95</v>
      </c>
      <c r="G36" s="48">
        <f>'Base Price Curve'!$L47</f>
        <v>75.719300000000004</v>
      </c>
      <c r="H36" s="48">
        <f>'Base Price Curve'!$M47</f>
        <v>96.852166666666676</v>
      </c>
      <c r="J36" s="47" t="s">
        <v>95</v>
      </c>
      <c r="K36" s="48">
        <f>'High Price Curve'!$L47</f>
        <v>77.498149999999995</v>
      </c>
      <c r="L36" s="48">
        <f>'High Price Curve'!$M47</f>
        <v>97.599833333333322</v>
      </c>
      <c r="N36" s="47" t="s">
        <v>95</v>
      </c>
      <c r="O36" s="48">
        <f>'High CO2 Price Curve'!$L47</f>
        <v>94.091050000000024</v>
      </c>
      <c r="P36" s="48">
        <f>'High CO2 Price Curve'!$M47</f>
        <v>113.78116666666669</v>
      </c>
    </row>
    <row r="37" spans="2:16" ht="15.75" thickBot="1" x14ac:dyDescent="0.3">
      <c r="B37" s="49" t="s">
        <v>50</v>
      </c>
      <c r="C37" s="48">
        <f>'Low Price Curve'!$L14</f>
        <v>64.19135</v>
      </c>
      <c r="D37" s="48">
        <f>'Low Price Curve'!$M14</f>
        <v>83.572833333333321</v>
      </c>
      <c r="F37" s="49" t="s">
        <v>50</v>
      </c>
      <c r="G37" s="48">
        <f>'Base Price Curve'!$L14</f>
        <v>65.28264999999999</v>
      </c>
      <c r="H37" s="48">
        <f>'Base Price Curve'!$M14</f>
        <v>84.346333333333334</v>
      </c>
      <c r="J37" s="49" t="s">
        <v>50</v>
      </c>
      <c r="K37" s="48">
        <f>'High Price Curve'!$L14</f>
        <v>66.798649999999995</v>
      </c>
      <c r="L37" s="48">
        <f>'High Price Curve'!$M14</f>
        <v>85.284999999999997</v>
      </c>
      <c r="N37" s="49" t="s">
        <v>50</v>
      </c>
      <c r="O37" s="48">
        <f>'High CO2 Price Curve'!$L14</f>
        <v>68.240700000000004</v>
      </c>
      <c r="P37" s="48">
        <f>'High CO2 Price Curve'!$M14</f>
        <v>85.999833333333342</v>
      </c>
    </row>
    <row r="38" spans="2:16" ht="15.75" thickBot="1" x14ac:dyDescent="0.3">
      <c r="B38" s="47" t="s">
        <v>52</v>
      </c>
      <c r="C38" s="48">
        <f>'Low Price Curve'!$L15</f>
        <v>61.063199999999995</v>
      </c>
      <c r="D38" s="48">
        <f>'Low Price Curve'!$M15</f>
        <v>79.454499999999996</v>
      </c>
      <c r="F38" s="47" t="s">
        <v>52</v>
      </c>
      <c r="G38" s="48">
        <f>'Base Price Curve'!$L15</f>
        <v>62.276600000000009</v>
      </c>
      <c r="H38" s="48">
        <f>'Base Price Curve'!$M15</f>
        <v>79.754666666666665</v>
      </c>
      <c r="J38" s="47" t="s">
        <v>52</v>
      </c>
      <c r="K38" s="48">
        <f>'High Price Curve'!$L15</f>
        <v>63.688800000000001</v>
      </c>
      <c r="L38" s="48">
        <f>'High Price Curve'!$M15</f>
        <v>80.678999999999988</v>
      </c>
      <c r="N38" s="47" t="s">
        <v>52</v>
      </c>
      <c r="O38" s="48">
        <f>'High CO2 Price Curve'!$L15</f>
        <v>64.22999999999999</v>
      </c>
      <c r="P38" s="48">
        <f>'High CO2 Price Curve'!$M15</f>
        <v>79.296166666666664</v>
      </c>
    </row>
    <row r="39" spans="2:16" ht="27" thickBot="1" x14ac:dyDescent="0.3">
      <c r="B39" s="49" t="s">
        <v>97</v>
      </c>
      <c r="C39" s="48">
        <f>'Low Price Curve'!$L16</f>
        <v>58.906500000000008</v>
      </c>
      <c r="D39" s="48">
        <f>'Low Price Curve'!$M16</f>
        <v>80.150500000000008</v>
      </c>
      <c r="F39" s="49" t="s">
        <v>97</v>
      </c>
      <c r="G39" s="48">
        <f>'Base Price Curve'!$L16</f>
        <v>59.811599999999999</v>
      </c>
      <c r="H39" s="48">
        <f>'Base Price Curve'!$M16</f>
        <v>80.453666666666663</v>
      </c>
      <c r="J39" s="49" t="s">
        <v>97</v>
      </c>
      <c r="K39" s="48">
        <f>'High Price Curve'!$L16</f>
        <v>61.079750000000004</v>
      </c>
      <c r="L39" s="48">
        <f>'High Price Curve'!$M16</f>
        <v>81.370833333333323</v>
      </c>
      <c r="N39" s="49" t="s">
        <v>97</v>
      </c>
      <c r="O39" s="48">
        <f>'High CO2 Price Curve'!$L16</f>
        <v>60.804899999999996</v>
      </c>
      <c r="P39" s="48">
        <f>'High CO2 Price Curve'!$M16</f>
        <v>80.137333333333331</v>
      </c>
    </row>
    <row r="40" spans="2:16" ht="15.75" thickBot="1" x14ac:dyDescent="0.3">
      <c r="B40" s="47" t="s">
        <v>54</v>
      </c>
      <c r="C40" s="48">
        <f>'Low Price Curve'!$L17</f>
        <v>62.812400000000004</v>
      </c>
      <c r="D40" s="48">
        <f>'Low Price Curve'!$M17</f>
        <v>80.364000000000019</v>
      </c>
      <c r="F40" s="47" t="s">
        <v>54</v>
      </c>
      <c r="G40" s="48">
        <f>'Base Price Curve'!$L17</f>
        <v>63.963000000000008</v>
      </c>
      <c r="H40" s="48">
        <f>'Base Price Curve'!$M17</f>
        <v>80.675333333333342</v>
      </c>
      <c r="J40" s="47" t="s">
        <v>54</v>
      </c>
      <c r="K40" s="48">
        <f>'High Price Curve'!$L17</f>
        <v>65.446650000000005</v>
      </c>
      <c r="L40" s="48">
        <f>'High Price Curve'!$M17</f>
        <v>81.539333333333332</v>
      </c>
      <c r="N40" s="47" t="s">
        <v>54</v>
      </c>
      <c r="O40" s="48">
        <f>'High CO2 Price Curve'!$L17</f>
        <v>66.768299999999996</v>
      </c>
      <c r="P40" s="48">
        <f>'High CO2 Price Curve'!$M17</f>
        <v>80.331333333333319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A43"/>
  <sheetViews>
    <sheetView showGridLines="0" zoomScale="90" zoomScaleNormal="90" workbookViewId="0">
      <selection activeCell="W4" sqref="W4"/>
    </sheetView>
  </sheetViews>
  <sheetFormatPr defaultRowHeight="15" x14ac:dyDescent="0.25"/>
  <cols>
    <col min="2" max="2" width="16" style="56" bestFit="1" customWidth="1"/>
    <col min="3" max="5" width="9.140625" style="56"/>
    <col min="6" max="6" width="10.5703125" style="56" customWidth="1"/>
    <col min="7" max="7" width="12.42578125" style="56" customWidth="1"/>
    <col min="8" max="8" width="7.28515625" style="56" bestFit="1" customWidth="1"/>
    <col min="9" max="9" width="10.5703125" style="56" customWidth="1"/>
    <col min="10" max="10" width="11.5703125" style="56" customWidth="1"/>
    <col min="11" max="11" width="13" style="56" customWidth="1"/>
    <col min="12" max="12" width="8.42578125" style="56" bestFit="1" customWidth="1"/>
  </cols>
  <sheetData>
    <row r="3" spans="2:36" x14ac:dyDescent="0.25">
      <c r="P3" s="16" t="s">
        <v>33</v>
      </c>
      <c r="W3" t="s">
        <v>125</v>
      </c>
    </row>
    <row r="4" spans="2:36" ht="15.75" x14ac:dyDescent="0.25">
      <c r="B4" s="66" t="s">
        <v>124</v>
      </c>
    </row>
    <row r="5" spans="2:36" ht="15.75" thickBot="1" x14ac:dyDescent="0.3">
      <c r="C5" s="57" t="s">
        <v>0</v>
      </c>
      <c r="D5" s="58"/>
      <c r="E5" s="58"/>
      <c r="F5" s="58"/>
      <c r="G5" s="59"/>
      <c r="H5" s="59"/>
      <c r="I5" s="59"/>
      <c r="J5" s="59"/>
      <c r="K5" s="60"/>
      <c r="L5" s="60"/>
      <c r="R5" s="1"/>
      <c r="S5" s="2" t="s">
        <v>0</v>
      </c>
      <c r="T5" s="3"/>
      <c r="U5" s="3"/>
      <c r="V5" s="3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6"/>
    </row>
    <row r="6" spans="2:36" ht="67.5" customHeight="1" thickBot="1" x14ac:dyDescent="0.3">
      <c r="B6" s="61" t="s">
        <v>100</v>
      </c>
      <c r="C6" s="62" t="s">
        <v>41</v>
      </c>
      <c r="D6" s="62" t="s">
        <v>103</v>
      </c>
      <c r="E6" s="62" t="s">
        <v>42</v>
      </c>
      <c r="F6" s="62" t="s">
        <v>43</v>
      </c>
      <c r="G6" s="62" t="s">
        <v>107</v>
      </c>
      <c r="H6" s="62" t="s">
        <v>44</v>
      </c>
      <c r="I6" s="62" t="s">
        <v>104</v>
      </c>
      <c r="J6" s="62" t="s">
        <v>105</v>
      </c>
      <c r="K6" s="62" t="s">
        <v>19</v>
      </c>
      <c r="L6" s="62" t="s">
        <v>20</v>
      </c>
      <c r="P6" s="7"/>
      <c r="Q6" s="7" t="s">
        <v>2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9</v>
      </c>
      <c r="Y6" s="8" t="s">
        <v>10</v>
      </c>
      <c r="Z6" s="9" t="s">
        <v>11</v>
      </c>
      <c r="AA6" s="9" t="s">
        <v>12</v>
      </c>
      <c r="AB6" s="9" t="s">
        <v>13</v>
      </c>
      <c r="AC6" s="10" t="s">
        <v>14</v>
      </c>
      <c r="AD6" s="10" t="s">
        <v>15</v>
      </c>
      <c r="AE6" s="11" t="s">
        <v>17</v>
      </c>
      <c r="AF6" s="11" t="s">
        <v>16</v>
      </c>
      <c r="AG6" s="11" t="s">
        <v>18</v>
      </c>
      <c r="AH6" s="11" t="s">
        <v>19</v>
      </c>
      <c r="AI6" s="12" t="s">
        <v>20</v>
      </c>
    </row>
    <row r="7" spans="2:36" ht="15.75" thickBot="1" x14ac:dyDescent="0.3">
      <c r="B7" s="63" t="s">
        <v>56</v>
      </c>
      <c r="C7" s="64">
        <f t="shared" ref="C7:C40" si="0">S7+U7</f>
        <v>13670.841991866382</v>
      </c>
      <c r="D7" s="64">
        <f t="shared" ref="D7:D40" si="1">T7+W7</f>
        <v>1486.7706524743542</v>
      </c>
      <c r="E7" s="64">
        <f t="shared" ref="E7:E40" si="2">V7</f>
        <v>0</v>
      </c>
      <c r="F7" s="64">
        <f t="shared" ref="F7:F40" si="3">X7+Z7</f>
        <v>907.95251793619491</v>
      </c>
      <c r="G7" s="64">
        <f t="shared" ref="G7:G40" si="4">Y7</f>
        <v>1901.1978820349916</v>
      </c>
      <c r="H7" s="64">
        <f t="shared" ref="H7:H40" si="5">AA7</f>
        <v>800.01318677859331</v>
      </c>
      <c r="I7" s="64">
        <f t="shared" ref="I7:I40" si="6">AB7</f>
        <v>-3190.3975150064398</v>
      </c>
      <c r="J7" s="64">
        <f t="shared" ref="J7:J40" si="7">AC7+AD7+AE7+AF7</f>
        <v>2202.4734800604924</v>
      </c>
      <c r="K7" s="64">
        <f t="shared" ref="K7:K40" si="8">AH7</f>
        <v>9109.4753000000001</v>
      </c>
      <c r="L7" s="64">
        <f t="shared" ref="L7:L40" si="9">SUM(C7:K7)</f>
        <v>26888.327496144571</v>
      </c>
      <c r="N7" s="26">
        <f t="shared" ref="N7:N40" si="10">AI7-L7</f>
        <v>0</v>
      </c>
      <c r="P7" s="7"/>
      <c r="Q7" s="21" t="s">
        <v>56</v>
      </c>
      <c r="R7" s="14"/>
      <c r="S7" s="15">
        <v>13612.316797794281</v>
      </c>
      <c r="T7" s="15">
        <v>773.42982236364981</v>
      </c>
      <c r="U7" s="15">
        <v>58.525194072101421</v>
      </c>
      <c r="V7" s="15">
        <v>0</v>
      </c>
      <c r="W7" s="15">
        <v>713.34083011070436</v>
      </c>
      <c r="X7" s="15">
        <v>895.34400975552046</v>
      </c>
      <c r="Y7" s="15">
        <v>1901.1978820349916</v>
      </c>
      <c r="Z7" s="15">
        <v>12.608508180674466</v>
      </c>
      <c r="AA7" s="15">
        <v>800.01318677859331</v>
      </c>
      <c r="AB7" s="15">
        <v>-3190.3975150064398</v>
      </c>
      <c r="AC7" s="15">
        <v>1651.0296313965991</v>
      </c>
      <c r="AD7" s="15">
        <v>499.68367415651676</v>
      </c>
      <c r="AE7" s="15">
        <v>59.185761018160349</v>
      </c>
      <c r="AF7" s="15">
        <v>-7.4255865107838375</v>
      </c>
      <c r="AG7" s="15">
        <v>0</v>
      </c>
      <c r="AH7" s="15">
        <v>9109.4753000000001</v>
      </c>
      <c r="AI7" s="15">
        <v>26888.327496144571</v>
      </c>
      <c r="AJ7" s="26">
        <f>'Low Price Curve'!D6-AI7</f>
        <v>-0.24583729989535641</v>
      </c>
    </row>
    <row r="8" spans="2:36" ht="15.75" thickBot="1" x14ac:dyDescent="0.3">
      <c r="B8" s="63" t="s">
        <v>67</v>
      </c>
      <c r="C8" s="64">
        <f t="shared" si="0"/>
        <v>13419.375384810492</v>
      </c>
      <c r="D8" s="64">
        <f t="shared" si="1"/>
        <v>1598.1375767707859</v>
      </c>
      <c r="E8" s="64">
        <f t="shared" si="2"/>
        <v>0</v>
      </c>
      <c r="F8" s="64">
        <f t="shared" si="3"/>
        <v>909.83669593346929</v>
      </c>
      <c r="G8" s="64">
        <f t="shared" si="4"/>
        <v>1903.7186821267433</v>
      </c>
      <c r="H8" s="64">
        <f t="shared" si="5"/>
        <v>737.44195832697721</v>
      </c>
      <c r="I8" s="64">
        <f t="shared" si="6"/>
        <v>-2943.0444447476957</v>
      </c>
      <c r="J8" s="64">
        <f t="shared" si="7"/>
        <v>2241.4006744841595</v>
      </c>
      <c r="K8" s="64">
        <f t="shared" si="8"/>
        <v>8193.3050000000003</v>
      </c>
      <c r="L8" s="64">
        <f t="shared" si="9"/>
        <v>26060.171527704933</v>
      </c>
      <c r="N8" s="26">
        <f t="shared" si="10"/>
        <v>0</v>
      </c>
      <c r="P8" s="13" t="s">
        <v>47</v>
      </c>
      <c r="Q8" s="21" t="s">
        <v>21</v>
      </c>
      <c r="R8" s="14"/>
      <c r="S8" s="15">
        <v>13356.961467616087</v>
      </c>
      <c r="T8" s="15">
        <v>784.57748232527058</v>
      </c>
      <c r="U8" s="15">
        <v>62.41391719440373</v>
      </c>
      <c r="V8" s="15">
        <v>0</v>
      </c>
      <c r="W8" s="15">
        <v>813.56009444551523</v>
      </c>
      <c r="X8" s="15">
        <v>897.22818775279484</v>
      </c>
      <c r="Y8" s="15">
        <v>1903.7186821267433</v>
      </c>
      <c r="Z8" s="15">
        <v>12.608508180674466</v>
      </c>
      <c r="AA8" s="15">
        <v>737.44195832697721</v>
      </c>
      <c r="AB8" s="15">
        <v>-2943.0444447476957</v>
      </c>
      <c r="AC8" s="15">
        <v>1814.3742609383439</v>
      </c>
      <c r="AD8" s="15">
        <v>338.06922308169857</v>
      </c>
      <c r="AE8" s="15">
        <v>96.411482733895141</v>
      </c>
      <c r="AF8" s="15">
        <v>-7.4542922697781338</v>
      </c>
      <c r="AG8" s="15">
        <v>0</v>
      </c>
      <c r="AH8" s="15">
        <v>8193.3050000000003</v>
      </c>
      <c r="AI8" s="15">
        <v>26060.171527704937</v>
      </c>
      <c r="AJ8" s="26">
        <f>'Low Price Curve'!D7-AI8</f>
        <v>-6.5020907459256705E-2</v>
      </c>
    </row>
    <row r="9" spans="2:36" ht="15.75" thickBot="1" x14ac:dyDescent="0.3">
      <c r="B9" s="63" t="s">
        <v>68</v>
      </c>
      <c r="C9" s="64">
        <f t="shared" si="0"/>
        <v>13251.016711159536</v>
      </c>
      <c r="D9" s="64">
        <f t="shared" si="1"/>
        <v>1479.5430742867061</v>
      </c>
      <c r="E9" s="64">
        <f t="shared" si="2"/>
        <v>0</v>
      </c>
      <c r="F9" s="64">
        <f t="shared" si="3"/>
        <v>910.67621527559686</v>
      </c>
      <c r="G9" s="64">
        <f t="shared" si="4"/>
        <v>1926.9999524227644</v>
      </c>
      <c r="H9" s="64">
        <f t="shared" si="5"/>
        <v>727.50911179299771</v>
      </c>
      <c r="I9" s="64">
        <f t="shared" si="6"/>
        <v>-3015.7830416875067</v>
      </c>
      <c r="J9" s="64">
        <f t="shared" si="7"/>
        <v>2313.6091510592187</v>
      </c>
      <c r="K9" s="64">
        <f t="shared" si="8"/>
        <v>9204.5099000000009</v>
      </c>
      <c r="L9" s="64">
        <f t="shared" si="9"/>
        <v>26798.081074309317</v>
      </c>
      <c r="N9" s="26">
        <f t="shared" si="10"/>
        <v>0</v>
      </c>
      <c r="P9" s="13" t="s">
        <v>47</v>
      </c>
      <c r="Q9" s="21" t="s">
        <v>22</v>
      </c>
      <c r="R9" s="14"/>
      <c r="S9" s="15">
        <v>13186.240036071886</v>
      </c>
      <c r="T9" s="15">
        <v>768.4370218549185</v>
      </c>
      <c r="U9" s="15">
        <v>64.776675087650432</v>
      </c>
      <c r="V9" s="15">
        <v>0</v>
      </c>
      <c r="W9" s="15">
        <v>711.10605243178759</v>
      </c>
      <c r="X9" s="15">
        <v>898.06770709492241</v>
      </c>
      <c r="Y9" s="15">
        <v>1926.9999524227644</v>
      </c>
      <c r="Z9" s="15">
        <v>12.608508180674466</v>
      </c>
      <c r="AA9" s="15">
        <v>727.50911179299771</v>
      </c>
      <c r="AB9" s="15">
        <v>-3015.7830416875067</v>
      </c>
      <c r="AC9" s="15">
        <v>1770.7692412624422</v>
      </c>
      <c r="AD9" s="15">
        <v>485.95358593732794</v>
      </c>
      <c r="AE9" s="15">
        <v>65.971285859416184</v>
      </c>
      <c r="AF9" s="15">
        <v>-9.0849619999675983</v>
      </c>
      <c r="AG9" s="15">
        <v>0</v>
      </c>
      <c r="AH9" s="15">
        <v>9204.5099000000009</v>
      </c>
      <c r="AI9" s="15">
        <v>26798.081074309317</v>
      </c>
      <c r="AJ9" s="26">
        <f>'Low Price Curve'!D8-AI9</f>
        <v>-4.5305261664907448E-4</v>
      </c>
    </row>
    <row r="10" spans="2:36" ht="15.75" thickBot="1" x14ac:dyDescent="0.3">
      <c r="B10" s="63" t="s">
        <v>69</v>
      </c>
      <c r="C10" s="64">
        <f t="shared" si="0"/>
        <v>12902.194921334192</v>
      </c>
      <c r="D10" s="64">
        <f t="shared" si="1"/>
        <v>1423.780073235765</v>
      </c>
      <c r="E10" s="64">
        <f t="shared" si="2"/>
        <v>0</v>
      </c>
      <c r="F10" s="64">
        <f t="shared" si="3"/>
        <v>909.42901772338871</v>
      </c>
      <c r="G10" s="64">
        <f t="shared" si="4"/>
        <v>1910.3240899490768</v>
      </c>
      <c r="H10" s="64">
        <f t="shared" si="5"/>
        <v>3003.3469828865354</v>
      </c>
      <c r="I10" s="64">
        <f t="shared" si="6"/>
        <v>-2909.8333221261341</v>
      </c>
      <c r="J10" s="64">
        <f t="shared" si="7"/>
        <v>2484.1785221937603</v>
      </c>
      <c r="K10" s="64">
        <f t="shared" si="8"/>
        <v>8305.9511000000002</v>
      </c>
      <c r="L10" s="64">
        <f t="shared" si="9"/>
        <v>28029.37138519658</v>
      </c>
      <c r="N10" s="26">
        <f t="shared" si="10"/>
        <v>0</v>
      </c>
      <c r="P10" s="13" t="s">
        <v>47</v>
      </c>
      <c r="Q10" s="21" t="s">
        <v>23</v>
      </c>
      <c r="R10" s="14"/>
      <c r="S10" s="15">
        <v>12843.403009961097</v>
      </c>
      <c r="T10" s="15">
        <v>733.86814347819313</v>
      </c>
      <c r="U10" s="15">
        <v>58.791911373095331</v>
      </c>
      <c r="V10" s="15">
        <v>0</v>
      </c>
      <c r="W10" s="15">
        <v>689.9119297575719</v>
      </c>
      <c r="X10" s="15">
        <v>896.82050954271426</v>
      </c>
      <c r="Y10" s="15">
        <v>1910.3240899490768</v>
      </c>
      <c r="Z10" s="15">
        <v>12.608508180674466</v>
      </c>
      <c r="AA10" s="15">
        <v>3003.3469828865354</v>
      </c>
      <c r="AB10" s="15">
        <v>-2909.8333221261341</v>
      </c>
      <c r="AC10" s="15">
        <v>1919.5139620020693</v>
      </c>
      <c r="AD10" s="15">
        <v>494.02392902026406</v>
      </c>
      <c r="AE10" s="15">
        <v>78.850935449611399</v>
      </c>
      <c r="AF10" s="15">
        <v>-8.2103042781844735</v>
      </c>
      <c r="AG10" s="15">
        <v>0</v>
      </c>
      <c r="AH10" s="15">
        <v>8305.9511000000002</v>
      </c>
      <c r="AI10" s="15">
        <v>28029.371385196588</v>
      </c>
      <c r="AJ10" s="26">
        <f>'Low Price Curve'!D9-AI10</f>
        <v>-4.3408915007603355E-4</v>
      </c>
    </row>
    <row r="11" spans="2:36" ht="15.75" thickBot="1" x14ac:dyDescent="0.3">
      <c r="B11" s="63" t="s">
        <v>70</v>
      </c>
      <c r="C11" s="64">
        <f t="shared" si="0"/>
        <v>12774.626700397192</v>
      </c>
      <c r="D11" s="64">
        <f t="shared" si="1"/>
        <v>1282.8624776984802</v>
      </c>
      <c r="E11" s="64">
        <f t="shared" si="2"/>
        <v>0</v>
      </c>
      <c r="F11" s="64">
        <f t="shared" si="3"/>
        <v>908.87841086569335</v>
      </c>
      <c r="G11" s="64">
        <f t="shared" si="4"/>
        <v>1975.5034266113571</v>
      </c>
      <c r="H11" s="64">
        <f t="shared" si="5"/>
        <v>3003.1069776584786</v>
      </c>
      <c r="I11" s="64">
        <f t="shared" si="6"/>
        <v>-3045.9424302126281</v>
      </c>
      <c r="J11" s="64">
        <f t="shared" si="7"/>
        <v>2244.3273193772043</v>
      </c>
      <c r="K11" s="64">
        <f t="shared" si="8"/>
        <v>10390.7729</v>
      </c>
      <c r="L11" s="64">
        <f t="shared" si="9"/>
        <v>29534.135782395773</v>
      </c>
      <c r="N11" s="26">
        <f t="shared" si="10"/>
        <v>0</v>
      </c>
      <c r="P11" s="13" t="s">
        <v>47</v>
      </c>
      <c r="Q11" s="21" t="s">
        <v>24</v>
      </c>
      <c r="R11" s="14"/>
      <c r="S11" s="15">
        <v>12715.38144797243</v>
      </c>
      <c r="T11" s="15">
        <v>719.05965700452816</v>
      </c>
      <c r="U11" s="15">
        <v>59.245252424761887</v>
      </c>
      <c r="V11" s="15">
        <v>0</v>
      </c>
      <c r="W11" s="15">
        <v>563.80282069395207</v>
      </c>
      <c r="X11" s="15">
        <v>896.26990268501891</v>
      </c>
      <c r="Y11" s="15">
        <v>1975.5034266113571</v>
      </c>
      <c r="Z11" s="15">
        <v>12.608508180674466</v>
      </c>
      <c r="AA11" s="15">
        <v>3003.1069776584786</v>
      </c>
      <c r="AB11" s="15">
        <v>-3045.9424302126281</v>
      </c>
      <c r="AC11" s="15">
        <v>1737.5334137067698</v>
      </c>
      <c r="AD11" s="15">
        <v>486.41149294254922</v>
      </c>
      <c r="AE11" s="15">
        <v>82.750718140663182</v>
      </c>
      <c r="AF11" s="15">
        <v>-62.368305412777794</v>
      </c>
      <c r="AG11" s="15">
        <v>0</v>
      </c>
      <c r="AH11" s="15">
        <v>10390.7729</v>
      </c>
      <c r="AI11" s="15">
        <v>29534.135782395773</v>
      </c>
      <c r="AJ11" s="26">
        <f>'Low Price Curve'!D10-AI11</f>
        <v>-3.6611476389225572E-5</v>
      </c>
    </row>
    <row r="12" spans="2:36" ht="15.75" thickBot="1" x14ac:dyDescent="0.3">
      <c r="B12" s="63" t="s">
        <v>71</v>
      </c>
      <c r="C12" s="64">
        <f t="shared" si="0"/>
        <v>13320.423603303218</v>
      </c>
      <c r="D12" s="64">
        <f t="shared" si="1"/>
        <v>1595.306540737954</v>
      </c>
      <c r="E12" s="64">
        <f t="shared" si="2"/>
        <v>0</v>
      </c>
      <c r="F12" s="64">
        <f t="shared" si="3"/>
        <v>910.50426160287748</v>
      </c>
      <c r="G12" s="64">
        <f t="shared" si="4"/>
        <v>1904.1579655068665</v>
      </c>
      <c r="H12" s="64">
        <f t="shared" si="5"/>
        <v>727.66810342456199</v>
      </c>
      <c r="I12" s="64">
        <f t="shared" si="6"/>
        <v>-2894.0951976542929</v>
      </c>
      <c r="J12" s="64">
        <f t="shared" si="7"/>
        <v>2471.9575839078761</v>
      </c>
      <c r="K12" s="64">
        <f t="shared" si="8"/>
        <v>8183.7038000000011</v>
      </c>
      <c r="L12" s="64">
        <f t="shared" si="9"/>
        <v>26219.626660829061</v>
      </c>
      <c r="N12" s="26">
        <f t="shared" si="10"/>
        <v>0</v>
      </c>
      <c r="P12" s="13" t="s">
        <v>47</v>
      </c>
      <c r="Q12" s="21" t="s">
        <v>25</v>
      </c>
      <c r="R12" s="14"/>
      <c r="S12" s="15">
        <v>13255.125592862536</v>
      </c>
      <c r="T12" s="15">
        <v>778.37466037903255</v>
      </c>
      <c r="U12" s="15">
        <v>65.298010440681779</v>
      </c>
      <c r="V12" s="15">
        <v>0</v>
      </c>
      <c r="W12" s="15">
        <v>816.93188035892138</v>
      </c>
      <c r="X12" s="15">
        <v>897.89575342220303</v>
      </c>
      <c r="Y12" s="15">
        <v>1904.1579655068665</v>
      </c>
      <c r="Z12" s="15">
        <v>12.608508180674466</v>
      </c>
      <c r="AA12" s="15">
        <v>727.66810342456199</v>
      </c>
      <c r="AB12" s="15">
        <v>-2894.0951976542929</v>
      </c>
      <c r="AC12" s="15">
        <v>1909.1628860611734</v>
      </c>
      <c r="AD12" s="15">
        <v>496.41074437884566</v>
      </c>
      <c r="AE12" s="15">
        <v>75.357044723410809</v>
      </c>
      <c r="AF12" s="15">
        <v>-8.9730912555534079</v>
      </c>
      <c r="AG12" s="15">
        <v>0</v>
      </c>
      <c r="AH12" s="15">
        <v>8183.7038000000011</v>
      </c>
      <c r="AI12" s="15">
        <v>26219.626660829068</v>
      </c>
      <c r="AJ12" s="26">
        <f>'Low Price Curve'!D11-AI12</f>
        <v>6.841140530013945E-4</v>
      </c>
    </row>
    <row r="13" spans="2:36" ht="15.75" thickBot="1" x14ac:dyDescent="0.3">
      <c r="B13" s="63" t="s">
        <v>72</v>
      </c>
      <c r="C13" s="64">
        <f t="shared" si="0"/>
        <v>13369.23472295039</v>
      </c>
      <c r="D13" s="64">
        <f t="shared" si="1"/>
        <v>1632.8109336424086</v>
      </c>
      <c r="E13" s="64">
        <f t="shared" si="2"/>
        <v>0</v>
      </c>
      <c r="F13" s="64">
        <f t="shared" si="3"/>
        <v>911.70532459542949</v>
      </c>
      <c r="G13" s="64">
        <f t="shared" si="4"/>
        <v>1897.4827941214096</v>
      </c>
      <c r="H13" s="64">
        <f t="shared" si="5"/>
        <v>730.59740903263867</v>
      </c>
      <c r="I13" s="64">
        <f t="shared" si="6"/>
        <v>-2867.4582732578406</v>
      </c>
      <c r="J13" s="64">
        <f t="shared" si="7"/>
        <v>2529.2853993852787</v>
      </c>
      <c r="K13" s="64">
        <f t="shared" si="8"/>
        <v>7789.0394999999999</v>
      </c>
      <c r="L13" s="64">
        <f t="shared" si="9"/>
        <v>25992.697810469715</v>
      </c>
      <c r="N13" s="26">
        <f t="shared" si="10"/>
        <v>0</v>
      </c>
      <c r="P13" s="13" t="s">
        <v>47</v>
      </c>
      <c r="Q13" s="21" t="s">
        <v>51</v>
      </c>
      <c r="R13" s="14"/>
      <c r="S13" s="15">
        <v>13302.897398020817</v>
      </c>
      <c r="T13" s="15">
        <v>783.32340790249168</v>
      </c>
      <c r="U13" s="15">
        <v>66.337324929573327</v>
      </c>
      <c r="V13" s="15">
        <v>0</v>
      </c>
      <c r="W13" s="15">
        <v>849.4875257399168</v>
      </c>
      <c r="X13" s="15">
        <v>899.09681641475504</v>
      </c>
      <c r="Y13" s="15">
        <v>1897.4827941214096</v>
      </c>
      <c r="Z13" s="15">
        <v>12.608508180674466</v>
      </c>
      <c r="AA13" s="15">
        <v>730.59740903263867</v>
      </c>
      <c r="AB13" s="15">
        <v>-2867.4582732578406</v>
      </c>
      <c r="AC13" s="15">
        <v>1950.3639715661179</v>
      </c>
      <c r="AD13" s="15">
        <v>499.4274817393383</v>
      </c>
      <c r="AE13" s="15">
        <v>88.192701430741323</v>
      </c>
      <c r="AF13" s="15">
        <v>-8.6987553509190523</v>
      </c>
      <c r="AG13" s="15">
        <v>0</v>
      </c>
      <c r="AH13" s="15">
        <v>7789.0394999999999</v>
      </c>
      <c r="AI13" s="15">
        <v>25992.697810469708</v>
      </c>
      <c r="AJ13" s="26">
        <f>'Low Price Curve'!D12-AI13</f>
        <v>-1.9853614292514976E-2</v>
      </c>
    </row>
    <row r="14" spans="2:36" ht="15.75" thickBot="1" x14ac:dyDescent="0.3">
      <c r="B14" s="63" t="s">
        <v>73</v>
      </c>
      <c r="C14" s="64">
        <f t="shared" si="0"/>
        <v>13367.799214701583</v>
      </c>
      <c r="D14" s="64">
        <f t="shared" si="1"/>
        <v>1600.1021890660054</v>
      </c>
      <c r="E14" s="64">
        <f t="shared" si="2"/>
        <v>0</v>
      </c>
      <c r="F14" s="64">
        <f t="shared" si="3"/>
        <v>911.5563107089996</v>
      </c>
      <c r="G14" s="64">
        <f t="shared" si="4"/>
        <v>1906.6312899484344</v>
      </c>
      <c r="H14" s="64">
        <f t="shared" si="5"/>
        <v>728.11959456236059</v>
      </c>
      <c r="I14" s="64">
        <f t="shared" si="6"/>
        <v>-2937.5211232671331</v>
      </c>
      <c r="J14" s="64">
        <f t="shared" si="7"/>
        <v>2459.4213889681364</v>
      </c>
      <c r="K14" s="64">
        <f t="shared" si="8"/>
        <v>8110.8760000000002</v>
      </c>
      <c r="L14" s="64">
        <f t="shared" si="9"/>
        <v>26146.984864688387</v>
      </c>
      <c r="N14" s="26">
        <f t="shared" si="10"/>
        <v>0</v>
      </c>
      <c r="P14" s="13" t="s">
        <v>47</v>
      </c>
      <c r="Q14" s="21" t="s">
        <v>57</v>
      </c>
      <c r="R14" s="14"/>
      <c r="S14" s="15">
        <v>13301.592439907015</v>
      </c>
      <c r="T14" s="15">
        <v>779.32386381661456</v>
      </c>
      <c r="U14" s="15">
        <v>66.206774794566925</v>
      </c>
      <c r="V14" s="15">
        <v>0</v>
      </c>
      <c r="W14" s="15">
        <v>820.77832524939083</v>
      </c>
      <c r="X14" s="15">
        <v>898.94780252832516</v>
      </c>
      <c r="Y14" s="15">
        <v>1906.6312899484344</v>
      </c>
      <c r="Z14" s="15">
        <v>12.608508180674466</v>
      </c>
      <c r="AA14" s="15">
        <v>728.11959456236059</v>
      </c>
      <c r="AB14" s="15">
        <v>-2937.5211232671331</v>
      </c>
      <c r="AC14" s="15">
        <v>1891.7829861936539</v>
      </c>
      <c r="AD14" s="15">
        <v>493.06832399421762</v>
      </c>
      <c r="AE14" s="15">
        <v>83.72036048484317</v>
      </c>
      <c r="AF14" s="15">
        <v>-9.1502817045785267</v>
      </c>
      <c r="AG14" s="15">
        <v>0</v>
      </c>
      <c r="AH14" s="15">
        <v>8110.8760000000002</v>
      </c>
      <c r="AI14" s="15">
        <v>26146.984864688384</v>
      </c>
      <c r="AJ14" s="26">
        <f>'Low Price Curve'!D13-AI14</f>
        <v>1.8982793772011064E-3</v>
      </c>
    </row>
    <row r="15" spans="2:36" ht="15.75" thickBot="1" x14ac:dyDescent="0.3">
      <c r="B15" s="63" t="s">
        <v>74</v>
      </c>
      <c r="C15" s="64">
        <f t="shared" si="0"/>
        <v>12953.748763973104</v>
      </c>
      <c r="D15" s="64">
        <f t="shared" si="1"/>
        <v>1499.1540752984865</v>
      </c>
      <c r="E15" s="64">
        <f t="shared" si="2"/>
        <v>0</v>
      </c>
      <c r="F15" s="64">
        <f t="shared" si="3"/>
        <v>909.64460300895382</v>
      </c>
      <c r="G15" s="64">
        <f t="shared" si="4"/>
        <v>1901.8519616520755</v>
      </c>
      <c r="H15" s="64">
        <f t="shared" si="5"/>
        <v>3008.0261913252548</v>
      </c>
      <c r="I15" s="64">
        <f t="shared" si="6"/>
        <v>-2857.3465045095054</v>
      </c>
      <c r="J15" s="64">
        <f t="shared" si="7"/>
        <v>2581.8044003188866</v>
      </c>
      <c r="K15" s="64">
        <f t="shared" si="8"/>
        <v>7712.6428000000005</v>
      </c>
      <c r="L15" s="64">
        <f t="shared" si="9"/>
        <v>27709.526291067257</v>
      </c>
      <c r="N15" s="26">
        <f t="shared" si="10"/>
        <v>0</v>
      </c>
      <c r="P15" s="13" t="s">
        <v>47</v>
      </c>
      <c r="Q15" s="21" t="s">
        <v>26</v>
      </c>
      <c r="R15" s="14"/>
      <c r="S15" s="15">
        <v>12894.169102676778</v>
      </c>
      <c r="T15" s="15">
        <v>740.63002925056662</v>
      </c>
      <c r="U15" s="15">
        <v>59.579661296326172</v>
      </c>
      <c r="V15" s="15">
        <v>0</v>
      </c>
      <c r="W15" s="15">
        <v>758.52404604792002</v>
      </c>
      <c r="X15" s="15">
        <v>897.03609482827937</v>
      </c>
      <c r="Y15" s="15">
        <v>1901.8519616520755</v>
      </c>
      <c r="Z15" s="15">
        <v>12.608508180674466</v>
      </c>
      <c r="AA15" s="15">
        <v>3008.0261913252548</v>
      </c>
      <c r="AB15" s="15">
        <v>-2857.3465045095054</v>
      </c>
      <c r="AC15" s="15">
        <v>2003.2896705453713</v>
      </c>
      <c r="AD15" s="15">
        <v>498.65204807950653</v>
      </c>
      <c r="AE15" s="15">
        <v>88.433403483049219</v>
      </c>
      <c r="AF15" s="15">
        <v>-8.5707217890405385</v>
      </c>
      <c r="AG15" s="15">
        <v>0</v>
      </c>
      <c r="AH15" s="15">
        <v>7712.6428000000005</v>
      </c>
      <c r="AI15" s="15">
        <v>27709.526291067257</v>
      </c>
      <c r="AJ15" s="26">
        <f>'Low Price Curve'!D18-AI15</f>
        <v>-1.0895201012317557E-3</v>
      </c>
    </row>
    <row r="16" spans="2:36" ht="15.75" thickBot="1" x14ac:dyDescent="0.3">
      <c r="B16" s="63" t="s">
        <v>75</v>
      </c>
      <c r="C16" s="64">
        <f t="shared" si="0"/>
        <v>12867.968788875733</v>
      </c>
      <c r="D16" s="64">
        <f t="shared" si="1"/>
        <v>1388.825241736346</v>
      </c>
      <c r="E16" s="64">
        <f t="shared" si="2"/>
        <v>0</v>
      </c>
      <c r="F16" s="64">
        <f t="shared" si="3"/>
        <v>908.85187695701745</v>
      </c>
      <c r="G16" s="64">
        <f t="shared" si="4"/>
        <v>1920.0383204621864</v>
      </c>
      <c r="H16" s="64">
        <f t="shared" si="5"/>
        <v>3004.1515919308949</v>
      </c>
      <c r="I16" s="64">
        <f t="shared" si="6"/>
        <v>-2952.1622362929993</v>
      </c>
      <c r="J16" s="64">
        <f t="shared" si="7"/>
        <v>2427.7779052449368</v>
      </c>
      <c r="K16" s="64">
        <f t="shared" si="8"/>
        <v>8896.5148000000008</v>
      </c>
      <c r="L16" s="64">
        <f t="shared" si="9"/>
        <v>28461.966288914115</v>
      </c>
      <c r="N16" s="26">
        <f t="shared" si="10"/>
        <v>0</v>
      </c>
      <c r="P16" s="13" t="s">
        <v>47</v>
      </c>
      <c r="Q16" s="21" t="s">
        <v>27</v>
      </c>
      <c r="R16" s="14"/>
      <c r="S16" s="15">
        <v>12809.081245840434</v>
      </c>
      <c r="T16" s="15">
        <v>730.09809798534786</v>
      </c>
      <c r="U16" s="15">
        <v>58.887543035297654</v>
      </c>
      <c r="V16" s="15">
        <v>0</v>
      </c>
      <c r="W16" s="15">
        <v>658.72714375099804</v>
      </c>
      <c r="X16" s="15">
        <v>896.243368776343</v>
      </c>
      <c r="Y16" s="15">
        <v>1920.0383204621864</v>
      </c>
      <c r="Z16" s="15">
        <v>12.608508180674466</v>
      </c>
      <c r="AA16" s="15">
        <v>3004.1515919308949</v>
      </c>
      <c r="AB16" s="15">
        <v>-2952.1622362929993</v>
      </c>
      <c r="AC16" s="15">
        <v>1868.877558964844</v>
      </c>
      <c r="AD16" s="15">
        <v>488.55291945464575</v>
      </c>
      <c r="AE16" s="15">
        <v>79.324565547149163</v>
      </c>
      <c r="AF16" s="15">
        <v>-8.9771387217020031</v>
      </c>
      <c r="AG16" s="15">
        <v>0</v>
      </c>
      <c r="AH16" s="15">
        <v>8896.5148000000008</v>
      </c>
      <c r="AI16" s="15">
        <v>28461.966288914115</v>
      </c>
      <c r="AJ16" s="26">
        <f>'Low Price Curve'!D19-AI16</f>
        <v>-3.6279985215514898E-4</v>
      </c>
    </row>
    <row r="17" spans="2:53" ht="15.75" thickBot="1" x14ac:dyDescent="0.3">
      <c r="B17" s="63" t="s">
        <v>76</v>
      </c>
      <c r="C17" s="64">
        <f t="shared" si="0"/>
        <v>13398.620664037046</v>
      </c>
      <c r="D17" s="64">
        <f t="shared" si="1"/>
        <v>1414.1375487909349</v>
      </c>
      <c r="E17" s="64">
        <f t="shared" si="2"/>
        <v>0</v>
      </c>
      <c r="F17" s="64">
        <f t="shared" si="3"/>
        <v>912.33603102794677</v>
      </c>
      <c r="G17" s="64">
        <f t="shared" si="4"/>
        <v>1904.979477709061</v>
      </c>
      <c r="H17" s="64">
        <f t="shared" si="5"/>
        <v>949.43109925431293</v>
      </c>
      <c r="I17" s="64">
        <f t="shared" si="6"/>
        <v>-2943.0541068386829</v>
      </c>
      <c r="J17" s="64">
        <f t="shared" si="7"/>
        <v>2330.097753022329</v>
      </c>
      <c r="K17" s="64">
        <f t="shared" si="8"/>
        <v>8469.1859999999997</v>
      </c>
      <c r="L17" s="64">
        <f t="shared" si="9"/>
        <v>26435.734467002949</v>
      </c>
      <c r="N17" s="26">
        <f t="shared" si="10"/>
        <v>0</v>
      </c>
      <c r="P17" s="13" t="s">
        <v>47</v>
      </c>
      <c r="Q17" s="21" t="s">
        <v>28</v>
      </c>
      <c r="R17" s="14"/>
      <c r="S17" s="15">
        <v>13330.227438652564</v>
      </c>
      <c r="T17" s="15">
        <v>783.56054750251042</v>
      </c>
      <c r="U17" s="15">
        <v>68.393225384481738</v>
      </c>
      <c r="V17" s="15">
        <v>0</v>
      </c>
      <c r="W17" s="15">
        <v>630.57700128842453</v>
      </c>
      <c r="X17" s="15">
        <v>899.72752284727233</v>
      </c>
      <c r="Y17" s="15">
        <v>1904.979477709061</v>
      </c>
      <c r="Z17" s="15">
        <v>12.608508180674466</v>
      </c>
      <c r="AA17" s="15">
        <v>949.43109925431293</v>
      </c>
      <c r="AB17" s="15">
        <v>-2943.0541068386829</v>
      </c>
      <c r="AC17" s="15">
        <v>1805.7154056790225</v>
      </c>
      <c r="AD17" s="15">
        <v>481.37515525869327</v>
      </c>
      <c r="AE17" s="15">
        <v>52.68916415024988</v>
      </c>
      <c r="AF17" s="15">
        <v>-9.6819720656369448</v>
      </c>
      <c r="AG17" s="15">
        <v>0</v>
      </c>
      <c r="AH17" s="15">
        <v>8469.1859999999997</v>
      </c>
      <c r="AI17" s="15">
        <v>26435.734467002949</v>
      </c>
      <c r="AJ17" s="26">
        <f>'Low Price Curve'!D20-AI17</f>
        <v>-0.44769311367053888</v>
      </c>
    </row>
    <row r="18" spans="2:53" ht="15.75" thickBot="1" x14ac:dyDescent="0.3">
      <c r="B18" s="63" t="s">
        <v>77</v>
      </c>
      <c r="C18" s="64">
        <f t="shared" si="0"/>
        <v>13266.040533024528</v>
      </c>
      <c r="D18" s="64">
        <f t="shared" si="1"/>
        <v>1553.3205622316864</v>
      </c>
      <c r="E18" s="64">
        <f t="shared" si="2"/>
        <v>0</v>
      </c>
      <c r="F18" s="64">
        <f t="shared" si="3"/>
        <v>913.94232286385204</v>
      </c>
      <c r="G18" s="64">
        <f t="shared" si="4"/>
        <v>1903.2699971406512</v>
      </c>
      <c r="H18" s="64">
        <f t="shared" si="5"/>
        <v>907.2335305543952</v>
      </c>
      <c r="I18" s="64">
        <f t="shared" si="6"/>
        <v>-2894.2020505183664</v>
      </c>
      <c r="J18" s="64">
        <f t="shared" si="7"/>
        <v>2470.6843621642693</v>
      </c>
      <c r="K18" s="64">
        <f t="shared" si="8"/>
        <v>8150.8945213672714</v>
      </c>
      <c r="L18" s="64">
        <f t="shared" si="9"/>
        <v>26271.183778828286</v>
      </c>
      <c r="N18" s="26">
        <f t="shared" si="10"/>
        <v>0</v>
      </c>
      <c r="P18" s="13" t="s">
        <v>47</v>
      </c>
      <c r="Q18" s="21" t="s">
        <v>29</v>
      </c>
      <c r="R18" s="14"/>
      <c r="S18" s="15">
        <v>13198.587133330017</v>
      </c>
      <c r="T18" s="15">
        <v>769.59015342323721</v>
      </c>
      <c r="U18" s="15">
        <v>67.453399694511788</v>
      </c>
      <c r="V18" s="15">
        <v>0</v>
      </c>
      <c r="W18" s="15">
        <v>783.73040880844928</v>
      </c>
      <c r="X18" s="15">
        <v>901.33381468317759</v>
      </c>
      <c r="Y18" s="15">
        <v>1903.2699971406512</v>
      </c>
      <c r="Z18" s="15">
        <v>12.608508180674466</v>
      </c>
      <c r="AA18" s="15">
        <v>907.2335305543952</v>
      </c>
      <c r="AB18" s="15">
        <v>-2894.2020505183664</v>
      </c>
      <c r="AC18" s="15">
        <v>1919.9012695500669</v>
      </c>
      <c r="AD18" s="15">
        <v>489.83989800588773</v>
      </c>
      <c r="AE18" s="15">
        <v>69.899714311959301</v>
      </c>
      <c r="AF18" s="15">
        <v>-8.9565197036446822</v>
      </c>
      <c r="AG18" s="15">
        <v>0</v>
      </c>
      <c r="AH18" s="15">
        <v>8150.8945213672714</v>
      </c>
      <c r="AI18" s="15">
        <v>26271.183778828286</v>
      </c>
      <c r="AJ18" s="26">
        <f>'Low Price Curve'!D21-AI18</f>
        <v>-2.0486871933826478E-2</v>
      </c>
    </row>
    <row r="19" spans="2:53" ht="15.75" thickBot="1" x14ac:dyDescent="0.3">
      <c r="B19" s="63" t="s">
        <v>78</v>
      </c>
      <c r="C19" s="64">
        <f t="shared" si="0"/>
        <v>13299.360130842899</v>
      </c>
      <c r="D19" s="64">
        <f t="shared" si="1"/>
        <v>1610.4914810977471</v>
      </c>
      <c r="E19" s="64">
        <f t="shared" si="2"/>
        <v>0</v>
      </c>
      <c r="F19" s="64">
        <f t="shared" si="3"/>
        <v>910.67135674380347</v>
      </c>
      <c r="G19" s="64">
        <f t="shared" si="4"/>
        <v>1910.4818413870776</v>
      </c>
      <c r="H19" s="64">
        <f t="shared" si="5"/>
        <v>763.11333174611059</v>
      </c>
      <c r="I19" s="64">
        <f t="shared" si="6"/>
        <v>-2866.5004049326003</v>
      </c>
      <c r="J19" s="64">
        <f t="shared" si="7"/>
        <v>2531.9424766796155</v>
      </c>
      <c r="K19" s="64">
        <f t="shared" si="8"/>
        <v>7955.269939555933</v>
      </c>
      <c r="L19" s="64">
        <f t="shared" si="9"/>
        <v>26114.830153120583</v>
      </c>
      <c r="N19" s="26">
        <f t="shared" si="10"/>
        <v>0</v>
      </c>
      <c r="P19" s="13" t="s">
        <v>47</v>
      </c>
      <c r="Q19" s="21" t="s">
        <v>30</v>
      </c>
      <c r="R19" s="14"/>
      <c r="S19" s="15">
        <v>13233.571570959975</v>
      </c>
      <c r="T19" s="15">
        <v>775.31446657377546</v>
      </c>
      <c r="U19" s="15">
        <v>65.788559882924332</v>
      </c>
      <c r="V19" s="15">
        <v>0</v>
      </c>
      <c r="W19" s="15">
        <v>835.17701452397148</v>
      </c>
      <c r="X19" s="15">
        <v>898.06284856312902</v>
      </c>
      <c r="Y19" s="15">
        <v>1910.4818413870776</v>
      </c>
      <c r="Z19" s="15">
        <v>12.608508180674466</v>
      </c>
      <c r="AA19" s="15">
        <v>763.11333174611059</v>
      </c>
      <c r="AB19" s="15">
        <v>-2866.5004049326003</v>
      </c>
      <c r="AC19" s="15">
        <v>1942.0451030819504</v>
      </c>
      <c r="AD19" s="15">
        <v>514.98639754127441</v>
      </c>
      <c r="AE19" s="15">
        <v>84.687070882949087</v>
      </c>
      <c r="AF19" s="15">
        <v>-9.7760948265585306</v>
      </c>
      <c r="AG19" s="15">
        <v>0</v>
      </c>
      <c r="AH19" s="15">
        <v>7955.269939555933</v>
      </c>
      <c r="AI19" s="15">
        <v>26114.830153120583</v>
      </c>
      <c r="AJ19" s="26">
        <f>'Low Price Curve'!D22-AI19</f>
        <v>-0.13450796098186402</v>
      </c>
    </row>
    <row r="20" spans="2:53" ht="15.75" thickBot="1" x14ac:dyDescent="0.3">
      <c r="B20" s="63" t="s">
        <v>79</v>
      </c>
      <c r="C20" s="64">
        <f t="shared" si="0"/>
        <v>13399.686657281165</v>
      </c>
      <c r="D20" s="64">
        <f t="shared" si="1"/>
        <v>1585.8611454074664</v>
      </c>
      <c r="E20" s="64">
        <f t="shared" si="2"/>
        <v>0</v>
      </c>
      <c r="F20" s="64">
        <f t="shared" si="3"/>
        <v>910.47655609708659</v>
      </c>
      <c r="G20" s="64">
        <f t="shared" si="4"/>
        <v>1903.6196209595864</v>
      </c>
      <c r="H20" s="64">
        <f t="shared" si="5"/>
        <v>788.71087058073169</v>
      </c>
      <c r="I20" s="64">
        <f t="shared" si="6"/>
        <v>-2910.6370371018133</v>
      </c>
      <c r="J20" s="64">
        <f t="shared" si="7"/>
        <v>2273.4920596577062</v>
      </c>
      <c r="K20" s="64">
        <f t="shared" si="8"/>
        <v>8012.2071000000005</v>
      </c>
      <c r="L20" s="64">
        <f t="shared" si="9"/>
        <v>25963.416972881932</v>
      </c>
      <c r="N20" s="26">
        <f t="shared" si="10"/>
        <v>0</v>
      </c>
      <c r="P20" s="13" t="s">
        <v>47</v>
      </c>
      <c r="Q20" s="21" t="s">
        <v>31</v>
      </c>
      <c r="R20" s="14"/>
      <c r="S20" s="15">
        <v>13337.893772427078</v>
      </c>
      <c r="T20" s="15">
        <v>772.4540500875313</v>
      </c>
      <c r="U20" s="15">
        <v>61.792884854086736</v>
      </c>
      <c r="V20" s="15">
        <v>0</v>
      </c>
      <c r="W20" s="15">
        <v>813.40709531993514</v>
      </c>
      <c r="X20" s="15">
        <v>897.86804791641214</v>
      </c>
      <c r="Y20" s="15">
        <v>1903.6196209595864</v>
      </c>
      <c r="Z20" s="15">
        <v>12.608508180674466</v>
      </c>
      <c r="AA20" s="15">
        <v>788.71087058073169</v>
      </c>
      <c r="AB20" s="15">
        <v>-2910.6370371018133</v>
      </c>
      <c r="AC20" s="15">
        <v>1852.0652973084188</v>
      </c>
      <c r="AD20" s="15">
        <v>320.2786031751877</v>
      </c>
      <c r="AE20" s="15">
        <v>108.54639151739573</v>
      </c>
      <c r="AF20" s="15">
        <v>-7.3982323432960628</v>
      </c>
      <c r="AG20" s="15">
        <v>0</v>
      </c>
      <c r="AH20" s="15">
        <v>8012.2071000000005</v>
      </c>
      <c r="AI20" s="15">
        <v>25963.416972881932</v>
      </c>
      <c r="AJ20" s="26">
        <f>'Low Price Curve'!D23-AI20</f>
        <v>-6.1367189955490176E-2</v>
      </c>
    </row>
    <row r="21" spans="2:53" ht="15.75" thickBot="1" x14ac:dyDescent="0.3">
      <c r="B21" s="63" t="s">
        <v>80</v>
      </c>
      <c r="C21" s="64">
        <f t="shared" si="0"/>
        <v>12559.448129474196</v>
      </c>
      <c r="D21" s="64">
        <f t="shared" si="1"/>
        <v>1617.0878502554792</v>
      </c>
      <c r="E21" s="64">
        <f t="shared" si="2"/>
        <v>0</v>
      </c>
      <c r="F21" s="64">
        <f t="shared" si="3"/>
        <v>910.01699289279418</v>
      </c>
      <c r="G21" s="64">
        <f t="shared" si="4"/>
        <v>1935.247708198111</v>
      </c>
      <c r="H21" s="64">
        <f t="shared" si="5"/>
        <v>1119.920963619631</v>
      </c>
      <c r="I21" s="64">
        <f t="shared" si="6"/>
        <v>-2920.4527398902674</v>
      </c>
      <c r="J21" s="64">
        <f t="shared" si="7"/>
        <v>2502.0684811755546</v>
      </c>
      <c r="K21" s="64">
        <f t="shared" si="8"/>
        <v>9903.5591999999997</v>
      </c>
      <c r="L21" s="64">
        <f t="shared" si="9"/>
        <v>27626.896585725499</v>
      </c>
      <c r="N21" s="26">
        <f t="shared" si="10"/>
        <v>0</v>
      </c>
      <c r="P21" s="13" t="s">
        <v>47</v>
      </c>
      <c r="Q21" s="21" t="s">
        <v>32</v>
      </c>
      <c r="R21" s="14"/>
      <c r="S21" s="15">
        <v>12496.068205922034</v>
      </c>
      <c r="T21" s="15">
        <v>884.99017175227277</v>
      </c>
      <c r="U21" s="15">
        <v>63.379923552162566</v>
      </c>
      <c r="V21" s="15">
        <v>0</v>
      </c>
      <c r="W21" s="15">
        <v>732.09767850320657</v>
      </c>
      <c r="X21" s="15">
        <v>897.40848471211973</v>
      </c>
      <c r="Y21" s="15">
        <v>1935.247708198111</v>
      </c>
      <c r="Z21" s="15">
        <v>12.608508180674466</v>
      </c>
      <c r="AA21" s="15">
        <v>1119.920963619631</v>
      </c>
      <c r="AB21" s="15">
        <v>-2920.4527398902674</v>
      </c>
      <c r="AC21" s="15">
        <v>1832.3000944916696</v>
      </c>
      <c r="AD21" s="15">
        <v>611.90578021513579</v>
      </c>
      <c r="AE21" s="15">
        <v>69.953556707762431</v>
      </c>
      <c r="AF21" s="15">
        <v>-12.090950239013099</v>
      </c>
      <c r="AG21" s="15">
        <v>0</v>
      </c>
      <c r="AH21" s="15">
        <v>9903.5591999999997</v>
      </c>
      <c r="AI21" s="15">
        <v>27626.896585725503</v>
      </c>
      <c r="AJ21" s="26">
        <f>'Low Price Curve'!D24-AI21</f>
        <v>0.38607763646359672</v>
      </c>
    </row>
    <row r="22" spans="2:53" ht="15.75" thickBot="1" x14ac:dyDescent="0.3">
      <c r="B22" s="63" t="s">
        <v>81</v>
      </c>
      <c r="C22" s="64">
        <f t="shared" si="0"/>
        <v>12469.580589107843</v>
      </c>
      <c r="D22" s="64">
        <f t="shared" si="1"/>
        <v>1727.5006100419173</v>
      </c>
      <c r="E22" s="64">
        <f t="shared" si="2"/>
        <v>0</v>
      </c>
      <c r="F22" s="64">
        <f t="shared" si="3"/>
        <v>914.36356393838946</v>
      </c>
      <c r="G22" s="64">
        <f t="shared" si="4"/>
        <v>1942.5757123339745</v>
      </c>
      <c r="H22" s="64">
        <f t="shared" si="5"/>
        <v>1155.073491446293</v>
      </c>
      <c r="I22" s="64">
        <f t="shared" si="6"/>
        <v>-2902.1479921352952</v>
      </c>
      <c r="J22" s="64">
        <f t="shared" si="7"/>
        <v>2587.2062463221491</v>
      </c>
      <c r="K22" s="64">
        <f t="shared" si="8"/>
        <v>10117.935300000001</v>
      </c>
      <c r="L22" s="64">
        <f t="shared" si="9"/>
        <v>28012.087521055273</v>
      </c>
      <c r="N22" s="26">
        <f t="shared" si="10"/>
        <v>0</v>
      </c>
      <c r="P22" s="13" t="s">
        <v>47</v>
      </c>
      <c r="Q22" s="21" t="s">
        <v>49</v>
      </c>
      <c r="R22" s="14"/>
      <c r="S22" s="15">
        <v>12398.434091329247</v>
      </c>
      <c r="T22" s="15">
        <v>996.28543380263227</v>
      </c>
      <c r="U22" s="15">
        <v>71.146497778596967</v>
      </c>
      <c r="V22" s="15">
        <v>0</v>
      </c>
      <c r="W22" s="15">
        <v>731.21517623928492</v>
      </c>
      <c r="X22" s="15">
        <v>901.75505575771501</v>
      </c>
      <c r="Y22" s="15">
        <v>1942.5757123339745</v>
      </c>
      <c r="Z22" s="15">
        <v>12.608508180674466</v>
      </c>
      <c r="AA22" s="15">
        <v>1155.073491446293</v>
      </c>
      <c r="AB22" s="15">
        <v>-2902.1479921352952</v>
      </c>
      <c r="AC22" s="15">
        <v>1915.8116417066026</v>
      </c>
      <c r="AD22" s="15">
        <v>590.83740201263106</v>
      </c>
      <c r="AE22" s="15">
        <v>97.734360069204868</v>
      </c>
      <c r="AF22" s="15">
        <v>-17.177157466289238</v>
      </c>
      <c r="AG22" s="15">
        <v>0</v>
      </c>
      <c r="AH22" s="15">
        <v>10117.935300000001</v>
      </c>
      <c r="AI22" s="15">
        <v>28012.087521055269</v>
      </c>
      <c r="AJ22" s="26">
        <f>'Low Price Curve'!D25-AI22</f>
        <v>-2.7670768758980557E-4</v>
      </c>
    </row>
    <row r="23" spans="2:53" ht="15.75" thickBot="1" x14ac:dyDescent="0.3">
      <c r="B23" s="63" t="s">
        <v>82</v>
      </c>
      <c r="C23" s="64">
        <f t="shared" si="0"/>
        <v>13318.202785055089</v>
      </c>
      <c r="D23" s="64">
        <f t="shared" si="1"/>
        <v>1640.9478911228662</v>
      </c>
      <c r="E23" s="64">
        <f t="shared" si="2"/>
        <v>0</v>
      </c>
      <c r="F23" s="64">
        <f t="shared" si="3"/>
        <v>910.90482467175491</v>
      </c>
      <c r="G23" s="64">
        <f t="shared" si="4"/>
        <v>1903.3418951987937</v>
      </c>
      <c r="H23" s="64">
        <f t="shared" si="5"/>
        <v>846.87702505895106</v>
      </c>
      <c r="I23" s="64">
        <f t="shared" si="6"/>
        <v>-2877.5271449048046</v>
      </c>
      <c r="J23" s="64">
        <f t="shared" si="7"/>
        <v>2639.1946466952172</v>
      </c>
      <c r="K23" s="64">
        <f t="shared" si="8"/>
        <v>8107.5428000000002</v>
      </c>
      <c r="L23" s="64">
        <f t="shared" si="9"/>
        <v>26489.484722897869</v>
      </c>
      <c r="N23" s="26">
        <f t="shared" si="10"/>
        <v>0</v>
      </c>
      <c r="P23" s="13" t="s">
        <v>48</v>
      </c>
      <c r="Q23" s="21" t="s">
        <v>21</v>
      </c>
      <c r="R23" s="14"/>
      <c r="S23" s="15">
        <v>13250.48311769815</v>
      </c>
      <c r="T23" s="15">
        <v>806.38379585798475</v>
      </c>
      <c r="U23" s="15">
        <v>67.719667356940434</v>
      </c>
      <c r="V23" s="15">
        <v>0</v>
      </c>
      <c r="W23" s="15">
        <v>834.56409526488142</v>
      </c>
      <c r="X23" s="15">
        <v>898.29631649108046</v>
      </c>
      <c r="Y23" s="15">
        <v>1903.3418951987937</v>
      </c>
      <c r="Z23" s="15">
        <v>12.608508180674466</v>
      </c>
      <c r="AA23" s="15">
        <v>846.87702505895106</v>
      </c>
      <c r="AB23" s="15">
        <v>-2877.5271449048046</v>
      </c>
      <c r="AC23" s="15">
        <v>1979.8538098267777</v>
      </c>
      <c r="AD23" s="15">
        <v>546.49600358778537</v>
      </c>
      <c r="AE23" s="15">
        <v>120.6984898825318</v>
      </c>
      <c r="AF23" s="15">
        <v>-7.8536566018774057</v>
      </c>
      <c r="AG23" s="15">
        <v>0</v>
      </c>
      <c r="AH23" s="15">
        <v>8107.5428000000002</v>
      </c>
      <c r="AI23" s="15">
        <v>26489.484722897865</v>
      </c>
      <c r="AJ23" s="26">
        <f>'Low Price Curve'!D30-AI23</f>
        <v>-0.25361367983714445</v>
      </c>
      <c r="BA23" s="26"/>
    </row>
    <row r="24" spans="2:53" ht="15.75" thickBot="1" x14ac:dyDescent="0.3">
      <c r="B24" s="63" t="s">
        <v>83</v>
      </c>
      <c r="C24" s="64">
        <f t="shared" si="0"/>
        <v>13266.842442897871</v>
      </c>
      <c r="D24" s="64">
        <f t="shared" si="1"/>
        <v>1546.3539410896728</v>
      </c>
      <c r="E24" s="64">
        <f t="shared" si="2"/>
        <v>0</v>
      </c>
      <c r="F24" s="64">
        <f t="shared" si="3"/>
        <v>909.66914900106951</v>
      </c>
      <c r="G24" s="64">
        <f t="shared" si="4"/>
        <v>1930.2871020531422</v>
      </c>
      <c r="H24" s="64">
        <f t="shared" si="5"/>
        <v>776.94399059406385</v>
      </c>
      <c r="I24" s="64">
        <f t="shared" si="6"/>
        <v>-2976.1481138995578</v>
      </c>
      <c r="J24" s="64">
        <f t="shared" si="7"/>
        <v>2515.3149171730697</v>
      </c>
      <c r="K24" s="64">
        <f t="shared" si="8"/>
        <v>9184.4169999999995</v>
      </c>
      <c r="L24" s="64">
        <f t="shared" si="9"/>
        <v>27153.680428909327</v>
      </c>
      <c r="N24" s="26">
        <f t="shared" si="10"/>
        <v>0</v>
      </c>
      <c r="P24" s="13" t="s">
        <v>48</v>
      </c>
      <c r="Q24" s="21" t="s">
        <v>22</v>
      </c>
      <c r="R24" s="14"/>
      <c r="S24" s="15">
        <v>13199.749976212801</v>
      </c>
      <c r="T24" s="15">
        <v>816.11501443814996</v>
      </c>
      <c r="U24" s="15">
        <v>67.092466685070235</v>
      </c>
      <c r="V24" s="15">
        <v>0</v>
      </c>
      <c r="W24" s="15">
        <v>730.23892665152289</v>
      </c>
      <c r="X24" s="15">
        <v>897.06064082039507</v>
      </c>
      <c r="Y24" s="15">
        <v>1930.2871020531422</v>
      </c>
      <c r="Z24" s="15">
        <v>12.608508180674466</v>
      </c>
      <c r="AA24" s="15">
        <v>776.94399059406385</v>
      </c>
      <c r="AB24" s="15">
        <v>-2976.1481138995578</v>
      </c>
      <c r="AC24" s="15">
        <v>1820.6071367061934</v>
      </c>
      <c r="AD24" s="15">
        <v>636.38551831575626</v>
      </c>
      <c r="AE24" s="15">
        <v>68.419961528196552</v>
      </c>
      <c r="AF24" s="15">
        <v>-10.09769937707645</v>
      </c>
      <c r="AG24" s="15">
        <v>0</v>
      </c>
      <c r="AH24" s="15">
        <v>9184.4169999999995</v>
      </c>
      <c r="AI24" s="15">
        <v>27153.680428909327</v>
      </c>
      <c r="AJ24" s="26">
        <f>'Low Price Curve'!D31-AI24</f>
        <v>1.9402611869736575E-3</v>
      </c>
      <c r="BA24" s="26"/>
    </row>
    <row r="25" spans="2:53" ht="15.75" thickBot="1" x14ac:dyDescent="0.3">
      <c r="B25" s="63" t="s">
        <v>84</v>
      </c>
      <c r="C25" s="64">
        <f t="shared" si="0"/>
        <v>12943.597104104425</v>
      </c>
      <c r="D25" s="64">
        <f t="shared" si="1"/>
        <v>1493.4806051494852</v>
      </c>
      <c r="E25" s="64">
        <f t="shared" si="2"/>
        <v>0</v>
      </c>
      <c r="F25" s="64">
        <f t="shared" si="3"/>
        <v>909.31744720563586</v>
      </c>
      <c r="G25" s="64">
        <f t="shared" si="4"/>
        <v>1911.1021666833456</v>
      </c>
      <c r="H25" s="64">
        <f t="shared" si="5"/>
        <v>3002.19250510549</v>
      </c>
      <c r="I25" s="64">
        <f t="shared" si="6"/>
        <v>-2898.9310119119195</v>
      </c>
      <c r="J25" s="64">
        <f t="shared" si="7"/>
        <v>2638.1397857762936</v>
      </c>
      <c r="K25" s="64">
        <f t="shared" si="8"/>
        <v>8416.6846000000005</v>
      </c>
      <c r="L25" s="64">
        <f t="shared" si="9"/>
        <v>28415.583202112757</v>
      </c>
      <c r="N25" s="26">
        <f t="shared" si="10"/>
        <v>0</v>
      </c>
      <c r="P25" s="13" t="s">
        <v>48</v>
      </c>
      <c r="Q25" s="21" t="s">
        <v>23</v>
      </c>
      <c r="R25" s="14"/>
      <c r="S25" s="15">
        <v>12880.123400974677</v>
      </c>
      <c r="T25" s="15">
        <v>792.68122527289859</v>
      </c>
      <c r="U25" s="15">
        <v>63.473703129747349</v>
      </c>
      <c r="V25" s="15">
        <v>0</v>
      </c>
      <c r="W25" s="15">
        <v>700.79937987658673</v>
      </c>
      <c r="X25" s="15">
        <v>896.70893902496141</v>
      </c>
      <c r="Y25" s="15">
        <v>1911.1021666833456</v>
      </c>
      <c r="Z25" s="15">
        <v>12.608508180674466</v>
      </c>
      <c r="AA25" s="15">
        <v>3002.19250510549</v>
      </c>
      <c r="AB25" s="15">
        <v>-2898.9310119119195</v>
      </c>
      <c r="AC25" s="15">
        <v>1961.6561553158192</v>
      </c>
      <c r="AD25" s="15">
        <v>606.84421445127555</v>
      </c>
      <c r="AE25" s="15">
        <v>78.31251317100218</v>
      </c>
      <c r="AF25" s="15">
        <v>-8.6730971618030264</v>
      </c>
      <c r="AG25" s="15">
        <v>0</v>
      </c>
      <c r="AH25" s="15">
        <v>8416.6846000000005</v>
      </c>
      <c r="AI25" s="15">
        <v>28415.583202112764</v>
      </c>
      <c r="AJ25" s="26">
        <f>'Low Price Curve'!D32-AI25</f>
        <v>7.4168276114505716E-4</v>
      </c>
      <c r="BA25" s="26"/>
    </row>
    <row r="26" spans="2:53" ht="15.75" thickBot="1" x14ac:dyDescent="0.3">
      <c r="B26" s="63" t="s">
        <v>85</v>
      </c>
      <c r="C26" s="64">
        <f t="shared" si="0"/>
        <v>12810.411788859221</v>
      </c>
      <c r="D26" s="64">
        <f t="shared" si="1"/>
        <v>1350.0924443078559</v>
      </c>
      <c r="E26" s="64">
        <f t="shared" si="2"/>
        <v>0</v>
      </c>
      <c r="F26" s="64">
        <f t="shared" si="3"/>
        <v>908.83788512241597</v>
      </c>
      <c r="G26" s="64">
        <f t="shared" si="4"/>
        <v>1976.4050592413914</v>
      </c>
      <c r="H26" s="64">
        <f t="shared" si="5"/>
        <v>2993.7927303154979</v>
      </c>
      <c r="I26" s="64">
        <f t="shared" si="6"/>
        <v>-3033.6420575145344</v>
      </c>
      <c r="J26" s="64">
        <f t="shared" si="7"/>
        <v>2424.8895255110137</v>
      </c>
      <c r="K26" s="64">
        <f t="shared" si="8"/>
        <v>10477.574699999999</v>
      </c>
      <c r="L26" s="64">
        <f t="shared" si="9"/>
        <v>29908.362075842859</v>
      </c>
      <c r="N26" s="26">
        <f t="shared" si="10"/>
        <v>0</v>
      </c>
      <c r="P26" s="13" t="s">
        <v>48</v>
      </c>
      <c r="Q26" s="21" t="s">
        <v>24</v>
      </c>
      <c r="R26" s="14"/>
      <c r="S26" s="15">
        <v>12745.879327497654</v>
      </c>
      <c r="T26" s="15">
        <v>775.75608119693447</v>
      </c>
      <c r="U26" s="15">
        <v>64.532461361567485</v>
      </c>
      <c r="V26" s="15">
        <v>0</v>
      </c>
      <c r="W26" s="15">
        <v>574.33636311092141</v>
      </c>
      <c r="X26" s="15">
        <v>896.22937694174152</v>
      </c>
      <c r="Y26" s="15">
        <v>1976.4050592413914</v>
      </c>
      <c r="Z26" s="15">
        <v>12.608508180674466</v>
      </c>
      <c r="AA26" s="15">
        <v>2993.7927303154979</v>
      </c>
      <c r="AB26" s="15">
        <v>-3033.6420575145344</v>
      </c>
      <c r="AC26" s="15">
        <v>1790.7079958184149</v>
      </c>
      <c r="AD26" s="15">
        <v>611.40909407919116</v>
      </c>
      <c r="AE26" s="15">
        <v>85.736867527590093</v>
      </c>
      <c r="AF26" s="15">
        <v>-62.964431914182342</v>
      </c>
      <c r="AG26" s="15">
        <v>0</v>
      </c>
      <c r="AH26" s="15">
        <v>10477.574699999999</v>
      </c>
      <c r="AI26" s="15">
        <v>29908.362075842859</v>
      </c>
      <c r="AJ26" s="26">
        <f>'Low Price Curve'!D33-AI26</f>
        <v>2.1882694018131588E-3</v>
      </c>
      <c r="BA26" s="26"/>
    </row>
    <row r="27" spans="2:53" ht="15.75" thickBot="1" x14ac:dyDescent="0.3">
      <c r="B27" s="63" t="s">
        <v>86</v>
      </c>
      <c r="C27" s="64">
        <f t="shared" si="0"/>
        <v>13368.179625333225</v>
      </c>
      <c r="D27" s="64">
        <f t="shared" si="1"/>
        <v>1665.3157828994945</v>
      </c>
      <c r="E27" s="64">
        <f t="shared" si="2"/>
        <v>0</v>
      </c>
      <c r="F27" s="64">
        <f t="shared" si="3"/>
        <v>909.98338727291878</v>
      </c>
      <c r="G27" s="64">
        <f t="shared" si="4"/>
        <v>1911.3531262707536</v>
      </c>
      <c r="H27" s="64">
        <f t="shared" si="5"/>
        <v>776.67473779961585</v>
      </c>
      <c r="I27" s="64">
        <f t="shared" si="6"/>
        <v>-2871.5470640793674</v>
      </c>
      <c r="J27" s="64">
        <f t="shared" si="7"/>
        <v>2660.2275225821641</v>
      </c>
      <c r="K27" s="64">
        <f t="shared" si="8"/>
        <v>8143.4495999999999</v>
      </c>
      <c r="L27" s="64">
        <f t="shared" si="9"/>
        <v>26563.636718078804</v>
      </c>
      <c r="N27" s="26">
        <f t="shared" si="10"/>
        <v>0</v>
      </c>
      <c r="P27" s="13" t="s">
        <v>48</v>
      </c>
      <c r="Q27" s="21" t="s">
        <v>25</v>
      </c>
      <c r="R27" s="14"/>
      <c r="S27" s="15">
        <v>13299.940933646822</v>
      </c>
      <c r="T27" s="15">
        <v>829.28969263213162</v>
      </c>
      <c r="U27" s="15">
        <v>68.238691686403413</v>
      </c>
      <c r="V27" s="15">
        <v>0</v>
      </c>
      <c r="W27" s="15">
        <v>836.02609026736286</v>
      </c>
      <c r="X27" s="15">
        <v>897.37487909224433</v>
      </c>
      <c r="Y27" s="15">
        <v>1911.3531262707536</v>
      </c>
      <c r="Z27" s="15">
        <v>12.608508180674466</v>
      </c>
      <c r="AA27" s="15">
        <v>776.67473779961585</v>
      </c>
      <c r="AB27" s="15">
        <v>-2871.5470640793674</v>
      </c>
      <c r="AC27" s="15">
        <v>1946.1412413268704</v>
      </c>
      <c r="AD27" s="15">
        <v>642.40331211400508</v>
      </c>
      <c r="AE27" s="15">
        <v>81.948344922699718</v>
      </c>
      <c r="AF27" s="15">
        <v>-10.26537578141104</v>
      </c>
      <c r="AG27" s="15">
        <v>0</v>
      </c>
      <c r="AH27" s="15">
        <v>8143.4495999999999</v>
      </c>
      <c r="AI27" s="15">
        <v>26563.636718078804</v>
      </c>
      <c r="AJ27" s="26">
        <f>'Low Price Curve'!D34-AI27</f>
        <v>-4.9665650112729054E-2</v>
      </c>
      <c r="BA27" s="26"/>
    </row>
    <row r="28" spans="2:53" ht="15.75" thickBot="1" x14ac:dyDescent="0.3">
      <c r="B28" s="63" t="s">
        <v>87</v>
      </c>
      <c r="C28" s="64">
        <f t="shared" si="0"/>
        <v>13422.12436707535</v>
      </c>
      <c r="D28" s="64">
        <f t="shared" si="1"/>
        <v>1683.132870546292</v>
      </c>
      <c r="E28" s="64">
        <f t="shared" si="2"/>
        <v>0</v>
      </c>
      <c r="F28" s="64">
        <f t="shared" si="3"/>
        <v>911.60245263868387</v>
      </c>
      <c r="G28" s="64">
        <f t="shared" si="4"/>
        <v>1898.3196183222071</v>
      </c>
      <c r="H28" s="64">
        <f t="shared" si="5"/>
        <v>779.92098852438835</v>
      </c>
      <c r="I28" s="64">
        <f t="shared" si="6"/>
        <v>-2859.0839088486746</v>
      </c>
      <c r="J28" s="64">
        <f t="shared" si="7"/>
        <v>2710.8408359020314</v>
      </c>
      <c r="K28" s="64">
        <f t="shared" si="8"/>
        <v>7872.0868999999993</v>
      </c>
      <c r="L28" s="64">
        <f t="shared" si="9"/>
        <v>26418.944124160276</v>
      </c>
      <c r="N28" s="26">
        <f t="shared" si="10"/>
        <v>0</v>
      </c>
      <c r="P28" s="13" t="s">
        <v>48</v>
      </c>
      <c r="Q28" s="21" t="s">
        <v>51</v>
      </c>
      <c r="R28" s="14"/>
      <c r="S28" s="15">
        <v>13353.426995795793</v>
      </c>
      <c r="T28" s="15">
        <v>833.57922850354441</v>
      </c>
      <c r="U28" s="15">
        <v>68.697371279557672</v>
      </c>
      <c r="V28" s="15">
        <v>0</v>
      </c>
      <c r="W28" s="15">
        <v>849.55364204274758</v>
      </c>
      <c r="X28" s="15">
        <v>898.99394445800942</v>
      </c>
      <c r="Y28" s="15">
        <v>1898.3196183222071</v>
      </c>
      <c r="Z28" s="15">
        <v>12.608508180674466</v>
      </c>
      <c r="AA28" s="15">
        <v>779.92098852438835</v>
      </c>
      <c r="AB28" s="15">
        <v>-2859.0839088486746</v>
      </c>
      <c r="AC28" s="15">
        <v>1974.1779387016952</v>
      </c>
      <c r="AD28" s="15">
        <v>658.99576040434306</v>
      </c>
      <c r="AE28" s="15">
        <v>86.969586575633471</v>
      </c>
      <c r="AF28" s="15">
        <v>-9.3024497796403587</v>
      </c>
      <c r="AG28" s="15">
        <v>0</v>
      </c>
      <c r="AH28" s="15">
        <v>7872.0868999999993</v>
      </c>
      <c r="AI28" s="15">
        <v>26418.944124160273</v>
      </c>
      <c r="AJ28" s="26">
        <f>'Low Price Curve'!D35-AI28</f>
        <v>-0.1881839123343525</v>
      </c>
      <c r="BA28" s="26"/>
    </row>
    <row r="29" spans="2:53" ht="15.75" thickBot="1" x14ac:dyDescent="0.3">
      <c r="B29" s="63" t="s">
        <v>88</v>
      </c>
      <c r="C29" s="64">
        <f t="shared" si="0"/>
        <v>13009.723562731135</v>
      </c>
      <c r="D29" s="64">
        <f t="shared" si="1"/>
        <v>1569.7719694414732</v>
      </c>
      <c r="E29" s="64">
        <f t="shared" si="2"/>
        <v>0</v>
      </c>
      <c r="F29" s="64">
        <f t="shared" si="3"/>
        <v>909.56021585067526</v>
      </c>
      <c r="G29" s="64">
        <f t="shared" si="4"/>
        <v>1902.6096909532698</v>
      </c>
      <c r="H29" s="64">
        <f t="shared" si="5"/>
        <v>3003.3879298287684</v>
      </c>
      <c r="I29" s="64">
        <f t="shared" si="6"/>
        <v>-2846.4669765721883</v>
      </c>
      <c r="J29" s="64">
        <f t="shared" si="7"/>
        <v>2728.9100215889453</v>
      </c>
      <c r="K29" s="64">
        <f t="shared" si="8"/>
        <v>7799.9895999999999</v>
      </c>
      <c r="L29" s="64">
        <f t="shared" si="9"/>
        <v>28077.486013822079</v>
      </c>
      <c r="N29" s="26">
        <f t="shared" si="10"/>
        <v>0</v>
      </c>
      <c r="P29" s="13" t="s">
        <v>48</v>
      </c>
      <c r="Q29" s="21" t="s">
        <v>26</v>
      </c>
      <c r="R29" s="14"/>
      <c r="S29" s="15">
        <v>12945.393810537846</v>
      </c>
      <c r="T29" s="15">
        <v>800.47747761061476</v>
      </c>
      <c r="U29" s="15">
        <v>64.329752193289622</v>
      </c>
      <c r="V29" s="15">
        <v>0</v>
      </c>
      <c r="W29" s="15">
        <v>769.29449183085853</v>
      </c>
      <c r="X29" s="15">
        <v>896.95170767000081</v>
      </c>
      <c r="Y29" s="15">
        <v>1902.6096909532698</v>
      </c>
      <c r="Z29" s="15">
        <v>12.608508180674466</v>
      </c>
      <c r="AA29" s="15">
        <v>3003.3879298287684</v>
      </c>
      <c r="AB29" s="15">
        <v>-2846.4669765721883</v>
      </c>
      <c r="AC29" s="15">
        <v>2037.4712331821936</v>
      </c>
      <c r="AD29" s="15">
        <v>614.12708816409486</v>
      </c>
      <c r="AE29" s="15">
        <v>86.300051211551903</v>
      </c>
      <c r="AF29" s="15">
        <v>-8.9883509688951602</v>
      </c>
      <c r="AG29" s="15">
        <v>0</v>
      </c>
      <c r="AH29" s="15">
        <v>7799.9895999999999</v>
      </c>
      <c r="AI29" s="15">
        <v>28077.486013822079</v>
      </c>
      <c r="AJ29" s="26">
        <f>'Low Price Curve'!D40-AI29</f>
        <v>-2.2263314083829755E-2</v>
      </c>
      <c r="BA29" s="26"/>
    </row>
    <row r="30" spans="2:53" ht="15.75" thickBot="1" x14ac:dyDescent="0.3">
      <c r="B30" s="63" t="s">
        <v>89</v>
      </c>
      <c r="C30" s="64">
        <f t="shared" si="0"/>
        <v>12923.3848402574</v>
      </c>
      <c r="D30" s="64">
        <f t="shared" si="1"/>
        <v>1468.5411033826415</v>
      </c>
      <c r="E30" s="64">
        <f t="shared" si="2"/>
        <v>0</v>
      </c>
      <c r="F30" s="64">
        <f t="shared" si="3"/>
        <v>908.76721740228299</v>
      </c>
      <c r="G30" s="64">
        <f t="shared" si="4"/>
        <v>1916.4675090404799</v>
      </c>
      <c r="H30" s="64">
        <f t="shared" si="5"/>
        <v>3004.0531604713719</v>
      </c>
      <c r="I30" s="64">
        <f t="shared" si="6"/>
        <v>-2925.2917472650684</v>
      </c>
      <c r="J30" s="64">
        <f t="shared" si="7"/>
        <v>2611.2032957463175</v>
      </c>
      <c r="K30" s="64">
        <f t="shared" si="8"/>
        <v>8888.0077000000001</v>
      </c>
      <c r="L30" s="64">
        <f t="shared" si="9"/>
        <v>28795.133079035426</v>
      </c>
      <c r="N30" s="26">
        <f t="shared" si="10"/>
        <v>0</v>
      </c>
      <c r="P30" s="13" t="s">
        <v>48</v>
      </c>
      <c r="Q30" s="21" t="s">
        <v>27</v>
      </c>
      <c r="R30" s="14"/>
      <c r="S30" s="15">
        <v>12859.858085071046</v>
      </c>
      <c r="T30" s="15">
        <v>789.8213475177879</v>
      </c>
      <c r="U30" s="15">
        <v>63.526755186354684</v>
      </c>
      <c r="V30" s="15">
        <v>0</v>
      </c>
      <c r="W30" s="15">
        <v>678.7197558648536</v>
      </c>
      <c r="X30" s="15">
        <v>896.15870922160855</v>
      </c>
      <c r="Y30" s="15">
        <v>1916.4675090404799</v>
      </c>
      <c r="Z30" s="15">
        <v>12.608508180674466</v>
      </c>
      <c r="AA30" s="15">
        <v>3004.0531604713719</v>
      </c>
      <c r="AB30" s="15">
        <v>-2925.2917472650684</v>
      </c>
      <c r="AC30" s="15">
        <v>1923.4469933753585</v>
      </c>
      <c r="AD30" s="15">
        <v>617.98623324127414</v>
      </c>
      <c r="AE30" s="15">
        <v>78.432849442742821</v>
      </c>
      <c r="AF30" s="15">
        <v>-8.6627803130577483</v>
      </c>
      <c r="AG30" s="15">
        <v>0</v>
      </c>
      <c r="AH30" s="15">
        <v>8888.0077000000001</v>
      </c>
      <c r="AI30" s="15">
        <v>28795.133079035426</v>
      </c>
      <c r="AJ30" s="26">
        <f>'Low Price Curve'!D41-AI30</f>
        <v>2.0956348453182727E-4</v>
      </c>
      <c r="BA30" s="26"/>
    </row>
    <row r="31" spans="2:53" ht="15.75" thickBot="1" x14ac:dyDescent="0.3">
      <c r="B31" s="63" t="s">
        <v>90</v>
      </c>
      <c r="C31" s="64">
        <f t="shared" si="0"/>
        <v>13463.590949540452</v>
      </c>
      <c r="D31" s="64">
        <f t="shared" si="1"/>
        <v>1476.675640623796</v>
      </c>
      <c r="E31" s="64">
        <f t="shared" si="2"/>
        <v>0</v>
      </c>
      <c r="F31" s="64">
        <f t="shared" si="3"/>
        <v>912.51043559379877</v>
      </c>
      <c r="G31" s="64">
        <f t="shared" si="4"/>
        <v>1905.487496251219</v>
      </c>
      <c r="H31" s="64">
        <f t="shared" si="5"/>
        <v>944.42878686167126</v>
      </c>
      <c r="I31" s="64">
        <f t="shared" si="6"/>
        <v>-2926.7895914173841</v>
      </c>
      <c r="J31" s="64">
        <f t="shared" si="7"/>
        <v>2499.6351056251783</v>
      </c>
      <c r="K31" s="64">
        <f t="shared" si="8"/>
        <v>8552.2698999999993</v>
      </c>
      <c r="L31" s="64">
        <f t="shared" si="9"/>
        <v>26827.808723078731</v>
      </c>
      <c r="N31" s="26">
        <f t="shared" si="10"/>
        <v>0</v>
      </c>
      <c r="P31" s="13" t="s">
        <v>48</v>
      </c>
      <c r="Q31" s="21" t="s">
        <v>28</v>
      </c>
      <c r="R31" s="14"/>
      <c r="S31" s="15">
        <v>13393.632364404131</v>
      </c>
      <c r="T31" s="15">
        <v>829.58148955178774</v>
      </c>
      <c r="U31" s="15">
        <v>69.958585136320281</v>
      </c>
      <c r="V31" s="15">
        <v>0</v>
      </c>
      <c r="W31" s="15">
        <v>647.09415107200834</v>
      </c>
      <c r="X31" s="15">
        <v>899.90192741312433</v>
      </c>
      <c r="Y31" s="15">
        <v>1905.487496251219</v>
      </c>
      <c r="Z31" s="15">
        <v>12.608508180674466</v>
      </c>
      <c r="AA31" s="15">
        <v>944.42878686167126</v>
      </c>
      <c r="AB31" s="15">
        <v>-2926.7895914173841</v>
      </c>
      <c r="AC31" s="15">
        <v>1848.8202272437657</v>
      </c>
      <c r="AD31" s="15">
        <v>605.89402690224529</v>
      </c>
      <c r="AE31" s="15">
        <v>55.048934160594115</v>
      </c>
      <c r="AF31" s="15">
        <v>-10.12808268142618</v>
      </c>
      <c r="AG31" s="15">
        <v>0</v>
      </c>
      <c r="AH31" s="15">
        <v>8552.2698999999993</v>
      </c>
      <c r="AI31" s="15">
        <v>26827.808723078728</v>
      </c>
      <c r="AJ31" s="26">
        <f>'Low Price Curve'!D42-AI31</f>
        <v>-0.42956364837300498</v>
      </c>
      <c r="BA31" s="26"/>
    </row>
    <row r="32" spans="2:53" ht="15.75" thickBot="1" x14ac:dyDescent="0.3">
      <c r="B32" s="63" t="s">
        <v>91</v>
      </c>
      <c r="C32" s="64">
        <f t="shared" si="0"/>
        <v>13299.583283272288</v>
      </c>
      <c r="D32" s="64">
        <f t="shared" si="1"/>
        <v>1642.516772335372</v>
      </c>
      <c r="E32" s="64">
        <f t="shared" si="2"/>
        <v>0</v>
      </c>
      <c r="F32" s="64">
        <f t="shared" si="3"/>
        <v>913.44278565689103</v>
      </c>
      <c r="G32" s="64">
        <f t="shared" si="4"/>
        <v>1911.2754060533198</v>
      </c>
      <c r="H32" s="64">
        <f t="shared" si="5"/>
        <v>934.2720569420909</v>
      </c>
      <c r="I32" s="64">
        <f t="shared" si="6"/>
        <v>-2862.8774935832653</v>
      </c>
      <c r="J32" s="64">
        <f t="shared" si="7"/>
        <v>2701.2949657369836</v>
      </c>
      <c r="K32" s="64">
        <f t="shared" si="8"/>
        <v>8083.7555999999995</v>
      </c>
      <c r="L32" s="64">
        <f t="shared" si="9"/>
        <v>26623.263376413681</v>
      </c>
      <c r="N32" s="26">
        <f t="shared" si="10"/>
        <v>0</v>
      </c>
      <c r="P32" s="13" t="s">
        <v>48</v>
      </c>
      <c r="Q32" s="21" t="s">
        <v>29</v>
      </c>
      <c r="R32" s="14"/>
      <c r="S32" s="15">
        <v>13229.59738537213</v>
      </c>
      <c r="T32" s="15">
        <v>820.15583266098531</v>
      </c>
      <c r="U32" s="15">
        <v>69.985897900158051</v>
      </c>
      <c r="V32" s="15">
        <v>0</v>
      </c>
      <c r="W32" s="15">
        <v>822.3609396743866</v>
      </c>
      <c r="X32" s="15">
        <v>900.83427747621658</v>
      </c>
      <c r="Y32" s="15">
        <v>1911.2754060533198</v>
      </c>
      <c r="Z32" s="15">
        <v>12.608508180674466</v>
      </c>
      <c r="AA32" s="15">
        <v>934.2720569420909</v>
      </c>
      <c r="AB32" s="15">
        <v>-2862.8774935832653</v>
      </c>
      <c r="AC32" s="15">
        <v>1977.8285354598308</v>
      </c>
      <c r="AD32" s="15">
        <v>645.82778630581458</v>
      </c>
      <c r="AE32" s="15">
        <v>87.746075870979226</v>
      </c>
      <c r="AF32" s="15">
        <v>-10.10743189964124</v>
      </c>
      <c r="AG32" s="15">
        <v>0</v>
      </c>
      <c r="AH32" s="15">
        <v>8083.7555999999995</v>
      </c>
      <c r="AI32" s="15">
        <v>26623.263376413681</v>
      </c>
      <c r="AJ32" s="26">
        <f>'Low Price Curve'!D43-AI32</f>
        <v>-0.13557766528538195</v>
      </c>
      <c r="BA32" s="26"/>
    </row>
    <row r="33" spans="2:53" ht="15.75" thickBot="1" x14ac:dyDescent="0.3">
      <c r="B33" s="63" t="s">
        <v>92</v>
      </c>
      <c r="C33" s="64">
        <f t="shared" si="0"/>
        <v>13387.840067964569</v>
      </c>
      <c r="D33" s="64">
        <f t="shared" si="1"/>
        <v>1694.4822330442071</v>
      </c>
      <c r="E33" s="64">
        <f t="shared" si="2"/>
        <v>0</v>
      </c>
      <c r="F33" s="64">
        <f t="shared" si="3"/>
        <v>910.64127001383565</v>
      </c>
      <c r="G33" s="64">
        <f t="shared" si="4"/>
        <v>1911.3516558131637</v>
      </c>
      <c r="H33" s="64">
        <f t="shared" si="5"/>
        <v>773.7203094247044</v>
      </c>
      <c r="I33" s="64">
        <f t="shared" si="6"/>
        <v>-2872.7624533061098</v>
      </c>
      <c r="J33" s="64">
        <f t="shared" si="7"/>
        <v>2669.2287472231424</v>
      </c>
      <c r="K33" s="64">
        <f t="shared" si="8"/>
        <v>8003.0009</v>
      </c>
      <c r="L33" s="64">
        <f t="shared" si="9"/>
        <v>26477.502730177515</v>
      </c>
      <c r="N33" s="26">
        <f t="shared" si="10"/>
        <v>0</v>
      </c>
      <c r="P33" s="13" t="s">
        <v>48</v>
      </c>
      <c r="Q33" s="21" t="s">
        <v>30</v>
      </c>
      <c r="R33" s="14"/>
      <c r="S33" s="15">
        <v>13318.265989841879</v>
      </c>
      <c r="T33" s="15">
        <v>837.02474551207206</v>
      </c>
      <c r="U33" s="15">
        <v>69.574078122690821</v>
      </c>
      <c r="V33" s="15">
        <v>0</v>
      </c>
      <c r="W33" s="15">
        <v>857.45748753213491</v>
      </c>
      <c r="X33" s="15">
        <v>898.0327618331612</v>
      </c>
      <c r="Y33" s="15">
        <v>1911.3516558131637</v>
      </c>
      <c r="Z33" s="15">
        <v>12.608508180674466</v>
      </c>
      <c r="AA33" s="15">
        <v>773.7203094247044</v>
      </c>
      <c r="AB33" s="15">
        <v>-2872.7624533061098</v>
      </c>
      <c r="AC33" s="15">
        <v>1932.9278400424616</v>
      </c>
      <c r="AD33" s="15">
        <v>580.05629896281209</v>
      </c>
      <c r="AE33" s="15">
        <v>164.34300055576162</v>
      </c>
      <c r="AF33" s="15">
        <v>-8.098392337893193</v>
      </c>
      <c r="AG33" s="15">
        <v>0</v>
      </c>
      <c r="AH33" s="15">
        <v>8003.0009</v>
      </c>
      <c r="AI33" s="15">
        <v>26477.502730177512</v>
      </c>
      <c r="AJ33" s="26">
        <f>'Low Price Curve'!D44-AI33</f>
        <v>-0.21286326818517409</v>
      </c>
      <c r="BA33" s="26"/>
    </row>
    <row r="34" spans="2:53" ht="15.75" thickBot="1" x14ac:dyDescent="0.3">
      <c r="B34" s="63" t="s">
        <v>93</v>
      </c>
      <c r="C34" s="64">
        <f t="shared" si="0"/>
        <v>13379.553781433615</v>
      </c>
      <c r="D34" s="64">
        <f t="shared" si="1"/>
        <v>1670.0730731076023</v>
      </c>
      <c r="E34" s="64">
        <f t="shared" si="2"/>
        <v>0</v>
      </c>
      <c r="F34" s="64">
        <f t="shared" si="3"/>
        <v>912.12445143134789</v>
      </c>
      <c r="G34" s="64">
        <f t="shared" si="4"/>
        <v>1911.4830813408496</v>
      </c>
      <c r="H34" s="64">
        <f t="shared" si="5"/>
        <v>797.59718255419909</v>
      </c>
      <c r="I34" s="64">
        <f t="shared" si="6"/>
        <v>-2868.8023001644201</v>
      </c>
      <c r="J34" s="64">
        <f t="shared" si="7"/>
        <v>2590.0868716095001</v>
      </c>
      <c r="K34" s="64">
        <f t="shared" si="8"/>
        <v>7969.4272999999994</v>
      </c>
      <c r="L34" s="64">
        <f t="shared" si="9"/>
        <v>26361.543441312693</v>
      </c>
      <c r="N34" s="26">
        <f t="shared" si="10"/>
        <v>0</v>
      </c>
      <c r="P34" s="13" t="s">
        <v>48</v>
      </c>
      <c r="Q34" s="21" t="s">
        <v>31</v>
      </c>
      <c r="R34" s="14"/>
      <c r="S34" s="15">
        <v>13309.888879399881</v>
      </c>
      <c r="T34" s="15">
        <v>841.53498230971911</v>
      </c>
      <c r="U34" s="15">
        <v>69.664902033733739</v>
      </c>
      <c r="V34" s="15">
        <v>0</v>
      </c>
      <c r="W34" s="15">
        <v>828.53809079788323</v>
      </c>
      <c r="X34" s="15">
        <v>899.51594325067344</v>
      </c>
      <c r="Y34" s="15">
        <v>1911.4830813408496</v>
      </c>
      <c r="Z34" s="15">
        <v>12.608508180674466</v>
      </c>
      <c r="AA34" s="15">
        <v>797.59718255419909</v>
      </c>
      <c r="AB34" s="15">
        <v>-2868.8023001644201</v>
      </c>
      <c r="AC34" s="15">
        <v>1945.858275227285</v>
      </c>
      <c r="AD34" s="15">
        <v>548.36736543211464</v>
      </c>
      <c r="AE34" s="15">
        <v>104.89801256116785</v>
      </c>
      <c r="AF34" s="15">
        <v>-9.0367816110676653</v>
      </c>
      <c r="AG34" s="15">
        <v>0</v>
      </c>
      <c r="AH34" s="15">
        <v>7969.4272999999994</v>
      </c>
      <c r="AI34" s="15">
        <v>26361.54344131269</v>
      </c>
      <c r="AJ34" s="26">
        <f>'Low Price Curve'!D45-AI34</f>
        <v>-0.18779804028599756</v>
      </c>
      <c r="BA34" s="26"/>
    </row>
    <row r="35" spans="2:53" ht="15.75" thickBot="1" x14ac:dyDescent="0.3">
      <c r="B35" s="63" t="s">
        <v>94</v>
      </c>
      <c r="C35" s="64">
        <f t="shared" si="0"/>
        <v>12534.070590368068</v>
      </c>
      <c r="D35" s="64">
        <f t="shared" si="1"/>
        <v>1631.9639949934983</v>
      </c>
      <c r="E35" s="64">
        <f t="shared" si="2"/>
        <v>0</v>
      </c>
      <c r="F35" s="64">
        <f t="shared" si="3"/>
        <v>909.82779289662426</v>
      </c>
      <c r="G35" s="64">
        <f t="shared" si="4"/>
        <v>1958.0374580492319</v>
      </c>
      <c r="H35" s="64">
        <f t="shared" si="5"/>
        <v>1152.3400024616603</v>
      </c>
      <c r="I35" s="64">
        <f t="shared" si="6"/>
        <v>-2928.9978880281978</v>
      </c>
      <c r="J35" s="64">
        <f t="shared" si="7"/>
        <v>2546.2978870930992</v>
      </c>
      <c r="K35" s="64">
        <f t="shared" si="8"/>
        <v>10425.540300000001</v>
      </c>
      <c r="L35" s="64">
        <f t="shared" si="9"/>
        <v>28229.080137833986</v>
      </c>
      <c r="N35" s="26">
        <f t="shared" si="10"/>
        <v>0</v>
      </c>
      <c r="P35" s="13" t="s">
        <v>48</v>
      </c>
      <c r="Q35" s="21" t="s">
        <v>32</v>
      </c>
      <c r="R35" s="14"/>
      <c r="S35" s="15">
        <v>12466.311765773904</v>
      </c>
      <c r="T35" s="15">
        <v>909.47633678233683</v>
      </c>
      <c r="U35" s="15">
        <v>67.758824594163585</v>
      </c>
      <c r="V35" s="15">
        <v>0</v>
      </c>
      <c r="W35" s="15">
        <v>722.48765821116149</v>
      </c>
      <c r="X35" s="15">
        <v>897.21928471594981</v>
      </c>
      <c r="Y35" s="15">
        <v>1958.0374580492319</v>
      </c>
      <c r="Z35" s="15">
        <v>12.608508180674466</v>
      </c>
      <c r="AA35" s="15">
        <v>1152.3400024616603</v>
      </c>
      <c r="AB35" s="15">
        <v>-2928.9978880281978</v>
      </c>
      <c r="AC35" s="15">
        <v>1879.8900704330895</v>
      </c>
      <c r="AD35" s="15">
        <v>611.79165716925854</v>
      </c>
      <c r="AE35" s="15">
        <v>78.034350654470003</v>
      </c>
      <c r="AF35" s="15">
        <v>-23.418191163718916</v>
      </c>
      <c r="AG35" s="15">
        <v>0</v>
      </c>
      <c r="AH35" s="15">
        <v>10425.540300000001</v>
      </c>
      <c r="AI35" s="15">
        <v>28229.080137833982</v>
      </c>
      <c r="AJ35" s="26">
        <f>'Low Price Curve'!D46-AI35</f>
        <v>-0.14373472276201937</v>
      </c>
      <c r="BA35" s="26"/>
    </row>
    <row r="36" spans="2:53" ht="15.75" thickBot="1" x14ac:dyDescent="0.3">
      <c r="B36" s="63" t="s">
        <v>95</v>
      </c>
      <c r="C36" s="64">
        <f t="shared" si="0"/>
        <v>12676.096579916826</v>
      </c>
      <c r="D36" s="64">
        <f t="shared" si="1"/>
        <v>1763.9247293834139</v>
      </c>
      <c r="E36" s="64">
        <f t="shared" si="2"/>
        <v>0</v>
      </c>
      <c r="F36" s="64">
        <f t="shared" si="3"/>
        <v>914.2009395567876</v>
      </c>
      <c r="G36" s="64">
        <f t="shared" si="4"/>
        <v>1930.8790103059696</v>
      </c>
      <c r="H36" s="64">
        <f t="shared" si="5"/>
        <v>1163.0999014809204</v>
      </c>
      <c r="I36" s="64">
        <f t="shared" si="6"/>
        <v>-2864.8615940286995</v>
      </c>
      <c r="J36" s="64">
        <f t="shared" si="7"/>
        <v>2623.1633146329223</v>
      </c>
      <c r="K36" s="64">
        <f t="shared" si="8"/>
        <v>9617.6650000000009</v>
      </c>
      <c r="L36" s="64">
        <f t="shared" si="9"/>
        <v>27824.16788124814</v>
      </c>
      <c r="N36" s="26">
        <f t="shared" si="10"/>
        <v>0</v>
      </c>
      <c r="P36" s="13" t="s">
        <v>48</v>
      </c>
      <c r="Q36" s="21" t="s">
        <v>49</v>
      </c>
      <c r="R36" s="14"/>
      <c r="S36" s="15">
        <v>12604.700013799031</v>
      </c>
      <c r="T36" s="15">
        <v>1010.7533142028066</v>
      </c>
      <c r="U36" s="15">
        <v>71.396566117795246</v>
      </c>
      <c r="V36" s="15">
        <v>0</v>
      </c>
      <c r="W36" s="15">
        <v>753.17141518060737</v>
      </c>
      <c r="X36" s="15">
        <v>901.59243137611315</v>
      </c>
      <c r="Y36" s="15">
        <v>1930.8790103059696</v>
      </c>
      <c r="Z36" s="15">
        <v>12.608508180674466</v>
      </c>
      <c r="AA36" s="15">
        <v>1163.0999014809204</v>
      </c>
      <c r="AB36" s="15">
        <v>-2864.8615940286995</v>
      </c>
      <c r="AC36" s="15">
        <v>1956.2784813152318</v>
      </c>
      <c r="AD36" s="15">
        <v>592.22977257781974</v>
      </c>
      <c r="AE36" s="15">
        <v>87.196522603271163</v>
      </c>
      <c r="AF36" s="15">
        <v>-12.541461863400395</v>
      </c>
      <c r="AG36" s="15">
        <v>0</v>
      </c>
      <c r="AH36" s="15">
        <v>9617.6650000000009</v>
      </c>
      <c r="AI36" s="15">
        <v>27824.16788124814</v>
      </c>
      <c r="AJ36" s="26">
        <f>'Low Price Curve'!D47-AI36</f>
        <v>-0.17527380919273128</v>
      </c>
      <c r="BA36" s="26"/>
    </row>
    <row r="37" spans="2:53" ht="15.75" thickBot="1" x14ac:dyDescent="0.3">
      <c r="B37" s="63" t="s">
        <v>50</v>
      </c>
      <c r="C37" s="64">
        <f t="shared" si="0"/>
        <v>13475.493603713343</v>
      </c>
      <c r="D37" s="64">
        <f t="shared" si="1"/>
        <v>1491.6925155654944</v>
      </c>
      <c r="E37" s="64">
        <f t="shared" si="2"/>
        <v>0</v>
      </c>
      <c r="F37" s="64">
        <f t="shared" si="3"/>
        <v>908.2312004412961</v>
      </c>
      <c r="G37" s="64">
        <f t="shared" si="4"/>
        <v>1910.6860821884991</v>
      </c>
      <c r="H37" s="64">
        <f t="shared" si="5"/>
        <v>773.43869574907376</v>
      </c>
      <c r="I37" s="64">
        <f t="shared" si="6"/>
        <v>-3010.2992240399853</v>
      </c>
      <c r="J37" s="64">
        <f t="shared" si="7"/>
        <v>2320.4053403962716</v>
      </c>
      <c r="K37" s="64">
        <f t="shared" si="8"/>
        <v>8557.4389301654428</v>
      </c>
      <c r="L37" s="64">
        <f t="shared" si="9"/>
        <v>26427.087144179437</v>
      </c>
      <c r="N37" s="26">
        <f t="shared" si="10"/>
        <v>0</v>
      </c>
      <c r="P37" s="13" t="s">
        <v>59</v>
      </c>
      <c r="Q37" s="21" t="s">
        <v>50</v>
      </c>
      <c r="R37" s="14"/>
      <c r="S37" s="15">
        <v>13414.80790617905</v>
      </c>
      <c r="T37" s="15">
        <v>769.89757005882723</v>
      </c>
      <c r="U37" s="15">
        <v>60.685697534292196</v>
      </c>
      <c r="V37" s="15">
        <v>0</v>
      </c>
      <c r="W37" s="15">
        <v>721.79494550666732</v>
      </c>
      <c r="X37" s="15">
        <v>895.62269226062165</v>
      </c>
      <c r="Y37" s="15">
        <v>1910.6860821884991</v>
      </c>
      <c r="Z37" s="15">
        <v>12.608508180674466</v>
      </c>
      <c r="AA37" s="15">
        <v>773.43869574907376</v>
      </c>
      <c r="AB37" s="15">
        <v>-3010.2992240399853</v>
      </c>
      <c r="AC37" s="15">
        <v>1732.6481699618707</v>
      </c>
      <c r="AD37" s="15">
        <v>520.35592887588803</v>
      </c>
      <c r="AE37" s="15">
        <v>75.214291020665769</v>
      </c>
      <c r="AF37" s="15">
        <v>-7.8130494621526942</v>
      </c>
      <c r="AG37" s="15">
        <v>0</v>
      </c>
      <c r="AH37" s="15">
        <v>8557.4389301654428</v>
      </c>
      <c r="AI37" s="15">
        <v>26427.087144179437</v>
      </c>
      <c r="AJ37" s="26">
        <f>'Low Price Curve'!D14-AI37</f>
        <v>1.3355714363569859E-3</v>
      </c>
    </row>
    <row r="38" spans="2:53" ht="15.75" thickBot="1" x14ac:dyDescent="0.3">
      <c r="B38" s="63" t="s">
        <v>52</v>
      </c>
      <c r="C38" s="64">
        <f t="shared" si="0"/>
        <v>13489.828070522899</v>
      </c>
      <c r="D38" s="64">
        <f t="shared" si="1"/>
        <v>1518.8908978124643</v>
      </c>
      <c r="E38" s="64">
        <f t="shared" si="2"/>
        <v>0</v>
      </c>
      <c r="F38" s="64">
        <f t="shared" si="3"/>
        <v>908.3181159338003</v>
      </c>
      <c r="G38" s="64">
        <f t="shared" si="4"/>
        <v>1897.8220320028097</v>
      </c>
      <c r="H38" s="64">
        <f t="shared" si="5"/>
        <v>786.72159334144453</v>
      </c>
      <c r="I38" s="64">
        <f t="shared" si="6"/>
        <v>-2952.5952080835841</v>
      </c>
      <c r="J38" s="64">
        <f t="shared" si="7"/>
        <v>2339.8095649285688</v>
      </c>
      <c r="K38" s="64">
        <f t="shared" si="8"/>
        <v>8170.5649999999996</v>
      </c>
      <c r="L38" s="64">
        <f t="shared" si="9"/>
        <v>26159.360066458397</v>
      </c>
      <c r="N38" s="26">
        <f t="shared" si="10"/>
        <v>0</v>
      </c>
      <c r="P38" s="13" t="s">
        <v>59</v>
      </c>
      <c r="Q38" s="21" t="s">
        <v>52</v>
      </c>
      <c r="R38" s="14"/>
      <c r="S38" s="15">
        <v>13429.228768031042</v>
      </c>
      <c r="T38" s="15">
        <v>775.42472331978092</v>
      </c>
      <c r="U38" s="15">
        <v>60.599302491856768</v>
      </c>
      <c r="V38" s="15">
        <v>0</v>
      </c>
      <c r="W38" s="15">
        <v>743.46617449268342</v>
      </c>
      <c r="X38" s="15">
        <v>895.70960775312585</v>
      </c>
      <c r="Y38" s="15">
        <v>1897.8220320028097</v>
      </c>
      <c r="Z38" s="15">
        <v>12.608508180674466</v>
      </c>
      <c r="AA38" s="15">
        <v>786.72159334144453</v>
      </c>
      <c r="AB38" s="15">
        <v>-2952.5952080835841</v>
      </c>
      <c r="AC38" s="15">
        <v>1774.7302806203134</v>
      </c>
      <c r="AD38" s="15">
        <v>502.65147184859853</v>
      </c>
      <c r="AE38" s="15">
        <v>70.071957470646424</v>
      </c>
      <c r="AF38" s="15">
        <v>-7.6441450109897771</v>
      </c>
      <c r="AG38" s="15">
        <v>0</v>
      </c>
      <c r="AH38" s="15">
        <v>8170.5649999999996</v>
      </c>
      <c r="AI38" s="15">
        <v>26159.360066458401</v>
      </c>
      <c r="AJ38" s="26">
        <f>'Low Price Curve'!D15-AI38</f>
        <v>-7.9598678879847284E-2</v>
      </c>
    </row>
    <row r="39" spans="2:53" ht="39.75" thickBot="1" x14ac:dyDescent="0.3">
      <c r="B39" s="65" t="s">
        <v>97</v>
      </c>
      <c r="C39" s="64">
        <f t="shared" si="0"/>
        <v>13524.639142913029</v>
      </c>
      <c r="D39" s="64">
        <f t="shared" si="1"/>
        <v>1462.7462425231729</v>
      </c>
      <c r="E39" s="64">
        <f t="shared" si="2"/>
        <v>0</v>
      </c>
      <c r="F39" s="64">
        <f t="shared" si="3"/>
        <v>902.76123565607315</v>
      </c>
      <c r="G39" s="64">
        <f t="shared" si="4"/>
        <v>1938.1621756357815</v>
      </c>
      <c r="H39" s="64">
        <f t="shared" si="5"/>
        <v>764.38919937399044</v>
      </c>
      <c r="I39" s="64">
        <f t="shared" si="6"/>
        <v>-2944.0225843944272</v>
      </c>
      <c r="J39" s="64">
        <f t="shared" si="7"/>
        <v>2326.5995684939253</v>
      </c>
      <c r="K39" s="64">
        <f t="shared" si="8"/>
        <v>8114.6219254172347</v>
      </c>
      <c r="L39" s="64">
        <f t="shared" si="9"/>
        <v>26089.896905618778</v>
      </c>
      <c r="N39" s="26">
        <f t="shared" si="10"/>
        <v>0</v>
      </c>
      <c r="P39" s="13" t="s">
        <v>59</v>
      </c>
      <c r="Q39" s="40" t="s">
        <v>53</v>
      </c>
      <c r="R39" s="14"/>
      <c r="S39" s="15">
        <v>13464.626987112657</v>
      </c>
      <c r="T39" s="15">
        <v>776.12266920327158</v>
      </c>
      <c r="U39" s="15">
        <v>60.012155800372412</v>
      </c>
      <c r="V39" s="15">
        <v>0</v>
      </c>
      <c r="W39" s="15">
        <v>686.62357331990131</v>
      </c>
      <c r="X39" s="15">
        <v>890.15272747539871</v>
      </c>
      <c r="Y39" s="15">
        <v>1938.1621756357815</v>
      </c>
      <c r="Z39" s="15">
        <v>12.608508180674466</v>
      </c>
      <c r="AA39" s="15">
        <v>764.38919937399044</v>
      </c>
      <c r="AB39" s="15">
        <v>-2944.0225843944272</v>
      </c>
      <c r="AC39" s="15">
        <v>1776.3148086722242</v>
      </c>
      <c r="AD39" s="15">
        <v>499.53285799486463</v>
      </c>
      <c r="AE39" s="15">
        <v>58.203869064593654</v>
      </c>
      <c r="AF39" s="15">
        <v>-7.45196723775718</v>
      </c>
      <c r="AG39" s="15">
        <v>0</v>
      </c>
      <c r="AH39" s="15">
        <v>8114.6219254172347</v>
      </c>
      <c r="AI39" s="15">
        <v>26089.896905618778</v>
      </c>
      <c r="AJ39" s="26">
        <f>'Low Price Curve'!D16-AI39</f>
        <v>-2.005681928130798E-2</v>
      </c>
    </row>
    <row r="40" spans="2:53" ht="15.75" thickBot="1" x14ac:dyDescent="0.3">
      <c r="B40" s="63" t="s">
        <v>54</v>
      </c>
      <c r="C40" s="64">
        <f t="shared" si="0"/>
        <v>13471.517872280689</v>
      </c>
      <c r="D40" s="64">
        <f t="shared" si="1"/>
        <v>1492.1674178027361</v>
      </c>
      <c r="E40" s="64">
        <f t="shared" si="2"/>
        <v>0</v>
      </c>
      <c r="F40" s="64">
        <f t="shared" si="3"/>
        <v>908.22516579246826</v>
      </c>
      <c r="G40" s="64">
        <f t="shared" si="4"/>
        <v>1909.1890388488077</v>
      </c>
      <c r="H40" s="64">
        <f t="shared" si="5"/>
        <v>773.53762306220085</v>
      </c>
      <c r="I40" s="64">
        <f t="shared" si="6"/>
        <v>-3006.5711956577788</v>
      </c>
      <c r="J40" s="64">
        <f t="shared" si="7"/>
        <v>2317.7151134179585</v>
      </c>
      <c r="K40" s="64">
        <f t="shared" si="8"/>
        <v>8495.2085999999999</v>
      </c>
      <c r="L40" s="64">
        <f t="shared" si="9"/>
        <v>26360.989635547077</v>
      </c>
      <c r="N40" s="26">
        <f t="shared" si="10"/>
        <v>0</v>
      </c>
      <c r="P40" s="13" t="s">
        <v>59</v>
      </c>
      <c r="Q40" s="21" t="s">
        <v>54</v>
      </c>
      <c r="R40" s="14"/>
      <c r="S40" s="15">
        <v>13410.922890954014</v>
      </c>
      <c r="T40" s="15">
        <v>767.59328293676776</v>
      </c>
      <c r="U40" s="15">
        <v>60.594981326674798</v>
      </c>
      <c r="V40" s="15">
        <v>0</v>
      </c>
      <c r="W40" s="15">
        <v>724.5741348659684</v>
      </c>
      <c r="X40" s="15">
        <v>895.61665761179381</v>
      </c>
      <c r="Y40" s="15">
        <v>1909.1890388488077</v>
      </c>
      <c r="Z40" s="15">
        <v>12.608508180674466</v>
      </c>
      <c r="AA40" s="15">
        <v>773.53762306220085</v>
      </c>
      <c r="AB40" s="15">
        <v>-3006.5711956577788</v>
      </c>
      <c r="AC40" s="15">
        <v>1740.4313394751316</v>
      </c>
      <c r="AD40" s="15">
        <v>511.35600539639506</v>
      </c>
      <c r="AE40" s="15">
        <v>74.196742290183934</v>
      </c>
      <c r="AF40" s="15">
        <v>-8.2689737437520421</v>
      </c>
      <c r="AG40" s="15">
        <v>0</v>
      </c>
      <c r="AH40" s="15">
        <v>8495.2085999999999</v>
      </c>
      <c r="AI40" s="15">
        <v>26360.989635547085</v>
      </c>
      <c r="AJ40" s="26">
        <f>'Low Price Curve'!D17-AI40</f>
        <v>1.357633555016946E-3</v>
      </c>
    </row>
    <row r="41" spans="2:53" x14ac:dyDescent="0.25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N41" s="26"/>
    </row>
    <row r="42" spans="2:53" x14ac:dyDescent="0.2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N42" s="26"/>
    </row>
    <row r="43" spans="2:53" x14ac:dyDescent="0.25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28"/>
      <c r="N43" s="2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showGridLines="0" zoomScale="90" zoomScaleNormal="90" workbookViewId="0">
      <selection activeCell="B2" sqref="B2"/>
    </sheetView>
  </sheetViews>
  <sheetFormatPr defaultRowHeight="15" x14ac:dyDescent="0.25"/>
  <cols>
    <col min="2" max="2" width="19.85546875" style="56" bestFit="1" customWidth="1"/>
    <col min="3" max="3" width="8.5703125" style="56" bestFit="1" customWidth="1"/>
    <col min="4" max="4" width="9.140625" style="56"/>
    <col min="5" max="5" width="9" style="56" bestFit="1" customWidth="1"/>
    <col min="6" max="6" width="12" style="56" customWidth="1"/>
    <col min="7" max="7" width="12.7109375" style="56" customWidth="1"/>
    <col min="8" max="8" width="7.28515625" style="56" bestFit="1" customWidth="1"/>
    <col min="9" max="9" width="10.28515625" style="56" customWidth="1"/>
    <col min="10" max="10" width="11.28515625" style="56" customWidth="1"/>
    <col min="11" max="11" width="13" style="56" customWidth="1"/>
    <col min="12" max="12" width="10.85546875" style="56" customWidth="1"/>
    <col min="18" max="18" width="17.140625" customWidth="1"/>
    <col min="19" max="19" width="16.85546875" customWidth="1"/>
  </cols>
  <sheetData>
    <row r="1" spans="2:37" x14ac:dyDescent="0.25"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K1" s="17"/>
    </row>
    <row r="3" spans="2:37" x14ac:dyDescent="0.25">
      <c r="P3" s="16" t="s">
        <v>33</v>
      </c>
      <c r="W3" t="s">
        <v>126</v>
      </c>
      <c r="Y3" s="25"/>
    </row>
    <row r="4" spans="2:37" ht="15.75" x14ac:dyDescent="0.25">
      <c r="B4" s="66" t="s">
        <v>127</v>
      </c>
    </row>
    <row r="5" spans="2:37" ht="15.75" thickBot="1" x14ac:dyDescent="0.3">
      <c r="C5" s="57" t="s">
        <v>0</v>
      </c>
      <c r="D5" s="58"/>
      <c r="E5" s="58"/>
      <c r="F5" s="58"/>
      <c r="G5" s="59"/>
      <c r="H5" s="59"/>
      <c r="I5" s="59"/>
      <c r="J5" s="59"/>
      <c r="K5" s="60"/>
      <c r="L5" s="60"/>
      <c r="R5" s="1"/>
      <c r="S5" s="2" t="s">
        <v>0</v>
      </c>
      <c r="T5" s="3"/>
      <c r="U5" s="3"/>
      <c r="V5" s="3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6"/>
    </row>
    <row r="6" spans="2:37" ht="79.5" customHeight="1" thickBot="1" x14ac:dyDescent="0.3">
      <c r="B6" s="61" t="s">
        <v>101</v>
      </c>
      <c r="C6" s="62" t="s">
        <v>41</v>
      </c>
      <c r="D6" s="62" t="s">
        <v>103</v>
      </c>
      <c r="E6" s="62" t="s">
        <v>42</v>
      </c>
      <c r="F6" s="62" t="s">
        <v>43</v>
      </c>
      <c r="G6" s="62" t="s">
        <v>107</v>
      </c>
      <c r="H6" s="62" t="s">
        <v>44</v>
      </c>
      <c r="I6" s="62" t="s">
        <v>104</v>
      </c>
      <c r="J6" s="62" t="s">
        <v>105</v>
      </c>
      <c r="K6" s="62" t="s">
        <v>19</v>
      </c>
      <c r="L6" s="62" t="s">
        <v>20</v>
      </c>
      <c r="P6" s="7"/>
      <c r="Q6" s="7" t="s">
        <v>2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9</v>
      </c>
      <c r="Y6" s="8" t="s">
        <v>10</v>
      </c>
      <c r="Z6" s="9" t="s">
        <v>11</v>
      </c>
      <c r="AA6" s="9" t="s">
        <v>12</v>
      </c>
      <c r="AB6" s="9" t="s">
        <v>13</v>
      </c>
      <c r="AC6" s="12" t="s">
        <v>14</v>
      </c>
      <c r="AD6" s="12" t="s">
        <v>15</v>
      </c>
      <c r="AE6" s="11" t="s">
        <v>17</v>
      </c>
      <c r="AF6" s="11" t="s">
        <v>16</v>
      </c>
      <c r="AG6" s="11" t="s">
        <v>18</v>
      </c>
      <c r="AH6" s="11" t="s">
        <v>19</v>
      </c>
      <c r="AI6" s="12" t="s">
        <v>20</v>
      </c>
    </row>
    <row r="7" spans="2:37" ht="15.75" thickBot="1" x14ac:dyDescent="0.3">
      <c r="B7" s="63" t="s">
        <v>56</v>
      </c>
      <c r="C7" s="64">
        <f t="shared" ref="C7:C40" si="0">S7+U7</f>
        <v>15170.769688025819</v>
      </c>
      <c r="D7" s="64">
        <f t="shared" ref="D7:D40" si="1">T7+W7</f>
        <v>1616.4002973684878</v>
      </c>
      <c r="E7" s="64">
        <f t="shared" ref="E7:E40" si="2">V7</f>
        <v>0</v>
      </c>
      <c r="F7" s="64">
        <f t="shared" ref="F7:F40" si="3">X7+Z7</f>
        <v>911.59569708595313</v>
      </c>
      <c r="G7" s="64">
        <f t="shared" ref="G7:G40" si="4">Y7</f>
        <v>1901.1533536641418</v>
      </c>
      <c r="H7" s="64">
        <f t="shared" ref="H7:H40" si="5">AA7</f>
        <v>800.01318677859331</v>
      </c>
      <c r="I7" s="64">
        <f t="shared" ref="I7:I40" si="6">AB7</f>
        <v>-4137.8109203553167</v>
      </c>
      <c r="J7" s="64">
        <f t="shared" ref="J7:J40" si="7">AC7+AD7+AE7+AF7</f>
        <v>2618.4238643612857</v>
      </c>
      <c r="K7" s="64">
        <f t="shared" ref="K7:K40" si="8">AH7</f>
        <v>9109.4753000000001</v>
      </c>
      <c r="L7" s="64">
        <f t="shared" ref="L7:L40" si="9">SUM(C7:K7)</f>
        <v>27990.02046692896</v>
      </c>
      <c r="N7" s="26">
        <f t="shared" ref="N7:N40" si="10">AI7-L7</f>
        <v>0</v>
      </c>
      <c r="P7" s="13"/>
      <c r="Q7" s="21" t="s">
        <v>56</v>
      </c>
      <c r="R7" s="8"/>
      <c r="S7" s="15">
        <v>15082.910721246228</v>
      </c>
      <c r="T7" s="15">
        <v>769.40878294901029</v>
      </c>
      <c r="U7" s="15">
        <v>87.858966779592237</v>
      </c>
      <c r="V7" s="15">
        <v>0</v>
      </c>
      <c r="W7" s="15">
        <v>846.99151441947754</v>
      </c>
      <c r="X7" s="15">
        <v>898.98718890527869</v>
      </c>
      <c r="Y7" s="15">
        <v>1901.1533536641418</v>
      </c>
      <c r="Z7" s="15">
        <v>12.608508180674466</v>
      </c>
      <c r="AA7" s="15">
        <v>800.01318677859331</v>
      </c>
      <c r="AB7" s="15">
        <v>-4137.8109203553167</v>
      </c>
      <c r="AC7" s="15">
        <v>2062.236352966248</v>
      </c>
      <c r="AD7" s="15">
        <v>499.93591914799634</v>
      </c>
      <c r="AE7" s="15">
        <v>63.640951246682704</v>
      </c>
      <c r="AF7" s="15">
        <v>-7.389358999641142</v>
      </c>
      <c r="AG7" s="15">
        <v>0</v>
      </c>
      <c r="AH7" s="15">
        <v>9109.4753000000001</v>
      </c>
      <c r="AI7" s="15">
        <v>27990.02046692896</v>
      </c>
      <c r="AJ7" s="26">
        <f>'Base Price Curve'!D6-'Table L.22'!AI7</f>
        <v>-0.24466604411645676</v>
      </c>
    </row>
    <row r="8" spans="2:37" ht="15.75" thickBot="1" x14ac:dyDescent="0.3">
      <c r="B8" s="63" t="s">
        <v>67</v>
      </c>
      <c r="C8" s="64">
        <f t="shared" si="0"/>
        <v>15211.352882296163</v>
      </c>
      <c r="D8" s="64">
        <f t="shared" si="1"/>
        <v>1743.4020068518253</v>
      </c>
      <c r="E8" s="64">
        <f t="shared" si="2"/>
        <v>0</v>
      </c>
      <c r="F8" s="64">
        <f t="shared" si="3"/>
        <v>913.61535088768062</v>
      </c>
      <c r="G8" s="64">
        <f t="shared" si="4"/>
        <v>1903.7029239071214</v>
      </c>
      <c r="H8" s="64">
        <f t="shared" si="5"/>
        <v>737.44195832697721</v>
      </c>
      <c r="I8" s="64">
        <f t="shared" si="6"/>
        <v>-3759.5153465078565</v>
      </c>
      <c r="J8" s="64">
        <f t="shared" si="7"/>
        <v>2795.7045274468855</v>
      </c>
      <c r="K8" s="64">
        <f t="shared" si="8"/>
        <v>8193.3050000000003</v>
      </c>
      <c r="L8" s="64">
        <f t="shared" si="9"/>
        <v>27739.009303208797</v>
      </c>
      <c r="N8" s="26">
        <f t="shared" si="10"/>
        <v>0</v>
      </c>
      <c r="P8" s="13" t="s">
        <v>47</v>
      </c>
      <c r="Q8" s="21" t="s">
        <v>21</v>
      </c>
      <c r="R8" s="14"/>
      <c r="S8" s="15">
        <v>15119.688295773811</v>
      </c>
      <c r="T8" s="15">
        <v>777.17337158541636</v>
      </c>
      <c r="U8" s="15">
        <v>91.664586522351939</v>
      </c>
      <c r="V8" s="15">
        <v>0</v>
      </c>
      <c r="W8" s="15">
        <v>966.2286352664089</v>
      </c>
      <c r="X8" s="15">
        <v>901.00684270700617</v>
      </c>
      <c r="Y8" s="15">
        <v>1903.7029239071214</v>
      </c>
      <c r="Z8" s="15">
        <v>12.608508180674466</v>
      </c>
      <c r="AA8" s="15">
        <v>737.44195832697721</v>
      </c>
      <c r="AB8" s="15">
        <v>-3759.5153465078565</v>
      </c>
      <c r="AC8" s="15">
        <v>2364.7358022993999</v>
      </c>
      <c r="AD8" s="15">
        <v>335.48584303465839</v>
      </c>
      <c r="AE8" s="15">
        <v>102.85722403751751</v>
      </c>
      <c r="AF8" s="15">
        <v>-7.3743419246903601</v>
      </c>
      <c r="AG8" s="15">
        <v>0</v>
      </c>
      <c r="AH8" s="15">
        <v>8193.3050000000003</v>
      </c>
      <c r="AI8" s="15">
        <v>27739.009303208801</v>
      </c>
      <c r="AJ8" s="26">
        <f>'Base Price Curve'!D7-'Table L.22'!AI8</f>
        <v>-6.4275629392795963E-2</v>
      </c>
    </row>
    <row r="9" spans="2:37" ht="15.75" thickBot="1" x14ac:dyDescent="0.3">
      <c r="B9" s="63" t="s">
        <v>68</v>
      </c>
      <c r="C9" s="64">
        <f t="shared" si="0"/>
        <v>14998.375335177652</v>
      </c>
      <c r="D9" s="64">
        <f t="shared" si="1"/>
        <v>1605.3325232079114</v>
      </c>
      <c r="E9" s="64">
        <f t="shared" si="2"/>
        <v>0</v>
      </c>
      <c r="F9" s="64">
        <f t="shared" si="3"/>
        <v>915.52648184167072</v>
      </c>
      <c r="G9" s="64">
        <f t="shared" si="4"/>
        <v>1926.9918089337154</v>
      </c>
      <c r="H9" s="64">
        <f t="shared" si="5"/>
        <v>727.50911179299771</v>
      </c>
      <c r="I9" s="64">
        <f t="shared" si="6"/>
        <v>-3860.5684434315945</v>
      </c>
      <c r="J9" s="64">
        <f t="shared" si="7"/>
        <v>2832.5344318079074</v>
      </c>
      <c r="K9" s="64">
        <f t="shared" si="8"/>
        <v>9204.5099000000009</v>
      </c>
      <c r="L9" s="64">
        <f t="shared" si="9"/>
        <v>28350.211149330258</v>
      </c>
      <c r="N9" s="26">
        <f t="shared" si="10"/>
        <v>0</v>
      </c>
      <c r="P9" s="13" t="s">
        <v>47</v>
      </c>
      <c r="Q9" s="21" t="s">
        <v>22</v>
      </c>
      <c r="R9" s="14"/>
      <c r="S9" s="15">
        <v>14904.238937408103</v>
      </c>
      <c r="T9" s="15">
        <v>761.16412616997945</v>
      </c>
      <c r="U9" s="15">
        <v>94.136397769549774</v>
      </c>
      <c r="V9" s="15">
        <v>0</v>
      </c>
      <c r="W9" s="15">
        <v>844.16839703793198</v>
      </c>
      <c r="X9" s="15">
        <v>902.91797366099627</v>
      </c>
      <c r="Y9" s="15">
        <v>1926.9918089337154</v>
      </c>
      <c r="Z9" s="15">
        <v>12.608508180674466</v>
      </c>
      <c r="AA9" s="15">
        <v>727.50911179299771</v>
      </c>
      <c r="AB9" s="15">
        <v>-3860.5684434315945</v>
      </c>
      <c r="AC9" s="15">
        <v>2285.791872957579</v>
      </c>
      <c r="AD9" s="15">
        <v>485.01772334236671</v>
      </c>
      <c r="AE9" s="15">
        <v>70.368054959229653</v>
      </c>
      <c r="AF9" s="15">
        <v>-8.6432194512679636</v>
      </c>
      <c r="AG9" s="15">
        <v>0</v>
      </c>
      <c r="AH9" s="15">
        <v>9204.5099000000009</v>
      </c>
      <c r="AI9" s="15">
        <v>28350.211149330258</v>
      </c>
      <c r="AJ9" s="26">
        <f>'Base Price Curve'!D8-'Table L.22'!AI9</f>
        <v>1.3421946387097705E-3</v>
      </c>
    </row>
    <row r="10" spans="2:37" ht="15.75" thickBot="1" x14ac:dyDescent="0.3">
      <c r="B10" s="63" t="s">
        <v>69</v>
      </c>
      <c r="C10" s="64">
        <f t="shared" si="0"/>
        <v>14502.833719218941</v>
      </c>
      <c r="D10" s="64">
        <f t="shared" si="1"/>
        <v>1553.7431851619731</v>
      </c>
      <c r="E10" s="64">
        <f t="shared" si="2"/>
        <v>0</v>
      </c>
      <c r="F10" s="64">
        <f t="shared" si="3"/>
        <v>912.83379815693309</v>
      </c>
      <c r="G10" s="64">
        <f t="shared" si="4"/>
        <v>1910.2905628090464</v>
      </c>
      <c r="H10" s="64">
        <f t="shared" si="5"/>
        <v>3003.3469828865354</v>
      </c>
      <c r="I10" s="64">
        <f t="shared" si="6"/>
        <v>-3727.4195545960602</v>
      </c>
      <c r="J10" s="64">
        <f t="shared" si="7"/>
        <v>3059.304874579223</v>
      </c>
      <c r="K10" s="64">
        <f t="shared" si="8"/>
        <v>8305.9511000000002</v>
      </c>
      <c r="L10" s="64">
        <f t="shared" si="9"/>
        <v>29520.884668216589</v>
      </c>
      <c r="N10" s="26">
        <f t="shared" si="10"/>
        <v>0</v>
      </c>
      <c r="P10" s="13" t="s">
        <v>47</v>
      </c>
      <c r="Q10" s="21" t="s">
        <v>23</v>
      </c>
      <c r="R10" s="14"/>
      <c r="S10" s="15">
        <v>14416.803635709573</v>
      </c>
      <c r="T10" s="15">
        <v>728.87985626020225</v>
      </c>
      <c r="U10" s="15">
        <v>86.030083509367856</v>
      </c>
      <c r="V10" s="15">
        <v>0</v>
      </c>
      <c r="W10" s="15">
        <v>824.86332890177084</v>
      </c>
      <c r="X10" s="15">
        <v>900.22528997625864</v>
      </c>
      <c r="Y10" s="15">
        <v>1910.2905628090464</v>
      </c>
      <c r="Z10" s="15">
        <v>12.608508180674466</v>
      </c>
      <c r="AA10" s="15">
        <v>3003.3469828865354</v>
      </c>
      <c r="AB10" s="15">
        <v>-3727.4195545960602</v>
      </c>
      <c r="AC10" s="15">
        <v>2488.8600384256847</v>
      </c>
      <c r="AD10" s="15">
        <v>493.15212593090848</v>
      </c>
      <c r="AE10" s="15">
        <v>85.262676281960452</v>
      </c>
      <c r="AF10" s="15">
        <v>-7.9699660593307362</v>
      </c>
      <c r="AG10" s="15">
        <v>0</v>
      </c>
      <c r="AH10" s="15">
        <v>8305.9511000000002</v>
      </c>
      <c r="AI10" s="15">
        <v>29520.884668216589</v>
      </c>
      <c r="AJ10" s="26">
        <f>'Base Price Curve'!D9-'Table L.22'!AI10</f>
        <v>2.4396330263698474E-4</v>
      </c>
    </row>
    <row r="11" spans="2:37" ht="15.75" thickBot="1" x14ac:dyDescent="0.3">
      <c r="B11" s="63" t="s">
        <v>70</v>
      </c>
      <c r="C11" s="64">
        <f t="shared" si="0"/>
        <v>14347.574122525208</v>
      </c>
      <c r="D11" s="64">
        <f t="shared" si="1"/>
        <v>1389.4228973594493</v>
      </c>
      <c r="E11" s="64">
        <f t="shared" si="2"/>
        <v>0</v>
      </c>
      <c r="F11" s="64">
        <f t="shared" si="3"/>
        <v>912.33743606504231</v>
      </c>
      <c r="G11" s="64">
        <f t="shared" si="4"/>
        <v>1975.4601393659486</v>
      </c>
      <c r="H11" s="64">
        <f t="shared" si="5"/>
        <v>3003.1069776584786</v>
      </c>
      <c r="I11" s="64">
        <f t="shared" si="6"/>
        <v>-3901.7908622952309</v>
      </c>
      <c r="J11" s="64">
        <f t="shared" si="7"/>
        <v>2739.1272324183024</v>
      </c>
      <c r="K11" s="64">
        <f t="shared" si="8"/>
        <v>10390.7729</v>
      </c>
      <c r="L11" s="64">
        <f t="shared" si="9"/>
        <v>30856.010843097192</v>
      </c>
      <c r="N11" s="26">
        <f t="shared" si="10"/>
        <v>0</v>
      </c>
      <c r="P11" s="13" t="s">
        <v>47</v>
      </c>
      <c r="Q11" s="21" t="s">
        <v>24</v>
      </c>
      <c r="R11" s="14"/>
      <c r="S11" s="15">
        <v>14261.256567727301</v>
      </c>
      <c r="T11" s="15">
        <v>715.11516459967368</v>
      </c>
      <c r="U11" s="15">
        <v>86.317554797905998</v>
      </c>
      <c r="V11" s="15">
        <v>0</v>
      </c>
      <c r="W11" s="15">
        <v>674.3077327597756</v>
      </c>
      <c r="X11" s="15">
        <v>899.72892788436786</v>
      </c>
      <c r="Y11" s="15">
        <v>1975.4601393659486</v>
      </c>
      <c r="Z11" s="15">
        <v>12.608508180674466</v>
      </c>
      <c r="AA11" s="15">
        <v>3003.1069776584786</v>
      </c>
      <c r="AB11" s="15">
        <v>-3901.7908622952309</v>
      </c>
      <c r="AC11" s="15">
        <v>2227.1526297002024</v>
      </c>
      <c r="AD11" s="15">
        <v>485.18776917883645</v>
      </c>
      <c r="AE11" s="15">
        <v>88.876039092847776</v>
      </c>
      <c r="AF11" s="15">
        <v>-62.089205553584399</v>
      </c>
      <c r="AG11" s="15">
        <v>0</v>
      </c>
      <c r="AH11" s="15">
        <v>10390.7729</v>
      </c>
      <c r="AI11" s="15">
        <v>30856.010843097192</v>
      </c>
      <c r="AJ11" s="26">
        <f>'Base Price Curve'!D10-'Table L.22'!AI11</f>
        <v>2.1106284475536086E-4</v>
      </c>
    </row>
    <row r="12" spans="2:37" ht="15.75" thickBot="1" x14ac:dyDescent="0.3">
      <c r="B12" s="63" t="s">
        <v>71</v>
      </c>
      <c r="C12" s="64">
        <f t="shared" si="0"/>
        <v>15081.613266464365</v>
      </c>
      <c r="D12" s="64">
        <f t="shared" si="1"/>
        <v>1743.6151281574662</v>
      </c>
      <c r="E12" s="64">
        <f t="shared" si="2"/>
        <v>0</v>
      </c>
      <c r="F12" s="64">
        <f t="shared" si="3"/>
        <v>915.64505086751376</v>
      </c>
      <c r="G12" s="64">
        <f t="shared" si="4"/>
        <v>1904.1521542567127</v>
      </c>
      <c r="H12" s="64">
        <f t="shared" si="5"/>
        <v>727.66810342456199</v>
      </c>
      <c r="I12" s="64">
        <f t="shared" si="6"/>
        <v>-3705.0514931133844</v>
      </c>
      <c r="J12" s="64">
        <f t="shared" si="7"/>
        <v>3049.0640230010567</v>
      </c>
      <c r="K12" s="64">
        <f t="shared" si="8"/>
        <v>8183.7038000000011</v>
      </c>
      <c r="L12" s="64">
        <f t="shared" si="9"/>
        <v>27900.410033058295</v>
      </c>
      <c r="N12" s="26">
        <f t="shared" si="10"/>
        <v>0</v>
      </c>
      <c r="P12" s="13" t="s">
        <v>47</v>
      </c>
      <c r="Q12" s="21" t="s">
        <v>25</v>
      </c>
      <c r="R12" s="14"/>
      <c r="S12" s="15">
        <v>14986.486707635677</v>
      </c>
      <c r="T12" s="15">
        <v>771.74392176427864</v>
      </c>
      <c r="U12" s="15">
        <v>95.126558828688033</v>
      </c>
      <c r="V12" s="15">
        <v>0</v>
      </c>
      <c r="W12" s="15">
        <v>971.87120639318755</v>
      </c>
      <c r="X12" s="15">
        <v>903.03654268683931</v>
      </c>
      <c r="Y12" s="15">
        <v>1904.1521542567127</v>
      </c>
      <c r="Z12" s="15">
        <v>12.608508180674466</v>
      </c>
      <c r="AA12" s="15">
        <v>727.66810342456199</v>
      </c>
      <c r="AB12" s="15">
        <v>-3705.0514931133844</v>
      </c>
      <c r="AC12" s="15">
        <v>2481.8769647755353</v>
      </c>
      <c r="AD12" s="15">
        <v>495.31867206008894</v>
      </c>
      <c r="AE12" s="15">
        <v>80.32792811256023</v>
      </c>
      <c r="AF12" s="15">
        <v>-8.4595419471272901</v>
      </c>
      <c r="AG12" s="15">
        <v>0</v>
      </c>
      <c r="AH12" s="15">
        <v>8183.7038000000011</v>
      </c>
      <c r="AI12" s="15">
        <v>27900.410033058295</v>
      </c>
      <c r="AJ12" s="26">
        <f>'Base Price Curve'!D11-'Table L.22'!AI12</f>
        <v>1.2226345934323035E-3</v>
      </c>
    </row>
    <row r="13" spans="2:37" ht="15.75" thickBot="1" x14ac:dyDescent="0.3">
      <c r="B13" s="63" t="s">
        <v>72</v>
      </c>
      <c r="C13" s="64">
        <f t="shared" si="0"/>
        <v>15147.138210928199</v>
      </c>
      <c r="D13" s="64">
        <f t="shared" si="1"/>
        <v>1788.2609087572532</v>
      </c>
      <c r="E13" s="64">
        <f t="shared" si="2"/>
        <v>0</v>
      </c>
      <c r="F13" s="64">
        <f t="shared" si="3"/>
        <v>916.80322884867121</v>
      </c>
      <c r="G13" s="64">
        <f t="shared" si="4"/>
        <v>1897.487419342837</v>
      </c>
      <c r="H13" s="64">
        <f t="shared" si="5"/>
        <v>730.59740903263867</v>
      </c>
      <c r="I13" s="64">
        <f t="shared" si="6"/>
        <v>-3670.3495907127594</v>
      </c>
      <c r="J13" s="64">
        <f t="shared" si="7"/>
        <v>3119.0426606826377</v>
      </c>
      <c r="K13" s="64">
        <f t="shared" si="8"/>
        <v>7789.0394999999999</v>
      </c>
      <c r="L13" s="64">
        <f t="shared" si="9"/>
        <v>27718.019746879476</v>
      </c>
      <c r="N13" s="26">
        <f t="shared" si="10"/>
        <v>0</v>
      </c>
      <c r="P13" s="13" t="s">
        <v>47</v>
      </c>
      <c r="Q13" s="21" t="s">
        <v>51</v>
      </c>
      <c r="R13" s="14"/>
      <c r="S13" s="15">
        <v>15050.25751362502</v>
      </c>
      <c r="T13" s="15">
        <v>776.46120224668425</v>
      </c>
      <c r="U13" s="15">
        <v>96.88069730317801</v>
      </c>
      <c r="V13" s="15">
        <v>0</v>
      </c>
      <c r="W13" s="15">
        <v>1011.7997065105689</v>
      </c>
      <c r="X13" s="15">
        <v>904.19472066799676</v>
      </c>
      <c r="Y13" s="15">
        <v>1897.487419342837</v>
      </c>
      <c r="Z13" s="15">
        <v>12.608508180674466</v>
      </c>
      <c r="AA13" s="15">
        <v>730.59740903263867</v>
      </c>
      <c r="AB13" s="15">
        <v>-3670.3495907127594</v>
      </c>
      <c r="AC13" s="15">
        <v>2535.424435703263</v>
      </c>
      <c r="AD13" s="15">
        <v>498.6702866205481</v>
      </c>
      <c r="AE13" s="15">
        <v>93.196395471497965</v>
      </c>
      <c r="AF13" s="15">
        <v>-8.2484571126716908</v>
      </c>
      <c r="AG13" s="15">
        <v>0</v>
      </c>
      <c r="AH13" s="15">
        <v>7789.0394999999999</v>
      </c>
      <c r="AI13" s="15">
        <v>27718.019746879476</v>
      </c>
      <c r="AJ13" s="26">
        <f>'Base Price Curve'!D12-'Table L.22'!AI13</f>
        <v>-2.0560031283821445E-2</v>
      </c>
    </row>
    <row r="14" spans="2:37" ht="15.75" thickBot="1" x14ac:dyDescent="0.3">
      <c r="B14" s="63" t="s">
        <v>73</v>
      </c>
      <c r="C14" s="64">
        <f t="shared" si="0"/>
        <v>15136.258047124003</v>
      </c>
      <c r="D14" s="64">
        <f t="shared" si="1"/>
        <v>1750.2979833586951</v>
      </c>
      <c r="E14" s="64">
        <f t="shared" si="2"/>
        <v>0</v>
      </c>
      <c r="F14" s="64">
        <f t="shared" si="3"/>
        <v>916.86519370116798</v>
      </c>
      <c r="G14" s="64">
        <f t="shared" si="4"/>
        <v>1906.6314179203141</v>
      </c>
      <c r="H14" s="64">
        <f t="shared" si="5"/>
        <v>728.11959456236059</v>
      </c>
      <c r="I14" s="64">
        <f t="shared" si="6"/>
        <v>-3759.8898206498297</v>
      </c>
      <c r="J14" s="64">
        <f t="shared" si="7"/>
        <v>3023.7960972753785</v>
      </c>
      <c r="K14" s="64">
        <f t="shared" si="8"/>
        <v>8110.8760000000002</v>
      </c>
      <c r="L14" s="64">
        <f t="shared" si="9"/>
        <v>27812.95451329209</v>
      </c>
      <c r="N14" s="26">
        <f t="shared" si="10"/>
        <v>0</v>
      </c>
      <c r="P14" s="13" t="s">
        <v>47</v>
      </c>
      <c r="Q14" s="21" t="s">
        <v>57</v>
      </c>
      <c r="R14" s="14"/>
      <c r="S14" s="15">
        <v>15039.786648025894</v>
      </c>
      <c r="T14" s="15">
        <v>772.63103469240832</v>
      </c>
      <c r="U14" s="15">
        <v>96.47139909810889</v>
      </c>
      <c r="V14" s="15">
        <v>0</v>
      </c>
      <c r="W14" s="15">
        <v>977.66694866628688</v>
      </c>
      <c r="X14" s="15">
        <v>904.25668552049353</v>
      </c>
      <c r="Y14" s="15">
        <v>1906.6314179203141</v>
      </c>
      <c r="Z14" s="15">
        <v>12.608508180674466</v>
      </c>
      <c r="AA14" s="15">
        <v>728.11959456236059</v>
      </c>
      <c r="AB14" s="15">
        <v>-3759.8898206498297</v>
      </c>
      <c r="AC14" s="15">
        <v>2452.4085638470096</v>
      </c>
      <c r="AD14" s="15">
        <v>491.92080554099908</v>
      </c>
      <c r="AE14" s="15">
        <v>88.080967758610555</v>
      </c>
      <c r="AF14" s="15">
        <v>-8.6142398712407129</v>
      </c>
      <c r="AG14" s="15">
        <v>0</v>
      </c>
      <c r="AH14" s="15">
        <v>8110.8760000000002</v>
      </c>
      <c r="AI14" s="15">
        <v>27812.954513292094</v>
      </c>
      <c r="AJ14" s="26">
        <f>'Base Price Curve'!D13-'Table L.22'!AI14</f>
        <v>8.3199000073364004E-4</v>
      </c>
    </row>
    <row r="15" spans="2:37" ht="15.75" thickBot="1" x14ac:dyDescent="0.3">
      <c r="B15" s="63" t="s">
        <v>74</v>
      </c>
      <c r="C15" s="64">
        <f t="shared" si="0"/>
        <v>14563.430271416431</v>
      </c>
      <c r="D15" s="64">
        <f t="shared" si="1"/>
        <v>1643.6311261511182</v>
      </c>
      <c r="E15" s="64">
        <f t="shared" si="2"/>
        <v>0</v>
      </c>
      <c r="F15" s="64">
        <f t="shared" si="3"/>
        <v>913.35347836296262</v>
      </c>
      <c r="G15" s="64">
        <f t="shared" si="4"/>
        <v>1901.8199225613228</v>
      </c>
      <c r="H15" s="64">
        <f t="shared" si="5"/>
        <v>3008.0261913252548</v>
      </c>
      <c r="I15" s="64">
        <f t="shared" si="6"/>
        <v>-3655.5571648085406</v>
      </c>
      <c r="J15" s="64">
        <f t="shared" si="7"/>
        <v>3190.9726874608195</v>
      </c>
      <c r="K15" s="64">
        <f t="shared" si="8"/>
        <v>7712.6428000000005</v>
      </c>
      <c r="L15" s="64">
        <f t="shared" si="9"/>
        <v>29278.319312469375</v>
      </c>
      <c r="N15" s="26">
        <f t="shared" si="10"/>
        <v>0</v>
      </c>
      <c r="P15" s="13" t="s">
        <v>47</v>
      </c>
      <c r="Q15" s="21" t="s">
        <v>26</v>
      </c>
      <c r="R15" s="14"/>
      <c r="S15" s="15">
        <v>14476.156440342409</v>
      </c>
      <c r="T15" s="15">
        <v>736.41291324986366</v>
      </c>
      <c r="U15" s="15">
        <v>87.273831074021956</v>
      </c>
      <c r="V15" s="15">
        <v>0</v>
      </c>
      <c r="W15" s="15">
        <v>907.21821290125456</v>
      </c>
      <c r="X15" s="15">
        <v>900.74497018228817</v>
      </c>
      <c r="Y15" s="15">
        <v>1901.8199225613228</v>
      </c>
      <c r="Z15" s="15">
        <v>12.608508180674466</v>
      </c>
      <c r="AA15" s="15">
        <v>3008.0261913252548</v>
      </c>
      <c r="AB15" s="15">
        <v>-3655.5571648085406</v>
      </c>
      <c r="AC15" s="15">
        <v>2606.1277919938452</v>
      </c>
      <c r="AD15" s="15">
        <v>497.79258746307539</v>
      </c>
      <c r="AE15" s="15">
        <v>95.256668375680633</v>
      </c>
      <c r="AF15" s="15">
        <v>-8.2043603717815614</v>
      </c>
      <c r="AG15" s="15">
        <v>0</v>
      </c>
      <c r="AH15" s="15">
        <v>7712.6428000000005</v>
      </c>
      <c r="AI15" s="15">
        <v>29278.319312469372</v>
      </c>
      <c r="AJ15" s="26">
        <f>'Base Price Curve'!D18-'Table L.22'!AI15</f>
        <v>1.8560839089332148E-4</v>
      </c>
    </row>
    <row r="16" spans="2:37" ht="15.75" thickBot="1" x14ac:dyDescent="0.3">
      <c r="B16" s="63" t="s">
        <v>75</v>
      </c>
      <c r="C16" s="64">
        <f t="shared" si="0"/>
        <v>14452.304456631444</v>
      </c>
      <c r="D16" s="64">
        <f t="shared" si="1"/>
        <v>1514.1982192441624</v>
      </c>
      <c r="E16" s="64">
        <f t="shared" si="2"/>
        <v>0</v>
      </c>
      <c r="F16" s="64">
        <f t="shared" si="3"/>
        <v>912.35197365588067</v>
      </c>
      <c r="G16" s="64">
        <f t="shared" si="4"/>
        <v>1920.0046701531305</v>
      </c>
      <c r="H16" s="64">
        <f t="shared" si="5"/>
        <v>3004.1515919308949</v>
      </c>
      <c r="I16" s="64">
        <f t="shared" si="6"/>
        <v>-3774.8752566251915</v>
      </c>
      <c r="J16" s="64">
        <f t="shared" si="7"/>
        <v>2987.0847479365943</v>
      </c>
      <c r="K16" s="64">
        <f t="shared" si="8"/>
        <v>8896.5148000000008</v>
      </c>
      <c r="L16" s="64">
        <f t="shared" si="9"/>
        <v>29911.735202926917</v>
      </c>
      <c r="N16" s="26">
        <f t="shared" si="10"/>
        <v>0</v>
      </c>
      <c r="P16" s="13" t="s">
        <v>47</v>
      </c>
      <c r="Q16" s="21" t="s">
        <v>27</v>
      </c>
      <c r="R16" s="14"/>
      <c r="S16" s="15">
        <v>14366.247380432384</v>
      </c>
      <c r="T16" s="15">
        <v>725.72497898723975</v>
      </c>
      <c r="U16" s="15">
        <v>86.0570761990611</v>
      </c>
      <c r="V16" s="15">
        <v>0</v>
      </c>
      <c r="W16" s="15">
        <v>788.47324025692251</v>
      </c>
      <c r="X16" s="15">
        <v>899.74346547520622</v>
      </c>
      <c r="Y16" s="15">
        <v>1920.0046701531305</v>
      </c>
      <c r="Z16" s="15">
        <v>12.608508180674466</v>
      </c>
      <c r="AA16" s="15">
        <v>3004.1515919308949</v>
      </c>
      <c r="AB16" s="15">
        <v>-3774.8752566251915</v>
      </c>
      <c r="AC16" s="15">
        <v>2422.6872203742923</v>
      </c>
      <c r="AD16" s="15">
        <v>487.28366133659915</v>
      </c>
      <c r="AE16" s="15">
        <v>85.848824223391986</v>
      </c>
      <c r="AF16" s="15">
        <v>-8.7349579976889338</v>
      </c>
      <c r="AG16" s="15">
        <v>0</v>
      </c>
      <c r="AH16" s="15">
        <v>8896.5148000000008</v>
      </c>
      <c r="AI16" s="15">
        <v>29911.735202926917</v>
      </c>
      <c r="AJ16" s="26">
        <f>'Base Price Curve'!D19-'Table L.22'!AI16</f>
        <v>9.2012990717194043E-4</v>
      </c>
    </row>
    <row r="17" spans="2:36" ht="15.75" thickBot="1" x14ac:dyDescent="0.3">
      <c r="B17" s="63" t="s">
        <v>76</v>
      </c>
      <c r="C17" s="64">
        <f t="shared" si="0"/>
        <v>15193.511870442482</v>
      </c>
      <c r="D17" s="64">
        <f t="shared" si="1"/>
        <v>1522.0061100738337</v>
      </c>
      <c r="E17" s="64">
        <f t="shared" si="2"/>
        <v>0</v>
      </c>
      <c r="F17" s="64">
        <f t="shared" si="3"/>
        <v>919.12805153967622</v>
      </c>
      <c r="G17" s="64">
        <f t="shared" si="4"/>
        <v>1904.9882983930677</v>
      </c>
      <c r="H17" s="64">
        <f t="shared" si="5"/>
        <v>949.43109925431293</v>
      </c>
      <c r="I17" s="64">
        <f t="shared" si="6"/>
        <v>-3776.9330452184281</v>
      </c>
      <c r="J17" s="64">
        <f t="shared" si="7"/>
        <v>2867.9212796231627</v>
      </c>
      <c r="K17" s="64">
        <f t="shared" si="8"/>
        <v>8469.1859999999997</v>
      </c>
      <c r="L17" s="64">
        <f t="shared" si="9"/>
        <v>28049.239664108107</v>
      </c>
      <c r="N17" s="26">
        <f t="shared" si="10"/>
        <v>0</v>
      </c>
      <c r="P17" s="13" t="s">
        <v>47</v>
      </c>
      <c r="Q17" s="21" t="s">
        <v>28</v>
      </c>
      <c r="R17" s="14"/>
      <c r="S17" s="15">
        <v>15095.074785640145</v>
      </c>
      <c r="T17" s="15">
        <v>775.16916027967295</v>
      </c>
      <c r="U17" s="15">
        <v>98.437084802337395</v>
      </c>
      <c r="V17" s="15">
        <v>0</v>
      </c>
      <c r="W17" s="15">
        <v>746.83694979416077</v>
      </c>
      <c r="X17" s="15">
        <v>906.51954335900177</v>
      </c>
      <c r="Y17" s="15">
        <v>1904.9882983930677</v>
      </c>
      <c r="Z17" s="15">
        <v>12.608508180674466</v>
      </c>
      <c r="AA17" s="15">
        <v>949.43109925431293</v>
      </c>
      <c r="AB17" s="15">
        <v>-3776.9330452184281</v>
      </c>
      <c r="AC17" s="15">
        <v>2343.0013362344853</v>
      </c>
      <c r="AD17" s="15">
        <v>480.60750127496323</v>
      </c>
      <c r="AE17" s="15">
        <v>53.317466973794573</v>
      </c>
      <c r="AF17" s="15">
        <v>-9.0050248600804821</v>
      </c>
      <c r="AG17" s="15">
        <v>0</v>
      </c>
      <c r="AH17" s="15">
        <v>8469.1859999999997</v>
      </c>
      <c r="AI17" s="15">
        <v>28049.239664108107</v>
      </c>
      <c r="AJ17" s="26">
        <f>'Base Price Curve'!D20-'Table L.22'!AI17</f>
        <v>-0.4492579718316847</v>
      </c>
    </row>
    <row r="18" spans="2:36" ht="15.75" thickBot="1" x14ac:dyDescent="0.3">
      <c r="B18" s="63" t="s">
        <v>77</v>
      </c>
      <c r="C18" s="64">
        <f t="shared" si="0"/>
        <v>15017.14578955799</v>
      </c>
      <c r="D18" s="64">
        <f t="shared" si="1"/>
        <v>1697.0372824561546</v>
      </c>
      <c r="E18" s="64">
        <f t="shared" si="2"/>
        <v>0</v>
      </c>
      <c r="F18" s="64">
        <f t="shared" si="3"/>
        <v>919.81609662286883</v>
      </c>
      <c r="G18" s="64">
        <f t="shared" si="4"/>
        <v>1903.2665178563088</v>
      </c>
      <c r="H18" s="64">
        <f t="shared" si="5"/>
        <v>906.11447503662498</v>
      </c>
      <c r="I18" s="64">
        <f t="shared" si="6"/>
        <v>-3705.570890515683</v>
      </c>
      <c r="J18" s="64">
        <f t="shared" si="7"/>
        <v>3042.8060828467428</v>
      </c>
      <c r="K18" s="64">
        <f t="shared" si="8"/>
        <v>8150.8945213672714</v>
      </c>
      <c r="L18" s="64">
        <f t="shared" si="9"/>
        <v>27931.509875228276</v>
      </c>
      <c r="N18" s="26">
        <f t="shared" si="10"/>
        <v>0</v>
      </c>
      <c r="P18" s="13" t="s">
        <v>47</v>
      </c>
      <c r="Q18" s="21" t="s">
        <v>29</v>
      </c>
      <c r="R18" s="14"/>
      <c r="S18" s="15">
        <v>14919.228357698803</v>
      </c>
      <c r="T18" s="15">
        <v>763.47711539251213</v>
      </c>
      <c r="U18" s="15">
        <v>97.917431859186308</v>
      </c>
      <c r="V18" s="15">
        <v>0</v>
      </c>
      <c r="W18" s="15">
        <v>933.56016706364244</v>
      </c>
      <c r="X18" s="15">
        <v>907.20758844219438</v>
      </c>
      <c r="Y18" s="15">
        <v>1903.2665178563088</v>
      </c>
      <c r="Z18" s="15">
        <v>12.608508180674466</v>
      </c>
      <c r="AA18" s="15">
        <v>906.11447503662498</v>
      </c>
      <c r="AB18" s="15">
        <v>-3705.570890515683</v>
      </c>
      <c r="AC18" s="15">
        <v>2489.7836130405922</v>
      </c>
      <c r="AD18" s="15">
        <v>488.73751426748538</v>
      </c>
      <c r="AE18" s="15">
        <v>72.736973467464708</v>
      </c>
      <c r="AF18" s="15">
        <v>-8.4520179287996022</v>
      </c>
      <c r="AG18" s="15">
        <v>0</v>
      </c>
      <c r="AH18" s="15">
        <v>8150.8945213672714</v>
      </c>
      <c r="AI18" s="15">
        <v>27931.509875228276</v>
      </c>
      <c r="AJ18" s="26">
        <f>'Base Price Curve'!D21-'Table L.22'!AI18</f>
        <v>-1.9168027276464272E-2</v>
      </c>
    </row>
    <row r="19" spans="2:36" ht="15.75" thickBot="1" x14ac:dyDescent="0.3">
      <c r="B19" s="63" t="s">
        <v>78</v>
      </c>
      <c r="C19" s="64">
        <f t="shared" si="0"/>
        <v>15074.820613048976</v>
      </c>
      <c r="D19" s="64">
        <f t="shared" si="1"/>
        <v>1762.400211941803</v>
      </c>
      <c r="E19" s="64">
        <f t="shared" si="2"/>
        <v>0</v>
      </c>
      <c r="F19" s="64">
        <f t="shared" si="3"/>
        <v>915.73369866446387</v>
      </c>
      <c r="G19" s="64">
        <f t="shared" si="4"/>
        <v>1910.4747386420463</v>
      </c>
      <c r="H19" s="64">
        <f t="shared" si="5"/>
        <v>763.11333174611059</v>
      </c>
      <c r="I19" s="64">
        <f t="shared" si="6"/>
        <v>-3685.7390721922116</v>
      </c>
      <c r="J19" s="64">
        <f t="shared" si="7"/>
        <v>3105.0042456254264</v>
      </c>
      <c r="K19" s="64">
        <f t="shared" si="8"/>
        <v>7955.269939555933</v>
      </c>
      <c r="L19" s="64">
        <f t="shared" si="9"/>
        <v>27801.077707032542</v>
      </c>
      <c r="N19" s="26">
        <f t="shared" si="10"/>
        <v>0</v>
      </c>
      <c r="P19" s="13" t="s">
        <v>47</v>
      </c>
      <c r="Q19" s="21" t="s">
        <v>30</v>
      </c>
      <c r="R19" s="14"/>
      <c r="S19" s="15">
        <v>14979.155953273921</v>
      </c>
      <c r="T19" s="15">
        <v>768.45401583183389</v>
      </c>
      <c r="U19" s="15">
        <v>95.664659775054332</v>
      </c>
      <c r="V19" s="15">
        <v>0</v>
      </c>
      <c r="W19" s="15">
        <v>993.94619610996915</v>
      </c>
      <c r="X19" s="15">
        <v>903.12519048378942</v>
      </c>
      <c r="Y19" s="15">
        <v>1910.4747386420463</v>
      </c>
      <c r="Z19" s="15">
        <v>12.608508180674466</v>
      </c>
      <c r="AA19" s="15">
        <v>763.11333174611059</v>
      </c>
      <c r="AB19" s="15">
        <v>-3685.7390721922116</v>
      </c>
      <c r="AC19" s="15">
        <v>2510.274174661894</v>
      </c>
      <c r="AD19" s="15">
        <v>514.50095356757663</v>
      </c>
      <c r="AE19" s="15">
        <v>89.599676158467503</v>
      </c>
      <c r="AF19" s="15">
        <v>-9.3705587625117648</v>
      </c>
      <c r="AG19" s="15">
        <v>0</v>
      </c>
      <c r="AH19" s="15">
        <v>7955.269939555933</v>
      </c>
      <c r="AI19" s="15">
        <v>27801.077707032546</v>
      </c>
      <c r="AJ19" s="26">
        <f>'Base Price Curve'!D22-'Table L.22'!AI19</f>
        <v>-0.13375921989063499</v>
      </c>
    </row>
    <row r="20" spans="2:36" ht="15.75" thickBot="1" x14ac:dyDescent="0.3">
      <c r="B20" s="63" t="s">
        <v>79</v>
      </c>
      <c r="C20" s="64">
        <f t="shared" si="0"/>
        <v>15217.004572761603</v>
      </c>
      <c r="D20" s="64">
        <f t="shared" si="1"/>
        <v>1735.6907843688819</v>
      </c>
      <c r="E20" s="64">
        <f t="shared" si="2"/>
        <v>0</v>
      </c>
      <c r="F20" s="64">
        <f t="shared" si="3"/>
        <v>914.02798265285992</v>
      </c>
      <c r="G20" s="64">
        <f t="shared" si="4"/>
        <v>1903.5970880444322</v>
      </c>
      <c r="H20" s="64">
        <f t="shared" si="5"/>
        <v>788.71087058073169</v>
      </c>
      <c r="I20" s="64">
        <f t="shared" si="6"/>
        <v>-3745.0402151999933</v>
      </c>
      <c r="J20" s="64">
        <f t="shared" si="7"/>
        <v>2822.5789686690914</v>
      </c>
      <c r="K20" s="64">
        <f t="shared" si="8"/>
        <v>8012.2071000000005</v>
      </c>
      <c r="L20" s="64">
        <f t="shared" si="9"/>
        <v>27648.777151877606</v>
      </c>
      <c r="N20" s="26">
        <f t="shared" si="10"/>
        <v>0</v>
      </c>
      <c r="P20" s="13" t="s">
        <v>47</v>
      </c>
      <c r="Q20" s="21" t="s">
        <v>31</v>
      </c>
      <c r="R20" s="14"/>
      <c r="S20" s="15">
        <v>15125.369840590223</v>
      </c>
      <c r="T20" s="15">
        <v>764.95970483388408</v>
      </c>
      <c r="U20" s="15">
        <v>91.63473217137944</v>
      </c>
      <c r="V20" s="15">
        <v>0</v>
      </c>
      <c r="W20" s="15">
        <v>970.73107953499766</v>
      </c>
      <c r="X20" s="15">
        <v>901.41947447218547</v>
      </c>
      <c r="Y20" s="15">
        <v>1903.5970880444322</v>
      </c>
      <c r="Z20" s="15">
        <v>12.608508180674466</v>
      </c>
      <c r="AA20" s="15">
        <v>788.71087058073169</v>
      </c>
      <c r="AB20" s="15">
        <v>-3745.0402151999933</v>
      </c>
      <c r="AC20" s="15">
        <v>2396.0039995372686</v>
      </c>
      <c r="AD20" s="15">
        <v>317.53868389835151</v>
      </c>
      <c r="AE20" s="15">
        <v>116.39162500827806</v>
      </c>
      <c r="AF20" s="15">
        <v>-7.3553397748064837</v>
      </c>
      <c r="AG20" s="15">
        <v>0</v>
      </c>
      <c r="AH20" s="15">
        <v>8012.2071000000005</v>
      </c>
      <c r="AI20" s="15">
        <v>27648.777151877603</v>
      </c>
      <c r="AJ20" s="26">
        <f>'Base Price Curve'!D23-'Table L.22'!AI20</f>
        <v>-6.2694932792510372E-2</v>
      </c>
    </row>
    <row r="21" spans="2:36" ht="15.75" thickBot="1" x14ac:dyDescent="0.3">
      <c r="B21" s="63" t="s">
        <v>80</v>
      </c>
      <c r="C21" s="64">
        <f t="shared" si="0"/>
        <v>14022.106072607237</v>
      </c>
      <c r="D21" s="64">
        <f t="shared" si="1"/>
        <v>1753.8521253250813</v>
      </c>
      <c r="E21" s="64">
        <f t="shared" si="2"/>
        <v>0</v>
      </c>
      <c r="F21" s="64">
        <f t="shared" si="3"/>
        <v>914.79540160950728</v>
      </c>
      <c r="G21" s="64">
        <f t="shared" si="4"/>
        <v>1935.573365788033</v>
      </c>
      <c r="H21" s="64">
        <f t="shared" si="5"/>
        <v>1119.920963619631</v>
      </c>
      <c r="I21" s="64">
        <f t="shared" si="6"/>
        <v>-3756.6679179969024</v>
      </c>
      <c r="J21" s="64">
        <f t="shared" si="7"/>
        <v>3006.6858244923424</v>
      </c>
      <c r="K21" s="64">
        <f t="shared" si="8"/>
        <v>9903.5591999999997</v>
      </c>
      <c r="L21" s="64">
        <f t="shared" si="9"/>
        <v>28899.82503544493</v>
      </c>
      <c r="N21" s="26">
        <f t="shared" si="10"/>
        <v>0</v>
      </c>
      <c r="P21" s="13" t="s">
        <v>47</v>
      </c>
      <c r="Q21" s="21" t="s">
        <v>32</v>
      </c>
      <c r="R21" s="14"/>
      <c r="S21" s="15">
        <v>13931.588640428487</v>
      </c>
      <c r="T21" s="15">
        <v>878.80023345069708</v>
      </c>
      <c r="U21" s="15">
        <v>90.517432178750596</v>
      </c>
      <c r="V21" s="15">
        <v>0</v>
      </c>
      <c r="W21" s="15">
        <v>875.05189187438418</v>
      </c>
      <c r="X21" s="15">
        <v>902.18689342883283</v>
      </c>
      <c r="Y21" s="15">
        <v>1935.573365788033</v>
      </c>
      <c r="Z21" s="15">
        <v>12.608508180674466</v>
      </c>
      <c r="AA21" s="15">
        <v>1119.920963619631</v>
      </c>
      <c r="AB21" s="15">
        <v>-3756.6679179969024</v>
      </c>
      <c r="AC21" s="15">
        <v>2334.243846755</v>
      </c>
      <c r="AD21" s="15">
        <v>610.52783966764014</v>
      </c>
      <c r="AE21" s="15">
        <v>73.461883197904257</v>
      </c>
      <c r="AF21" s="15">
        <v>-11.547745128202108</v>
      </c>
      <c r="AG21" s="15">
        <v>0</v>
      </c>
      <c r="AH21" s="15">
        <v>9903.5591999999997</v>
      </c>
      <c r="AI21" s="15">
        <v>28899.825035444934</v>
      </c>
      <c r="AJ21" s="26">
        <f>'Base Price Curve'!D24-'Table L.22'!AI21</f>
        <v>-1.5427518119395245E-2</v>
      </c>
    </row>
    <row r="22" spans="2:36" ht="15.75" thickBot="1" x14ac:dyDescent="0.3">
      <c r="B22" s="63" t="s">
        <v>81</v>
      </c>
      <c r="C22" s="64">
        <f t="shared" si="0"/>
        <v>14234.176876223266</v>
      </c>
      <c r="D22" s="64">
        <f t="shared" si="1"/>
        <v>1866.4751674984298</v>
      </c>
      <c r="E22" s="64">
        <f t="shared" si="2"/>
        <v>0</v>
      </c>
      <c r="F22" s="64">
        <f t="shared" si="3"/>
        <v>920.6642848218811</v>
      </c>
      <c r="G22" s="64">
        <f t="shared" si="4"/>
        <v>1942.5688511509504</v>
      </c>
      <c r="H22" s="64">
        <f t="shared" si="5"/>
        <v>1155.073491446293</v>
      </c>
      <c r="I22" s="64">
        <f t="shared" si="6"/>
        <v>-3715.4862515588088</v>
      </c>
      <c r="J22" s="64">
        <f t="shared" si="7"/>
        <v>3153.1550845090478</v>
      </c>
      <c r="K22" s="64">
        <f t="shared" si="8"/>
        <v>10117.935300000001</v>
      </c>
      <c r="L22" s="64">
        <f t="shared" si="9"/>
        <v>29674.562804091056</v>
      </c>
      <c r="N22" s="26">
        <f t="shared" si="10"/>
        <v>0</v>
      </c>
      <c r="P22" s="13" t="s">
        <v>47</v>
      </c>
      <c r="Q22" s="21" t="s">
        <v>49</v>
      </c>
      <c r="R22" s="14"/>
      <c r="S22" s="15">
        <v>14130.606132044351</v>
      </c>
      <c r="T22" s="15">
        <v>988.09715194854789</v>
      </c>
      <c r="U22" s="15">
        <v>103.57074417891366</v>
      </c>
      <c r="V22" s="15">
        <v>0</v>
      </c>
      <c r="W22" s="15">
        <v>878.37801554988187</v>
      </c>
      <c r="X22" s="15">
        <v>908.05577664120665</v>
      </c>
      <c r="Y22" s="15">
        <v>1942.5688511509504</v>
      </c>
      <c r="Z22" s="15">
        <v>12.608508180674466</v>
      </c>
      <c r="AA22" s="15">
        <v>1155.073491446293</v>
      </c>
      <c r="AB22" s="15">
        <v>-3715.4862515588088</v>
      </c>
      <c r="AC22" s="15">
        <v>2476.7263279298268</v>
      </c>
      <c r="AD22" s="15">
        <v>589.76165221160261</v>
      </c>
      <c r="AE22" s="15">
        <v>103.57709167655543</v>
      </c>
      <c r="AF22" s="15">
        <v>-16.909987308936937</v>
      </c>
      <c r="AG22" s="15">
        <v>0</v>
      </c>
      <c r="AH22" s="15">
        <v>10117.935300000001</v>
      </c>
      <c r="AI22" s="15">
        <v>29674.56280409106</v>
      </c>
      <c r="AJ22" s="26">
        <f>'Base Price Curve'!D25-'Table L.22'!AI22</f>
        <v>4.1314106420031749E-4</v>
      </c>
    </row>
    <row r="23" spans="2:36" ht="15.75" thickBot="1" x14ac:dyDescent="0.3">
      <c r="B23" s="63" t="s">
        <v>82</v>
      </c>
      <c r="C23" s="64">
        <f t="shared" si="0"/>
        <v>15382.46898729319</v>
      </c>
      <c r="D23" s="64">
        <f t="shared" si="1"/>
        <v>1795.7733576543251</v>
      </c>
      <c r="E23" s="64">
        <f t="shared" si="2"/>
        <v>0</v>
      </c>
      <c r="F23" s="64">
        <f t="shared" si="3"/>
        <v>916.14838414377539</v>
      </c>
      <c r="G23" s="64">
        <f t="shared" si="4"/>
        <v>1903.3708533555009</v>
      </c>
      <c r="H23" s="64">
        <f t="shared" si="5"/>
        <v>846.87702505895106</v>
      </c>
      <c r="I23" s="64">
        <f t="shared" si="6"/>
        <v>-3671.913631123186</v>
      </c>
      <c r="J23" s="64">
        <f t="shared" si="7"/>
        <v>3265.1479161417146</v>
      </c>
      <c r="K23" s="64">
        <f t="shared" si="8"/>
        <v>8107.5428000000002</v>
      </c>
      <c r="L23" s="64">
        <f t="shared" si="9"/>
        <v>28545.415692524275</v>
      </c>
      <c r="N23" s="26">
        <f t="shared" si="10"/>
        <v>0</v>
      </c>
      <c r="P23" s="13" t="s">
        <v>48</v>
      </c>
      <c r="Q23" s="21" t="s">
        <v>21</v>
      </c>
      <c r="R23" s="14"/>
      <c r="S23" s="15">
        <v>15281.705900521318</v>
      </c>
      <c r="T23" s="15">
        <v>799.56812966819371</v>
      </c>
      <c r="U23" s="15">
        <v>100.76308677187279</v>
      </c>
      <c r="V23" s="15">
        <v>0</v>
      </c>
      <c r="W23" s="15">
        <v>996.20522798613149</v>
      </c>
      <c r="X23" s="15">
        <v>903.53987596310094</v>
      </c>
      <c r="Y23" s="15">
        <v>1903.3708533555009</v>
      </c>
      <c r="Z23" s="15">
        <v>12.608508180674466</v>
      </c>
      <c r="AA23" s="15">
        <v>846.87702505895106</v>
      </c>
      <c r="AB23" s="15">
        <v>-3671.913631123186</v>
      </c>
      <c r="AC23" s="15">
        <v>2602.9150923752304</v>
      </c>
      <c r="AD23" s="15">
        <v>543.83992508652921</v>
      </c>
      <c r="AE23" s="15">
        <v>126.00760597999016</v>
      </c>
      <c r="AF23" s="15">
        <v>-7.6147073000354126</v>
      </c>
      <c r="AG23" s="15">
        <v>0</v>
      </c>
      <c r="AH23" s="15">
        <v>8107.5428000000002</v>
      </c>
      <c r="AI23" s="15">
        <v>28545.415692524275</v>
      </c>
      <c r="AJ23" s="26">
        <f>'Base Price Curve'!D30-'Table L.22'!AI23</f>
        <v>-0.25208076290073222</v>
      </c>
    </row>
    <row r="24" spans="2:36" ht="15.75" thickBot="1" x14ac:dyDescent="0.3">
      <c r="B24" s="63" t="s">
        <v>83</v>
      </c>
      <c r="C24" s="64">
        <f t="shared" si="0"/>
        <v>15341.421109347801</v>
      </c>
      <c r="D24" s="64">
        <f t="shared" si="1"/>
        <v>1674.404617548455</v>
      </c>
      <c r="E24" s="64">
        <f t="shared" si="2"/>
        <v>0</v>
      </c>
      <c r="F24" s="64">
        <f t="shared" si="3"/>
        <v>914.58432773957736</v>
      </c>
      <c r="G24" s="64">
        <f t="shared" si="4"/>
        <v>1930.3189756731474</v>
      </c>
      <c r="H24" s="64">
        <f t="shared" si="5"/>
        <v>776.94399059406385</v>
      </c>
      <c r="I24" s="64">
        <f t="shared" si="6"/>
        <v>-3807.8322323688758</v>
      </c>
      <c r="J24" s="64">
        <f t="shared" si="7"/>
        <v>3073.6098375793595</v>
      </c>
      <c r="K24" s="64">
        <f t="shared" si="8"/>
        <v>9184.4169999999995</v>
      </c>
      <c r="L24" s="64">
        <f t="shared" si="9"/>
        <v>29087.867626113526</v>
      </c>
      <c r="N24" s="26">
        <f t="shared" si="10"/>
        <v>0</v>
      </c>
      <c r="P24" s="13" t="s">
        <v>48</v>
      </c>
      <c r="Q24" s="21" t="s">
        <v>22</v>
      </c>
      <c r="R24" s="14"/>
      <c r="S24" s="15">
        <v>15243.177268209967</v>
      </c>
      <c r="T24" s="15">
        <v>808.50513463728578</v>
      </c>
      <c r="U24" s="15">
        <v>98.243841137834053</v>
      </c>
      <c r="V24" s="15">
        <v>0</v>
      </c>
      <c r="W24" s="15">
        <v>865.89948291116934</v>
      </c>
      <c r="X24" s="15">
        <v>901.97581955890291</v>
      </c>
      <c r="Y24" s="15">
        <v>1930.3189756731474</v>
      </c>
      <c r="Z24" s="15">
        <v>12.608508180674466</v>
      </c>
      <c r="AA24" s="15">
        <v>776.94399059406385</v>
      </c>
      <c r="AB24" s="15">
        <v>-3807.8322323688758</v>
      </c>
      <c r="AC24" s="15">
        <v>2374.2745920435605</v>
      </c>
      <c r="AD24" s="15">
        <v>635.21645410299539</v>
      </c>
      <c r="AE24" s="15">
        <v>73.646232119613543</v>
      </c>
      <c r="AF24" s="15">
        <v>-9.5274406868104382</v>
      </c>
      <c r="AG24" s="15">
        <v>0</v>
      </c>
      <c r="AH24" s="15">
        <v>9184.4169999999995</v>
      </c>
      <c r="AI24" s="15">
        <v>29087.867626113519</v>
      </c>
      <c r="AJ24" s="26">
        <f>'Base Price Curve'!D31-'Table L.22'!AI24</f>
        <v>-1.4286217628978193E-4</v>
      </c>
    </row>
    <row r="25" spans="2:36" ht="15.75" thickBot="1" x14ac:dyDescent="0.3">
      <c r="B25" s="63" t="s">
        <v>84</v>
      </c>
      <c r="C25" s="64">
        <f t="shared" si="0"/>
        <v>14861.401731179478</v>
      </c>
      <c r="D25" s="64">
        <f t="shared" si="1"/>
        <v>1619.1066480063669</v>
      </c>
      <c r="E25" s="64">
        <f t="shared" si="2"/>
        <v>0</v>
      </c>
      <c r="F25" s="64">
        <f t="shared" si="3"/>
        <v>912.75722196010929</v>
      </c>
      <c r="G25" s="64">
        <f t="shared" si="4"/>
        <v>1911.122563761423</v>
      </c>
      <c r="H25" s="64">
        <f t="shared" si="5"/>
        <v>3002.19250510549</v>
      </c>
      <c r="I25" s="64">
        <f t="shared" si="6"/>
        <v>-3704.660283584898</v>
      </c>
      <c r="J25" s="64">
        <f t="shared" si="7"/>
        <v>3263.0950242138429</v>
      </c>
      <c r="K25" s="64">
        <f t="shared" si="8"/>
        <v>8416.6846000000005</v>
      </c>
      <c r="L25" s="64">
        <f t="shared" si="9"/>
        <v>30281.700010641813</v>
      </c>
      <c r="N25" s="26">
        <f t="shared" si="10"/>
        <v>0</v>
      </c>
      <c r="P25" s="13" t="s">
        <v>48</v>
      </c>
      <c r="Q25" s="21" t="s">
        <v>23</v>
      </c>
      <c r="R25" s="14"/>
      <c r="S25" s="15">
        <v>14767.707098510738</v>
      </c>
      <c r="T25" s="15">
        <v>785.43477343713903</v>
      </c>
      <c r="U25" s="15">
        <v>93.694632668738564</v>
      </c>
      <c r="V25" s="15">
        <v>0</v>
      </c>
      <c r="W25" s="15">
        <v>833.67187456922773</v>
      </c>
      <c r="X25" s="15">
        <v>900.14871377943484</v>
      </c>
      <c r="Y25" s="15">
        <v>1911.122563761423</v>
      </c>
      <c r="Z25" s="15">
        <v>12.608508180674466</v>
      </c>
      <c r="AA25" s="15">
        <v>3002.19250510549</v>
      </c>
      <c r="AB25" s="15">
        <v>-3704.660283584898</v>
      </c>
      <c r="AC25" s="15">
        <v>2579.4710522308683</v>
      </c>
      <c r="AD25" s="15">
        <v>605.85760021359749</v>
      </c>
      <c r="AE25" s="15">
        <v>86.027314082709339</v>
      </c>
      <c r="AF25" s="15">
        <v>-8.2609423133321407</v>
      </c>
      <c r="AG25" s="15">
        <v>0</v>
      </c>
      <c r="AH25" s="15">
        <v>8416.6846000000005</v>
      </c>
      <c r="AI25" s="15">
        <v>30281.700010641809</v>
      </c>
      <c r="AJ25" s="26">
        <f>'Base Price Curve'!D32-'Table L.22'!AI25</f>
        <v>5.7363535233889706E-4</v>
      </c>
    </row>
    <row r="26" spans="2:36" ht="15.75" thickBot="1" x14ac:dyDescent="0.3">
      <c r="B26" s="63" t="s">
        <v>85</v>
      </c>
      <c r="C26" s="64">
        <f t="shared" si="0"/>
        <v>14685.096822042147</v>
      </c>
      <c r="D26" s="64">
        <f t="shared" si="1"/>
        <v>1452.0075919315743</v>
      </c>
      <c r="E26" s="64">
        <f t="shared" si="2"/>
        <v>0</v>
      </c>
      <c r="F26" s="64">
        <f t="shared" si="3"/>
        <v>912.27860043805197</v>
      </c>
      <c r="G26" s="64">
        <f t="shared" si="4"/>
        <v>1976.4205059131541</v>
      </c>
      <c r="H26" s="64">
        <f t="shared" si="5"/>
        <v>2993.7927303154979</v>
      </c>
      <c r="I26" s="64">
        <f t="shared" si="6"/>
        <v>-3872.1057377868874</v>
      </c>
      <c r="J26" s="64">
        <f t="shared" si="7"/>
        <v>2976.3342914278155</v>
      </c>
      <c r="K26" s="64">
        <f t="shared" si="8"/>
        <v>10477.574699999999</v>
      </c>
      <c r="L26" s="64">
        <f t="shared" si="9"/>
        <v>31601.399504281355</v>
      </c>
      <c r="N26" s="26">
        <f t="shared" si="10"/>
        <v>0</v>
      </c>
      <c r="P26" s="13" t="s">
        <v>48</v>
      </c>
      <c r="Q26" s="21" t="s">
        <v>24</v>
      </c>
      <c r="R26" s="14"/>
      <c r="S26" s="15">
        <v>14590.290190083699</v>
      </c>
      <c r="T26" s="15">
        <v>769.3909558902368</v>
      </c>
      <c r="U26" s="15">
        <v>94.806631958448847</v>
      </c>
      <c r="V26" s="15">
        <v>0</v>
      </c>
      <c r="W26" s="15">
        <v>682.61663604133753</v>
      </c>
      <c r="X26" s="15">
        <v>899.67009225737752</v>
      </c>
      <c r="Y26" s="15">
        <v>1976.4205059131541</v>
      </c>
      <c r="Z26" s="15">
        <v>12.608508180674466</v>
      </c>
      <c r="AA26" s="15">
        <v>2993.7927303154979</v>
      </c>
      <c r="AB26" s="15">
        <v>-3872.1057377868874</v>
      </c>
      <c r="AC26" s="15">
        <v>2335.8366845877085</v>
      </c>
      <c r="AD26" s="15">
        <v>609.86500539894178</v>
      </c>
      <c r="AE26" s="15">
        <v>93.101800353931694</v>
      </c>
      <c r="AF26" s="15">
        <v>-62.469198912766494</v>
      </c>
      <c r="AG26" s="15">
        <v>0</v>
      </c>
      <c r="AH26" s="15">
        <v>10477.574699999999</v>
      </c>
      <c r="AI26" s="15">
        <v>31601.399504281348</v>
      </c>
      <c r="AJ26" s="26">
        <f>'Base Price Curve'!D33-'Table L.22'!AI26</f>
        <v>1.6349164943676442E-3</v>
      </c>
    </row>
    <row r="27" spans="2:36" ht="15.75" thickBot="1" x14ac:dyDescent="0.3">
      <c r="B27" s="63" t="s">
        <v>86</v>
      </c>
      <c r="C27" s="64">
        <f t="shared" si="0"/>
        <v>15469.95958049058</v>
      </c>
      <c r="D27" s="64">
        <f t="shared" si="1"/>
        <v>1816.7035878257416</v>
      </c>
      <c r="E27" s="64">
        <f t="shared" si="2"/>
        <v>0</v>
      </c>
      <c r="F27" s="64">
        <f t="shared" si="3"/>
        <v>915.21088076911633</v>
      </c>
      <c r="G27" s="64">
        <f t="shared" si="4"/>
        <v>1911.3886867545168</v>
      </c>
      <c r="H27" s="64">
        <f t="shared" si="5"/>
        <v>776.67473779961585</v>
      </c>
      <c r="I27" s="64">
        <f t="shared" si="6"/>
        <v>-3672.8292999694031</v>
      </c>
      <c r="J27" s="64">
        <f t="shared" si="7"/>
        <v>3268.6209210460829</v>
      </c>
      <c r="K27" s="64">
        <f t="shared" si="8"/>
        <v>8143.4495999999999</v>
      </c>
      <c r="L27" s="64">
        <f t="shared" si="9"/>
        <v>28629.178694716247</v>
      </c>
      <c r="N27" s="26">
        <f t="shared" si="10"/>
        <v>0</v>
      </c>
      <c r="P27" s="13" t="s">
        <v>48</v>
      </c>
      <c r="Q27" s="21" t="s">
        <v>25</v>
      </c>
      <c r="R27" s="14"/>
      <c r="S27" s="15">
        <v>15370.100714301621</v>
      </c>
      <c r="T27" s="15">
        <v>822.43206003156945</v>
      </c>
      <c r="U27" s="15">
        <v>99.858866188959652</v>
      </c>
      <c r="V27" s="15">
        <v>0</v>
      </c>
      <c r="W27" s="15">
        <v>994.27152779417213</v>
      </c>
      <c r="X27" s="15">
        <v>902.60237258844188</v>
      </c>
      <c r="Y27" s="15">
        <v>1911.3886867545168</v>
      </c>
      <c r="Z27" s="15">
        <v>12.608508180674466</v>
      </c>
      <c r="AA27" s="15">
        <v>776.67473779961585</v>
      </c>
      <c r="AB27" s="15">
        <v>-3672.8292999694031</v>
      </c>
      <c r="AC27" s="15">
        <v>2548.9082725809226</v>
      </c>
      <c r="AD27" s="15">
        <v>641.56593687358134</v>
      </c>
      <c r="AE27" s="15">
        <v>87.712268342387844</v>
      </c>
      <c r="AF27" s="15">
        <v>-9.5655567508089661</v>
      </c>
      <c r="AG27" s="15">
        <v>0</v>
      </c>
      <c r="AH27" s="15">
        <v>8143.4495999999999</v>
      </c>
      <c r="AI27" s="15">
        <v>28629.178694716247</v>
      </c>
      <c r="AJ27" s="26">
        <f>'Base Price Curve'!D34-'Table L.22'!AI27</f>
        <v>-4.8446787932334701E-2</v>
      </c>
    </row>
    <row r="28" spans="2:36" ht="15.75" thickBot="1" x14ac:dyDescent="0.3">
      <c r="B28" s="63" t="s">
        <v>87</v>
      </c>
      <c r="C28" s="64">
        <f t="shared" si="0"/>
        <v>15542.783938568973</v>
      </c>
      <c r="D28" s="64">
        <f t="shared" si="1"/>
        <v>1837.8428109154113</v>
      </c>
      <c r="E28" s="64">
        <f t="shared" si="2"/>
        <v>0</v>
      </c>
      <c r="F28" s="64">
        <f t="shared" si="3"/>
        <v>916.76763823754038</v>
      </c>
      <c r="G28" s="64">
        <f t="shared" si="4"/>
        <v>1898.3639694967005</v>
      </c>
      <c r="H28" s="64">
        <f t="shared" si="5"/>
        <v>779.92098852438835</v>
      </c>
      <c r="I28" s="64">
        <f t="shared" si="6"/>
        <v>-3655.8814288981316</v>
      </c>
      <c r="J28" s="64">
        <f t="shared" si="7"/>
        <v>3325.7036630657149</v>
      </c>
      <c r="K28" s="64">
        <f t="shared" si="8"/>
        <v>7872.0868999999993</v>
      </c>
      <c r="L28" s="64">
        <f t="shared" si="9"/>
        <v>28517.588479910595</v>
      </c>
      <c r="N28" s="26">
        <f t="shared" si="10"/>
        <v>0</v>
      </c>
      <c r="P28" s="13" t="s">
        <v>48</v>
      </c>
      <c r="Q28" s="21" t="s">
        <v>51</v>
      </c>
      <c r="R28" s="14"/>
      <c r="S28" s="15">
        <v>15441.913200164761</v>
      </c>
      <c r="T28" s="15">
        <v>826.57973567186139</v>
      </c>
      <c r="U28" s="15">
        <v>100.87073840421137</v>
      </c>
      <c r="V28" s="15">
        <v>0</v>
      </c>
      <c r="W28" s="15">
        <v>1011.2630752435499</v>
      </c>
      <c r="X28" s="15">
        <v>904.15913005686593</v>
      </c>
      <c r="Y28" s="15">
        <v>1898.3639694967005</v>
      </c>
      <c r="Z28" s="15">
        <v>12.608508180674466</v>
      </c>
      <c r="AA28" s="15">
        <v>779.92098852438835</v>
      </c>
      <c r="AB28" s="15">
        <v>-3655.8814288981316</v>
      </c>
      <c r="AC28" s="15">
        <v>2584.0956148773753</v>
      </c>
      <c r="AD28" s="15">
        <v>657.86837014523098</v>
      </c>
      <c r="AE28" s="15">
        <v>92.36660049683735</v>
      </c>
      <c r="AF28" s="15">
        <v>-8.6269224537285698</v>
      </c>
      <c r="AG28" s="15">
        <v>0</v>
      </c>
      <c r="AH28" s="15">
        <v>7872.0868999999993</v>
      </c>
      <c r="AI28" s="15">
        <v>28517.588479910599</v>
      </c>
      <c r="AJ28" s="26">
        <f>'Base Price Curve'!D35-'Table L.22'!AI28</f>
        <v>-0.18623626060434617</v>
      </c>
    </row>
    <row r="29" spans="2:36" ht="15.75" thickBot="1" x14ac:dyDescent="0.3">
      <c r="B29" s="63" t="s">
        <v>88</v>
      </c>
      <c r="C29" s="64">
        <f t="shared" si="0"/>
        <v>14940.382009107861</v>
      </c>
      <c r="D29" s="64">
        <f t="shared" si="1"/>
        <v>1710.135168222632</v>
      </c>
      <c r="E29" s="64">
        <f t="shared" si="2"/>
        <v>0</v>
      </c>
      <c r="F29" s="64">
        <f t="shared" si="3"/>
        <v>913.28331865368477</v>
      </c>
      <c r="G29" s="64">
        <f t="shared" si="4"/>
        <v>1902.6329186054618</v>
      </c>
      <c r="H29" s="64">
        <f t="shared" si="5"/>
        <v>3003.3879298287684</v>
      </c>
      <c r="I29" s="64">
        <f t="shared" si="6"/>
        <v>-3633.132978129589</v>
      </c>
      <c r="J29" s="64">
        <f t="shared" si="7"/>
        <v>3386.6511977066239</v>
      </c>
      <c r="K29" s="64">
        <f t="shared" si="8"/>
        <v>7799.9895999999999</v>
      </c>
      <c r="L29" s="64">
        <f t="shared" si="9"/>
        <v>30023.32916399544</v>
      </c>
      <c r="N29" s="26">
        <f t="shared" si="10"/>
        <v>0</v>
      </c>
      <c r="P29" s="13" t="s">
        <v>48</v>
      </c>
      <c r="Q29" s="21" t="s">
        <v>26</v>
      </c>
      <c r="R29" s="14"/>
      <c r="S29" s="15">
        <v>14845.39741633889</v>
      </c>
      <c r="T29" s="15">
        <v>793.98986933559172</v>
      </c>
      <c r="U29" s="15">
        <v>94.984592768971766</v>
      </c>
      <c r="V29" s="15">
        <v>0</v>
      </c>
      <c r="W29" s="15">
        <v>916.14529888704033</v>
      </c>
      <c r="X29" s="15">
        <v>900.67481047301033</v>
      </c>
      <c r="Y29" s="15">
        <v>1902.6329186054618</v>
      </c>
      <c r="Z29" s="15">
        <v>12.608508180674466</v>
      </c>
      <c r="AA29" s="15">
        <v>3003.3879298287684</v>
      </c>
      <c r="AB29" s="15">
        <v>-3633.132978129589</v>
      </c>
      <c r="AC29" s="15">
        <v>2687.2419938218577</v>
      </c>
      <c r="AD29" s="15">
        <v>612.92572879400564</v>
      </c>
      <c r="AE29" s="15">
        <v>94.928843079654229</v>
      </c>
      <c r="AF29" s="15">
        <v>-8.4453679888937288</v>
      </c>
      <c r="AG29" s="15">
        <v>0</v>
      </c>
      <c r="AH29" s="15">
        <v>7799.9895999999999</v>
      </c>
      <c r="AI29" s="15">
        <v>30023.329163995444</v>
      </c>
      <c r="AJ29" s="26">
        <f>'Base Price Curve'!D40-'Table L.22'!AI29</f>
        <v>-2.3896893955679843E-2</v>
      </c>
    </row>
    <row r="30" spans="2:36" ht="15.75" thickBot="1" x14ac:dyDescent="0.3">
      <c r="B30" s="63" t="s">
        <v>89</v>
      </c>
      <c r="C30" s="64">
        <f t="shared" si="0"/>
        <v>14825.621977450337</v>
      </c>
      <c r="D30" s="64">
        <f t="shared" si="1"/>
        <v>1590.3123758177035</v>
      </c>
      <c r="E30" s="64">
        <f t="shared" si="2"/>
        <v>0</v>
      </c>
      <c r="F30" s="64">
        <f t="shared" si="3"/>
        <v>912.31942192942859</v>
      </c>
      <c r="G30" s="64">
        <f t="shared" si="4"/>
        <v>1916.488623551764</v>
      </c>
      <c r="H30" s="64">
        <f t="shared" si="5"/>
        <v>3004.0531604713719</v>
      </c>
      <c r="I30" s="64">
        <f t="shared" si="6"/>
        <v>-3732.322321495134</v>
      </c>
      <c r="J30" s="64">
        <f t="shared" si="7"/>
        <v>3229.4090907420832</v>
      </c>
      <c r="K30" s="64">
        <f t="shared" si="8"/>
        <v>8888.0077000000001</v>
      </c>
      <c r="L30" s="64">
        <f t="shared" si="9"/>
        <v>30633.890028467555</v>
      </c>
      <c r="N30" s="26">
        <f t="shared" si="10"/>
        <v>0</v>
      </c>
      <c r="P30" s="13" t="s">
        <v>48</v>
      </c>
      <c r="Q30" s="21" t="s">
        <v>27</v>
      </c>
      <c r="R30" s="14"/>
      <c r="S30" s="15">
        <v>14731.942860897014</v>
      </c>
      <c r="T30" s="15">
        <v>783.04921967249379</v>
      </c>
      <c r="U30" s="15">
        <v>93.679116553322459</v>
      </c>
      <c r="V30" s="15">
        <v>0</v>
      </c>
      <c r="W30" s="15">
        <v>807.26315614520956</v>
      </c>
      <c r="X30" s="15">
        <v>899.71091374875414</v>
      </c>
      <c r="Y30" s="15">
        <v>1916.488623551764</v>
      </c>
      <c r="Z30" s="15">
        <v>12.608508180674466</v>
      </c>
      <c r="AA30" s="15">
        <v>3004.0531604713719</v>
      </c>
      <c r="AB30" s="15">
        <v>-3732.322321495134</v>
      </c>
      <c r="AC30" s="15">
        <v>2534.9201245947379</v>
      </c>
      <c r="AD30" s="15">
        <v>616.71266433927065</v>
      </c>
      <c r="AE30" s="15">
        <v>86.01767997026846</v>
      </c>
      <c r="AF30" s="15">
        <v>-8.2413781621939304</v>
      </c>
      <c r="AG30" s="15">
        <v>0</v>
      </c>
      <c r="AH30" s="15">
        <v>8888.0077000000001</v>
      </c>
      <c r="AI30" s="15">
        <v>30633.890028467547</v>
      </c>
      <c r="AJ30" s="26">
        <f>'Base Price Curve'!D41-'Table L.22'!AI30</f>
        <v>-4.13835918152472E-4</v>
      </c>
    </row>
    <row r="31" spans="2:36" ht="15.75" thickBot="1" x14ac:dyDescent="0.3">
      <c r="B31" s="63" t="s">
        <v>90</v>
      </c>
      <c r="C31" s="64">
        <f t="shared" si="0"/>
        <v>15608.588818959726</v>
      </c>
      <c r="D31" s="64">
        <f t="shared" si="1"/>
        <v>1587.7680116120305</v>
      </c>
      <c r="E31" s="64">
        <f t="shared" si="2"/>
        <v>0</v>
      </c>
      <c r="F31" s="64">
        <f t="shared" si="3"/>
        <v>918.83315826394971</v>
      </c>
      <c r="G31" s="64">
        <f t="shared" si="4"/>
        <v>1905.5354434464343</v>
      </c>
      <c r="H31" s="64">
        <f t="shared" si="5"/>
        <v>944.42878686167126</v>
      </c>
      <c r="I31" s="64">
        <f t="shared" si="6"/>
        <v>-3753.3698020197971</v>
      </c>
      <c r="J31" s="64">
        <f t="shared" si="7"/>
        <v>3066.9657345275623</v>
      </c>
      <c r="K31" s="64">
        <f t="shared" si="8"/>
        <v>8552.2698999999993</v>
      </c>
      <c r="L31" s="64">
        <f t="shared" si="9"/>
        <v>28831.020051651576</v>
      </c>
      <c r="N31" s="26">
        <f t="shared" si="10"/>
        <v>0</v>
      </c>
      <c r="P31" s="13" t="s">
        <v>48</v>
      </c>
      <c r="Q31" s="21" t="s">
        <v>28</v>
      </c>
      <c r="R31" s="14"/>
      <c r="S31" s="15">
        <v>15506.918685625642</v>
      </c>
      <c r="T31" s="15">
        <v>821.31512938610842</v>
      </c>
      <c r="U31" s="15">
        <v>101.67013333408347</v>
      </c>
      <c r="V31" s="15">
        <v>0</v>
      </c>
      <c r="W31" s="15">
        <v>766.45288222592217</v>
      </c>
      <c r="X31" s="15">
        <v>906.22465008327526</v>
      </c>
      <c r="Y31" s="15">
        <v>1905.5354434464343</v>
      </c>
      <c r="Z31" s="15">
        <v>12.608508180674466</v>
      </c>
      <c r="AA31" s="15">
        <v>944.42878686167126</v>
      </c>
      <c r="AB31" s="15">
        <v>-3753.3698020197971</v>
      </c>
      <c r="AC31" s="15">
        <v>2415.1219055644692</v>
      </c>
      <c r="AD31" s="15">
        <v>604.94352132811866</v>
      </c>
      <c r="AE31" s="15">
        <v>56.17660600028487</v>
      </c>
      <c r="AF31" s="15">
        <v>-9.2762983653102857</v>
      </c>
      <c r="AG31" s="15">
        <v>0</v>
      </c>
      <c r="AH31" s="15">
        <v>8552.2698999999993</v>
      </c>
      <c r="AI31" s="15">
        <v>28831.020051651572</v>
      </c>
      <c r="AJ31" s="26">
        <f>'Base Price Curve'!D42-'Table L.22'!AI31</f>
        <v>-0.43034317569981795</v>
      </c>
    </row>
    <row r="32" spans="2:36" ht="15.75" thickBot="1" x14ac:dyDescent="0.3">
      <c r="B32" s="63" t="s">
        <v>91</v>
      </c>
      <c r="C32" s="64">
        <f t="shared" si="0"/>
        <v>15384.473733977718</v>
      </c>
      <c r="D32" s="64">
        <f t="shared" si="1"/>
        <v>1791.4179944951279</v>
      </c>
      <c r="E32" s="64">
        <f t="shared" si="2"/>
        <v>0</v>
      </c>
      <c r="F32" s="64">
        <f t="shared" si="3"/>
        <v>919.3492410628611</v>
      </c>
      <c r="G32" s="64">
        <f t="shared" si="4"/>
        <v>1911.314580453515</v>
      </c>
      <c r="H32" s="64">
        <f t="shared" si="5"/>
        <v>933.46460292619918</v>
      </c>
      <c r="I32" s="64">
        <f t="shared" si="6"/>
        <v>-3660.7440854545939</v>
      </c>
      <c r="J32" s="64">
        <f t="shared" si="7"/>
        <v>3312.5672210473522</v>
      </c>
      <c r="K32" s="64">
        <f t="shared" si="8"/>
        <v>8083.7555999999995</v>
      </c>
      <c r="L32" s="64">
        <f t="shared" si="9"/>
        <v>28675.598888508182</v>
      </c>
      <c r="N32" s="26">
        <f t="shared" si="10"/>
        <v>0</v>
      </c>
      <c r="P32" s="13" t="s">
        <v>48</v>
      </c>
      <c r="Q32" s="21" t="s">
        <v>29</v>
      </c>
      <c r="R32" s="14"/>
      <c r="S32" s="15">
        <v>15282.171336569325</v>
      </c>
      <c r="T32" s="15">
        <v>813.97927318733764</v>
      </c>
      <c r="U32" s="15">
        <v>102.3023974083932</v>
      </c>
      <c r="V32" s="15">
        <v>0</v>
      </c>
      <c r="W32" s="15">
        <v>977.43872130779027</v>
      </c>
      <c r="X32" s="15">
        <v>906.74073288218665</v>
      </c>
      <c r="Y32" s="15">
        <v>1911.314580453515</v>
      </c>
      <c r="Z32" s="15">
        <v>12.608508180674466</v>
      </c>
      <c r="AA32" s="15">
        <v>933.46460292619918</v>
      </c>
      <c r="AB32" s="15">
        <v>-3660.7440854545939</v>
      </c>
      <c r="AC32" s="15">
        <v>2585.5659802097698</v>
      </c>
      <c r="AD32" s="15">
        <v>644.96179908703073</v>
      </c>
      <c r="AE32" s="15">
        <v>91.496166774555235</v>
      </c>
      <c r="AF32" s="15">
        <v>-9.4567250240033012</v>
      </c>
      <c r="AG32" s="15">
        <v>0</v>
      </c>
      <c r="AH32" s="15">
        <v>8083.7555999999995</v>
      </c>
      <c r="AI32" s="15">
        <v>28675.598888508186</v>
      </c>
      <c r="AJ32" s="26">
        <f>'Base Price Curve'!D43-'Table L.22'!AI32</f>
        <v>-0.13539547569962451</v>
      </c>
    </row>
    <row r="33" spans="2:36" ht="15.75" thickBot="1" x14ac:dyDescent="0.3">
      <c r="B33" s="63" t="s">
        <v>92</v>
      </c>
      <c r="C33" s="64">
        <f t="shared" si="0"/>
        <v>15508.905553754772</v>
      </c>
      <c r="D33" s="64">
        <f t="shared" si="1"/>
        <v>1850.5870678016736</v>
      </c>
      <c r="E33" s="64">
        <f t="shared" si="2"/>
        <v>0</v>
      </c>
      <c r="F33" s="64">
        <f t="shared" si="3"/>
        <v>915.67803880557733</v>
      </c>
      <c r="G33" s="64">
        <f t="shared" si="4"/>
        <v>1911.380934168837</v>
      </c>
      <c r="H33" s="64">
        <f t="shared" si="5"/>
        <v>773.7203094247044</v>
      </c>
      <c r="I33" s="64">
        <f t="shared" si="6"/>
        <v>-3680.6221613887324</v>
      </c>
      <c r="J33" s="64">
        <f t="shared" si="7"/>
        <v>3274.3723445465916</v>
      </c>
      <c r="K33" s="64">
        <f t="shared" si="8"/>
        <v>8003.0009</v>
      </c>
      <c r="L33" s="64">
        <f t="shared" si="9"/>
        <v>28557.022987113422</v>
      </c>
      <c r="N33" s="26">
        <f t="shared" si="10"/>
        <v>0</v>
      </c>
      <c r="P33" s="13" t="s">
        <v>48</v>
      </c>
      <c r="Q33" s="21" t="s">
        <v>30</v>
      </c>
      <c r="R33" s="14"/>
      <c r="S33" s="15">
        <v>15405.664691294054</v>
      </c>
      <c r="T33" s="15">
        <v>828.51241507606755</v>
      </c>
      <c r="U33" s="15">
        <v>103.24086246071843</v>
      </c>
      <c r="V33" s="15">
        <v>0</v>
      </c>
      <c r="W33" s="15">
        <v>1022.0746527256059</v>
      </c>
      <c r="X33" s="15">
        <v>903.06953062490288</v>
      </c>
      <c r="Y33" s="15">
        <v>1911.380934168837</v>
      </c>
      <c r="Z33" s="15">
        <v>12.608508180674466</v>
      </c>
      <c r="AA33" s="15">
        <v>773.7203094247044</v>
      </c>
      <c r="AB33" s="15">
        <v>-3680.6221613887324</v>
      </c>
      <c r="AC33" s="15">
        <v>2529.6719396271446</v>
      </c>
      <c r="AD33" s="15">
        <v>577.92379716297864</v>
      </c>
      <c r="AE33" s="15">
        <v>174.78914180638688</v>
      </c>
      <c r="AF33" s="15">
        <v>-8.0125340499184592</v>
      </c>
      <c r="AG33" s="15">
        <v>0</v>
      </c>
      <c r="AH33" s="15">
        <v>8003.0009</v>
      </c>
      <c r="AI33" s="15">
        <v>28557.022987113422</v>
      </c>
      <c r="AJ33" s="26">
        <f>'Base Price Curve'!D44-'Table L.22'!AI33</f>
        <v>-0.2114812329527922</v>
      </c>
    </row>
    <row r="34" spans="2:36" ht="15.75" thickBot="1" x14ac:dyDescent="0.3">
      <c r="B34" s="63" t="s">
        <v>93</v>
      </c>
      <c r="C34" s="64">
        <f t="shared" si="0"/>
        <v>15518.542097537582</v>
      </c>
      <c r="D34" s="64">
        <f t="shared" si="1"/>
        <v>1818.4257272084681</v>
      </c>
      <c r="E34" s="64">
        <f t="shared" si="2"/>
        <v>0</v>
      </c>
      <c r="F34" s="64">
        <f t="shared" si="3"/>
        <v>918.36886401842025</v>
      </c>
      <c r="G34" s="64">
        <f t="shared" si="4"/>
        <v>1911.5205544776488</v>
      </c>
      <c r="H34" s="64">
        <f t="shared" si="5"/>
        <v>797.59718255419909</v>
      </c>
      <c r="I34" s="64">
        <f t="shared" si="6"/>
        <v>-3693.4967602604347</v>
      </c>
      <c r="J34" s="64">
        <f t="shared" si="7"/>
        <v>3181.8730010111194</v>
      </c>
      <c r="K34" s="64">
        <f t="shared" si="8"/>
        <v>7969.4272999999994</v>
      </c>
      <c r="L34" s="64">
        <f t="shared" si="9"/>
        <v>28422.257966547</v>
      </c>
      <c r="N34" s="26">
        <f t="shared" si="10"/>
        <v>0</v>
      </c>
      <c r="P34" s="13" t="s">
        <v>48</v>
      </c>
      <c r="Q34" s="21" t="s">
        <v>31</v>
      </c>
      <c r="R34" s="14"/>
      <c r="S34" s="15">
        <v>15416.090099276671</v>
      </c>
      <c r="T34" s="15">
        <v>832.35354786773451</v>
      </c>
      <c r="U34" s="15">
        <v>102.45199826091022</v>
      </c>
      <c r="V34" s="15">
        <v>0</v>
      </c>
      <c r="W34" s="15">
        <v>986.07217934073356</v>
      </c>
      <c r="X34" s="15">
        <v>905.76035583774581</v>
      </c>
      <c r="Y34" s="15">
        <v>1911.5205544776488</v>
      </c>
      <c r="Z34" s="15">
        <v>12.608508180674466</v>
      </c>
      <c r="AA34" s="15">
        <v>797.59718255419909</v>
      </c>
      <c r="AB34" s="15">
        <v>-3693.4967602604347</v>
      </c>
      <c r="AC34" s="15">
        <v>2534.6741060903837</v>
      </c>
      <c r="AD34" s="15">
        <v>546.00388256441477</v>
      </c>
      <c r="AE34" s="15">
        <v>109.91112351944324</v>
      </c>
      <c r="AF34" s="15">
        <v>-8.7161111631221662</v>
      </c>
      <c r="AG34" s="15">
        <v>0</v>
      </c>
      <c r="AH34" s="15">
        <v>7969.4272999999994</v>
      </c>
      <c r="AI34" s="15">
        <v>28422.257966547004</v>
      </c>
      <c r="AJ34" s="26">
        <f>'Base Price Curve'!D45-'Table L.22'!AI34</f>
        <v>-0.18859343475196511</v>
      </c>
    </row>
    <row r="35" spans="2:36" ht="15.75" thickBot="1" x14ac:dyDescent="0.3">
      <c r="B35" s="63" t="s">
        <v>94</v>
      </c>
      <c r="C35" s="64">
        <f t="shared" si="0"/>
        <v>14270.332032883132</v>
      </c>
      <c r="D35" s="64">
        <f t="shared" si="1"/>
        <v>1767.944731717882</v>
      </c>
      <c r="E35" s="64">
        <f t="shared" si="2"/>
        <v>0</v>
      </c>
      <c r="F35" s="64">
        <f t="shared" si="3"/>
        <v>914.94500234114798</v>
      </c>
      <c r="G35" s="64">
        <f t="shared" si="4"/>
        <v>1958.0144610659822</v>
      </c>
      <c r="H35" s="64">
        <f t="shared" si="5"/>
        <v>1152.3400024616603</v>
      </c>
      <c r="I35" s="64">
        <f t="shared" si="6"/>
        <v>-3754.2678669751567</v>
      </c>
      <c r="J35" s="64">
        <f t="shared" si="7"/>
        <v>3106.6442989778679</v>
      </c>
      <c r="K35" s="64">
        <f t="shared" si="8"/>
        <v>10425.540300000001</v>
      </c>
      <c r="L35" s="64">
        <f t="shared" si="9"/>
        <v>29841.492962472516</v>
      </c>
      <c r="N35" s="26">
        <f t="shared" si="10"/>
        <v>0</v>
      </c>
      <c r="P35" s="13" t="s">
        <v>48</v>
      </c>
      <c r="Q35" s="21" t="s">
        <v>32</v>
      </c>
      <c r="R35" s="14"/>
      <c r="S35" s="15">
        <v>14172.138515790821</v>
      </c>
      <c r="T35" s="15">
        <v>901.93127944910293</v>
      </c>
      <c r="U35" s="15">
        <v>98.193517092310941</v>
      </c>
      <c r="V35" s="15">
        <v>0</v>
      </c>
      <c r="W35" s="15">
        <v>866.01345226877902</v>
      </c>
      <c r="X35" s="15">
        <v>902.33649416047353</v>
      </c>
      <c r="Y35" s="15">
        <v>1958.0144610659822</v>
      </c>
      <c r="Z35" s="15">
        <v>12.608508180674466</v>
      </c>
      <c r="AA35" s="15">
        <v>1152.3400024616603</v>
      </c>
      <c r="AB35" s="15">
        <v>-3754.2678669751567</v>
      </c>
      <c r="AC35" s="15">
        <v>2434.305818247371</v>
      </c>
      <c r="AD35" s="15">
        <v>610.55401530253357</v>
      </c>
      <c r="AE35" s="15">
        <v>84.501529967881581</v>
      </c>
      <c r="AF35" s="15">
        <v>-22.717064539918329</v>
      </c>
      <c r="AG35" s="15">
        <v>0</v>
      </c>
      <c r="AH35" s="15">
        <v>10425.540300000001</v>
      </c>
      <c r="AI35" s="15">
        <v>29841.492962472512</v>
      </c>
      <c r="AJ35" s="26">
        <f>'Base Price Curve'!D46-'Table L.22'!AI35</f>
        <v>-0.14436525034034275</v>
      </c>
    </row>
    <row r="36" spans="2:36" ht="15.75" thickBot="1" x14ac:dyDescent="0.3">
      <c r="B36" s="63" t="s">
        <v>95</v>
      </c>
      <c r="C36" s="64">
        <f t="shared" si="0"/>
        <v>14726.930429237444</v>
      </c>
      <c r="D36" s="64">
        <f t="shared" si="1"/>
        <v>1903.1502501549353</v>
      </c>
      <c r="E36" s="64">
        <f t="shared" si="2"/>
        <v>0</v>
      </c>
      <c r="F36" s="64">
        <f t="shared" si="3"/>
        <v>920.63533784076878</v>
      </c>
      <c r="G36" s="64">
        <f t="shared" si="4"/>
        <v>1930.9150671035713</v>
      </c>
      <c r="H36" s="64">
        <f t="shared" si="5"/>
        <v>1163.0999014809204</v>
      </c>
      <c r="I36" s="64">
        <f t="shared" si="6"/>
        <v>-3665.7104456765014</v>
      </c>
      <c r="J36" s="64">
        <f t="shared" si="7"/>
        <v>3228.9338135548073</v>
      </c>
      <c r="K36" s="64">
        <f t="shared" si="8"/>
        <v>9617.6650000000009</v>
      </c>
      <c r="L36" s="64">
        <f t="shared" si="9"/>
        <v>29825.619353695947</v>
      </c>
      <c r="N36" s="26">
        <f t="shared" si="10"/>
        <v>0</v>
      </c>
      <c r="P36" s="13" t="s">
        <v>48</v>
      </c>
      <c r="Q36" s="21" t="s">
        <v>49</v>
      </c>
      <c r="R36" s="14"/>
      <c r="S36" s="15">
        <v>14622.633594393566</v>
      </c>
      <c r="T36" s="15">
        <v>1002.3020224437564</v>
      </c>
      <c r="U36" s="15">
        <v>104.29683484387652</v>
      </c>
      <c r="V36" s="15">
        <v>0</v>
      </c>
      <c r="W36" s="15">
        <v>900.84822771117877</v>
      </c>
      <c r="X36" s="15">
        <v>908.02682966009434</v>
      </c>
      <c r="Y36" s="15">
        <v>1930.9150671035713</v>
      </c>
      <c r="Z36" s="15">
        <v>12.608508180674466</v>
      </c>
      <c r="AA36" s="15">
        <v>1163.0999014809204</v>
      </c>
      <c r="AB36" s="15">
        <v>-3665.7104456765014</v>
      </c>
      <c r="AC36" s="15">
        <v>2559.5444933293784</v>
      </c>
      <c r="AD36" s="15">
        <v>590.76907628447759</v>
      </c>
      <c r="AE36" s="15">
        <v>90.582058853901827</v>
      </c>
      <c r="AF36" s="15">
        <v>-11.961814912950459</v>
      </c>
      <c r="AG36" s="15">
        <v>0</v>
      </c>
      <c r="AH36" s="15">
        <v>9617.6650000000009</v>
      </c>
      <c r="AI36" s="15">
        <v>29825.619353695951</v>
      </c>
      <c r="AJ36" s="26">
        <f>'Base Price Curve'!D47-'Table L.22'!AI36</f>
        <v>-0.17476092462311499</v>
      </c>
    </row>
    <row r="37" spans="2:36" ht="15.75" thickBot="1" x14ac:dyDescent="0.3">
      <c r="B37" s="63" t="s">
        <v>50</v>
      </c>
      <c r="C37" s="64">
        <f t="shared" si="0"/>
        <v>15075.319259687112</v>
      </c>
      <c r="D37" s="64">
        <f t="shared" si="1"/>
        <v>1618.9147364897362</v>
      </c>
      <c r="E37" s="64">
        <f t="shared" si="2"/>
        <v>0</v>
      </c>
      <c r="F37" s="64">
        <f t="shared" si="3"/>
        <v>911.89516228923935</v>
      </c>
      <c r="G37" s="64">
        <f t="shared" si="4"/>
        <v>1910.6890825536568</v>
      </c>
      <c r="H37" s="64">
        <f t="shared" si="5"/>
        <v>773.43869574907376</v>
      </c>
      <c r="I37" s="64">
        <f t="shared" si="6"/>
        <v>-3861.4240551554099</v>
      </c>
      <c r="J37" s="64">
        <f t="shared" si="7"/>
        <v>2812.26270909504</v>
      </c>
      <c r="K37" s="64">
        <f t="shared" si="8"/>
        <v>8557.4389301654428</v>
      </c>
      <c r="L37" s="64">
        <f t="shared" si="9"/>
        <v>27798.534520873895</v>
      </c>
      <c r="N37" s="26">
        <f t="shared" si="10"/>
        <v>0</v>
      </c>
      <c r="P37" s="13" t="s">
        <v>59</v>
      </c>
      <c r="Q37" s="21" t="s">
        <v>50</v>
      </c>
      <c r="R37" s="14"/>
      <c r="S37" s="15">
        <v>14986.517080971686</v>
      </c>
      <c r="T37" s="15">
        <v>764.4379286352513</v>
      </c>
      <c r="U37" s="15">
        <v>88.802178715427388</v>
      </c>
      <c r="V37" s="15">
        <v>0</v>
      </c>
      <c r="W37" s="15">
        <v>854.47680785448495</v>
      </c>
      <c r="X37" s="15">
        <v>899.2866541085649</v>
      </c>
      <c r="Y37" s="15">
        <v>1910.6890825536568</v>
      </c>
      <c r="Z37" s="15">
        <v>12.608508180674466</v>
      </c>
      <c r="AA37" s="15">
        <v>773.43869574907376</v>
      </c>
      <c r="AB37" s="15">
        <v>-3861.4240551554099</v>
      </c>
      <c r="AC37" s="15">
        <v>2219.1261282691571</v>
      </c>
      <c r="AD37" s="15">
        <v>519.74009439313318</v>
      </c>
      <c r="AE37" s="15">
        <v>81.175462498455772</v>
      </c>
      <c r="AF37" s="15">
        <v>-7.778976065705927</v>
      </c>
      <c r="AG37" s="15">
        <v>0</v>
      </c>
      <c r="AH37" s="15">
        <v>8557.4389301654428</v>
      </c>
      <c r="AI37" s="15">
        <v>27798.534520873887</v>
      </c>
      <c r="AJ37" s="26">
        <f>'Base Price Curve'!D14-'Table L.22'!AI37</f>
        <v>5.742610665038228E-4</v>
      </c>
    </row>
    <row r="38" spans="2:36" ht="15.75" thickBot="1" x14ac:dyDescent="0.3">
      <c r="B38" s="63" t="s">
        <v>52</v>
      </c>
      <c r="C38" s="64">
        <f t="shared" si="0"/>
        <v>15099.417568808574</v>
      </c>
      <c r="D38" s="64">
        <f t="shared" si="1"/>
        <v>1650.967057748398</v>
      </c>
      <c r="E38" s="64">
        <f t="shared" si="2"/>
        <v>0</v>
      </c>
      <c r="F38" s="64">
        <f t="shared" si="3"/>
        <v>911.89258458353618</v>
      </c>
      <c r="G38" s="64">
        <f t="shared" si="4"/>
        <v>1897.8244574616806</v>
      </c>
      <c r="H38" s="64">
        <f t="shared" si="5"/>
        <v>786.72159334144453</v>
      </c>
      <c r="I38" s="64">
        <f t="shared" si="6"/>
        <v>-3794.0644249271118</v>
      </c>
      <c r="J38" s="64">
        <f t="shared" si="7"/>
        <v>2847.2329752915198</v>
      </c>
      <c r="K38" s="64">
        <f t="shared" si="8"/>
        <v>8170.5649999999996</v>
      </c>
      <c r="L38" s="64">
        <f t="shared" si="9"/>
        <v>27570.556812308045</v>
      </c>
      <c r="N38" s="26">
        <f t="shared" si="10"/>
        <v>0</v>
      </c>
      <c r="P38" s="13" t="s">
        <v>59</v>
      </c>
      <c r="Q38" s="21" t="s">
        <v>52</v>
      </c>
      <c r="R38" s="14"/>
      <c r="S38" s="15">
        <v>15010.851431660683</v>
      </c>
      <c r="T38" s="15">
        <v>769.58565119910918</v>
      </c>
      <c r="U38" s="15">
        <v>88.566137147890558</v>
      </c>
      <c r="V38" s="15">
        <v>0</v>
      </c>
      <c r="W38" s="15">
        <v>881.38140654928884</v>
      </c>
      <c r="X38" s="15">
        <v>899.28407640286173</v>
      </c>
      <c r="Y38" s="15">
        <v>1897.8244574616806</v>
      </c>
      <c r="Z38" s="15">
        <v>12.608508180674466</v>
      </c>
      <c r="AA38" s="15">
        <v>786.72159334144453</v>
      </c>
      <c r="AB38" s="15">
        <v>-3794.0644249271118</v>
      </c>
      <c r="AC38" s="15">
        <v>2276.0384037995809</v>
      </c>
      <c r="AD38" s="15">
        <v>502.1101140705585</v>
      </c>
      <c r="AE38" s="15">
        <v>76.691323170289181</v>
      </c>
      <c r="AF38" s="15">
        <v>-7.6068657489088354</v>
      </c>
      <c r="AG38" s="15">
        <v>0</v>
      </c>
      <c r="AH38" s="15">
        <v>8170.5649999999996</v>
      </c>
      <c r="AI38" s="15">
        <v>27570.556812308045</v>
      </c>
      <c r="AJ38" s="26">
        <f>'Base Price Curve'!D15-'Table L.22'!AI38</f>
        <v>-7.8041452579782344E-2</v>
      </c>
    </row>
    <row r="39" spans="2:36" ht="39.75" thickBot="1" x14ac:dyDescent="0.3">
      <c r="B39" s="65" t="s">
        <v>97</v>
      </c>
      <c r="C39" s="64">
        <f t="shared" si="0"/>
        <v>15128.618050841958</v>
      </c>
      <c r="D39" s="64">
        <f t="shared" si="1"/>
        <v>1585.6066623053848</v>
      </c>
      <c r="E39" s="64">
        <f t="shared" si="2"/>
        <v>0</v>
      </c>
      <c r="F39" s="64">
        <f t="shared" si="3"/>
        <v>904.18071313842142</v>
      </c>
      <c r="G39" s="64">
        <f t="shared" si="4"/>
        <v>2009.9385777133134</v>
      </c>
      <c r="H39" s="64">
        <f t="shared" si="5"/>
        <v>764.38919937399044</v>
      </c>
      <c r="I39" s="64">
        <f t="shared" si="6"/>
        <v>-3804.2989659524533</v>
      </c>
      <c r="J39" s="64">
        <f t="shared" si="7"/>
        <v>2796.6705664391779</v>
      </c>
      <c r="K39" s="64">
        <f t="shared" si="8"/>
        <v>8114.6219254172347</v>
      </c>
      <c r="L39" s="64">
        <f t="shared" si="9"/>
        <v>27499.726729277027</v>
      </c>
      <c r="N39" s="26">
        <f t="shared" si="10"/>
        <v>0</v>
      </c>
      <c r="P39" s="13" t="s">
        <v>59</v>
      </c>
      <c r="Q39" s="40" t="s">
        <v>53</v>
      </c>
      <c r="R39" s="14"/>
      <c r="S39" s="15">
        <v>15040.976526630659</v>
      </c>
      <c r="T39" s="15">
        <v>769.21921085786562</v>
      </c>
      <c r="U39" s="15">
        <v>87.641524211299313</v>
      </c>
      <c r="V39" s="15">
        <v>0</v>
      </c>
      <c r="W39" s="15">
        <v>816.3874514475192</v>
      </c>
      <c r="X39" s="15">
        <v>891.57220495774698</v>
      </c>
      <c r="Y39" s="15">
        <v>2009.9385777133134</v>
      </c>
      <c r="Z39" s="15">
        <v>12.608508180674466</v>
      </c>
      <c r="AA39" s="15">
        <v>764.38919937399044</v>
      </c>
      <c r="AB39" s="15">
        <v>-3804.2989659524533</v>
      </c>
      <c r="AC39" s="15">
        <v>2243.8160788330279</v>
      </c>
      <c r="AD39" s="15">
        <v>498.9854658719255</v>
      </c>
      <c r="AE39" s="15">
        <v>61.321320586150385</v>
      </c>
      <c r="AF39" s="15">
        <v>-7.4522988519256481</v>
      </c>
      <c r="AG39" s="15">
        <v>0</v>
      </c>
      <c r="AH39" s="15">
        <v>8114.6219254172347</v>
      </c>
      <c r="AI39" s="15">
        <v>27499.726729277027</v>
      </c>
      <c r="AJ39" s="26">
        <f>'Base Price Curve'!D16-'Table L.22'!AI39</f>
        <v>-1.9811128793662647E-2</v>
      </c>
    </row>
    <row r="40" spans="2:36" ht="15.75" thickBot="1" x14ac:dyDescent="0.3">
      <c r="B40" s="63" t="s">
        <v>54</v>
      </c>
      <c r="C40" s="64">
        <f t="shared" si="0"/>
        <v>15071.460337017661</v>
      </c>
      <c r="D40" s="64">
        <f t="shared" si="1"/>
        <v>1620.1817216500158</v>
      </c>
      <c r="E40" s="64">
        <f t="shared" si="2"/>
        <v>0</v>
      </c>
      <c r="F40" s="64">
        <f t="shared" si="3"/>
        <v>911.8884758789543</v>
      </c>
      <c r="G40" s="64">
        <f t="shared" si="4"/>
        <v>1909.1915876469986</v>
      </c>
      <c r="H40" s="64">
        <f t="shared" si="5"/>
        <v>773.53762306220085</v>
      </c>
      <c r="I40" s="64">
        <f t="shared" si="6"/>
        <v>-3855.2693951985184</v>
      </c>
      <c r="J40" s="64">
        <f t="shared" si="7"/>
        <v>2809.9981505212818</v>
      </c>
      <c r="K40" s="64">
        <f t="shared" si="8"/>
        <v>8495.2085999999999</v>
      </c>
      <c r="L40" s="64">
        <f t="shared" si="9"/>
        <v>27736.197100578596</v>
      </c>
      <c r="N40" s="26">
        <f t="shared" si="10"/>
        <v>0</v>
      </c>
      <c r="P40" s="13" t="s">
        <v>59</v>
      </c>
      <c r="Q40" s="21" t="s">
        <v>54</v>
      </c>
      <c r="R40" s="14"/>
      <c r="S40" s="15">
        <v>14982.647259348969</v>
      </c>
      <c r="T40" s="15">
        <v>762.10494174985797</v>
      </c>
      <c r="U40" s="15">
        <v>88.813077668692344</v>
      </c>
      <c r="V40" s="15">
        <v>0</v>
      </c>
      <c r="W40" s="15">
        <v>858.0767799001577</v>
      </c>
      <c r="X40" s="15">
        <v>899.27996769827985</v>
      </c>
      <c r="Y40" s="15">
        <v>1909.1915876469986</v>
      </c>
      <c r="Z40" s="15">
        <v>12.608508180674466</v>
      </c>
      <c r="AA40" s="15">
        <v>773.53762306220085</v>
      </c>
      <c r="AB40" s="15">
        <v>-3855.2693951985184</v>
      </c>
      <c r="AC40" s="15">
        <v>2226.9305259419098</v>
      </c>
      <c r="AD40" s="15">
        <v>510.81771391911894</v>
      </c>
      <c r="AE40" s="15">
        <v>80.491641622045151</v>
      </c>
      <c r="AF40" s="15">
        <v>-8.2417309617920438</v>
      </c>
      <c r="AG40" s="15">
        <v>0</v>
      </c>
      <c r="AH40" s="15">
        <v>8495.2085999999999</v>
      </c>
      <c r="AI40" s="15">
        <v>27736.197100578589</v>
      </c>
      <c r="AJ40" s="26">
        <f>'Base Price Curve'!D17-'Table L.22'!AI40</f>
        <v>1.1241386346227955E-3</v>
      </c>
    </row>
    <row r="41" spans="2:36" x14ac:dyDescent="0.25">
      <c r="N41" s="26"/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42"/>
  <sheetViews>
    <sheetView showGridLines="0" zoomScale="90" zoomScaleNormal="90" workbookViewId="0">
      <selection activeCell="X3" sqref="X3"/>
    </sheetView>
  </sheetViews>
  <sheetFormatPr defaultRowHeight="15" x14ac:dyDescent="0.25"/>
  <cols>
    <col min="2" max="2" width="16" style="56" bestFit="1" customWidth="1"/>
    <col min="3" max="5" width="9.140625" style="56"/>
    <col min="6" max="6" width="10.85546875" style="56" customWidth="1"/>
    <col min="7" max="7" width="12.140625" style="56" customWidth="1"/>
    <col min="8" max="8" width="7.28515625" style="56" bestFit="1" customWidth="1"/>
    <col min="9" max="9" width="9.85546875" style="56" customWidth="1"/>
    <col min="10" max="10" width="12.7109375" style="56" customWidth="1"/>
    <col min="11" max="11" width="13" style="56" customWidth="1"/>
    <col min="12" max="12" width="8.42578125" style="56" bestFit="1" customWidth="1"/>
  </cols>
  <sheetData>
    <row r="3" spans="2:36" x14ac:dyDescent="0.25">
      <c r="P3" s="16" t="s">
        <v>33</v>
      </c>
      <c r="W3" t="s">
        <v>129</v>
      </c>
    </row>
    <row r="4" spans="2:36" ht="15.75" x14ac:dyDescent="0.25">
      <c r="B4" s="66" t="s">
        <v>128</v>
      </c>
    </row>
    <row r="5" spans="2:36" ht="15.75" thickBot="1" x14ac:dyDescent="0.3">
      <c r="C5" s="57" t="s">
        <v>0</v>
      </c>
      <c r="D5" s="58"/>
      <c r="E5" s="58"/>
      <c r="F5" s="58"/>
      <c r="G5" s="59"/>
      <c r="H5" s="59"/>
      <c r="I5" s="59"/>
      <c r="J5" s="59"/>
      <c r="K5" s="60"/>
      <c r="L5" s="60"/>
      <c r="R5" s="1"/>
      <c r="S5" s="2" t="s">
        <v>0</v>
      </c>
      <c r="T5" s="3"/>
      <c r="U5" s="3"/>
      <c r="V5" s="3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6"/>
    </row>
    <row r="6" spans="2:36" ht="70.5" customHeight="1" thickBot="1" x14ac:dyDescent="0.3">
      <c r="B6" s="61" t="s">
        <v>102</v>
      </c>
      <c r="C6" s="62" t="s">
        <v>41</v>
      </c>
      <c r="D6" s="62" t="s">
        <v>103</v>
      </c>
      <c r="E6" s="62" t="s">
        <v>42</v>
      </c>
      <c r="F6" s="62" t="s">
        <v>43</v>
      </c>
      <c r="G6" s="62" t="s">
        <v>107</v>
      </c>
      <c r="H6" s="62" t="s">
        <v>44</v>
      </c>
      <c r="I6" s="62" t="s">
        <v>104</v>
      </c>
      <c r="J6" s="62" t="s">
        <v>105</v>
      </c>
      <c r="K6" s="62" t="s">
        <v>19</v>
      </c>
      <c r="L6" s="62" t="s">
        <v>20</v>
      </c>
      <c r="P6" s="7" t="s">
        <v>1</v>
      </c>
      <c r="Q6" s="7" t="s">
        <v>2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9</v>
      </c>
      <c r="Y6" s="8" t="s">
        <v>10</v>
      </c>
      <c r="Z6" s="9" t="s">
        <v>11</v>
      </c>
      <c r="AA6" s="9" t="s">
        <v>12</v>
      </c>
      <c r="AB6" s="9" t="s">
        <v>13</v>
      </c>
      <c r="AC6" s="10" t="s">
        <v>14</v>
      </c>
      <c r="AD6" s="10" t="s">
        <v>15</v>
      </c>
      <c r="AE6" s="11" t="s">
        <v>17</v>
      </c>
      <c r="AF6" s="11" t="s">
        <v>16</v>
      </c>
      <c r="AG6" s="11" t="s">
        <v>18</v>
      </c>
      <c r="AH6" s="11" t="s">
        <v>19</v>
      </c>
      <c r="AI6" s="12" t="s">
        <v>20</v>
      </c>
    </row>
    <row r="7" spans="2:36" ht="15.75" thickBot="1" x14ac:dyDescent="0.3">
      <c r="B7" s="63" t="s">
        <v>56</v>
      </c>
      <c r="C7" s="64">
        <f t="shared" ref="C7:C40" si="0">S7+U7</f>
        <v>16483.968198541337</v>
      </c>
      <c r="D7" s="64">
        <f t="shared" ref="D7:D40" si="1">T7+W7</f>
        <v>1737.0826029537257</v>
      </c>
      <c r="E7" s="64">
        <f t="shared" ref="E7:E40" si="2">V7</f>
        <v>0</v>
      </c>
      <c r="F7" s="64">
        <f t="shared" ref="F7:F40" si="3">X7+Z7</f>
        <v>911.46775786235526</v>
      </c>
      <c r="G7" s="64">
        <f t="shared" ref="G7:G40" si="4">Y7</f>
        <v>1901.0254771581292</v>
      </c>
      <c r="H7" s="64">
        <f t="shared" ref="H7:H40" si="5">AA7</f>
        <v>800.01318677859331</v>
      </c>
      <c r="I7" s="64">
        <f t="shared" ref="I7:I40" si="6">AB7</f>
        <v>-4964.5581347947136</v>
      </c>
      <c r="J7" s="64">
        <f t="shared" ref="J7:J40" si="7">AC7+AD7+AE7+AF7</f>
        <v>3369.2286093205548</v>
      </c>
      <c r="K7" s="64">
        <f t="shared" ref="K7:K40" si="8">AH7</f>
        <v>9109.4753000000001</v>
      </c>
      <c r="L7" s="64">
        <f t="shared" ref="L7:L40" si="9">SUM(C7:K7)</f>
        <v>29347.702997819979</v>
      </c>
      <c r="N7" s="26">
        <f t="shared" ref="N7:N40" si="10">AI7-L7</f>
        <v>0</v>
      </c>
      <c r="P7" s="7"/>
      <c r="Q7" s="21" t="s">
        <v>56</v>
      </c>
      <c r="R7" s="14"/>
      <c r="S7" s="15">
        <v>16373.820374888359</v>
      </c>
      <c r="T7" s="15">
        <v>741.78328728658721</v>
      </c>
      <c r="U7" s="15">
        <v>110.14782365297938</v>
      </c>
      <c r="V7" s="15">
        <v>0</v>
      </c>
      <c r="W7" s="15">
        <v>995.29931566713856</v>
      </c>
      <c r="X7" s="15">
        <v>898.85924968168081</v>
      </c>
      <c r="Y7" s="15">
        <v>1901.0254771581292</v>
      </c>
      <c r="Z7" s="15">
        <v>12.608508180674466</v>
      </c>
      <c r="AA7" s="15">
        <v>800.01318677859331</v>
      </c>
      <c r="AB7" s="15">
        <v>-4964.5581347947136</v>
      </c>
      <c r="AC7" s="15">
        <v>2796.3002349955586</v>
      </c>
      <c r="AD7" s="15">
        <v>510.67201370876995</v>
      </c>
      <c r="AE7" s="15">
        <v>69.325800968956798</v>
      </c>
      <c r="AF7" s="15">
        <v>-7.0694403527305729</v>
      </c>
      <c r="AG7" s="15">
        <v>0</v>
      </c>
      <c r="AH7" s="15">
        <v>9109.4753000000001</v>
      </c>
      <c r="AI7" s="15">
        <v>29347.702997819979</v>
      </c>
      <c r="AJ7" s="18">
        <f>'High Price Curve'!D6-'Table L.23'!AI7</f>
        <v>-0.24490684864213108</v>
      </c>
    </row>
    <row r="8" spans="2:36" ht="15.75" thickBot="1" x14ac:dyDescent="0.3">
      <c r="B8" s="63" t="s">
        <v>67</v>
      </c>
      <c r="C8" s="64">
        <f t="shared" si="0"/>
        <v>16797.281090074954</v>
      </c>
      <c r="D8" s="64">
        <f t="shared" si="1"/>
        <v>1884.5878923226196</v>
      </c>
      <c r="E8" s="64">
        <f t="shared" si="2"/>
        <v>0</v>
      </c>
      <c r="F8" s="64">
        <f t="shared" si="3"/>
        <v>913.60086156125192</v>
      </c>
      <c r="G8" s="64">
        <f t="shared" si="4"/>
        <v>1903.5822540713668</v>
      </c>
      <c r="H8" s="64">
        <f t="shared" si="5"/>
        <v>737.44195832697721</v>
      </c>
      <c r="I8" s="64">
        <f t="shared" si="6"/>
        <v>-4481.2194425777661</v>
      </c>
      <c r="J8" s="64">
        <f t="shared" si="7"/>
        <v>3665.3917078654927</v>
      </c>
      <c r="K8" s="64">
        <f t="shared" si="8"/>
        <v>8193.3050000000003</v>
      </c>
      <c r="L8" s="64">
        <f t="shared" si="9"/>
        <v>29613.971321644894</v>
      </c>
      <c r="N8" s="26">
        <f t="shared" si="10"/>
        <v>0</v>
      </c>
      <c r="P8" s="13" t="s">
        <v>47</v>
      </c>
      <c r="Q8" s="21" t="s">
        <v>21</v>
      </c>
      <c r="R8" s="14"/>
      <c r="S8" s="15">
        <v>16682.487940049286</v>
      </c>
      <c r="T8" s="15">
        <v>747.71097853619926</v>
      </c>
      <c r="U8" s="15">
        <v>114.79315002566823</v>
      </c>
      <c r="V8" s="15">
        <v>0</v>
      </c>
      <c r="W8" s="15">
        <v>1136.8769137864203</v>
      </c>
      <c r="X8" s="15">
        <v>900.99235338057747</v>
      </c>
      <c r="Y8" s="15">
        <v>1903.5822540713668</v>
      </c>
      <c r="Z8" s="15">
        <v>12.608508180674466</v>
      </c>
      <c r="AA8" s="15">
        <v>737.44195832697721</v>
      </c>
      <c r="AB8" s="15">
        <v>-4481.2194425777661</v>
      </c>
      <c r="AC8" s="15">
        <v>3217.4294246455661</v>
      </c>
      <c r="AD8" s="15">
        <v>345.00080262200134</v>
      </c>
      <c r="AE8" s="15">
        <v>109.98807675071212</v>
      </c>
      <c r="AF8" s="15">
        <v>-7.0265961527864471</v>
      </c>
      <c r="AG8" s="15">
        <v>0</v>
      </c>
      <c r="AH8" s="15">
        <v>8193.3050000000003</v>
      </c>
      <c r="AI8" s="15">
        <v>29613.971321644898</v>
      </c>
      <c r="AJ8" s="18">
        <f>'High Price Curve'!D7-'Table L.23'!AI8</f>
        <v>-6.2912180303101195E-2</v>
      </c>
    </row>
    <row r="9" spans="2:36" ht="15.75" thickBot="1" x14ac:dyDescent="0.3">
      <c r="B9" s="63" t="s">
        <v>68</v>
      </c>
      <c r="C9" s="64">
        <f t="shared" si="0"/>
        <v>16527.643430229702</v>
      </c>
      <c r="D9" s="64">
        <f t="shared" si="1"/>
        <v>1726.2972533200407</v>
      </c>
      <c r="E9" s="64">
        <f t="shared" si="2"/>
        <v>0</v>
      </c>
      <c r="F9" s="64">
        <f t="shared" si="3"/>
        <v>915.57627132569894</v>
      </c>
      <c r="G9" s="64">
        <f t="shared" si="4"/>
        <v>1926.8889714493628</v>
      </c>
      <c r="H9" s="64">
        <f t="shared" si="5"/>
        <v>727.50911179299771</v>
      </c>
      <c r="I9" s="64">
        <f t="shared" si="6"/>
        <v>-4604.6660595273943</v>
      </c>
      <c r="J9" s="64">
        <f t="shared" si="7"/>
        <v>3672.276163970439</v>
      </c>
      <c r="K9" s="64">
        <f t="shared" si="8"/>
        <v>9204.5099000000009</v>
      </c>
      <c r="L9" s="64">
        <f t="shared" si="9"/>
        <v>30096.035042560852</v>
      </c>
      <c r="N9" s="26">
        <f t="shared" si="10"/>
        <v>0</v>
      </c>
      <c r="P9" s="13" t="s">
        <v>47</v>
      </c>
      <c r="Q9" s="21" t="s">
        <v>22</v>
      </c>
      <c r="R9" s="14"/>
      <c r="S9" s="15">
        <v>16410.047557094971</v>
      </c>
      <c r="T9" s="15">
        <v>732.09275706333699</v>
      </c>
      <c r="U9" s="15">
        <v>117.59587313472984</v>
      </c>
      <c r="V9" s="15">
        <v>0</v>
      </c>
      <c r="W9" s="15">
        <v>994.20449625670369</v>
      </c>
      <c r="X9" s="15">
        <v>902.96776314502449</v>
      </c>
      <c r="Y9" s="15">
        <v>1926.8889714493628</v>
      </c>
      <c r="Z9" s="15">
        <v>12.608508180674466</v>
      </c>
      <c r="AA9" s="15">
        <v>727.50911179299771</v>
      </c>
      <c r="AB9" s="15">
        <v>-4604.6660595273943</v>
      </c>
      <c r="AC9" s="15">
        <v>3107.2053428116274</v>
      </c>
      <c r="AD9" s="15">
        <v>495.47909067855198</v>
      </c>
      <c r="AE9" s="15">
        <v>77.708030525395728</v>
      </c>
      <c r="AF9" s="15">
        <v>-8.1163000451360663</v>
      </c>
      <c r="AG9" s="15">
        <v>0</v>
      </c>
      <c r="AH9" s="15">
        <v>9204.5099000000009</v>
      </c>
      <c r="AI9" s="15">
        <v>30096.035042560852</v>
      </c>
      <c r="AJ9" s="18">
        <f>'High Price Curve'!D8-'Table L.23'!AI9</f>
        <v>8.4663651796290651E-4</v>
      </c>
    </row>
    <row r="10" spans="2:36" ht="15.75" thickBot="1" x14ac:dyDescent="0.3">
      <c r="B10" s="63" t="s">
        <v>69</v>
      </c>
      <c r="C10" s="64">
        <f t="shared" si="0"/>
        <v>15928.664400837431</v>
      </c>
      <c r="D10" s="64">
        <f t="shared" si="1"/>
        <v>1671.1646434275176</v>
      </c>
      <c r="E10" s="64">
        <f t="shared" si="2"/>
        <v>0</v>
      </c>
      <c r="F10" s="64">
        <f t="shared" si="3"/>
        <v>912.74331463825467</v>
      </c>
      <c r="G10" s="64">
        <f t="shared" si="4"/>
        <v>1910.1542696695572</v>
      </c>
      <c r="H10" s="64">
        <f t="shared" si="5"/>
        <v>3003.3469828865354</v>
      </c>
      <c r="I10" s="64">
        <f t="shared" si="6"/>
        <v>-4452.7646006315636</v>
      </c>
      <c r="J10" s="64">
        <f t="shared" si="7"/>
        <v>3925.3010859740484</v>
      </c>
      <c r="K10" s="64">
        <f t="shared" si="8"/>
        <v>8305.9511000000002</v>
      </c>
      <c r="L10" s="64">
        <f t="shared" si="9"/>
        <v>31204.561196801784</v>
      </c>
      <c r="N10" s="26">
        <f t="shared" si="10"/>
        <v>0</v>
      </c>
      <c r="P10" s="13" t="s">
        <v>47</v>
      </c>
      <c r="Q10" s="21" t="s">
        <v>23</v>
      </c>
      <c r="R10" s="14"/>
      <c r="S10" s="15">
        <v>15821.987866226216</v>
      </c>
      <c r="T10" s="15">
        <v>701.2700902285535</v>
      </c>
      <c r="U10" s="15">
        <v>106.67653461121586</v>
      </c>
      <c r="V10" s="15">
        <v>0</v>
      </c>
      <c r="W10" s="15">
        <v>969.89455319896422</v>
      </c>
      <c r="X10" s="15">
        <v>900.13480645758023</v>
      </c>
      <c r="Y10" s="15">
        <v>1910.1542696695572</v>
      </c>
      <c r="Z10" s="15">
        <v>12.608508180674466</v>
      </c>
      <c r="AA10" s="15">
        <v>3003.3469828865354</v>
      </c>
      <c r="AB10" s="15">
        <v>-4452.7646006315636</v>
      </c>
      <c r="AC10" s="15">
        <v>3335.7647685191064</v>
      </c>
      <c r="AD10" s="15">
        <v>503.69653980447305</v>
      </c>
      <c r="AE10" s="15">
        <v>93.379428497109956</v>
      </c>
      <c r="AF10" s="15">
        <v>-7.5396508466410452</v>
      </c>
      <c r="AG10" s="15">
        <v>0</v>
      </c>
      <c r="AH10" s="15">
        <v>8305.9511000000002</v>
      </c>
      <c r="AI10" s="15">
        <v>31204.561196801784</v>
      </c>
      <c r="AJ10" s="18">
        <f>'High Price Curve'!D9-'Table L.23'!AI10</f>
        <v>1.6343147435691208E-3</v>
      </c>
    </row>
    <row r="11" spans="2:36" ht="15.75" thickBot="1" x14ac:dyDescent="0.3">
      <c r="B11" s="63" t="s">
        <v>70</v>
      </c>
      <c r="C11" s="64">
        <f t="shared" si="0"/>
        <v>15751.837860289483</v>
      </c>
      <c r="D11" s="64">
        <f t="shared" si="1"/>
        <v>1481.7295575271355</v>
      </c>
      <c r="E11" s="64">
        <f t="shared" si="2"/>
        <v>0</v>
      </c>
      <c r="F11" s="64">
        <f t="shared" si="3"/>
        <v>912.37839144597945</v>
      </c>
      <c r="G11" s="64">
        <f t="shared" si="4"/>
        <v>1975.3219557501795</v>
      </c>
      <c r="H11" s="64">
        <f t="shared" si="5"/>
        <v>3003.1069776584786</v>
      </c>
      <c r="I11" s="64">
        <f t="shared" si="6"/>
        <v>-4667.1937573916211</v>
      </c>
      <c r="J11" s="64">
        <f t="shared" si="7"/>
        <v>3531.165621695322</v>
      </c>
      <c r="K11" s="64">
        <f t="shared" si="8"/>
        <v>10390.7729</v>
      </c>
      <c r="L11" s="64">
        <f t="shared" si="9"/>
        <v>32379.119506974956</v>
      </c>
      <c r="N11" s="26">
        <f t="shared" si="10"/>
        <v>0</v>
      </c>
      <c r="P11" s="13" t="s">
        <v>47</v>
      </c>
      <c r="Q11" s="21" t="s">
        <v>24</v>
      </c>
      <c r="R11" s="14"/>
      <c r="S11" s="15">
        <v>15644.683990241363</v>
      </c>
      <c r="T11" s="15">
        <v>688.06857649877236</v>
      </c>
      <c r="U11" s="15">
        <v>107.15387004811943</v>
      </c>
      <c r="V11" s="15">
        <v>0</v>
      </c>
      <c r="W11" s="15">
        <v>793.66098102836304</v>
      </c>
      <c r="X11" s="15">
        <v>899.769883265305</v>
      </c>
      <c r="Y11" s="15">
        <v>1975.3219557501795</v>
      </c>
      <c r="Z11" s="15">
        <v>12.608508180674466</v>
      </c>
      <c r="AA11" s="15">
        <v>3003.1069776584786</v>
      </c>
      <c r="AB11" s="15">
        <v>-4667.1937573916211</v>
      </c>
      <c r="AC11" s="15">
        <v>3000.4322365819385</v>
      </c>
      <c r="AD11" s="15">
        <v>495.77418109641525</v>
      </c>
      <c r="AE11" s="15">
        <v>96.634751437127534</v>
      </c>
      <c r="AF11" s="15">
        <v>-61.675547420159667</v>
      </c>
      <c r="AG11" s="15">
        <v>0</v>
      </c>
      <c r="AH11" s="15">
        <v>10390.7729</v>
      </c>
      <c r="AI11" s="15">
        <v>32379.119506974948</v>
      </c>
      <c r="AJ11" s="18">
        <f>'High Price Curve'!D10-'Table L.23'!AI11</f>
        <v>7.6762937897001393E-4</v>
      </c>
    </row>
    <row r="12" spans="2:36" ht="15.75" thickBot="1" x14ac:dyDescent="0.3">
      <c r="B12" s="63" t="s">
        <v>71</v>
      </c>
      <c r="C12" s="64">
        <f t="shared" si="0"/>
        <v>16630.071326720423</v>
      </c>
      <c r="D12" s="64">
        <f t="shared" si="1"/>
        <v>1885.8354368709588</v>
      </c>
      <c r="E12" s="64">
        <f t="shared" si="2"/>
        <v>0</v>
      </c>
      <c r="F12" s="64">
        <f t="shared" si="3"/>
        <v>915.71411533682647</v>
      </c>
      <c r="G12" s="64">
        <f t="shared" si="4"/>
        <v>1904.0558213180739</v>
      </c>
      <c r="H12" s="64">
        <f t="shared" si="5"/>
        <v>727.66810342456199</v>
      </c>
      <c r="I12" s="64">
        <f t="shared" si="6"/>
        <v>-4414.6307111442648</v>
      </c>
      <c r="J12" s="64">
        <f t="shared" si="7"/>
        <v>3946.0161521578602</v>
      </c>
      <c r="K12" s="64">
        <f t="shared" si="8"/>
        <v>8183.7038000000011</v>
      </c>
      <c r="L12" s="64">
        <f t="shared" si="9"/>
        <v>29778.434044684436</v>
      </c>
      <c r="N12" s="26">
        <f t="shared" si="10"/>
        <v>0</v>
      </c>
      <c r="P12" s="13" t="s">
        <v>47</v>
      </c>
      <c r="Q12" s="21" t="s">
        <v>25</v>
      </c>
      <c r="R12" s="14"/>
      <c r="S12" s="15">
        <v>16510.967066663688</v>
      </c>
      <c r="T12" s="15">
        <v>742.43903101683622</v>
      </c>
      <c r="U12" s="15">
        <v>119.10426005673359</v>
      </c>
      <c r="V12" s="15">
        <v>0</v>
      </c>
      <c r="W12" s="15">
        <v>1143.3964058541226</v>
      </c>
      <c r="X12" s="15">
        <v>903.10560715615202</v>
      </c>
      <c r="Y12" s="15">
        <v>1904.0558213180739</v>
      </c>
      <c r="Z12" s="15">
        <v>12.608508180674466</v>
      </c>
      <c r="AA12" s="15">
        <v>727.66810342456199</v>
      </c>
      <c r="AB12" s="15">
        <v>-4414.6307111442648</v>
      </c>
      <c r="AC12" s="15">
        <v>3359.9565334446352</v>
      </c>
      <c r="AD12" s="15">
        <v>506.14428838924152</v>
      </c>
      <c r="AE12" s="15">
        <v>87.883390198277198</v>
      </c>
      <c r="AF12" s="15">
        <v>-7.9680598742935702</v>
      </c>
      <c r="AG12" s="15">
        <v>0</v>
      </c>
      <c r="AH12" s="15">
        <v>8183.7038000000011</v>
      </c>
      <c r="AI12" s="15">
        <v>29778.434044684436</v>
      </c>
      <c r="AJ12" s="18">
        <f>'High Price Curve'!D11-'Table L.23'!AI12</f>
        <v>-2.3768456230754964E-4</v>
      </c>
    </row>
    <row r="13" spans="2:36" ht="15.75" thickBot="1" x14ac:dyDescent="0.3">
      <c r="B13" s="63" t="s">
        <v>72</v>
      </c>
      <c r="C13" s="64">
        <f t="shared" si="0"/>
        <v>16709.713016412188</v>
      </c>
      <c r="D13" s="64">
        <f t="shared" si="1"/>
        <v>1936.7947920470274</v>
      </c>
      <c r="E13" s="64">
        <f t="shared" si="2"/>
        <v>0</v>
      </c>
      <c r="F13" s="64">
        <f t="shared" si="3"/>
        <v>916.89175177847721</v>
      </c>
      <c r="G13" s="64">
        <f t="shared" si="4"/>
        <v>1897.397347285757</v>
      </c>
      <c r="H13" s="64">
        <f t="shared" si="5"/>
        <v>730.59740903263867</v>
      </c>
      <c r="I13" s="64">
        <f t="shared" si="6"/>
        <v>-4370.9741860282484</v>
      </c>
      <c r="J13" s="64">
        <f t="shared" si="7"/>
        <v>4031.719681472885</v>
      </c>
      <c r="K13" s="64">
        <f t="shared" si="8"/>
        <v>7789.0394999999999</v>
      </c>
      <c r="L13" s="64">
        <f t="shared" si="9"/>
        <v>29641.179312000724</v>
      </c>
      <c r="N13" s="26">
        <f t="shared" si="10"/>
        <v>0</v>
      </c>
      <c r="P13" s="13" t="s">
        <v>47</v>
      </c>
      <c r="Q13" s="21" t="s">
        <v>51</v>
      </c>
      <c r="R13" s="14"/>
      <c r="S13" s="15">
        <v>16587.882185726379</v>
      </c>
      <c r="T13" s="15">
        <v>747.06579112011934</v>
      </c>
      <c r="U13" s="15">
        <v>121.83083068580893</v>
      </c>
      <c r="V13" s="15">
        <v>0</v>
      </c>
      <c r="W13" s="15">
        <v>1189.7290009269082</v>
      </c>
      <c r="X13" s="15">
        <v>904.28324359780277</v>
      </c>
      <c r="Y13" s="15">
        <v>1897.397347285757</v>
      </c>
      <c r="Z13" s="15">
        <v>12.608508180674466</v>
      </c>
      <c r="AA13" s="15">
        <v>730.59740903263867</v>
      </c>
      <c r="AB13" s="15">
        <v>-4370.9741860282484</v>
      </c>
      <c r="AC13" s="15">
        <v>3427.5471439716607</v>
      </c>
      <c r="AD13" s="15">
        <v>510.0112801328371</v>
      </c>
      <c r="AE13" s="15">
        <v>101.92612366564218</v>
      </c>
      <c r="AF13" s="15">
        <v>-7.7648662972552067</v>
      </c>
      <c r="AG13" s="15">
        <v>0</v>
      </c>
      <c r="AH13" s="15">
        <v>7789.0394999999999</v>
      </c>
      <c r="AI13" s="15">
        <v>29641.179312000721</v>
      </c>
      <c r="AJ13" s="18">
        <f>'High Price Curve'!D12-'Table L.23'!AI13</f>
        <v>-2.0768139278516173E-2</v>
      </c>
    </row>
    <row r="14" spans="2:36" ht="15.75" thickBot="1" x14ac:dyDescent="0.3">
      <c r="B14" s="63" t="s">
        <v>73</v>
      </c>
      <c r="C14" s="64">
        <f t="shared" si="0"/>
        <v>16690.585380652356</v>
      </c>
      <c r="D14" s="64">
        <f t="shared" si="1"/>
        <v>1893.7652383382147</v>
      </c>
      <c r="E14" s="64">
        <f t="shared" si="2"/>
        <v>0</v>
      </c>
      <c r="F14" s="64">
        <f t="shared" si="3"/>
        <v>916.91323295551786</v>
      </c>
      <c r="G14" s="64">
        <f t="shared" si="4"/>
        <v>1906.5423625433923</v>
      </c>
      <c r="H14" s="64">
        <f t="shared" si="5"/>
        <v>728.11959456236059</v>
      </c>
      <c r="I14" s="64">
        <f t="shared" si="6"/>
        <v>-4481.7487581917458</v>
      </c>
      <c r="J14" s="64">
        <f t="shared" si="7"/>
        <v>3913.015949500862</v>
      </c>
      <c r="K14" s="64">
        <f t="shared" si="8"/>
        <v>8110.8760000000002</v>
      </c>
      <c r="L14" s="64">
        <f t="shared" si="9"/>
        <v>29678.06900036096</v>
      </c>
      <c r="N14" s="26">
        <f t="shared" si="10"/>
        <v>0</v>
      </c>
      <c r="P14" s="13" t="s">
        <v>47</v>
      </c>
      <c r="Q14" s="21" t="s">
        <v>57</v>
      </c>
      <c r="R14" s="14"/>
      <c r="S14" s="15">
        <v>16569.220049605974</v>
      </c>
      <c r="T14" s="15">
        <v>743.20637583456494</v>
      </c>
      <c r="U14" s="15">
        <v>121.36533104638133</v>
      </c>
      <c r="V14" s="15">
        <v>0</v>
      </c>
      <c r="W14" s="15">
        <v>1150.5588625036496</v>
      </c>
      <c r="X14" s="15">
        <v>904.30472477484341</v>
      </c>
      <c r="Y14" s="15">
        <v>1906.5423625433923</v>
      </c>
      <c r="Z14" s="15">
        <v>12.608508180674466</v>
      </c>
      <c r="AA14" s="15">
        <v>728.11959456236059</v>
      </c>
      <c r="AB14" s="15">
        <v>-4481.7487581917458</v>
      </c>
      <c r="AC14" s="15">
        <v>3320.8244248073006</v>
      </c>
      <c r="AD14" s="15">
        <v>503.41173271540652</v>
      </c>
      <c r="AE14" s="15">
        <v>96.848994894221462</v>
      </c>
      <c r="AF14" s="15">
        <v>-8.0692029160662599</v>
      </c>
      <c r="AG14" s="15">
        <v>0</v>
      </c>
      <c r="AH14" s="15">
        <v>8110.8760000000002</v>
      </c>
      <c r="AI14" s="15">
        <v>29678.06900036096</v>
      </c>
      <c r="AJ14" s="18">
        <f>'High Price Curve'!D13-'Table L.23'!AI14</f>
        <v>1.2524959311122075E-3</v>
      </c>
    </row>
    <row r="15" spans="2:36" ht="15.75" thickBot="1" x14ac:dyDescent="0.3">
      <c r="B15" s="63" t="s">
        <v>74</v>
      </c>
      <c r="C15" s="64">
        <f t="shared" si="0"/>
        <v>16000.183103727744</v>
      </c>
      <c r="D15" s="64">
        <f t="shared" si="1"/>
        <v>1774.509311315345</v>
      </c>
      <c r="E15" s="64">
        <f t="shared" si="2"/>
        <v>0</v>
      </c>
      <c r="F15" s="64">
        <f t="shared" si="3"/>
        <v>913.27076472892315</v>
      </c>
      <c r="G15" s="64">
        <f t="shared" si="4"/>
        <v>1901.6897291993175</v>
      </c>
      <c r="H15" s="64">
        <f t="shared" si="5"/>
        <v>3008.0261913252548</v>
      </c>
      <c r="I15" s="64">
        <f t="shared" si="6"/>
        <v>-4361.1893427913465</v>
      </c>
      <c r="J15" s="64">
        <f t="shared" si="7"/>
        <v>4094.0652674192056</v>
      </c>
      <c r="K15" s="64">
        <f t="shared" si="8"/>
        <v>7712.6428000000005</v>
      </c>
      <c r="L15" s="64">
        <f t="shared" si="9"/>
        <v>31043.197824924449</v>
      </c>
      <c r="N15" s="26">
        <f t="shared" si="10"/>
        <v>0</v>
      </c>
      <c r="P15" s="13" t="s">
        <v>47</v>
      </c>
      <c r="Q15" s="21" t="s">
        <v>26</v>
      </c>
      <c r="R15" s="14"/>
      <c r="S15" s="15">
        <v>15891.511180261399</v>
      </c>
      <c r="T15" s="15">
        <v>708.46204534809817</v>
      </c>
      <c r="U15" s="15">
        <v>108.67192346634477</v>
      </c>
      <c r="V15" s="15">
        <v>0</v>
      </c>
      <c r="W15" s="15">
        <v>1066.0472659672469</v>
      </c>
      <c r="X15" s="15">
        <v>900.66225654824871</v>
      </c>
      <c r="Y15" s="15">
        <v>1901.6897291993175</v>
      </c>
      <c r="Z15" s="15">
        <v>12.608508180674466</v>
      </c>
      <c r="AA15" s="15">
        <v>3008.0261913252548</v>
      </c>
      <c r="AB15" s="15">
        <v>-4361.1893427913465</v>
      </c>
      <c r="AC15" s="15">
        <v>3490.2566731756115</v>
      </c>
      <c r="AD15" s="15">
        <v>508.22184126144759</v>
      </c>
      <c r="AE15" s="15">
        <v>103.34561024424731</v>
      </c>
      <c r="AF15" s="15">
        <v>-7.7588572621001068</v>
      </c>
      <c r="AG15" s="15">
        <v>0</v>
      </c>
      <c r="AH15" s="15">
        <v>7712.6428000000005</v>
      </c>
      <c r="AI15" s="15">
        <v>31043.197824924449</v>
      </c>
      <c r="AJ15" s="18">
        <f>'High Price Curve'!D18-'Table L.23'!AI15</f>
        <v>1.6649359422444832E-3</v>
      </c>
    </row>
    <row r="16" spans="2:36" ht="15.75" thickBot="1" x14ac:dyDescent="0.3">
      <c r="B16" s="63" t="s">
        <v>75</v>
      </c>
      <c r="C16" s="64">
        <f t="shared" si="0"/>
        <v>15872.425680505416</v>
      </c>
      <c r="D16" s="64">
        <f t="shared" si="1"/>
        <v>1625.8575155267436</v>
      </c>
      <c r="E16" s="64">
        <f t="shared" si="2"/>
        <v>0</v>
      </c>
      <c r="F16" s="64">
        <f t="shared" si="3"/>
        <v>912.36570593115505</v>
      </c>
      <c r="G16" s="64">
        <f t="shared" si="4"/>
        <v>1919.870910079535</v>
      </c>
      <c r="H16" s="64">
        <f t="shared" si="5"/>
        <v>3004.1515919308949</v>
      </c>
      <c r="I16" s="64">
        <f t="shared" si="6"/>
        <v>-4510.8990815395609</v>
      </c>
      <c r="J16" s="64">
        <f t="shared" si="7"/>
        <v>3836.157983097437</v>
      </c>
      <c r="K16" s="64">
        <f t="shared" si="8"/>
        <v>8896.5148000000008</v>
      </c>
      <c r="L16" s="64">
        <f t="shared" si="9"/>
        <v>31556.44510553162</v>
      </c>
      <c r="N16" s="26">
        <f t="shared" si="10"/>
        <v>0</v>
      </c>
      <c r="P16" s="13" t="s">
        <v>47</v>
      </c>
      <c r="Q16" s="21" t="s">
        <v>27</v>
      </c>
      <c r="R16" s="14"/>
      <c r="S16" s="15">
        <v>15765.583581382172</v>
      </c>
      <c r="T16" s="15">
        <v>698.32077039272667</v>
      </c>
      <c r="U16" s="15">
        <v>106.84209912324383</v>
      </c>
      <c r="V16" s="15">
        <v>0</v>
      </c>
      <c r="W16" s="15">
        <v>927.53674513401688</v>
      </c>
      <c r="X16" s="15">
        <v>899.7571977504806</v>
      </c>
      <c r="Y16" s="15">
        <v>1919.870910079535</v>
      </c>
      <c r="Z16" s="15">
        <v>12.608508180674466</v>
      </c>
      <c r="AA16" s="15">
        <v>3004.1515919308949</v>
      </c>
      <c r="AB16" s="15">
        <v>-4510.8990815395609</v>
      </c>
      <c r="AC16" s="15">
        <v>3252.5557117170542</v>
      </c>
      <c r="AD16" s="15">
        <v>498.03471851393238</v>
      </c>
      <c r="AE16" s="15">
        <v>93.857779072347185</v>
      </c>
      <c r="AF16" s="15">
        <v>-8.2902262058963814</v>
      </c>
      <c r="AG16" s="15">
        <v>0</v>
      </c>
      <c r="AH16" s="15">
        <v>8896.5148000000008</v>
      </c>
      <c r="AI16" s="15">
        <v>31556.44510553162</v>
      </c>
      <c r="AJ16" s="18">
        <f>'High Price Curve'!D19-'Table L.23'!AI16</f>
        <v>9.6289601788157597E-4</v>
      </c>
    </row>
    <row r="17" spans="2:36" ht="15.75" thickBot="1" x14ac:dyDescent="0.3">
      <c r="B17" s="63" t="s">
        <v>76</v>
      </c>
      <c r="C17" s="64">
        <f t="shared" si="0"/>
        <v>16759.050534588379</v>
      </c>
      <c r="D17" s="64">
        <f t="shared" si="1"/>
        <v>1624.3640903108924</v>
      </c>
      <c r="E17" s="64">
        <f t="shared" si="2"/>
        <v>0</v>
      </c>
      <c r="F17" s="64">
        <f t="shared" si="3"/>
        <v>919.29770071942687</v>
      </c>
      <c r="G17" s="64">
        <f t="shared" si="4"/>
        <v>1904.907742033027</v>
      </c>
      <c r="H17" s="64">
        <f t="shared" si="5"/>
        <v>949.43109925431293</v>
      </c>
      <c r="I17" s="64">
        <f t="shared" si="6"/>
        <v>-4502.1060396146131</v>
      </c>
      <c r="J17" s="64">
        <f t="shared" si="7"/>
        <v>3741.3775014879047</v>
      </c>
      <c r="K17" s="64">
        <f t="shared" si="8"/>
        <v>8469.1859999999997</v>
      </c>
      <c r="L17" s="64">
        <f t="shared" si="9"/>
        <v>29865.508628779338</v>
      </c>
      <c r="N17" s="26">
        <f t="shared" si="10"/>
        <v>0</v>
      </c>
      <c r="P17" s="13" t="s">
        <v>47</v>
      </c>
      <c r="Q17" s="21" t="s">
        <v>28</v>
      </c>
      <c r="R17" s="14"/>
      <c r="S17" s="15">
        <v>16637.327370466028</v>
      </c>
      <c r="T17" s="15">
        <v>744.76893066125081</v>
      </c>
      <c r="U17" s="15">
        <v>121.72316412235064</v>
      </c>
      <c r="V17" s="15">
        <v>0</v>
      </c>
      <c r="W17" s="15">
        <v>879.59515964964157</v>
      </c>
      <c r="X17" s="15">
        <v>906.68919253875242</v>
      </c>
      <c r="Y17" s="15">
        <v>1904.907742033027</v>
      </c>
      <c r="Z17" s="15">
        <v>12.608508180674466</v>
      </c>
      <c r="AA17" s="15">
        <v>949.43109925431293</v>
      </c>
      <c r="AB17" s="15">
        <v>-4502.1060396146131</v>
      </c>
      <c r="AC17" s="15">
        <v>3199.1978886456805</v>
      </c>
      <c r="AD17" s="15">
        <v>490.9914058427488</v>
      </c>
      <c r="AE17" s="15">
        <v>59.644625936424511</v>
      </c>
      <c r="AF17" s="15">
        <v>-8.4564189369487721</v>
      </c>
      <c r="AG17" s="15">
        <v>0</v>
      </c>
      <c r="AH17" s="15">
        <v>8469.1859999999997</v>
      </c>
      <c r="AI17" s="15">
        <v>29865.508628779338</v>
      </c>
      <c r="AJ17" s="18">
        <f>'High Price Curve'!D20-'Table L.23'!AI17</f>
        <v>-0.44698697995045222</v>
      </c>
    </row>
    <row r="18" spans="2:36" ht="15.75" thickBot="1" x14ac:dyDescent="0.3">
      <c r="B18" s="63" t="s">
        <v>77</v>
      </c>
      <c r="C18" s="64">
        <f t="shared" si="0"/>
        <v>16511.833669827582</v>
      </c>
      <c r="D18" s="64">
        <f t="shared" si="1"/>
        <v>1830.7477854709332</v>
      </c>
      <c r="E18" s="64">
        <f t="shared" si="2"/>
        <v>0</v>
      </c>
      <c r="F18" s="64">
        <f t="shared" si="3"/>
        <v>920.39994036556448</v>
      </c>
      <c r="G18" s="64">
        <f t="shared" si="4"/>
        <v>1903.1928775143983</v>
      </c>
      <c r="H18" s="64">
        <f t="shared" si="5"/>
        <v>904.69584172720829</v>
      </c>
      <c r="I18" s="64">
        <f t="shared" si="6"/>
        <v>-4403.1897766948441</v>
      </c>
      <c r="J18" s="64">
        <f t="shared" si="7"/>
        <v>3965.8362984281712</v>
      </c>
      <c r="K18" s="64">
        <f t="shared" si="8"/>
        <v>8150.8945213672714</v>
      </c>
      <c r="L18" s="64">
        <f t="shared" si="9"/>
        <v>29784.411158006282</v>
      </c>
      <c r="N18" s="26">
        <f t="shared" si="10"/>
        <v>0</v>
      </c>
      <c r="P18" s="13" t="s">
        <v>47</v>
      </c>
      <c r="Q18" s="21" t="s">
        <v>29</v>
      </c>
      <c r="R18" s="14"/>
      <c r="S18" s="15">
        <v>16389.154657387113</v>
      </c>
      <c r="T18" s="15">
        <v>732.31348547330697</v>
      </c>
      <c r="U18" s="15">
        <v>122.67901244046917</v>
      </c>
      <c r="V18" s="15">
        <v>0</v>
      </c>
      <c r="W18" s="15">
        <v>1098.4342999976263</v>
      </c>
      <c r="X18" s="15">
        <v>907.79143218489003</v>
      </c>
      <c r="Y18" s="15">
        <v>1903.1928775143983</v>
      </c>
      <c r="Z18" s="15">
        <v>12.608508180674466</v>
      </c>
      <c r="AA18" s="15">
        <v>904.69584172720829</v>
      </c>
      <c r="AB18" s="15">
        <v>-4403.1897766948441</v>
      </c>
      <c r="AC18" s="15">
        <v>3395.2972165905758</v>
      </c>
      <c r="AD18" s="15">
        <v>499.39773055403913</v>
      </c>
      <c r="AE18" s="15">
        <v>79.089157693462624</v>
      </c>
      <c r="AF18" s="15">
        <v>-7.9478064099065344</v>
      </c>
      <c r="AG18" s="15">
        <v>0</v>
      </c>
      <c r="AH18" s="15">
        <v>8150.8945213672714</v>
      </c>
      <c r="AI18" s="15">
        <v>29784.411158006282</v>
      </c>
      <c r="AJ18" s="18">
        <f>'High Price Curve'!D21-'Table L.23'!AI18</f>
        <v>-2.0094186093047028E-2</v>
      </c>
    </row>
    <row r="19" spans="2:36" ht="15.75" thickBot="1" x14ac:dyDescent="0.3">
      <c r="B19" s="63" t="s">
        <v>78</v>
      </c>
      <c r="C19" s="64">
        <f t="shared" si="0"/>
        <v>16617.90791898287</v>
      </c>
      <c r="D19" s="64">
        <f t="shared" si="1"/>
        <v>1908.1963970070015</v>
      </c>
      <c r="E19" s="64">
        <f t="shared" si="2"/>
        <v>0</v>
      </c>
      <c r="F19" s="64">
        <f t="shared" si="3"/>
        <v>915.73986278778341</v>
      </c>
      <c r="G19" s="64">
        <f t="shared" si="4"/>
        <v>1910.3784773301697</v>
      </c>
      <c r="H19" s="64">
        <f t="shared" si="5"/>
        <v>763.11333174611059</v>
      </c>
      <c r="I19" s="64">
        <f t="shared" si="6"/>
        <v>-4391.0878616787495</v>
      </c>
      <c r="J19" s="64">
        <f t="shared" si="7"/>
        <v>4010.2094039370422</v>
      </c>
      <c r="K19" s="64">
        <f t="shared" si="8"/>
        <v>7955.269939555933</v>
      </c>
      <c r="L19" s="64">
        <f t="shared" si="9"/>
        <v>29689.727469668163</v>
      </c>
      <c r="N19" s="26">
        <f t="shared" si="10"/>
        <v>0</v>
      </c>
      <c r="P19" s="13" t="s">
        <v>47</v>
      </c>
      <c r="Q19" s="21" t="s">
        <v>30</v>
      </c>
      <c r="R19" s="14"/>
      <c r="S19" s="15">
        <v>16498.166039675387</v>
      </c>
      <c r="T19" s="15">
        <v>739.00146468387663</v>
      </c>
      <c r="U19" s="15">
        <v>119.74187930748433</v>
      </c>
      <c r="V19" s="15">
        <v>0</v>
      </c>
      <c r="W19" s="15">
        <v>1169.1949323231247</v>
      </c>
      <c r="X19" s="15">
        <v>903.13135460710896</v>
      </c>
      <c r="Y19" s="15">
        <v>1910.3784773301697</v>
      </c>
      <c r="Z19" s="15">
        <v>12.608508180674466</v>
      </c>
      <c r="AA19" s="15">
        <v>763.11333174611059</v>
      </c>
      <c r="AB19" s="15">
        <v>-4391.0878616787495</v>
      </c>
      <c r="AC19" s="15">
        <v>3396.3393776804342</v>
      </c>
      <c r="AD19" s="15">
        <v>525.53235267895536</v>
      </c>
      <c r="AE19" s="15">
        <v>97.240797781270444</v>
      </c>
      <c r="AF19" s="15">
        <v>-8.9031242036176863</v>
      </c>
      <c r="AG19" s="15">
        <v>0</v>
      </c>
      <c r="AH19" s="15">
        <v>7955.269939555933</v>
      </c>
      <c r="AI19" s="15">
        <v>29689.727469668156</v>
      </c>
      <c r="AJ19" s="18">
        <f>'High Price Curve'!D22-'Table L.23'!AI19</f>
        <v>-0.13550429825045285</v>
      </c>
    </row>
    <row r="20" spans="2:36" ht="15.75" thickBot="1" x14ac:dyDescent="0.3">
      <c r="B20" s="63" t="s">
        <v>79</v>
      </c>
      <c r="C20" s="64">
        <f t="shared" si="0"/>
        <v>16795.378228836686</v>
      </c>
      <c r="D20" s="64">
        <f t="shared" si="1"/>
        <v>1876.4715098391114</v>
      </c>
      <c r="E20" s="64">
        <f t="shared" si="2"/>
        <v>0</v>
      </c>
      <c r="F20" s="64">
        <f t="shared" si="3"/>
        <v>913.83370729047977</v>
      </c>
      <c r="G20" s="64">
        <f t="shared" si="4"/>
        <v>1903.4712976117523</v>
      </c>
      <c r="H20" s="64">
        <f t="shared" si="5"/>
        <v>788.71087058073169</v>
      </c>
      <c r="I20" s="64">
        <f t="shared" si="6"/>
        <v>-4463.2735513872303</v>
      </c>
      <c r="J20" s="64">
        <f t="shared" si="7"/>
        <v>3695.9293893053227</v>
      </c>
      <c r="K20" s="64">
        <f t="shared" si="8"/>
        <v>8012.2071000000005</v>
      </c>
      <c r="L20" s="64">
        <f t="shared" si="9"/>
        <v>29522.728552076853</v>
      </c>
      <c r="N20" s="26">
        <f t="shared" si="10"/>
        <v>0</v>
      </c>
      <c r="P20" s="13" t="s">
        <v>47</v>
      </c>
      <c r="Q20" s="21" t="s">
        <v>31</v>
      </c>
      <c r="R20" s="14"/>
      <c r="S20" s="15">
        <v>16680.288355090448</v>
      </c>
      <c r="T20" s="15">
        <v>735.63251951009624</v>
      </c>
      <c r="U20" s="15">
        <v>115.08987374623652</v>
      </c>
      <c r="V20" s="15">
        <v>0</v>
      </c>
      <c r="W20" s="15">
        <v>1140.8389903290151</v>
      </c>
      <c r="X20" s="15">
        <v>901.22519910980532</v>
      </c>
      <c r="Y20" s="15">
        <v>1903.4712976117523</v>
      </c>
      <c r="Z20" s="15">
        <v>12.608508180674466</v>
      </c>
      <c r="AA20" s="15">
        <v>788.71087058073169</v>
      </c>
      <c r="AB20" s="15">
        <v>-4463.2735513872303</v>
      </c>
      <c r="AC20" s="15">
        <v>3252.405311778653</v>
      </c>
      <c r="AD20" s="15">
        <v>326.92219718427737</v>
      </c>
      <c r="AE20" s="15">
        <v>123.57264897835711</v>
      </c>
      <c r="AF20" s="15">
        <v>-6.9707686359645953</v>
      </c>
      <c r="AG20" s="15">
        <v>0</v>
      </c>
      <c r="AH20" s="15">
        <v>8012.2071000000005</v>
      </c>
      <c r="AI20" s="15">
        <v>29522.728552076853</v>
      </c>
      <c r="AJ20" s="18">
        <f>'High Price Curve'!D23-'Table L.23'!AI20</f>
        <v>-6.0349621795467101E-2</v>
      </c>
    </row>
    <row r="21" spans="2:36" ht="15.75" thickBot="1" x14ac:dyDescent="0.3">
      <c r="B21" s="63" t="s">
        <v>80</v>
      </c>
      <c r="C21" s="64">
        <f t="shared" si="0"/>
        <v>15332.174581006579</v>
      </c>
      <c r="D21" s="64">
        <f t="shared" si="1"/>
        <v>1881.148773568191</v>
      </c>
      <c r="E21" s="64">
        <f t="shared" si="2"/>
        <v>0</v>
      </c>
      <c r="F21" s="64">
        <f t="shared" si="3"/>
        <v>914.90747029743613</v>
      </c>
      <c r="G21" s="64">
        <f t="shared" si="4"/>
        <v>1935.0471173992817</v>
      </c>
      <c r="H21" s="64">
        <f t="shared" si="5"/>
        <v>1119.920963619631</v>
      </c>
      <c r="I21" s="64">
        <f t="shared" si="6"/>
        <v>-4480.6688823225322</v>
      </c>
      <c r="J21" s="64">
        <f t="shared" si="7"/>
        <v>3857.496252286649</v>
      </c>
      <c r="K21" s="64">
        <f t="shared" si="8"/>
        <v>9903.5591999999997</v>
      </c>
      <c r="L21" s="64">
        <f t="shared" si="9"/>
        <v>30463.585475855234</v>
      </c>
      <c r="N21" s="26">
        <f t="shared" si="10"/>
        <v>0</v>
      </c>
      <c r="P21" s="13" t="s">
        <v>47</v>
      </c>
      <c r="Q21" s="21" t="s">
        <v>32</v>
      </c>
      <c r="R21" s="14"/>
      <c r="S21" s="15">
        <v>15219.74000034354</v>
      </c>
      <c r="T21" s="15">
        <v>849.75073706250328</v>
      </c>
      <c r="U21" s="15">
        <v>112.43458066303867</v>
      </c>
      <c r="V21" s="15">
        <v>0</v>
      </c>
      <c r="W21" s="15">
        <v>1031.3980365056877</v>
      </c>
      <c r="X21" s="15">
        <v>902.29896211676169</v>
      </c>
      <c r="Y21" s="15">
        <v>1935.0471173992817</v>
      </c>
      <c r="Z21" s="15">
        <v>12.608508180674466</v>
      </c>
      <c r="AA21" s="15">
        <v>1119.920963619631</v>
      </c>
      <c r="AB21" s="15">
        <v>-4480.6688823225322</v>
      </c>
      <c r="AC21" s="15">
        <v>3165.8790022167041</v>
      </c>
      <c r="AD21" s="15">
        <v>622.14323360690742</v>
      </c>
      <c r="AE21" s="15">
        <v>80.547139505756476</v>
      </c>
      <c r="AF21" s="15">
        <v>-11.07312304271907</v>
      </c>
      <c r="AG21" s="15">
        <v>0</v>
      </c>
      <c r="AH21" s="15">
        <v>9903.5591999999997</v>
      </c>
      <c r="AI21" s="15">
        <v>30463.585475855238</v>
      </c>
      <c r="AJ21" s="18">
        <f>'High Price Curve'!D24-'Table L.23'!AI21</f>
        <v>0.38629972286798875</v>
      </c>
    </row>
    <row r="22" spans="2:36" ht="15.75" thickBot="1" x14ac:dyDescent="0.3">
      <c r="B22" s="63" t="s">
        <v>81</v>
      </c>
      <c r="C22" s="64">
        <f t="shared" si="0"/>
        <v>15823.179168300694</v>
      </c>
      <c r="D22" s="64">
        <f t="shared" si="1"/>
        <v>1993.325148325194</v>
      </c>
      <c r="E22" s="64">
        <f t="shared" si="2"/>
        <v>0</v>
      </c>
      <c r="F22" s="64">
        <f t="shared" si="3"/>
        <v>920.74310795450117</v>
      </c>
      <c r="G22" s="64">
        <f t="shared" si="4"/>
        <v>1942.4984755397697</v>
      </c>
      <c r="H22" s="64">
        <f t="shared" si="5"/>
        <v>1155.073491446293</v>
      </c>
      <c r="I22" s="64">
        <f t="shared" si="6"/>
        <v>-4419.3401456018591</v>
      </c>
      <c r="J22" s="64">
        <f t="shared" si="7"/>
        <v>4070.4589054454068</v>
      </c>
      <c r="K22" s="64">
        <f t="shared" si="8"/>
        <v>10117.935300000001</v>
      </c>
      <c r="L22" s="64">
        <f t="shared" si="9"/>
        <v>31603.873451410003</v>
      </c>
      <c r="N22" s="26">
        <f t="shared" si="10"/>
        <v>0</v>
      </c>
      <c r="P22" s="13" t="s">
        <v>47</v>
      </c>
      <c r="Q22" s="21" t="s">
        <v>49</v>
      </c>
      <c r="R22" s="14"/>
      <c r="S22" s="15">
        <v>15693.017239548286</v>
      </c>
      <c r="T22" s="15">
        <v>957.41211957875339</v>
      </c>
      <c r="U22" s="15">
        <v>130.16192875240768</v>
      </c>
      <c r="V22" s="15">
        <v>0</v>
      </c>
      <c r="W22" s="15">
        <v>1035.9130287464407</v>
      </c>
      <c r="X22" s="15">
        <v>908.13459977382672</v>
      </c>
      <c r="Y22" s="15">
        <v>1942.4984755397697</v>
      </c>
      <c r="Z22" s="15">
        <v>12.608508180674466</v>
      </c>
      <c r="AA22" s="15">
        <v>1155.073491446293</v>
      </c>
      <c r="AB22" s="15">
        <v>-4419.3401456018591</v>
      </c>
      <c r="AC22" s="15">
        <v>3373.4294152506591</v>
      </c>
      <c r="AD22" s="15">
        <v>601.14115308679789</v>
      </c>
      <c r="AE22" s="15">
        <v>112.38852268269498</v>
      </c>
      <c r="AF22" s="15">
        <v>-16.500185574745384</v>
      </c>
      <c r="AG22" s="15">
        <v>0</v>
      </c>
      <c r="AH22" s="15">
        <v>10117.935300000001</v>
      </c>
      <c r="AI22" s="15">
        <v>31603.87345141</v>
      </c>
      <c r="AJ22" s="18">
        <f>'High Price Curve'!D25-'Table L.23'!AI22</f>
        <v>2.1736138878623024E-3</v>
      </c>
    </row>
    <row r="23" spans="2:36" ht="15.75" thickBot="1" x14ac:dyDescent="0.3">
      <c r="B23" s="63" t="s">
        <v>82</v>
      </c>
      <c r="C23" s="64">
        <f t="shared" si="0"/>
        <v>17175.750748511848</v>
      </c>
      <c r="D23" s="64">
        <f t="shared" si="1"/>
        <v>1940.7810709160178</v>
      </c>
      <c r="E23" s="64">
        <f t="shared" si="2"/>
        <v>0</v>
      </c>
      <c r="F23" s="64">
        <f t="shared" si="3"/>
        <v>916.24946145568504</v>
      </c>
      <c r="G23" s="64">
        <f t="shared" si="4"/>
        <v>1903.3096157049126</v>
      </c>
      <c r="H23" s="64">
        <f t="shared" si="5"/>
        <v>846.87702505895106</v>
      </c>
      <c r="I23" s="64">
        <f t="shared" si="6"/>
        <v>-4363.6669753711822</v>
      </c>
      <c r="J23" s="64">
        <f t="shared" si="7"/>
        <v>4215.2139778921637</v>
      </c>
      <c r="K23" s="64">
        <f t="shared" si="8"/>
        <v>8107.5428000000002</v>
      </c>
      <c r="L23" s="64">
        <f t="shared" si="9"/>
        <v>30742.057724168393</v>
      </c>
      <c r="N23" s="26">
        <f t="shared" si="10"/>
        <v>0</v>
      </c>
      <c r="P23" s="13" t="s">
        <v>48</v>
      </c>
      <c r="Q23" s="21" t="s">
        <v>21</v>
      </c>
      <c r="R23" s="14"/>
      <c r="S23" s="15">
        <v>17048.332984471519</v>
      </c>
      <c r="T23" s="15">
        <v>769.85167307599181</v>
      </c>
      <c r="U23" s="15">
        <v>127.41776404032932</v>
      </c>
      <c r="V23" s="15">
        <v>0</v>
      </c>
      <c r="W23" s="15">
        <v>1170.929397840026</v>
      </c>
      <c r="X23" s="15">
        <v>903.64095327501059</v>
      </c>
      <c r="Y23" s="15">
        <v>1903.3096157049126</v>
      </c>
      <c r="Z23" s="15">
        <v>12.608508180674466</v>
      </c>
      <c r="AA23" s="15">
        <v>846.87702505895106</v>
      </c>
      <c r="AB23" s="15">
        <v>-4363.6669753711822</v>
      </c>
      <c r="AC23" s="15">
        <v>3533.865539442219</v>
      </c>
      <c r="AD23" s="15">
        <v>554.16878924185835</v>
      </c>
      <c r="AE23" s="15">
        <v>134.3884064798178</v>
      </c>
      <c r="AF23" s="15">
        <v>-7.2087572717312938</v>
      </c>
      <c r="AG23" s="15">
        <v>0</v>
      </c>
      <c r="AH23" s="15">
        <v>8107.5428000000002</v>
      </c>
      <c r="AI23" s="15">
        <v>30742.057724168397</v>
      </c>
      <c r="AJ23" s="18">
        <f>'High Price Curve'!D30-'Table L.23'!AI23</f>
        <v>-0.25187119241309119</v>
      </c>
    </row>
    <row r="24" spans="2:36" ht="15.75" thickBot="1" x14ac:dyDescent="0.3">
      <c r="B24" s="63" t="s">
        <v>83</v>
      </c>
      <c r="C24" s="64">
        <f t="shared" si="0"/>
        <v>17147.160842826728</v>
      </c>
      <c r="D24" s="64">
        <f t="shared" si="1"/>
        <v>1799.1699219099128</v>
      </c>
      <c r="E24" s="64">
        <f t="shared" si="2"/>
        <v>0</v>
      </c>
      <c r="F24" s="64">
        <f t="shared" si="3"/>
        <v>914.62584385436264</v>
      </c>
      <c r="G24" s="64">
        <f t="shared" si="4"/>
        <v>1930.2495891784192</v>
      </c>
      <c r="H24" s="64">
        <f t="shared" si="5"/>
        <v>776.94399059406385</v>
      </c>
      <c r="I24" s="64">
        <f t="shared" si="6"/>
        <v>-4538.449473180639</v>
      </c>
      <c r="J24" s="64">
        <f t="shared" si="7"/>
        <v>3947.1413786744679</v>
      </c>
      <c r="K24" s="64">
        <f t="shared" si="8"/>
        <v>9184.4169999999995</v>
      </c>
      <c r="L24" s="64">
        <f t="shared" si="9"/>
        <v>31161.259093857319</v>
      </c>
      <c r="N24" s="26">
        <f t="shared" si="10"/>
        <v>0</v>
      </c>
      <c r="P24" s="13" t="s">
        <v>48</v>
      </c>
      <c r="Q24" s="21" t="s">
        <v>22</v>
      </c>
      <c r="R24" s="14"/>
      <c r="S24" s="15">
        <v>17023.919329665914</v>
      </c>
      <c r="T24" s="15">
        <v>779.3875682950262</v>
      </c>
      <c r="U24" s="15">
        <v>123.24151316081232</v>
      </c>
      <c r="V24" s="15">
        <v>0</v>
      </c>
      <c r="W24" s="15">
        <v>1019.7823536148866</v>
      </c>
      <c r="X24" s="15">
        <v>902.01733567368819</v>
      </c>
      <c r="Y24" s="15">
        <v>1930.2495891784192</v>
      </c>
      <c r="Z24" s="15">
        <v>12.608508180674466</v>
      </c>
      <c r="AA24" s="15">
        <v>776.94399059406385</v>
      </c>
      <c r="AB24" s="15">
        <v>-4538.449473180639</v>
      </c>
      <c r="AC24" s="15">
        <v>3228.3138222194375</v>
      </c>
      <c r="AD24" s="15">
        <v>645.9032071332141</v>
      </c>
      <c r="AE24" s="15">
        <v>81.895865619599391</v>
      </c>
      <c r="AF24" s="15">
        <v>-8.9715162977831948</v>
      </c>
      <c r="AG24" s="15">
        <v>0</v>
      </c>
      <c r="AH24" s="15">
        <v>9184.4169999999995</v>
      </c>
      <c r="AI24" s="15">
        <v>31161.259093857319</v>
      </c>
      <c r="AJ24" s="18">
        <f>'High Price Curve'!D31-'Table L.23'!AI24</f>
        <v>6.4945529811666347E-4</v>
      </c>
    </row>
    <row r="25" spans="2:36" ht="15.75" thickBot="1" x14ac:dyDescent="0.3">
      <c r="B25" s="63" t="s">
        <v>84</v>
      </c>
      <c r="C25" s="64">
        <f t="shared" si="0"/>
        <v>16540.324443024423</v>
      </c>
      <c r="D25" s="64">
        <f t="shared" si="1"/>
        <v>1736.5224428348731</v>
      </c>
      <c r="E25" s="64">
        <f t="shared" si="2"/>
        <v>0</v>
      </c>
      <c r="F25" s="64">
        <f t="shared" si="3"/>
        <v>912.68134511648429</v>
      </c>
      <c r="G25" s="64">
        <f t="shared" si="4"/>
        <v>1911.0400053399862</v>
      </c>
      <c r="H25" s="64">
        <f t="shared" si="5"/>
        <v>3002.19250510549</v>
      </c>
      <c r="I25" s="64">
        <f t="shared" si="6"/>
        <v>-4416.6905156144248</v>
      </c>
      <c r="J25" s="64">
        <f t="shared" si="7"/>
        <v>4178.6539240128877</v>
      </c>
      <c r="K25" s="64">
        <f t="shared" si="8"/>
        <v>8416.6846000000005</v>
      </c>
      <c r="L25" s="64">
        <f t="shared" si="9"/>
        <v>32281.408749819722</v>
      </c>
      <c r="N25" s="26">
        <f t="shared" si="10"/>
        <v>0</v>
      </c>
      <c r="P25" s="13" t="s">
        <v>48</v>
      </c>
      <c r="Q25" s="21" t="s">
        <v>23</v>
      </c>
      <c r="R25" s="14"/>
      <c r="S25" s="15">
        <v>16423.310685651079</v>
      </c>
      <c r="T25" s="15">
        <v>756.50605878533963</v>
      </c>
      <c r="U25" s="15">
        <v>117.01375737334605</v>
      </c>
      <c r="V25" s="15">
        <v>0</v>
      </c>
      <c r="W25" s="15">
        <v>980.01638404953349</v>
      </c>
      <c r="X25" s="15">
        <v>900.07283693580985</v>
      </c>
      <c r="Y25" s="15">
        <v>1911.0400053399862</v>
      </c>
      <c r="Z25" s="15">
        <v>12.608508180674466</v>
      </c>
      <c r="AA25" s="15">
        <v>3002.19250510549</v>
      </c>
      <c r="AB25" s="15">
        <v>-4416.6905156144248</v>
      </c>
      <c r="AC25" s="15">
        <v>3475.6253707983515</v>
      </c>
      <c r="AD25" s="15">
        <v>616.28968946976238</v>
      </c>
      <c r="AE25" s="15">
        <v>94.49556958296391</v>
      </c>
      <c r="AF25" s="15">
        <v>-7.756705838189669</v>
      </c>
      <c r="AG25" s="15">
        <v>0</v>
      </c>
      <c r="AH25" s="15">
        <v>8416.6846000000005</v>
      </c>
      <c r="AI25" s="15">
        <v>32281.408749819722</v>
      </c>
      <c r="AJ25" s="18">
        <f>'High Price Curve'!D32-'Table L.23'!AI25</f>
        <v>1.8650041965884157E-4</v>
      </c>
    </row>
    <row r="26" spans="2:36" ht="15.75" thickBot="1" x14ac:dyDescent="0.3">
      <c r="B26" s="63" t="s">
        <v>85</v>
      </c>
      <c r="C26" s="64">
        <f t="shared" si="0"/>
        <v>16333.970547906569</v>
      </c>
      <c r="D26" s="64">
        <f t="shared" si="1"/>
        <v>1544.331226326824</v>
      </c>
      <c r="E26" s="64">
        <f t="shared" si="2"/>
        <v>0</v>
      </c>
      <c r="F26" s="64">
        <f t="shared" si="3"/>
        <v>912.34144863001609</v>
      </c>
      <c r="G26" s="64">
        <f t="shared" si="4"/>
        <v>1976.3329182308219</v>
      </c>
      <c r="H26" s="64">
        <f t="shared" si="5"/>
        <v>2993.7927303154979</v>
      </c>
      <c r="I26" s="64">
        <f t="shared" si="6"/>
        <v>-4621.5354140508525</v>
      </c>
      <c r="J26" s="64">
        <f t="shared" si="7"/>
        <v>3822.4890083883615</v>
      </c>
      <c r="K26" s="64">
        <f t="shared" si="8"/>
        <v>10477.574699999999</v>
      </c>
      <c r="L26" s="64">
        <f t="shared" si="9"/>
        <v>33439.297165747237</v>
      </c>
      <c r="N26" s="26">
        <f t="shared" si="10"/>
        <v>0</v>
      </c>
      <c r="P26" s="13" t="s">
        <v>48</v>
      </c>
      <c r="Q26" s="21" t="s">
        <v>24</v>
      </c>
      <c r="R26" s="14"/>
      <c r="S26" s="15">
        <v>16215.458233769898</v>
      </c>
      <c r="T26" s="15">
        <v>741.00638703543916</v>
      </c>
      <c r="U26" s="15">
        <v>118.51231413667084</v>
      </c>
      <c r="V26" s="15">
        <v>0</v>
      </c>
      <c r="W26" s="15">
        <v>803.32483929138493</v>
      </c>
      <c r="X26" s="15">
        <v>899.73294044934164</v>
      </c>
      <c r="Y26" s="15">
        <v>1976.3329182308219</v>
      </c>
      <c r="Z26" s="15">
        <v>12.608508180674466</v>
      </c>
      <c r="AA26" s="15">
        <v>2993.7927303154979</v>
      </c>
      <c r="AB26" s="15">
        <v>-4621.5354140508525</v>
      </c>
      <c r="AC26" s="15">
        <v>3161.7755244983618</v>
      </c>
      <c r="AD26" s="15">
        <v>620.5136053946361</v>
      </c>
      <c r="AE26" s="15">
        <v>102.14514195735012</v>
      </c>
      <c r="AF26" s="15">
        <v>-61.945263461986599</v>
      </c>
      <c r="AG26" s="15">
        <v>0</v>
      </c>
      <c r="AH26" s="15">
        <v>10477.574699999999</v>
      </c>
      <c r="AI26" s="15">
        <v>33439.297165747237</v>
      </c>
      <c r="AJ26" s="18">
        <f>'High Price Curve'!D33-'Table L.23'!AI26</f>
        <v>-1.5905591862974688E-4</v>
      </c>
    </row>
    <row r="27" spans="2:36" ht="15.75" thickBot="1" x14ac:dyDescent="0.3">
      <c r="B27" s="63" t="s">
        <v>86</v>
      </c>
      <c r="C27" s="64">
        <f t="shared" si="0"/>
        <v>17302.864295025003</v>
      </c>
      <c r="D27" s="64">
        <f t="shared" si="1"/>
        <v>1962.427559107562</v>
      </c>
      <c r="E27" s="64">
        <f t="shared" si="2"/>
        <v>0</v>
      </c>
      <c r="F27" s="64">
        <f t="shared" si="3"/>
        <v>915.33103757714218</v>
      </c>
      <c r="G27" s="64">
        <f t="shared" si="4"/>
        <v>1911.326295549427</v>
      </c>
      <c r="H27" s="64">
        <f t="shared" si="5"/>
        <v>776.67473779961585</v>
      </c>
      <c r="I27" s="64">
        <f t="shared" si="6"/>
        <v>-4370.863453380377</v>
      </c>
      <c r="J27" s="64">
        <f t="shared" si="7"/>
        <v>4196.6569953961152</v>
      </c>
      <c r="K27" s="64">
        <f t="shared" si="8"/>
        <v>8143.4495999999999</v>
      </c>
      <c r="L27" s="64">
        <f t="shared" si="9"/>
        <v>30837.867067074487</v>
      </c>
      <c r="N27" s="26">
        <f t="shared" si="10"/>
        <v>0</v>
      </c>
      <c r="P27" s="13" t="s">
        <v>48</v>
      </c>
      <c r="Q27" s="21" t="s">
        <v>25</v>
      </c>
      <c r="R27" s="14"/>
      <c r="S27" s="15">
        <v>17176.989317245214</v>
      </c>
      <c r="T27" s="15">
        <v>792.84520151650497</v>
      </c>
      <c r="U27" s="15">
        <v>125.87497777978778</v>
      </c>
      <c r="V27" s="15">
        <v>0</v>
      </c>
      <c r="W27" s="15">
        <v>1169.582357591057</v>
      </c>
      <c r="X27" s="15">
        <v>902.72252939646773</v>
      </c>
      <c r="Y27" s="15">
        <v>1911.326295549427</v>
      </c>
      <c r="Z27" s="15">
        <v>12.608508180674466</v>
      </c>
      <c r="AA27" s="15">
        <v>776.67473779961585</v>
      </c>
      <c r="AB27" s="15">
        <v>-4370.863453380377</v>
      </c>
      <c r="AC27" s="15">
        <v>3456.9036791512763</v>
      </c>
      <c r="AD27" s="15">
        <v>652.2464703287776</v>
      </c>
      <c r="AE27" s="15">
        <v>96.492979748601144</v>
      </c>
      <c r="AF27" s="15">
        <v>-8.9861338325397035</v>
      </c>
      <c r="AG27" s="15">
        <v>0</v>
      </c>
      <c r="AH27" s="15">
        <v>8143.4495999999999</v>
      </c>
      <c r="AI27" s="15">
        <v>30837.86706707449</v>
      </c>
      <c r="AJ27" s="18">
        <f>'High Price Curve'!D34-'Table L.23'!AI27</f>
        <v>-4.8476152223884128E-2</v>
      </c>
    </row>
    <row r="28" spans="2:36" ht="15.75" thickBot="1" x14ac:dyDescent="0.3">
      <c r="B28" s="63" t="s">
        <v>87</v>
      </c>
      <c r="C28" s="64">
        <f t="shared" si="0"/>
        <v>17387.170641927085</v>
      </c>
      <c r="D28" s="64">
        <f t="shared" si="1"/>
        <v>1986.0554907015953</v>
      </c>
      <c r="E28" s="64">
        <f t="shared" si="2"/>
        <v>0</v>
      </c>
      <c r="F28" s="64">
        <f t="shared" si="3"/>
        <v>916.91255827640487</v>
      </c>
      <c r="G28" s="64">
        <f t="shared" si="4"/>
        <v>1898.3085621443877</v>
      </c>
      <c r="H28" s="64">
        <f t="shared" si="5"/>
        <v>779.92098852438835</v>
      </c>
      <c r="I28" s="64">
        <f t="shared" si="6"/>
        <v>-4348.6815875415523</v>
      </c>
      <c r="J28" s="64">
        <f t="shared" si="7"/>
        <v>4264.2605475020437</v>
      </c>
      <c r="K28" s="64">
        <f t="shared" si="8"/>
        <v>7872.0868999999993</v>
      </c>
      <c r="L28" s="64">
        <f t="shared" si="9"/>
        <v>30756.034101534347</v>
      </c>
      <c r="N28" s="26">
        <f t="shared" si="10"/>
        <v>0</v>
      </c>
      <c r="P28" s="13" t="s">
        <v>48</v>
      </c>
      <c r="Q28" s="21" t="s">
        <v>51</v>
      </c>
      <c r="R28" s="14"/>
      <c r="S28" s="15">
        <v>17259.9231203167</v>
      </c>
      <c r="T28" s="15">
        <v>796.86750416719042</v>
      </c>
      <c r="U28" s="15">
        <v>127.24752161038374</v>
      </c>
      <c r="V28" s="15">
        <v>0</v>
      </c>
      <c r="W28" s="15">
        <v>1189.1879865344049</v>
      </c>
      <c r="X28" s="15">
        <v>904.30405009573042</v>
      </c>
      <c r="Y28" s="15">
        <v>1898.3085621443877</v>
      </c>
      <c r="Z28" s="15">
        <v>12.608508180674466</v>
      </c>
      <c r="AA28" s="15">
        <v>779.92098852438835</v>
      </c>
      <c r="AB28" s="15">
        <v>-4348.6815875415523</v>
      </c>
      <c r="AC28" s="15">
        <v>3501.9940046252636</v>
      </c>
      <c r="AD28" s="15">
        <v>668.69717368564102</v>
      </c>
      <c r="AE28" s="15">
        <v>101.61919373994476</v>
      </c>
      <c r="AF28" s="15">
        <v>-8.0498245488054199</v>
      </c>
      <c r="AG28" s="15">
        <v>0</v>
      </c>
      <c r="AH28" s="15">
        <v>7872.0868999999993</v>
      </c>
      <c r="AI28" s="15">
        <v>30756.034101534347</v>
      </c>
      <c r="AJ28" s="18">
        <f>'High Price Curve'!D35-'Table L.23'!AI28</f>
        <v>-0.18960864462860627</v>
      </c>
    </row>
    <row r="29" spans="2:36" ht="15.75" thickBot="1" x14ac:dyDescent="0.3">
      <c r="B29" s="63" t="s">
        <v>88</v>
      </c>
      <c r="C29" s="64">
        <f t="shared" si="0"/>
        <v>16636.005183170684</v>
      </c>
      <c r="D29" s="64">
        <f t="shared" si="1"/>
        <v>1841.0248653065942</v>
      </c>
      <c r="E29" s="64">
        <f t="shared" si="2"/>
        <v>0</v>
      </c>
      <c r="F29" s="64">
        <f t="shared" si="3"/>
        <v>913.24256487909668</v>
      </c>
      <c r="G29" s="64">
        <f t="shared" si="4"/>
        <v>1902.5565717715344</v>
      </c>
      <c r="H29" s="64">
        <f t="shared" si="5"/>
        <v>3003.3879298287684</v>
      </c>
      <c r="I29" s="64">
        <f t="shared" si="6"/>
        <v>-4326.0717803333864</v>
      </c>
      <c r="J29" s="64">
        <f t="shared" si="7"/>
        <v>4335.6115055346409</v>
      </c>
      <c r="K29" s="64">
        <f t="shared" si="8"/>
        <v>7799.9895999999999</v>
      </c>
      <c r="L29" s="64">
        <f t="shared" si="9"/>
        <v>32105.746440157931</v>
      </c>
      <c r="N29" s="26">
        <f t="shared" si="10"/>
        <v>0</v>
      </c>
      <c r="P29" s="13" t="s">
        <v>48</v>
      </c>
      <c r="Q29" s="21" t="s">
        <v>26</v>
      </c>
      <c r="R29" s="14"/>
      <c r="S29" s="15">
        <v>16516.916955469595</v>
      </c>
      <c r="T29" s="15">
        <v>764.81366825583598</v>
      </c>
      <c r="U29" s="15">
        <v>119.08822770108992</v>
      </c>
      <c r="V29" s="15">
        <v>0</v>
      </c>
      <c r="W29" s="15">
        <v>1076.2111970507581</v>
      </c>
      <c r="X29" s="15">
        <v>900.63405669842223</v>
      </c>
      <c r="Y29" s="15">
        <v>1902.5565717715344</v>
      </c>
      <c r="Z29" s="15">
        <v>12.608508180674466</v>
      </c>
      <c r="AA29" s="15">
        <v>3003.3879298287684</v>
      </c>
      <c r="AB29" s="15">
        <v>-4326.0717803333864</v>
      </c>
      <c r="AC29" s="15">
        <v>3616.8970547243325</v>
      </c>
      <c r="AD29" s="15">
        <v>623.24351893362984</v>
      </c>
      <c r="AE29" s="15">
        <v>103.37748511825653</v>
      </c>
      <c r="AF29" s="15">
        <v>-7.9065532415778232</v>
      </c>
      <c r="AG29" s="15">
        <v>0</v>
      </c>
      <c r="AH29" s="15">
        <v>7799.9895999999999</v>
      </c>
      <c r="AI29" s="15">
        <v>32105.746440157931</v>
      </c>
      <c r="AJ29" s="18">
        <f>'High Price Curve'!D40-'Table L.23'!AI29</f>
        <v>-2.3149987708166009E-2</v>
      </c>
    </row>
    <row r="30" spans="2:36" ht="15.75" thickBot="1" x14ac:dyDescent="0.3">
      <c r="B30" s="63" t="s">
        <v>89</v>
      </c>
      <c r="C30" s="64">
        <f t="shared" si="0"/>
        <v>16499.290444821778</v>
      </c>
      <c r="D30" s="64">
        <f t="shared" si="1"/>
        <v>1703.0756326886794</v>
      </c>
      <c r="E30" s="64">
        <f t="shared" si="2"/>
        <v>0</v>
      </c>
      <c r="F30" s="64">
        <f t="shared" si="3"/>
        <v>912.33596435232892</v>
      </c>
      <c r="G30" s="64">
        <f t="shared" si="4"/>
        <v>1916.4066830218471</v>
      </c>
      <c r="H30" s="64">
        <f t="shared" si="5"/>
        <v>3004.0531604713719</v>
      </c>
      <c r="I30" s="64">
        <f t="shared" si="6"/>
        <v>-4449.6579244129416</v>
      </c>
      <c r="J30" s="64">
        <f t="shared" si="7"/>
        <v>4132.3815749234491</v>
      </c>
      <c r="K30" s="64">
        <f t="shared" si="8"/>
        <v>8888.0077000000001</v>
      </c>
      <c r="L30" s="64">
        <f t="shared" si="9"/>
        <v>32605.893235866512</v>
      </c>
      <c r="N30" s="26">
        <f t="shared" si="10"/>
        <v>0</v>
      </c>
      <c r="P30" s="13" t="s">
        <v>48</v>
      </c>
      <c r="Q30" s="21" t="s">
        <v>27</v>
      </c>
      <c r="R30" s="14"/>
      <c r="S30" s="15">
        <v>16382.179212783027</v>
      </c>
      <c r="T30" s="15">
        <v>754.25061513556022</v>
      </c>
      <c r="U30" s="15">
        <v>117.11123203875252</v>
      </c>
      <c r="V30" s="15">
        <v>0</v>
      </c>
      <c r="W30" s="15">
        <v>948.8250175531191</v>
      </c>
      <c r="X30" s="15">
        <v>899.72745617165447</v>
      </c>
      <c r="Y30" s="15">
        <v>1916.4066830218471</v>
      </c>
      <c r="Z30" s="15">
        <v>12.608508180674466</v>
      </c>
      <c r="AA30" s="15">
        <v>3004.0531604713719</v>
      </c>
      <c r="AB30" s="15">
        <v>-4449.6579244129416</v>
      </c>
      <c r="AC30" s="15">
        <v>3418.4377124820762</v>
      </c>
      <c r="AD30" s="15">
        <v>627.10494061704514</v>
      </c>
      <c r="AE30" s="15">
        <v>94.585973376327246</v>
      </c>
      <c r="AF30" s="15">
        <v>-7.7470515519991245</v>
      </c>
      <c r="AG30" s="15">
        <v>0</v>
      </c>
      <c r="AH30" s="15">
        <v>8888.0077000000001</v>
      </c>
      <c r="AI30" s="15">
        <v>32605.893235866512</v>
      </c>
      <c r="AJ30" s="18">
        <f>'High Price Curve'!D41-'Table L.23'!AI30</f>
        <v>8.5341644080472179E-4</v>
      </c>
    </row>
    <row r="31" spans="2:36" ht="15.75" thickBot="1" x14ac:dyDescent="0.3">
      <c r="B31" s="63" t="s">
        <v>90</v>
      </c>
      <c r="C31" s="64">
        <f t="shared" si="0"/>
        <v>17464.351605420605</v>
      </c>
      <c r="D31" s="64">
        <f t="shared" si="1"/>
        <v>1693.3213136701372</v>
      </c>
      <c r="E31" s="64">
        <f t="shared" si="2"/>
        <v>0</v>
      </c>
      <c r="F31" s="64">
        <f t="shared" si="3"/>
        <v>918.89407968542957</v>
      </c>
      <c r="G31" s="64">
        <f t="shared" si="4"/>
        <v>1905.4838711830862</v>
      </c>
      <c r="H31" s="64">
        <f t="shared" si="5"/>
        <v>944.42878686167126</v>
      </c>
      <c r="I31" s="64">
        <f t="shared" si="6"/>
        <v>-4469.7476702096819</v>
      </c>
      <c r="J31" s="64">
        <f t="shared" si="7"/>
        <v>3967.0351900534324</v>
      </c>
      <c r="K31" s="64">
        <f t="shared" si="8"/>
        <v>8552.2698999999993</v>
      </c>
      <c r="L31" s="64">
        <f t="shared" si="9"/>
        <v>30976.037076664677</v>
      </c>
      <c r="N31" s="26">
        <f t="shared" si="10"/>
        <v>0</v>
      </c>
      <c r="P31" s="13" t="s">
        <v>48</v>
      </c>
      <c r="Q31" s="21" t="s">
        <v>28</v>
      </c>
      <c r="R31" s="14"/>
      <c r="S31" s="15">
        <v>17337.690622368991</v>
      </c>
      <c r="T31" s="15">
        <v>791.07273442797828</v>
      </c>
      <c r="U31" s="15">
        <v>126.66098305161381</v>
      </c>
      <c r="V31" s="15">
        <v>0</v>
      </c>
      <c r="W31" s="15">
        <v>902.24857924215894</v>
      </c>
      <c r="X31" s="15">
        <v>906.28557150475513</v>
      </c>
      <c r="Y31" s="15">
        <v>1905.4838711830862</v>
      </c>
      <c r="Z31" s="15">
        <v>12.608508180674466</v>
      </c>
      <c r="AA31" s="15">
        <v>944.42878686167126</v>
      </c>
      <c r="AB31" s="15">
        <v>-4469.7476702096819</v>
      </c>
      <c r="AC31" s="15">
        <v>3297.4778245384264</v>
      </c>
      <c r="AD31" s="15">
        <v>615.23055704327896</v>
      </c>
      <c r="AE31" s="15">
        <v>62.955938677240617</v>
      </c>
      <c r="AF31" s="15">
        <v>-8.6291302055139063</v>
      </c>
      <c r="AG31" s="15">
        <v>0</v>
      </c>
      <c r="AH31" s="15">
        <v>8552.2698999999993</v>
      </c>
      <c r="AI31" s="15">
        <v>30976.037076664674</v>
      </c>
      <c r="AJ31" s="18">
        <f>'High Price Curve'!D42-'Table L.23'!AI31</f>
        <v>-0.42937474272912368</v>
      </c>
    </row>
    <row r="32" spans="2:36" ht="15.75" thickBot="1" x14ac:dyDescent="0.3">
      <c r="B32" s="63" t="s">
        <v>91</v>
      </c>
      <c r="C32" s="64">
        <f t="shared" si="0"/>
        <v>17159.58641855685</v>
      </c>
      <c r="D32" s="64">
        <f t="shared" si="1"/>
        <v>1931.9092529154962</v>
      </c>
      <c r="E32" s="64">
        <f t="shared" si="2"/>
        <v>0</v>
      </c>
      <c r="F32" s="64">
        <f t="shared" si="3"/>
        <v>919.98368641032255</v>
      </c>
      <c r="G32" s="64">
        <f t="shared" si="4"/>
        <v>1911.2685122270761</v>
      </c>
      <c r="H32" s="64">
        <f t="shared" si="5"/>
        <v>932.26468001587341</v>
      </c>
      <c r="I32" s="64">
        <f t="shared" si="6"/>
        <v>-4344.2029348736087</v>
      </c>
      <c r="J32" s="64">
        <f t="shared" si="7"/>
        <v>4270.8806075249449</v>
      </c>
      <c r="K32" s="64">
        <f t="shared" si="8"/>
        <v>8083.7555999999995</v>
      </c>
      <c r="L32" s="64">
        <f t="shared" si="9"/>
        <v>30865.445822776954</v>
      </c>
      <c r="N32" s="26">
        <f t="shared" si="10"/>
        <v>0</v>
      </c>
      <c r="P32" s="13" t="s">
        <v>48</v>
      </c>
      <c r="Q32" s="21" t="s">
        <v>29</v>
      </c>
      <c r="R32" s="14"/>
      <c r="S32" s="15">
        <v>17030.546131372026</v>
      </c>
      <c r="T32" s="15">
        <v>782.69505004873554</v>
      </c>
      <c r="U32" s="15">
        <v>129.04028718482195</v>
      </c>
      <c r="V32" s="15">
        <v>0</v>
      </c>
      <c r="W32" s="15">
        <v>1149.2142028667606</v>
      </c>
      <c r="X32" s="15">
        <v>907.3751782296481</v>
      </c>
      <c r="Y32" s="15">
        <v>1911.2685122270761</v>
      </c>
      <c r="Z32" s="15">
        <v>12.608508180674466</v>
      </c>
      <c r="AA32" s="15">
        <v>932.26468001587341</v>
      </c>
      <c r="AB32" s="15">
        <v>-4344.2029348736087</v>
      </c>
      <c r="AC32" s="15">
        <v>3524.3814382660948</v>
      </c>
      <c r="AD32" s="15">
        <v>655.55994675909164</v>
      </c>
      <c r="AE32" s="15">
        <v>99.80032767930328</v>
      </c>
      <c r="AF32" s="15">
        <v>-8.8611051795453903</v>
      </c>
      <c r="AG32" s="15">
        <v>0</v>
      </c>
      <c r="AH32" s="15">
        <v>8083.7555999999995</v>
      </c>
      <c r="AI32" s="15">
        <v>30865.445822776957</v>
      </c>
      <c r="AJ32" s="18">
        <f>'High Price Curve'!D43-'Table L.23'!AI32</f>
        <v>-0.13458218524465337</v>
      </c>
    </row>
    <row r="33" spans="2:36" ht="15.75" thickBot="1" x14ac:dyDescent="0.3">
      <c r="B33" s="63" t="s">
        <v>92</v>
      </c>
      <c r="C33" s="64">
        <f t="shared" si="0"/>
        <v>17343.564173707542</v>
      </c>
      <c r="D33" s="64">
        <f t="shared" si="1"/>
        <v>1999.2822109110023</v>
      </c>
      <c r="E33" s="64">
        <f t="shared" si="2"/>
        <v>0</v>
      </c>
      <c r="F33" s="64">
        <f t="shared" si="3"/>
        <v>915.7101752235809</v>
      </c>
      <c r="G33" s="64">
        <f t="shared" si="4"/>
        <v>1911.3089394215442</v>
      </c>
      <c r="H33" s="64">
        <f t="shared" si="5"/>
        <v>773.7203094247044</v>
      </c>
      <c r="I33" s="64">
        <f t="shared" si="6"/>
        <v>-4378.5889163882621</v>
      </c>
      <c r="J33" s="64">
        <f t="shared" si="7"/>
        <v>4203.0322247765016</v>
      </c>
      <c r="K33" s="64">
        <f t="shared" si="8"/>
        <v>8003.0009</v>
      </c>
      <c r="L33" s="64">
        <f t="shared" si="9"/>
        <v>30771.030017076613</v>
      </c>
      <c r="N33" s="26">
        <f t="shared" si="10"/>
        <v>0</v>
      </c>
      <c r="P33" s="13" t="s">
        <v>48</v>
      </c>
      <c r="Q33" s="21" t="s">
        <v>30</v>
      </c>
      <c r="R33" s="14"/>
      <c r="S33" s="15">
        <v>17212.560766438448</v>
      </c>
      <c r="T33" s="15">
        <v>798.0951091863933</v>
      </c>
      <c r="U33" s="15">
        <v>131.00340726909383</v>
      </c>
      <c r="V33" s="15">
        <v>0</v>
      </c>
      <c r="W33" s="15">
        <v>1201.187101724609</v>
      </c>
      <c r="X33" s="15">
        <v>903.10166704290646</v>
      </c>
      <c r="Y33" s="15">
        <v>1911.3089394215442</v>
      </c>
      <c r="Z33" s="15">
        <v>12.608508180674466</v>
      </c>
      <c r="AA33" s="15">
        <v>773.7203094247044</v>
      </c>
      <c r="AB33" s="15">
        <v>-4378.5889163882621</v>
      </c>
      <c r="AC33" s="15">
        <v>3436.5440889811557</v>
      </c>
      <c r="AD33" s="15">
        <v>588.47341634140116</v>
      </c>
      <c r="AE33" s="15">
        <v>185.67142212405355</v>
      </c>
      <c r="AF33" s="15">
        <v>-7.6567026701084009</v>
      </c>
      <c r="AG33" s="15">
        <v>0</v>
      </c>
      <c r="AH33" s="15">
        <v>8003.0009</v>
      </c>
      <c r="AI33" s="15">
        <v>30771.030017076613</v>
      </c>
      <c r="AJ33" s="18">
        <f>'High Price Curve'!D44-'Table L.23'!AI33</f>
        <v>-0.21232129727286519</v>
      </c>
    </row>
    <row r="34" spans="2:36" ht="15.75" thickBot="1" x14ac:dyDescent="0.3">
      <c r="B34" s="63" t="s">
        <v>93</v>
      </c>
      <c r="C34" s="64">
        <f t="shared" si="0"/>
        <v>17346.942492974122</v>
      </c>
      <c r="D34" s="64">
        <f t="shared" si="1"/>
        <v>1959.9672374972301</v>
      </c>
      <c r="E34" s="64">
        <f t="shared" si="2"/>
        <v>0</v>
      </c>
      <c r="F34" s="64">
        <f t="shared" si="3"/>
        <v>918.40639530060741</v>
      </c>
      <c r="G34" s="64">
        <f t="shared" si="4"/>
        <v>1911.4601191015988</v>
      </c>
      <c r="H34" s="64">
        <f t="shared" si="5"/>
        <v>797.59718255419909</v>
      </c>
      <c r="I34" s="64">
        <f t="shared" si="6"/>
        <v>-4393.1853033172092</v>
      </c>
      <c r="J34" s="64">
        <f t="shared" si="7"/>
        <v>4113.3516500922624</v>
      </c>
      <c r="K34" s="64">
        <f t="shared" si="8"/>
        <v>7969.4272999999994</v>
      </c>
      <c r="L34" s="64">
        <f t="shared" si="9"/>
        <v>30623.96707420281</v>
      </c>
      <c r="N34" s="26">
        <f t="shared" si="10"/>
        <v>0</v>
      </c>
      <c r="P34" s="13" t="s">
        <v>48</v>
      </c>
      <c r="Q34" s="21" t="s">
        <v>31</v>
      </c>
      <c r="R34" s="14"/>
      <c r="S34" s="15">
        <v>17218.504539634683</v>
      </c>
      <c r="T34" s="15">
        <v>801.3751342600134</v>
      </c>
      <c r="U34" s="15">
        <v>128.43795333943703</v>
      </c>
      <c r="V34" s="15">
        <v>0</v>
      </c>
      <c r="W34" s="15">
        <v>1158.5921032372169</v>
      </c>
      <c r="X34" s="15">
        <v>905.79788711993297</v>
      </c>
      <c r="Y34" s="15">
        <v>1911.4601191015988</v>
      </c>
      <c r="Z34" s="15">
        <v>12.608508180674466</v>
      </c>
      <c r="AA34" s="15">
        <v>797.59718255419909</v>
      </c>
      <c r="AB34" s="15">
        <v>-4393.1853033172092</v>
      </c>
      <c r="AC34" s="15">
        <v>3447.2816371785748</v>
      </c>
      <c r="AD34" s="15">
        <v>555.54320514012784</v>
      </c>
      <c r="AE34" s="15">
        <v>118.81535050200087</v>
      </c>
      <c r="AF34" s="15">
        <v>-8.288542728440893</v>
      </c>
      <c r="AG34" s="15">
        <v>0</v>
      </c>
      <c r="AH34" s="15">
        <v>7969.4272999999994</v>
      </c>
      <c r="AI34" s="15">
        <v>30623.96707420281</v>
      </c>
      <c r="AJ34" s="18">
        <f>'High Price Curve'!D45-'Table L.23'!AI34</f>
        <v>-0.18789819221274229</v>
      </c>
    </row>
    <row r="35" spans="2:36" ht="15.75" thickBot="1" x14ac:dyDescent="0.3">
      <c r="B35" s="63" t="s">
        <v>94</v>
      </c>
      <c r="C35" s="64">
        <f t="shared" si="0"/>
        <v>15819.78849192182</v>
      </c>
      <c r="D35" s="64">
        <f t="shared" si="1"/>
        <v>1892.5415196686508</v>
      </c>
      <c r="E35" s="64">
        <f t="shared" si="2"/>
        <v>0</v>
      </c>
      <c r="F35" s="64">
        <f t="shared" si="3"/>
        <v>915.0846028962327</v>
      </c>
      <c r="G35" s="64">
        <f t="shared" si="4"/>
        <v>1957.9270694318802</v>
      </c>
      <c r="H35" s="64">
        <f t="shared" si="5"/>
        <v>1152.3400024616603</v>
      </c>
      <c r="I35" s="64">
        <f t="shared" si="6"/>
        <v>-4473.7992546842643</v>
      </c>
      <c r="J35" s="64">
        <f t="shared" si="7"/>
        <v>3996.744573483013</v>
      </c>
      <c r="K35" s="64">
        <f t="shared" si="8"/>
        <v>10425.540300000001</v>
      </c>
      <c r="L35" s="64">
        <f t="shared" si="9"/>
        <v>31686.167305178995</v>
      </c>
      <c r="N35" s="26">
        <f t="shared" si="10"/>
        <v>0</v>
      </c>
      <c r="P35" s="13" t="s">
        <v>48</v>
      </c>
      <c r="Q35" s="21" t="s">
        <v>32</v>
      </c>
      <c r="R35" s="14"/>
      <c r="S35" s="15">
        <v>15697.115643592535</v>
      </c>
      <c r="T35" s="15">
        <v>872.11998984781826</v>
      </c>
      <c r="U35" s="15">
        <v>122.67284832928502</v>
      </c>
      <c r="V35" s="15">
        <v>0</v>
      </c>
      <c r="W35" s="15">
        <v>1020.4215298208327</v>
      </c>
      <c r="X35" s="15">
        <v>902.47609471555825</v>
      </c>
      <c r="Y35" s="15">
        <v>1957.9270694318802</v>
      </c>
      <c r="Z35" s="15">
        <v>12.608508180674466</v>
      </c>
      <c r="AA35" s="15">
        <v>1152.3400024616603</v>
      </c>
      <c r="AB35" s="15">
        <v>-4473.7992546842643</v>
      </c>
      <c r="AC35" s="15">
        <v>3306.3423694298062</v>
      </c>
      <c r="AD35" s="15">
        <v>621.29873230543092</v>
      </c>
      <c r="AE35" s="15">
        <v>91.228264066135651</v>
      </c>
      <c r="AF35" s="15">
        <v>-22.124792318359674</v>
      </c>
      <c r="AG35" s="15">
        <v>0</v>
      </c>
      <c r="AH35" s="15">
        <v>10425.540300000001</v>
      </c>
      <c r="AI35" s="15">
        <v>31686.167305178995</v>
      </c>
      <c r="AJ35" s="18">
        <f>'High Price Curve'!D46-'Table L.23'!AI35</f>
        <v>-0.14242927532541216</v>
      </c>
    </row>
    <row r="36" spans="2:36" ht="15.75" thickBot="1" x14ac:dyDescent="0.3">
      <c r="B36" s="63" t="s">
        <v>95</v>
      </c>
      <c r="C36" s="64">
        <f t="shared" si="0"/>
        <v>16539.43666258861</v>
      </c>
      <c r="D36" s="64">
        <f t="shared" si="1"/>
        <v>2034.231206415127</v>
      </c>
      <c r="E36" s="64">
        <f t="shared" si="2"/>
        <v>0</v>
      </c>
      <c r="F36" s="64">
        <f t="shared" si="3"/>
        <v>920.72407291402726</v>
      </c>
      <c r="G36" s="64">
        <f t="shared" si="4"/>
        <v>1930.8651746992173</v>
      </c>
      <c r="H36" s="64">
        <f t="shared" si="5"/>
        <v>1163.0999014809204</v>
      </c>
      <c r="I36" s="64">
        <f t="shared" si="6"/>
        <v>-4356.3996769687565</v>
      </c>
      <c r="J36" s="64">
        <f t="shared" si="7"/>
        <v>4175.752837185315</v>
      </c>
      <c r="K36" s="64">
        <f t="shared" si="8"/>
        <v>9617.6650000000009</v>
      </c>
      <c r="L36" s="64">
        <f t="shared" si="9"/>
        <v>32025.375178314465</v>
      </c>
      <c r="N36" s="26">
        <f t="shared" si="10"/>
        <v>0</v>
      </c>
      <c r="P36" s="13" t="s">
        <v>48</v>
      </c>
      <c r="Q36" s="21" t="s">
        <v>49</v>
      </c>
      <c r="R36" s="14"/>
      <c r="S36" s="15">
        <v>16408.293644151523</v>
      </c>
      <c r="T36" s="15">
        <v>971.79005324435218</v>
      </c>
      <c r="U36" s="15">
        <v>131.14301843708893</v>
      </c>
      <c r="V36" s="15">
        <v>0</v>
      </c>
      <c r="W36" s="15">
        <v>1062.4411531707747</v>
      </c>
      <c r="X36" s="15">
        <v>908.11556473335281</v>
      </c>
      <c r="Y36" s="15">
        <v>1930.8651746992173</v>
      </c>
      <c r="Z36" s="15">
        <v>12.608508180674466</v>
      </c>
      <c r="AA36" s="15">
        <v>1163.0999014809204</v>
      </c>
      <c r="AB36" s="15">
        <v>-4356.3996769687565</v>
      </c>
      <c r="AC36" s="15">
        <v>3485.0218616241641</v>
      </c>
      <c r="AD36" s="15">
        <v>601.80714812273368</v>
      </c>
      <c r="AE36" s="15">
        <v>100.36930966298856</v>
      </c>
      <c r="AF36" s="15">
        <v>-11.445482224571821</v>
      </c>
      <c r="AG36" s="15">
        <v>0</v>
      </c>
      <c r="AH36" s="15">
        <v>9617.6650000000009</v>
      </c>
      <c r="AI36" s="15">
        <v>32025.375178314465</v>
      </c>
      <c r="AJ36" s="18">
        <f>'High Price Curve'!D47-'Table L.23'!AI36</f>
        <v>-0.17424082073193858</v>
      </c>
    </row>
    <row r="37" spans="2:36" ht="15.75" thickBot="1" x14ac:dyDescent="0.3">
      <c r="B37" s="63" t="s">
        <v>50</v>
      </c>
      <c r="C37" s="64">
        <f t="shared" si="0"/>
        <v>16480.664113394632</v>
      </c>
      <c r="D37" s="64">
        <f t="shared" si="1"/>
        <v>1740.1931004054327</v>
      </c>
      <c r="E37" s="64">
        <f t="shared" si="2"/>
        <v>0</v>
      </c>
      <c r="F37" s="64">
        <f t="shared" si="3"/>
        <v>911.75985682331259</v>
      </c>
      <c r="G37" s="64">
        <f t="shared" si="4"/>
        <v>1910.5681954341633</v>
      </c>
      <c r="H37" s="64">
        <f t="shared" si="5"/>
        <v>773.43869574907376</v>
      </c>
      <c r="I37" s="64">
        <f t="shared" si="6"/>
        <v>-4612.3757548343956</v>
      </c>
      <c r="J37" s="64">
        <f t="shared" si="7"/>
        <v>3613.997345005962</v>
      </c>
      <c r="K37" s="64">
        <f t="shared" si="8"/>
        <v>8557.4389301654428</v>
      </c>
      <c r="L37" s="64">
        <f t="shared" si="9"/>
        <v>29375.684482143624</v>
      </c>
      <c r="N37" s="26">
        <f t="shared" si="10"/>
        <v>0</v>
      </c>
      <c r="P37" s="13" t="s">
        <v>59</v>
      </c>
      <c r="Q37" s="21" t="s">
        <v>50</v>
      </c>
      <c r="R37" s="14"/>
      <c r="S37" s="15">
        <v>16370.420613399318</v>
      </c>
      <c r="T37" s="15">
        <v>736.37174240111108</v>
      </c>
      <c r="U37" s="15">
        <v>110.24349999531401</v>
      </c>
      <c r="V37" s="15">
        <v>0</v>
      </c>
      <c r="W37" s="15">
        <v>1003.8213580043216</v>
      </c>
      <c r="X37" s="15">
        <v>899.15134864263814</v>
      </c>
      <c r="Y37" s="15">
        <v>1910.5681954341633</v>
      </c>
      <c r="Z37" s="15">
        <v>12.608508180674466</v>
      </c>
      <c r="AA37" s="15">
        <v>773.43869574907376</v>
      </c>
      <c r="AB37" s="15">
        <v>-4612.3757548343956</v>
      </c>
      <c r="AC37" s="15">
        <v>3002.7342999773318</v>
      </c>
      <c r="AD37" s="15">
        <v>530.73834343626436</v>
      </c>
      <c r="AE37" s="15">
        <v>87.959766538484544</v>
      </c>
      <c r="AF37" s="15">
        <v>-7.4350649461188949</v>
      </c>
      <c r="AG37" s="15">
        <v>0</v>
      </c>
      <c r="AH37" s="15">
        <v>8557.4389301654428</v>
      </c>
      <c r="AI37" s="15">
        <v>29375.684482143624</v>
      </c>
      <c r="AJ37" s="18">
        <f>'High Price Curve'!D14-'Table L.23'!AI37</f>
        <v>5.8305236598243937E-4</v>
      </c>
    </row>
    <row r="38" spans="2:36" ht="15.75" thickBot="1" x14ac:dyDescent="0.3">
      <c r="B38" s="63" t="s">
        <v>52</v>
      </c>
      <c r="C38" s="64">
        <f t="shared" si="0"/>
        <v>16509.671047949472</v>
      </c>
      <c r="D38" s="64">
        <f t="shared" si="1"/>
        <v>1776.3158152008468</v>
      </c>
      <c r="E38" s="64">
        <f t="shared" si="2"/>
        <v>0</v>
      </c>
      <c r="F38" s="64">
        <f t="shared" si="3"/>
        <v>911.77354288052732</v>
      </c>
      <c r="G38" s="64">
        <f t="shared" si="4"/>
        <v>1897.7025226769392</v>
      </c>
      <c r="H38" s="64">
        <f t="shared" si="5"/>
        <v>786.72159334144453</v>
      </c>
      <c r="I38" s="64">
        <f t="shared" si="6"/>
        <v>-4531.9445569811742</v>
      </c>
      <c r="J38" s="64">
        <f t="shared" si="7"/>
        <v>3663.3909449973189</v>
      </c>
      <c r="K38" s="64">
        <f t="shared" si="8"/>
        <v>8170.5649999999996</v>
      </c>
      <c r="L38" s="64">
        <f t="shared" si="9"/>
        <v>29184.195910065377</v>
      </c>
      <c r="N38" s="26">
        <f t="shared" si="10"/>
        <v>0</v>
      </c>
      <c r="P38" s="13" t="s">
        <v>59</v>
      </c>
      <c r="Q38" s="21" t="s">
        <v>52</v>
      </c>
      <c r="R38" s="14"/>
      <c r="S38" s="15">
        <v>16399.888686999533</v>
      </c>
      <c r="T38" s="15">
        <v>741.43054588928169</v>
      </c>
      <c r="U38" s="15">
        <v>109.78236094993896</v>
      </c>
      <c r="V38" s="15">
        <v>0</v>
      </c>
      <c r="W38" s="15">
        <v>1034.885269311565</v>
      </c>
      <c r="X38" s="15">
        <v>899.16503469985287</v>
      </c>
      <c r="Y38" s="15">
        <v>1897.7025226769392</v>
      </c>
      <c r="Z38" s="15">
        <v>12.608508180674466</v>
      </c>
      <c r="AA38" s="15">
        <v>786.72159334144453</v>
      </c>
      <c r="AB38" s="15">
        <v>-4531.9445569811742</v>
      </c>
      <c r="AC38" s="15">
        <v>3074.8316976012438</v>
      </c>
      <c r="AD38" s="15">
        <v>512.7303631744735</v>
      </c>
      <c r="AE38" s="15">
        <v>83.100134099705116</v>
      </c>
      <c r="AF38" s="15">
        <v>-7.2712498781032924</v>
      </c>
      <c r="AG38" s="15">
        <v>0</v>
      </c>
      <c r="AH38" s="15">
        <v>8170.5649999999996</v>
      </c>
      <c r="AI38" s="15">
        <v>29184.195910065377</v>
      </c>
      <c r="AJ38" s="18">
        <f>'High Price Curve'!D15-'Table L.23'!AI38</f>
        <v>-8.0036055896925973E-2</v>
      </c>
    </row>
    <row r="39" spans="2:36" ht="39.75" thickBot="1" x14ac:dyDescent="0.3">
      <c r="B39" s="65" t="s">
        <v>97</v>
      </c>
      <c r="C39" s="64">
        <f t="shared" si="0"/>
        <v>16507.17384681429</v>
      </c>
      <c r="D39" s="64">
        <f t="shared" si="1"/>
        <v>1697.8021121289262</v>
      </c>
      <c r="E39" s="64">
        <f t="shared" si="2"/>
        <v>0</v>
      </c>
      <c r="F39" s="64">
        <f t="shared" si="3"/>
        <v>908.70209744299041</v>
      </c>
      <c r="G39" s="64">
        <f t="shared" si="4"/>
        <v>2113.3664782486399</v>
      </c>
      <c r="H39" s="64">
        <f t="shared" si="5"/>
        <v>764.38919937399044</v>
      </c>
      <c r="I39" s="64">
        <f t="shared" si="6"/>
        <v>-4578.9517840901408</v>
      </c>
      <c r="J39" s="64">
        <f t="shared" si="7"/>
        <v>3558.569062970088</v>
      </c>
      <c r="K39" s="64">
        <f t="shared" si="8"/>
        <v>8114.6219254172347</v>
      </c>
      <c r="L39" s="64">
        <f t="shared" si="9"/>
        <v>29085.672938306023</v>
      </c>
      <c r="N39" s="26">
        <f t="shared" si="10"/>
        <v>0</v>
      </c>
      <c r="P39" s="13" t="s">
        <v>59</v>
      </c>
      <c r="Q39" s="40" t="s">
        <v>53</v>
      </c>
      <c r="R39" s="14"/>
      <c r="S39" s="15">
        <v>16399.096268681511</v>
      </c>
      <c r="T39" s="15">
        <v>738.70902334861557</v>
      </c>
      <c r="U39" s="15">
        <v>108.07757813277948</v>
      </c>
      <c r="V39" s="15">
        <v>0</v>
      </c>
      <c r="W39" s="15">
        <v>959.09308878031072</v>
      </c>
      <c r="X39" s="15">
        <v>896.09358926231596</v>
      </c>
      <c r="Y39" s="15">
        <v>2113.3664782486399</v>
      </c>
      <c r="Z39" s="15">
        <v>12.608508180674466</v>
      </c>
      <c r="AA39" s="15">
        <v>764.38919937399044</v>
      </c>
      <c r="AB39" s="15">
        <v>-4578.9517840901408</v>
      </c>
      <c r="AC39" s="15">
        <v>2990.6379241014215</v>
      </c>
      <c r="AD39" s="15">
        <v>509.78913358214078</v>
      </c>
      <c r="AE39" s="15">
        <v>65.288279291950246</v>
      </c>
      <c r="AF39" s="15">
        <v>-7.1462740054246474</v>
      </c>
      <c r="AG39" s="15">
        <v>0</v>
      </c>
      <c r="AH39" s="15">
        <v>8114.6219254172347</v>
      </c>
      <c r="AI39" s="15">
        <v>29085.672938306026</v>
      </c>
      <c r="AJ39" s="18">
        <f>'High Price Curve'!D16-'Table L.23'!AI39</f>
        <v>-1.9686717994773062E-2</v>
      </c>
    </row>
    <row r="40" spans="2:36" ht="15.75" thickBot="1" x14ac:dyDescent="0.3">
      <c r="B40" s="63" t="s">
        <v>54</v>
      </c>
      <c r="C40" s="64">
        <f t="shared" si="0"/>
        <v>16477.143946447075</v>
      </c>
      <c r="D40" s="64">
        <f t="shared" si="1"/>
        <v>1742.5893816868627</v>
      </c>
      <c r="E40" s="64">
        <f t="shared" si="2"/>
        <v>0</v>
      </c>
      <c r="F40" s="64">
        <f t="shared" si="3"/>
        <v>911.7505235313173</v>
      </c>
      <c r="G40" s="64">
        <f t="shared" si="4"/>
        <v>1909.0686417309325</v>
      </c>
      <c r="H40" s="64">
        <f t="shared" si="5"/>
        <v>773.53762306220085</v>
      </c>
      <c r="I40" s="64">
        <f t="shared" si="6"/>
        <v>-4606.0853150016692</v>
      </c>
      <c r="J40" s="64">
        <f t="shared" si="7"/>
        <v>3615.6419715940901</v>
      </c>
      <c r="K40" s="64">
        <f t="shared" si="8"/>
        <v>8495.2085999999999</v>
      </c>
      <c r="L40" s="64">
        <f t="shared" si="9"/>
        <v>29318.855373050814</v>
      </c>
      <c r="N40" s="26">
        <f t="shared" si="10"/>
        <v>0</v>
      </c>
      <c r="P40" s="13" t="s">
        <v>59</v>
      </c>
      <c r="Q40" s="21" t="s">
        <v>54</v>
      </c>
      <c r="R40" s="14"/>
      <c r="S40" s="15">
        <v>16367.073658614132</v>
      </c>
      <c r="T40" s="15">
        <v>734.04028596221872</v>
      </c>
      <c r="U40" s="15">
        <v>110.070287832944</v>
      </c>
      <c r="V40" s="15">
        <v>0</v>
      </c>
      <c r="W40" s="15">
        <v>1008.549095724644</v>
      </c>
      <c r="X40" s="15">
        <v>899.14201535064285</v>
      </c>
      <c r="Y40" s="15">
        <v>1909.0686417309325</v>
      </c>
      <c r="Z40" s="15">
        <v>12.608508180674466</v>
      </c>
      <c r="AA40" s="15">
        <v>773.53762306220085</v>
      </c>
      <c r="AB40" s="15">
        <v>-4606.0853150016692</v>
      </c>
      <c r="AC40" s="15">
        <v>3014.683351454702</v>
      </c>
      <c r="AD40" s="15">
        <v>521.73741608914906</v>
      </c>
      <c r="AE40" s="15">
        <v>87.098758971609101</v>
      </c>
      <c r="AF40" s="15">
        <v>-7.8775549213702787</v>
      </c>
      <c r="AG40" s="15">
        <v>0</v>
      </c>
      <c r="AH40" s="15">
        <v>8495.2085999999999</v>
      </c>
      <c r="AI40" s="15">
        <v>29318.855373050814</v>
      </c>
      <c r="AJ40" s="18">
        <f>'High Price Curve'!D17-'Table L.23'!AI40</f>
        <v>1.3192478727432899E-3</v>
      </c>
    </row>
    <row r="42" spans="2:36" x14ac:dyDescent="0.2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42"/>
  <sheetViews>
    <sheetView showGridLines="0" workbookViewId="0">
      <selection activeCell="G22" sqref="G22"/>
    </sheetView>
  </sheetViews>
  <sheetFormatPr defaultRowHeight="15" x14ac:dyDescent="0.25"/>
  <cols>
    <col min="2" max="2" width="19.85546875" style="56" bestFit="1" customWidth="1"/>
    <col min="3" max="6" width="9.140625" style="56"/>
    <col min="7" max="7" width="12.140625" style="56" customWidth="1"/>
    <col min="8" max="8" width="6.7109375" style="56" bestFit="1" customWidth="1"/>
    <col min="9" max="9" width="9.85546875" style="56" customWidth="1"/>
    <col min="10" max="10" width="11.140625" style="56" customWidth="1"/>
    <col min="11" max="11" width="13" style="56" customWidth="1"/>
    <col min="12" max="12" width="7.7109375" style="56" bestFit="1" customWidth="1"/>
  </cols>
  <sheetData>
    <row r="3" spans="2:36" x14ac:dyDescent="0.25">
      <c r="P3" s="16" t="s">
        <v>33</v>
      </c>
      <c r="W3" t="s">
        <v>131</v>
      </c>
    </row>
    <row r="4" spans="2:36" ht="15.75" x14ac:dyDescent="0.25">
      <c r="B4" s="66" t="s">
        <v>130</v>
      </c>
    </row>
    <row r="5" spans="2:36" ht="15.75" thickBot="1" x14ac:dyDescent="0.3">
      <c r="C5" s="57" t="s">
        <v>0</v>
      </c>
      <c r="D5" s="58"/>
      <c r="E5" s="58"/>
      <c r="F5" s="58"/>
      <c r="G5" s="59"/>
      <c r="H5" s="59"/>
      <c r="I5" s="59"/>
      <c r="J5" s="59"/>
      <c r="K5" s="60"/>
      <c r="L5" s="60"/>
      <c r="R5" s="1"/>
      <c r="S5" s="2" t="s">
        <v>0</v>
      </c>
      <c r="T5" s="3"/>
      <c r="U5" s="3"/>
      <c r="V5" s="3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6"/>
    </row>
    <row r="6" spans="2:36" ht="70.5" customHeight="1" thickBot="1" x14ac:dyDescent="0.3">
      <c r="B6" s="61" t="s">
        <v>106</v>
      </c>
      <c r="C6" s="62" t="s">
        <v>41</v>
      </c>
      <c r="D6" s="62" t="s">
        <v>103</v>
      </c>
      <c r="E6" s="62" t="s">
        <v>42</v>
      </c>
      <c r="F6" s="62" t="s">
        <v>43</v>
      </c>
      <c r="G6" s="62" t="s">
        <v>107</v>
      </c>
      <c r="H6" s="62" t="s">
        <v>44</v>
      </c>
      <c r="I6" s="62" t="s">
        <v>104</v>
      </c>
      <c r="J6" s="62" t="s">
        <v>105</v>
      </c>
      <c r="K6" s="62" t="s">
        <v>19</v>
      </c>
      <c r="L6" s="62" t="s">
        <v>20</v>
      </c>
      <c r="P6" s="7" t="s">
        <v>1</v>
      </c>
      <c r="Q6" s="7" t="s">
        <v>2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9</v>
      </c>
      <c r="Y6" s="8" t="s">
        <v>10</v>
      </c>
      <c r="Z6" s="9" t="s">
        <v>11</v>
      </c>
      <c r="AA6" s="9" t="s">
        <v>12</v>
      </c>
      <c r="AB6" s="9" t="s">
        <v>13</v>
      </c>
      <c r="AC6" s="10" t="s">
        <v>14</v>
      </c>
      <c r="AD6" s="10" t="s">
        <v>15</v>
      </c>
      <c r="AE6" s="11" t="s">
        <v>17</v>
      </c>
      <c r="AF6" s="11" t="s">
        <v>16</v>
      </c>
      <c r="AG6" s="11" t="s">
        <v>18</v>
      </c>
      <c r="AH6" s="11" t="s">
        <v>19</v>
      </c>
      <c r="AI6" s="12" t="s">
        <v>20</v>
      </c>
    </row>
    <row r="7" spans="2:36" ht="15.75" thickBot="1" x14ac:dyDescent="0.3">
      <c r="B7" s="63" t="s">
        <v>56</v>
      </c>
      <c r="C7" s="64">
        <f t="shared" ref="C7:C40" si="0">S7+U7</f>
        <v>15444.459825386099</v>
      </c>
      <c r="D7" s="64">
        <f t="shared" ref="D7:D40" si="1">T7+W7</f>
        <v>2118.4663587238474</v>
      </c>
      <c r="E7" s="64">
        <f t="shared" ref="E7:E40" si="2">V7</f>
        <v>16568.271168023421</v>
      </c>
      <c r="F7" s="64">
        <f t="shared" ref="F7:F40" si="3">X7+Z7</f>
        <v>923.42570051677865</v>
      </c>
      <c r="G7" s="64">
        <f t="shared" ref="G7:G40" si="4">Y7</f>
        <v>1901.2830726291754</v>
      </c>
      <c r="H7" s="64">
        <f t="shared" ref="H7:H40" si="5">AA7</f>
        <v>800.01318677859331</v>
      </c>
      <c r="I7" s="64">
        <f t="shared" ref="I7:I40" si="6">AB7</f>
        <v>-4007.8023832230447</v>
      </c>
      <c r="J7" s="64">
        <f t="shared" ref="J7:J40" si="7">AC7+AD7+AE7+AF7</f>
        <v>7952.5573620092346</v>
      </c>
      <c r="K7" s="64">
        <f t="shared" ref="K7:K40" si="8">AH7</f>
        <v>9109.4753000000001</v>
      </c>
      <c r="L7" s="64">
        <f t="shared" ref="L7:L40" si="9">SUM(C7:K7)</f>
        <v>50810.149590844107</v>
      </c>
      <c r="N7" s="26">
        <f t="shared" ref="N7:N40" si="10">AI7-L7</f>
        <v>0</v>
      </c>
      <c r="P7" s="7"/>
      <c r="Q7" s="21" t="s">
        <v>56</v>
      </c>
      <c r="R7" s="14"/>
      <c r="S7" s="15">
        <v>15275.773022824222</v>
      </c>
      <c r="T7" s="15">
        <v>775.37109004712988</v>
      </c>
      <c r="U7" s="15">
        <v>168.68680256187716</v>
      </c>
      <c r="V7" s="15">
        <v>16568.271168023421</v>
      </c>
      <c r="W7" s="15">
        <v>1343.0952686767173</v>
      </c>
      <c r="X7" s="15">
        <v>910.8171923361042</v>
      </c>
      <c r="Y7" s="15">
        <v>1901.2830726291754</v>
      </c>
      <c r="Z7" s="15">
        <v>12.608508180674466</v>
      </c>
      <c r="AA7" s="15">
        <v>800.01318677859331</v>
      </c>
      <c r="AB7" s="15">
        <v>-4007.8023832230447</v>
      </c>
      <c r="AC7" s="15">
        <v>7381.318266440544</v>
      </c>
      <c r="AD7" s="15">
        <v>497.56043285415114</v>
      </c>
      <c r="AE7" s="15">
        <v>80.310950271148016</v>
      </c>
      <c r="AF7" s="15">
        <v>-6.6322875566084338</v>
      </c>
      <c r="AG7" s="15">
        <v>0</v>
      </c>
      <c r="AH7" s="15">
        <v>9109.4753000000001</v>
      </c>
      <c r="AI7" s="15">
        <v>50810.149590844107</v>
      </c>
      <c r="AJ7" s="18">
        <f>'High CO2 Price Curve'!D6-'Table L.24'!AI7</f>
        <v>-0.24543659272603691</v>
      </c>
    </row>
    <row r="8" spans="2:36" ht="15.75" thickBot="1" x14ac:dyDescent="0.3">
      <c r="B8" s="63" t="s">
        <v>67</v>
      </c>
      <c r="C8" s="64">
        <f t="shared" si="0"/>
        <v>16273.940141922154</v>
      </c>
      <c r="D8" s="64">
        <f t="shared" si="1"/>
        <v>2332.9023631295672</v>
      </c>
      <c r="E8" s="64">
        <f t="shared" si="2"/>
        <v>15826.232143822306</v>
      </c>
      <c r="F8" s="64">
        <f t="shared" si="3"/>
        <v>923.80444792885294</v>
      </c>
      <c r="G8" s="64">
        <f t="shared" si="4"/>
        <v>1903.9471660847453</v>
      </c>
      <c r="H8" s="64">
        <f t="shared" si="5"/>
        <v>737.44195832697721</v>
      </c>
      <c r="I8" s="64">
        <f t="shared" si="6"/>
        <v>-4159.0050988355606</v>
      </c>
      <c r="J8" s="64">
        <f t="shared" si="7"/>
        <v>7328.2080127084128</v>
      </c>
      <c r="K8" s="64">
        <f t="shared" si="8"/>
        <v>8193.3050000000003</v>
      </c>
      <c r="L8" s="64">
        <f t="shared" si="9"/>
        <v>49360.776135087457</v>
      </c>
      <c r="N8" s="26">
        <f t="shared" si="10"/>
        <v>0</v>
      </c>
      <c r="P8" s="13" t="s">
        <v>47</v>
      </c>
      <c r="Q8" s="21" t="s">
        <v>21</v>
      </c>
      <c r="R8" s="14"/>
      <c r="S8" s="15">
        <v>16088.114025529743</v>
      </c>
      <c r="T8" s="15">
        <v>798.6933459304048</v>
      </c>
      <c r="U8" s="15">
        <v>185.82611639241117</v>
      </c>
      <c r="V8" s="15">
        <v>15826.232143822306</v>
      </c>
      <c r="W8" s="15">
        <v>1534.2090171991624</v>
      </c>
      <c r="X8" s="15">
        <v>911.19593974817849</v>
      </c>
      <c r="Y8" s="15">
        <v>1903.9471660847453</v>
      </c>
      <c r="Z8" s="15">
        <v>12.608508180674466</v>
      </c>
      <c r="AA8" s="15">
        <v>737.44195832697721</v>
      </c>
      <c r="AB8" s="15">
        <v>-4159.0050988355606</v>
      </c>
      <c r="AC8" s="15">
        <v>6837.8227860869083</v>
      </c>
      <c r="AD8" s="15">
        <v>355.39207455654434</v>
      </c>
      <c r="AE8" s="15">
        <v>141.67309085964854</v>
      </c>
      <c r="AF8" s="15">
        <v>-6.6799387946885087</v>
      </c>
      <c r="AG8" s="15">
        <v>0</v>
      </c>
      <c r="AH8" s="15">
        <v>8193.3050000000003</v>
      </c>
      <c r="AI8" s="15">
        <v>49360.776135087464</v>
      </c>
      <c r="AJ8" s="18">
        <f>'High CO2 Price Curve'!D7-'Table L.24'!AI8</f>
        <v>-6.4311908034142107E-2</v>
      </c>
    </row>
    <row r="9" spans="2:36" ht="15.75" thickBot="1" x14ac:dyDescent="0.3">
      <c r="B9" s="63" t="s">
        <v>68</v>
      </c>
      <c r="C9" s="64">
        <f t="shared" si="0"/>
        <v>15982.588843530715</v>
      </c>
      <c r="D9" s="64">
        <f t="shared" si="1"/>
        <v>2107.6555176163201</v>
      </c>
      <c r="E9" s="64">
        <f t="shared" si="2"/>
        <v>15095.228302698355</v>
      </c>
      <c r="F9" s="64">
        <f t="shared" si="3"/>
        <v>924.19973529209199</v>
      </c>
      <c r="G9" s="64">
        <f t="shared" si="4"/>
        <v>1927.3716393555544</v>
      </c>
      <c r="H9" s="64">
        <f t="shared" si="5"/>
        <v>727.50911179299771</v>
      </c>
      <c r="I9" s="64">
        <f t="shared" si="6"/>
        <v>-4215.6707732293344</v>
      </c>
      <c r="J9" s="64">
        <f t="shared" si="7"/>
        <v>7480.8901549002576</v>
      </c>
      <c r="K9" s="64">
        <f t="shared" si="8"/>
        <v>9204.5099000000009</v>
      </c>
      <c r="L9" s="64">
        <f t="shared" si="9"/>
        <v>49234.282431956963</v>
      </c>
      <c r="N9" s="26">
        <f t="shared" si="10"/>
        <v>0</v>
      </c>
      <c r="P9" s="13" t="s">
        <v>47</v>
      </c>
      <c r="Q9" s="21" t="s">
        <v>22</v>
      </c>
      <c r="R9" s="14"/>
      <c r="S9" s="15">
        <v>15804.653912482421</v>
      </c>
      <c r="T9" s="15">
        <v>791.79209249772714</v>
      </c>
      <c r="U9" s="15">
        <v>177.93493104829398</v>
      </c>
      <c r="V9" s="15">
        <v>15095.228302698355</v>
      </c>
      <c r="W9" s="15">
        <v>1315.8634251185929</v>
      </c>
      <c r="X9" s="15">
        <v>911.59122711141754</v>
      </c>
      <c r="Y9" s="15">
        <v>1927.3716393555544</v>
      </c>
      <c r="Z9" s="15">
        <v>12.608508180674466</v>
      </c>
      <c r="AA9" s="15">
        <v>727.50911179299771</v>
      </c>
      <c r="AB9" s="15">
        <v>-4215.6707732293344</v>
      </c>
      <c r="AC9" s="15">
        <v>6905.3713838334697</v>
      </c>
      <c r="AD9" s="15">
        <v>494.58944451963691</v>
      </c>
      <c r="AE9" s="15">
        <v>87.981028026737832</v>
      </c>
      <c r="AF9" s="15">
        <v>-7.0517014795864714</v>
      </c>
      <c r="AG9" s="15">
        <v>0</v>
      </c>
      <c r="AH9" s="15">
        <v>9204.5099000000009</v>
      </c>
      <c r="AI9" s="15">
        <v>49234.282431956963</v>
      </c>
      <c r="AJ9" s="18">
        <f>'High CO2 Price Curve'!D8-'Table L.24'!AI9</f>
        <v>2.1216992900008336E-3</v>
      </c>
    </row>
    <row r="10" spans="2:36" ht="15.75" thickBot="1" x14ac:dyDescent="0.3">
      <c r="B10" s="63" t="s">
        <v>69</v>
      </c>
      <c r="C10" s="64">
        <f t="shared" si="0"/>
        <v>15235.854510256433</v>
      </c>
      <c r="D10" s="64">
        <f t="shared" si="1"/>
        <v>2045.9843450756098</v>
      </c>
      <c r="E10" s="64">
        <f t="shared" si="2"/>
        <v>15285.190280861849</v>
      </c>
      <c r="F10" s="64">
        <f t="shared" si="3"/>
        <v>923.26231056392692</v>
      </c>
      <c r="G10" s="64">
        <f t="shared" si="4"/>
        <v>1910.5481310708246</v>
      </c>
      <c r="H10" s="64">
        <f t="shared" si="5"/>
        <v>3003.3469828865354</v>
      </c>
      <c r="I10" s="64">
        <f t="shared" si="6"/>
        <v>-4051.3316809161479</v>
      </c>
      <c r="J10" s="64">
        <f t="shared" si="7"/>
        <v>7832.1525345337604</v>
      </c>
      <c r="K10" s="64">
        <f t="shared" si="8"/>
        <v>8305.9511000000002</v>
      </c>
      <c r="L10" s="64">
        <f t="shared" si="9"/>
        <v>50490.958514332793</v>
      </c>
      <c r="N10" s="26">
        <f t="shared" si="10"/>
        <v>0</v>
      </c>
      <c r="P10" s="13" t="s">
        <v>47</v>
      </c>
      <c r="Q10" s="21" t="s">
        <v>23</v>
      </c>
      <c r="R10" s="14"/>
      <c r="S10" s="15">
        <v>15057.932664264761</v>
      </c>
      <c r="T10" s="15">
        <v>743.57975593173398</v>
      </c>
      <c r="U10" s="15">
        <v>177.92184599167237</v>
      </c>
      <c r="V10" s="15">
        <v>15285.190280861849</v>
      </c>
      <c r="W10" s="15">
        <v>1302.4045891438757</v>
      </c>
      <c r="X10" s="15">
        <v>910.65380238325247</v>
      </c>
      <c r="Y10" s="15">
        <v>1910.5481310708246</v>
      </c>
      <c r="Z10" s="15">
        <v>12.608508180674466</v>
      </c>
      <c r="AA10" s="15">
        <v>3003.3469828865354</v>
      </c>
      <c r="AB10" s="15">
        <v>-4051.3316809161479</v>
      </c>
      <c r="AC10" s="15">
        <v>7213.8106612714218</v>
      </c>
      <c r="AD10" s="15">
        <v>501.78477107247892</v>
      </c>
      <c r="AE10" s="15">
        <v>123.38983502966893</v>
      </c>
      <c r="AF10" s="15">
        <v>-6.8327328398089326</v>
      </c>
      <c r="AG10" s="15">
        <v>0</v>
      </c>
      <c r="AH10" s="15">
        <v>8305.9511000000002</v>
      </c>
      <c r="AI10" s="15">
        <v>50490.958514332793</v>
      </c>
      <c r="AJ10" s="18">
        <f>'High CO2 Price Curve'!D9-'Table L.24'!AI10</f>
        <v>9.7169061336899176E-4</v>
      </c>
    </row>
    <row r="11" spans="2:36" ht="15.75" thickBot="1" x14ac:dyDescent="0.3">
      <c r="B11" s="63" t="s">
        <v>70</v>
      </c>
      <c r="C11" s="64">
        <f t="shared" si="0"/>
        <v>15078.772245076145</v>
      </c>
      <c r="D11" s="64">
        <f t="shared" si="1"/>
        <v>1752.1202342596339</v>
      </c>
      <c r="E11" s="64">
        <f t="shared" si="2"/>
        <v>15027.097539569369</v>
      </c>
      <c r="F11" s="64">
        <f t="shared" si="3"/>
        <v>923.1757170828381</v>
      </c>
      <c r="G11" s="64">
        <f t="shared" si="4"/>
        <v>1975.7342722072183</v>
      </c>
      <c r="H11" s="64">
        <f t="shared" si="5"/>
        <v>3003.1069776584786</v>
      </c>
      <c r="I11" s="64">
        <f t="shared" si="6"/>
        <v>-4323.9012446052548</v>
      </c>
      <c r="J11" s="64">
        <f t="shared" si="7"/>
        <v>7215.4392836232628</v>
      </c>
      <c r="K11" s="64">
        <f t="shared" si="8"/>
        <v>10390.7729</v>
      </c>
      <c r="L11" s="64">
        <f t="shared" si="9"/>
        <v>51042.317924871692</v>
      </c>
      <c r="N11" s="26">
        <f t="shared" si="10"/>
        <v>0</v>
      </c>
      <c r="P11" s="13" t="s">
        <v>47</v>
      </c>
      <c r="Q11" s="21" t="s">
        <v>24</v>
      </c>
      <c r="R11" s="14"/>
      <c r="S11" s="15">
        <v>14890.217501376837</v>
      </c>
      <c r="T11" s="15">
        <v>730.34287096154424</v>
      </c>
      <c r="U11" s="15">
        <v>188.5547436993071</v>
      </c>
      <c r="V11" s="15">
        <v>15027.097539569369</v>
      </c>
      <c r="W11" s="15">
        <v>1021.7773632980895</v>
      </c>
      <c r="X11" s="15">
        <v>910.56720890216366</v>
      </c>
      <c r="Y11" s="15">
        <v>1975.7342722072183</v>
      </c>
      <c r="Z11" s="15">
        <v>12.608508180674466</v>
      </c>
      <c r="AA11" s="15">
        <v>3003.1069776584786</v>
      </c>
      <c r="AB11" s="15">
        <v>-4323.9012446052548</v>
      </c>
      <c r="AC11" s="15">
        <v>6646.9158480996748</v>
      </c>
      <c r="AD11" s="15">
        <v>495.420830473661</v>
      </c>
      <c r="AE11" s="15">
        <v>134.05774605071429</v>
      </c>
      <c r="AF11" s="15">
        <v>-60.955141000787208</v>
      </c>
      <c r="AG11" s="15">
        <v>0</v>
      </c>
      <c r="AH11" s="15">
        <v>10390.7729</v>
      </c>
      <c r="AI11" s="15">
        <v>51042.317924871692</v>
      </c>
      <c r="AJ11" s="18">
        <f>'High CO2 Price Curve'!D10-'Table L.24'!AI11</f>
        <v>2.90886644506827E-4</v>
      </c>
    </row>
    <row r="12" spans="2:36" ht="15.75" thickBot="1" x14ac:dyDescent="0.3">
      <c r="B12" s="63" t="s">
        <v>71</v>
      </c>
      <c r="C12" s="64">
        <f t="shared" si="0"/>
        <v>16100.126305151356</v>
      </c>
      <c r="D12" s="64">
        <f t="shared" si="1"/>
        <v>2343.3421959863244</v>
      </c>
      <c r="E12" s="64">
        <f t="shared" si="2"/>
        <v>15323.895175677149</v>
      </c>
      <c r="F12" s="64">
        <f t="shared" si="3"/>
        <v>924.23006749925537</v>
      </c>
      <c r="G12" s="64">
        <f t="shared" si="4"/>
        <v>1904.5277727944685</v>
      </c>
      <c r="H12" s="64">
        <f t="shared" si="5"/>
        <v>727.66810342456199</v>
      </c>
      <c r="I12" s="64">
        <f t="shared" si="6"/>
        <v>-3996.863265000834</v>
      </c>
      <c r="J12" s="64">
        <f t="shared" si="7"/>
        <v>7863.5490700532437</v>
      </c>
      <c r="K12" s="64">
        <f t="shared" si="8"/>
        <v>8183.7038000000011</v>
      </c>
      <c r="L12" s="64">
        <f t="shared" si="9"/>
        <v>49374.179225585533</v>
      </c>
      <c r="N12" s="26">
        <f t="shared" si="10"/>
        <v>0</v>
      </c>
      <c r="P12" s="13" t="s">
        <v>47</v>
      </c>
      <c r="Q12" s="21" t="s">
        <v>25</v>
      </c>
      <c r="R12" s="14"/>
      <c r="S12" s="15">
        <v>15922.419360256681</v>
      </c>
      <c r="T12" s="15">
        <v>800.63129414156288</v>
      </c>
      <c r="U12" s="15">
        <v>177.70694489467428</v>
      </c>
      <c r="V12" s="15">
        <v>15323.895175677149</v>
      </c>
      <c r="W12" s="15">
        <v>1542.7109018447618</v>
      </c>
      <c r="X12" s="15">
        <v>911.62155931858092</v>
      </c>
      <c r="Y12" s="15">
        <v>1904.5277727944685</v>
      </c>
      <c r="Z12" s="15">
        <v>12.608508180674466</v>
      </c>
      <c r="AA12" s="15">
        <v>727.66810342456199</v>
      </c>
      <c r="AB12" s="15">
        <v>-3996.863265000834</v>
      </c>
      <c r="AC12" s="15">
        <v>7266.5651150864396</v>
      </c>
      <c r="AD12" s="15">
        <v>506.25199997426699</v>
      </c>
      <c r="AE12" s="15">
        <v>97.636115320191578</v>
      </c>
      <c r="AF12" s="15">
        <v>-6.9041603276543499</v>
      </c>
      <c r="AG12" s="15">
        <v>0</v>
      </c>
      <c r="AH12" s="15">
        <v>8183.7038000000011</v>
      </c>
      <c r="AI12" s="15">
        <v>49374.179225585533</v>
      </c>
      <c r="AJ12" s="18">
        <f>'High CO2 Price Curve'!D11-'Table L.24'!AI12</f>
        <v>1.2915652259835042E-3</v>
      </c>
    </row>
    <row r="13" spans="2:36" ht="15.75" thickBot="1" x14ac:dyDescent="0.3">
      <c r="B13" s="63" t="s">
        <v>72</v>
      </c>
      <c r="C13" s="64">
        <f t="shared" si="0"/>
        <v>16183.041449378383</v>
      </c>
      <c r="D13" s="64">
        <f t="shared" si="1"/>
        <v>2418.194549810974</v>
      </c>
      <c r="E13" s="64">
        <f t="shared" si="2"/>
        <v>15497.220483779431</v>
      </c>
      <c r="F13" s="64">
        <f t="shared" si="3"/>
        <v>924.78966493253995</v>
      </c>
      <c r="G13" s="64">
        <f t="shared" si="4"/>
        <v>1897.8497394169208</v>
      </c>
      <c r="H13" s="64">
        <f t="shared" si="5"/>
        <v>730.59740903263867</v>
      </c>
      <c r="I13" s="64">
        <f t="shared" si="6"/>
        <v>-3959.1781314488512</v>
      </c>
      <c r="J13" s="64">
        <f t="shared" si="7"/>
        <v>7935.0541880117853</v>
      </c>
      <c r="K13" s="64">
        <f t="shared" si="8"/>
        <v>7789.0394999999999</v>
      </c>
      <c r="L13" s="64">
        <f t="shared" si="9"/>
        <v>49416.608852913821</v>
      </c>
      <c r="N13" s="26">
        <f t="shared" si="10"/>
        <v>0</v>
      </c>
      <c r="P13" s="13" t="s">
        <v>47</v>
      </c>
      <c r="Q13" s="21" t="s">
        <v>51</v>
      </c>
      <c r="R13" s="14"/>
      <c r="S13" s="15">
        <v>16001.476083527195</v>
      </c>
      <c r="T13" s="15">
        <v>805.04156489216473</v>
      </c>
      <c r="U13" s="15">
        <v>181.56536585118823</v>
      </c>
      <c r="V13" s="15">
        <v>15497.220483779431</v>
      </c>
      <c r="W13" s="15">
        <v>1613.1529849188091</v>
      </c>
      <c r="X13" s="15">
        <v>912.1811567518655</v>
      </c>
      <c r="Y13" s="15">
        <v>1897.8497394169208</v>
      </c>
      <c r="Z13" s="15">
        <v>12.608508180674466</v>
      </c>
      <c r="AA13" s="15">
        <v>730.59740903263867</v>
      </c>
      <c r="AB13" s="15">
        <v>-3959.1781314488512</v>
      </c>
      <c r="AC13" s="15">
        <v>7317.3397877111429</v>
      </c>
      <c r="AD13" s="15">
        <v>511.67583806828435</v>
      </c>
      <c r="AE13" s="15">
        <v>112.82714345356607</v>
      </c>
      <c r="AF13" s="15">
        <v>-6.7885812212083696</v>
      </c>
      <c r="AG13" s="15">
        <v>0</v>
      </c>
      <c r="AH13" s="15">
        <v>7789.0394999999999</v>
      </c>
      <c r="AI13" s="15">
        <v>49416.608852913814</v>
      </c>
      <c r="AJ13" s="18">
        <f>'High CO2 Price Curve'!D12-'Table L.24'!AI13</f>
        <v>-1.9170164865499828E-2</v>
      </c>
    </row>
    <row r="14" spans="2:36" ht="15.75" thickBot="1" x14ac:dyDescent="0.3">
      <c r="B14" s="63" t="s">
        <v>73</v>
      </c>
      <c r="C14" s="64">
        <f t="shared" si="0"/>
        <v>16147.805329683133</v>
      </c>
      <c r="D14" s="64">
        <f t="shared" si="1"/>
        <v>2345.8612371204504</v>
      </c>
      <c r="E14" s="64">
        <f t="shared" si="2"/>
        <v>15394.758478597905</v>
      </c>
      <c r="F14" s="64">
        <f t="shared" si="3"/>
        <v>924.69720939337901</v>
      </c>
      <c r="G14" s="64">
        <f t="shared" si="4"/>
        <v>1906.9989151361974</v>
      </c>
      <c r="H14" s="64">
        <f t="shared" si="5"/>
        <v>728.12996634086846</v>
      </c>
      <c r="I14" s="64">
        <f t="shared" si="6"/>
        <v>-4033.5418984223074</v>
      </c>
      <c r="J14" s="64">
        <f t="shared" si="7"/>
        <v>7780.0765063256476</v>
      </c>
      <c r="K14" s="64">
        <f t="shared" si="8"/>
        <v>8110.8760000000002</v>
      </c>
      <c r="L14" s="64">
        <f t="shared" si="9"/>
        <v>49305.661744175275</v>
      </c>
      <c r="N14" s="26">
        <f t="shared" si="10"/>
        <v>0</v>
      </c>
      <c r="P14" s="13" t="s">
        <v>47</v>
      </c>
      <c r="Q14" s="21" t="s">
        <v>57</v>
      </c>
      <c r="R14" s="14"/>
      <c r="S14" s="15">
        <v>15966.825033728161</v>
      </c>
      <c r="T14" s="15">
        <v>802.1514759859291</v>
      </c>
      <c r="U14" s="15">
        <v>180.98029595497198</v>
      </c>
      <c r="V14" s="15">
        <v>15394.758478597905</v>
      </c>
      <c r="W14" s="15">
        <v>1543.7097611345214</v>
      </c>
      <c r="X14" s="15">
        <v>912.08870121270456</v>
      </c>
      <c r="Y14" s="15">
        <v>1906.9989151361974</v>
      </c>
      <c r="Z14" s="15">
        <v>12.608508180674466</v>
      </c>
      <c r="AA14" s="15">
        <v>728.12996634086846</v>
      </c>
      <c r="AB14" s="15">
        <v>-4033.5418984223074</v>
      </c>
      <c r="AC14" s="15">
        <v>7181.5526839766371</v>
      </c>
      <c r="AD14" s="15">
        <v>500.866550162377</v>
      </c>
      <c r="AE14" s="15">
        <v>104.55622488641484</v>
      </c>
      <c r="AF14" s="15">
        <v>-6.8989526997807227</v>
      </c>
      <c r="AG14" s="15">
        <v>0</v>
      </c>
      <c r="AH14" s="15">
        <v>8110.8760000000002</v>
      </c>
      <c r="AI14" s="15">
        <v>49305.661744175275</v>
      </c>
      <c r="AJ14" s="18">
        <f>'High CO2 Price Curve'!D13-'Table L.24'!AI14</f>
        <v>1.544978964375332E-3</v>
      </c>
    </row>
    <row r="15" spans="2:36" ht="15.75" thickBot="1" x14ac:dyDescent="0.3">
      <c r="B15" s="63" t="s">
        <v>74</v>
      </c>
      <c r="C15" s="64">
        <f t="shared" si="0"/>
        <v>15330.964047718762</v>
      </c>
      <c r="D15" s="64">
        <f t="shared" si="1"/>
        <v>2198.7190531595325</v>
      </c>
      <c r="E15" s="64">
        <f t="shared" si="2"/>
        <v>15462.140705921294</v>
      </c>
      <c r="F15" s="64">
        <f t="shared" si="3"/>
        <v>923.62323021750319</v>
      </c>
      <c r="G15" s="64">
        <f t="shared" si="4"/>
        <v>1902.0707862531401</v>
      </c>
      <c r="H15" s="64">
        <f t="shared" si="5"/>
        <v>3008.0261913252548</v>
      </c>
      <c r="I15" s="64">
        <f t="shared" si="6"/>
        <v>-3956.5093608763882</v>
      </c>
      <c r="J15" s="64">
        <f t="shared" si="7"/>
        <v>8030.1837183163625</v>
      </c>
      <c r="K15" s="64">
        <f t="shared" si="8"/>
        <v>7712.6428000000005</v>
      </c>
      <c r="L15" s="64">
        <f t="shared" si="9"/>
        <v>50611.861172035467</v>
      </c>
      <c r="N15" s="26">
        <f t="shared" si="10"/>
        <v>0</v>
      </c>
      <c r="P15" s="13" t="s">
        <v>47</v>
      </c>
      <c r="Q15" s="21" t="s">
        <v>26</v>
      </c>
      <c r="R15" s="14"/>
      <c r="S15" s="15">
        <v>15151.978501654199</v>
      </c>
      <c r="T15" s="15">
        <v>749.81124081950247</v>
      </c>
      <c r="U15" s="15">
        <v>178.98554606456244</v>
      </c>
      <c r="V15" s="15">
        <v>15462.140705921294</v>
      </c>
      <c r="W15" s="15">
        <v>1448.9078123400297</v>
      </c>
      <c r="X15" s="15">
        <v>911.01472203682874</v>
      </c>
      <c r="Y15" s="15">
        <v>1902.0707862531401</v>
      </c>
      <c r="Z15" s="15">
        <v>12.608508180674466</v>
      </c>
      <c r="AA15" s="15">
        <v>3008.0261913252548</v>
      </c>
      <c r="AB15" s="15">
        <v>-3956.5093608763882</v>
      </c>
      <c r="AC15" s="15">
        <v>7400.4069888321401</v>
      </c>
      <c r="AD15" s="15">
        <v>506.22548067126024</v>
      </c>
      <c r="AE15" s="15">
        <v>130.46132099366955</v>
      </c>
      <c r="AF15" s="15">
        <v>-6.9100721807070675</v>
      </c>
      <c r="AG15" s="15">
        <v>0</v>
      </c>
      <c r="AH15" s="15">
        <v>7712.6428000000005</v>
      </c>
      <c r="AI15" s="15">
        <v>50611.861172035475</v>
      </c>
      <c r="AJ15" s="18">
        <f>'High CO2 Price Curve'!D18-'Table L.24'!AI15</f>
        <v>-2.327982074348256E-4</v>
      </c>
    </row>
    <row r="16" spans="2:36" ht="15.75" thickBot="1" x14ac:dyDescent="0.3">
      <c r="B16" s="63" t="s">
        <v>75</v>
      </c>
      <c r="C16" s="64">
        <f t="shared" si="0"/>
        <v>15214.295244055893</v>
      </c>
      <c r="D16" s="64">
        <f t="shared" si="1"/>
        <v>1973.1570472898534</v>
      </c>
      <c r="E16" s="64">
        <f t="shared" si="2"/>
        <v>15303.700653894675</v>
      </c>
      <c r="F16" s="64">
        <f t="shared" si="3"/>
        <v>923.20960776728805</v>
      </c>
      <c r="G16" s="64">
        <f t="shared" si="4"/>
        <v>1920.2677940037563</v>
      </c>
      <c r="H16" s="64">
        <f t="shared" si="5"/>
        <v>3004.1515919308949</v>
      </c>
      <c r="I16" s="64">
        <f t="shared" si="6"/>
        <v>-4158.3065409816718</v>
      </c>
      <c r="J16" s="64">
        <f t="shared" si="7"/>
        <v>7633.7159011806607</v>
      </c>
      <c r="K16" s="64">
        <f t="shared" si="8"/>
        <v>8896.5148000000008</v>
      </c>
      <c r="L16" s="64">
        <f t="shared" si="9"/>
        <v>50710.706099141345</v>
      </c>
      <c r="N16" s="26">
        <f t="shared" si="10"/>
        <v>0</v>
      </c>
      <c r="P16" s="13" t="s">
        <v>47</v>
      </c>
      <c r="Q16" s="21" t="s">
        <v>27</v>
      </c>
      <c r="R16" s="14"/>
      <c r="S16" s="15">
        <v>15033.786267563792</v>
      </c>
      <c r="T16" s="15">
        <v>740.49652512477007</v>
      </c>
      <c r="U16" s="15">
        <v>180.50897649210165</v>
      </c>
      <c r="V16" s="15">
        <v>15303.700653894675</v>
      </c>
      <c r="W16" s="15">
        <v>1232.6605221650832</v>
      </c>
      <c r="X16" s="15">
        <v>910.6010995866136</v>
      </c>
      <c r="Y16" s="15">
        <v>1920.2677940037563</v>
      </c>
      <c r="Z16" s="15">
        <v>12.608508180674466</v>
      </c>
      <c r="AA16" s="15">
        <v>3004.1515919308949</v>
      </c>
      <c r="AB16" s="15">
        <v>-4158.3065409816718</v>
      </c>
      <c r="AC16" s="15">
        <v>7019.1765502459375</v>
      </c>
      <c r="AD16" s="15">
        <v>496.6812522101327</v>
      </c>
      <c r="AE16" s="15">
        <v>125.46511136222338</v>
      </c>
      <c r="AF16" s="15">
        <v>-7.6070126376326916</v>
      </c>
      <c r="AG16" s="15">
        <v>0</v>
      </c>
      <c r="AH16" s="15">
        <v>8896.5148000000008</v>
      </c>
      <c r="AI16" s="15">
        <v>50710.706099141345</v>
      </c>
      <c r="AJ16" s="18">
        <f>'High CO2 Price Curve'!D19-'Table L.24'!AI16</f>
        <v>8.1306399079039693E-4</v>
      </c>
    </row>
    <row r="17" spans="2:36" ht="15.75" thickBot="1" x14ac:dyDescent="0.3">
      <c r="B17" s="63" t="s">
        <v>76</v>
      </c>
      <c r="C17" s="64">
        <f t="shared" si="0"/>
        <v>16320.389055445696</v>
      </c>
      <c r="D17" s="64">
        <f t="shared" si="1"/>
        <v>1968.1198432767951</v>
      </c>
      <c r="E17" s="64">
        <f t="shared" si="2"/>
        <v>14978.167975834123</v>
      </c>
      <c r="F17" s="64">
        <f t="shared" si="3"/>
        <v>924.77266760548684</v>
      </c>
      <c r="G17" s="64">
        <f t="shared" si="4"/>
        <v>1905.3414551755145</v>
      </c>
      <c r="H17" s="64">
        <f t="shared" si="5"/>
        <v>949.43109925431293</v>
      </c>
      <c r="I17" s="64">
        <f t="shared" si="6"/>
        <v>-4087.2357663993594</v>
      </c>
      <c r="J17" s="64">
        <f t="shared" si="7"/>
        <v>7714.1624033250473</v>
      </c>
      <c r="K17" s="64">
        <f t="shared" si="8"/>
        <v>8469.1859999999997</v>
      </c>
      <c r="L17" s="64">
        <f t="shared" si="9"/>
        <v>49142.334733517615</v>
      </c>
      <c r="N17" s="26">
        <f t="shared" si="10"/>
        <v>0</v>
      </c>
      <c r="P17" s="13" t="s">
        <v>47</v>
      </c>
      <c r="Q17" s="21" t="s">
        <v>28</v>
      </c>
      <c r="R17" s="14"/>
      <c r="S17" s="15">
        <v>16146.118403874938</v>
      </c>
      <c r="T17" s="15">
        <v>816.13088763125984</v>
      </c>
      <c r="U17" s="15">
        <v>174.27065157075819</v>
      </c>
      <c r="V17" s="15">
        <v>14978.167975834123</v>
      </c>
      <c r="W17" s="15">
        <v>1151.9889556455353</v>
      </c>
      <c r="X17" s="15">
        <v>912.1641594248124</v>
      </c>
      <c r="Y17" s="15">
        <v>1905.3414551755145</v>
      </c>
      <c r="Z17" s="15">
        <v>12.608508180674466</v>
      </c>
      <c r="AA17" s="15">
        <v>949.43109925431293</v>
      </c>
      <c r="AB17" s="15">
        <v>-4087.2357663993594</v>
      </c>
      <c r="AC17" s="15">
        <v>7169.1301369816383</v>
      </c>
      <c r="AD17" s="15">
        <v>488.00182293844881</v>
      </c>
      <c r="AE17" s="15">
        <v>64.225478668218841</v>
      </c>
      <c r="AF17" s="15">
        <v>-7.1950352632584611</v>
      </c>
      <c r="AG17" s="15">
        <v>0</v>
      </c>
      <c r="AH17" s="15">
        <v>8469.1859999999997</v>
      </c>
      <c r="AI17" s="15">
        <v>49142.334733517615</v>
      </c>
      <c r="AJ17" s="18">
        <f>'High CO2 Price Curve'!D20-'Table L.24'!AI17</f>
        <v>-0.44611366494791582</v>
      </c>
    </row>
    <row r="18" spans="2:36" ht="15.75" thickBot="1" x14ac:dyDescent="0.3">
      <c r="B18" s="63" t="s">
        <v>77</v>
      </c>
      <c r="C18" s="64">
        <f t="shared" si="0"/>
        <v>16013.359543200982</v>
      </c>
      <c r="D18" s="64">
        <f t="shared" si="1"/>
        <v>2273.5311911080453</v>
      </c>
      <c r="E18" s="64">
        <f t="shared" si="2"/>
        <v>15273.072127794683</v>
      </c>
      <c r="F18" s="64">
        <f t="shared" si="3"/>
        <v>926.32427133270505</v>
      </c>
      <c r="G18" s="64">
        <f t="shared" si="4"/>
        <v>1903.6107742872748</v>
      </c>
      <c r="H18" s="64">
        <f t="shared" si="5"/>
        <v>910.43961662169067</v>
      </c>
      <c r="I18" s="64">
        <f t="shared" si="6"/>
        <v>-4001.5621466757821</v>
      </c>
      <c r="J18" s="64">
        <f t="shared" si="7"/>
        <v>7871.9542220155017</v>
      </c>
      <c r="K18" s="64">
        <f t="shared" si="8"/>
        <v>8150.8945213672714</v>
      </c>
      <c r="L18" s="64">
        <f t="shared" si="9"/>
        <v>49321.624121052373</v>
      </c>
      <c r="N18" s="26">
        <f t="shared" si="10"/>
        <v>0</v>
      </c>
      <c r="P18" s="13" t="s">
        <v>47</v>
      </c>
      <c r="Q18" s="21" t="s">
        <v>29</v>
      </c>
      <c r="R18" s="14"/>
      <c r="S18" s="15">
        <v>15834.666868120361</v>
      </c>
      <c r="T18" s="15">
        <v>791.83201612151765</v>
      </c>
      <c r="U18" s="15">
        <v>178.69267508062174</v>
      </c>
      <c r="V18" s="15">
        <v>15273.072127794683</v>
      </c>
      <c r="W18" s="15">
        <v>1481.6991749865279</v>
      </c>
      <c r="X18" s="15">
        <v>913.7157631520306</v>
      </c>
      <c r="Y18" s="15">
        <v>1903.6107742872748</v>
      </c>
      <c r="Z18" s="15">
        <v>12.608508180674466</v>
      </c>
      <c r="AA18" s="15">
        <v>910.43961662169067</v>
      </c>
      <c r="AB18" s="15">
        <v>-4001.5621466757821</v>
      </c>
      <c r="AC18" s="15">
        <v>7290.7043288401901</v>
      </c>
      <c r="AD18" s="15">
        <v>499.18423510093146</v>
      </c>
      <c r="AE18" s="15">
        <v>88.963497414348026</v>
      </c>
      <c r="AF18" s="15">
        <v>-6.8978393399683959</v>
      </c>
      <c r="AG18" s="15">
        <v>0</v>
      </c>
      <c r="AH18" s="15">
        <v>8150.8945213672714</v>
      </c>
      <c r="AI18" s="15">
        <v>49321.62412105238</v>
      </c>
      <c r="AJ18" s="18">
        <f>'High CO2 Price Curve'!D21-'Table L.24'!AI18</f>
        <v>-1.9077769291470759E-2</v>
      </c>
    </row>
    <row r="19" spans="2:36" ht="15.75" thickBot="1" x14ac:dyDescent="0.3">
      <c r="B19" s="63" t="s">
        <v>78</v>
      </c>
      <c r="C19" s="64">
        <f t="shared" si="0"/>
        <v>16059.872457177238</v>
      </c>
      <c r="D19" s="64">
        <f t="shared" si="1"/>
        <v>2381.7579890987622</v>
      </c>
      <c r="E19" s="64">
        <f t="shared" si="2"/>
        <v>15430.619588455898</v>
      </c>
      <c r="F19" s="64">
        <f t="shared" si="3"/>
        <v>923.80740814352328</v>
      </c>
      <c r="G19" s="64">
        <f t="shared" si="4"/>
        <v>1910.8474208699195</v>
      </c>
      <c r="H19" s="64">
        <f t="shared" si="5"/>
        <v>763.11333174611059</v>
      </c>
      <c r="I19" s="64">
        <f t="shared" si="6"/>
        <v>-3971.7365923185885</v>
      </c>
      <c r="J19" s="64">
        <f t="shared" si="7"/>
        <v>7889.8441120497218</v>
      </c>
      <c r="K19" s="64">
        <f t="shared" si="8"/>
        <v>7955.269939555933</v>
      </c>
      <c r="L19" s="64">
        <f t="shared" si="9"/>
        <v>49343.395654778527</v>
      </c>
      <c r="N19" s="26">
        <f t="shared" si="10"/>
        <v>0</v>
      </c>
      <c r="P19" s="13" t="s">
        <v>47</v>
      </c>
      <c r="Q19" s="21" t="s">
        <v>30</v>
      </c>
      <c r="R19" s="14"/>
      <c r="S19" s="15">
        <v>15878.306081145576</v>
      </c>
      <c r="T19" s="15">
        <v>796.16271770902154</v>
      </c>
      <c r="U19" s="15">
        <v>181.56637603166115</v>
      </c>
      <c r="V19" s="15">
        <v>15430.619588455898</v>
      </c>
      <c r="W19" s="15">
        <v>1585.5952713897407</v>
      </c>
      <c r="X19" s="15">
        <v>911.19889996284883</v>
      </c>
      <c r="Y19" s="15">
        <v>1910.8474208699195</v>
      </c>
      <c r="Z19" s="15">
        <v>12.608508180674466</v>
      </c>
      <c r="AA19" s="15">
        <v>763.11333174611059</v>
      </c>
      <c r="AB19" s="15">
        <v>-3971.7365923185885</v>
      </c>
      <c r="AC19" s="15">
        <v>7243.1504423632741</v>
      </c>
      <c r="AD19" s="15">
        <v>541.31152271303336</v>
      </c>
      <c r="AE19" s="15">
        <v>112.81980076332356</v>
      </c>
      <c r="AF19" s="15">
        <v>-7.4376537899087056</v>
      </c>
      <c r="AG19" s="15">
        <v>0</v>
      </c>
      <c r="AH19" s="15">
        <v>7955.269939555933</v>
      </c>
      <c r="AI19" s="15">
        <v>49343.395654778527</v>
      </c>
      <c r="AJ19" s="18">
        <f>'High CO2 Price Curve'!D22-'Table L.24'!AI19</f>
        <v>-0.13534926289139548</v>
      </c>
    </row>
    <row r="20" spans="2:36" ht="15.75" thickBot="1" x14ac:dyDescent="0.3">
      <c r="B20" s="63" t="s">
        <v>79</v>
      </c>
      <c r="C20" s="64">
        <f t="shared" si="0"/>
        <v>16215.044567942317</v>
      </c>
      <c r="D20" s="64">
        <f t="shared" si="1"/>
        <v>2333.3316888338186</v>
      </c>
      <c r="E20" s="64">
        <f t="shared" si="2"/>
        <v>15992.272860408093</v>
      </c>
      <c r="F20" s="64">
        <f t="shared" si="3"/>
        <v>923.63466654109186</v>
      </c>
      <c r="G20" s="64">
        <f t="shared" si="4"/>
        <v>1903.8391961150387</v>
      </c>
      <c r="H20" s="64">
        <f t="shared" si="5"/>
        <v>788.71087058073169</v>
      </c>
      <c r="I20" s="64">
        <f t="shared" si="6"/>
        <v>-4121.0960615554577</v>
      </c>
      <c r="J20" s="64">
        <f t="shared" si="7"/>
        <v>7325.2923659105863</v>
      </c>
      <c r="K20" s="64">
        <f t="shared" si="8"/>
        <v>8012.2071000000005</v>
      </c>
      <c r="L20" s="64">
        <f t="shared" si="9"/>
        <v>49373.237254776221</v>
      </c>
      <c r="N20" s="26">
        <f t="shared" si="10"/>
        <v>0</v>
      </c>
      <c r="P20" s="13" t="s">
        <v>47</v>
      </c>
      <c r="Q20" s="21" t="s">
        <v>31</v>
      </c>
      <c r="R20" s="14"/>
      <c r="S20" s="15">
        <v>16023.895736793791</v>
      </c>
      <c r="T20" s="15">
        <v>782.48551106456375</v>
      </c>
      <c r="U20" s="15">
        <v>191.14883114852708</v>
      </c>
      <c r="V20" s="15">
        <v>15992.272860408093</v>
      </c>
      <c r="W20" s="15">
        <v>1550.8461777692551</v>
      </c>
      <c r="X20" s="15">
        <v>911.02615836041741</v>
      </c>
      <c r="Y20" s="15">
        <v>1903.8391961150387</v>
      </c>
      <c r="Z20" s="15">
        <v>12.608508180674466</v>
      </c>
      <c r="AA20" s="15">
        <v>788.71087058073169</v>
      </c>
      <c r="AB20" s="15">
        <v>-4121.0960615554577</v>
      </c>
      <c r="AC20" s="15">
        <v>6825.0047437018711</v>
      </c>
      <c r="AD20" s="15">
        <v>337.86292632559559</v>
      </c>
      <c r="AE20" s="15">
        <v>169.03190954540258</v>
      </c>
      <c r="AF20" s="15">
        <v>-6.6072136622822262</v>
      </c>
      <c r="AG20" s="15">
        <v>0</v>
      </c>
      <c r="AH20" s="15">
        <v>8012.2071000000005</v>
      </c>
      <c r="AI20" s="15">
        <v>49373.237254776221</v>
      </c>
      <c r="AJ20" s="18">
        <f>'High CO2 Price Curve'!D23-'Table L.24'!AI20</f>
        <v>-6.0601509918342344E-2</v>
      </c>
    </row>
    <row r="21" spans="2:36" ht="15.75" thickBot="1" x14ac:dyDescent="0.3">
      <c r="B21" s="63" t="s">
        <v>80</v>
      </c>
      <c r="C21" s="64">
        <f t="shared" si="0"/>
        <v>14656.102558212364</v>
      </c>
      <c r="D21" s="64">
        <f t="shared" si="1"/>
        <v>2265.4753810533903</v>
      </c>
      <c r="E21" s="64">
        <f t="shared" si="2"/>
        <v>13941.822123497002</v>
      </c>
      <c r="F21" s="64">
        <f t="shared" si="3"/>
        <v>923.73013736351834</v>
      </c>
      <c r="G21" s="64">
        <f t="shared" si="4"/>
        <v>1936.1240076136623</v>
      </c>
      <c r="H21" s="64">
        <f t="shared" si="5"/>
        <v>1119.920963619631</v>
      </c>
      <c r="I21" s="64">
        <f t="shared" si="6"/>
        <v>-4085.5486793163877</v>
      </c>
      <c r="J21" s="64">
        <f t="shared" si="7"/>
        <v>7836.2148278238865</v>
      </c>
      <c r="K21" s="64">
        <f t="shared" si="8"/>
        <v>9903.5591999999997</v>
      </c>
      <c r="L21" s="64">
        <f t="shared" si="9"/>
        <v>48497.400519867064</v>
      </c>
      <c r="N21" s="26">
        <f t="shared" si="10"/>
        <v>0</v>
      </c>
      <c r="P21" s="13" t="s">
        <v>47</v>
      </c>
      <c r="Q21" s="21" t="s">
        <v>32</v>
      </c>
      <c r="R21" s="14"/>
      <c r="S21" s="15">
        <v>14475.805909563254</v>
      </c>
      <c r="T21" s="15">
        <v>904.93061857493365</v>
      </c>
      <c r="U21" s="15">
        <v>180.29664864910981</v>
      </c>
      <c r="V21" s="15">
        <v>13941.822123497002</v>
      </c>
      <c r="W21" s="15">
        <v>1360.5447624784565</v>
      </c>
      <c r="X21" s="15">
        <v>911.12162918284389</v>
      </c>
      <c r="Y21" s="15">
        <v>1936.1240076136623</v>
      </c>
      <c r="Z21" s="15">
        <v>12.608508180674466</v>
      </c>
      <c r="AA21" s="15">
        <v>1119.920963619631</v>
      </c>
      <c r="AB21" s="15">
        <v>-4085.5486793163877</v>
      </c>
      <c r="AC21" s="15">
        <v>7014.6644388867471</v>
      </c>
      <c r="AD21" s="15">
        <v>737.81650597307657</v>
      </c>
      <c r="AE21" s="15">
        <v>92.133518961675946</v>
      </c>
      <c r="AF21" s="15">
        <v>-8.3996359976124086</v>
      </c>
      <c r="AG21" s="15">
        <v>0</v>
      </c>
      <c r="AH21" s="15">
        <v>9903.5591999999997</v>
      </c>
      <c r="AI21" s="15">
        <v>48497.400519867064</v>
      </c>
      <c r="AJ21" s="18">
        <f>'High CO2 Price Curve'!D24-'Table L.24'!AI21</f>
        <v>-1.6323714437021408E-2</v>
      </c>
    </row>
    <row r="22" spans="2:36" ht="15.75" thickBot="1" x14ac:dyDescent="0.3">
      <c r="B22" s="63" t="s">
        <v>81</v>
      </c>
      <c r="C22" s="64">
        <f t="shared" si="0"/>
        <v>15353.793685350727</v>
      </c>
      <c r="D22" s="64">
        <f t="shared" si="1"/>
        <v>2360.5231200217977</v>
      </c>
      <c r="E22" s="64">
        <f t="shared" si="2"/>
        <v>12787.191739578593</v>
      </c>
      <c r="F22" s="64">
        <f t="shared" si="3"/>
        <v>924.83110236046321</v>
      </c>
      <c r="G22" s="64">
        <f t="shared" si="4"/>
        <v>1942.854521612129</v>
      </c>
      <c r="H22" s="64">
        <f t="shared" si="5"/>
        <v>1155.073491446293</v>
      </c>
      <c r="I22" s="64">
        <f t="shared" si="6"/>
        <v>-4217.7736566816175</v>
      </c>
      <c r="J22" s="64">
        <f t="shared" si="7"/>
        <v>7325.0992417226253</v>
      </c>
      <c r="K22" s="64">
        <f t="shared" si="8"/>
        <v>10117.935300000001</v>
      </c>
      <c r="L22" s="64">
        <f t="shared" si="9"/>
        <v>47749.528545411013</v>
      </c>
      <c r="N22" s="26">
        <f t="shared" si="10"/>
        <v>0</v>
      </c>
      <c r="P22" s="13" t="s">
        <v>47</v>
      </c>
      <c r="Q22" s="21" t="s">
        <v>49</v>
      </c>
      <c r="R22" s="14"/>
      <c r="S22" s="15">
        <v>15170.548570161412</v>
      </c>
      <c r="T22" s="15">
        <v>1012.6009503580955</v>
      </c>
      <c r="U22" s="15">
        <v>183.24511518931547</v>
      </c>
      <c r="V22" s="15">
        <v>12787.191739578593</v>
      </c>
      <c r="W22" s="15">
        <v>1347.9221696637021</v>
      </c>
      <c r="X22" s="15">
        <v>912.22259417978876</v>
      </c>
      <c r="Y22" s="15">
        <v>1942.854521612129</v>
      </c>
      <c r="Z22" s="15">
        <v>12.608508180674466</v>
      </c>
      <c r="AA22" s="15">
        <v>1155.073491446293</v>
      </c>
      <c r="AB22" s="15">
        <v>-4217.7736566816175</v>
      </c>
      <c r="AC22" s="15">
        <v>6486.8423431415631</v>
      </c>
      <c r="AD22" s="15">
        <v>725.39197509655241</v>
      </c>
      <c r="AE22" s="15">
        <v>127.50391952594691</v>
      </c>
      <c r="AF22" s="15">
        <v>-14.638996041436993</v>
      </c>
      <c r="AG22" s="15">
        <v>0</v>
      </c>
      <c r="AH22" s="15">
        <v>10117.935300000001</v>
      </c>
      <c r="AI22" s="15">
        <v>47749.528545411013</v>
      </c>
      <c r="AJ22" s="18">
        <f>'High CO2 Price Curve'!D25-'Table L.24'!AI22</f>
        <v>1.6908790275920182E-3</v>
      </c>
    </row>
    <row r="23" spans="2:36" ht="15.75" thickBot="1" x14ac:dyDescent="0.3">
      <c r="B23" s="63" t="s">
        <v>82</v>
      </c>
      <c r="C23" s="64">
        <f t="shared" si="0"/>
        <v>16684.322938020759</v>
      </c>
      <c r="D23" s="64">
        <f t="shared" si="1"/>
        <v>2404.7717990450619</v>
      </c>
      <c r="E23" s="64">
        <f t="shared" si="2"/>
        <v>14764.69731768611</v>
      </c>
      <c r="F23" s="64">
        <f t="shared" si="3"/>
        <v>924.57017987905976</v>
      </c>
      <c r="G23" s="64">
        <f t="shared" si="4"/>
        <v>1903.6108257617961</v>
      </c>
      <c r="H23" s="64">
        <f t="shared" si="5"/>
        <v>846.87702505895106</v>
      </c>
      <c r="I23" s="64">
        <f t="shared" si="6"/>
        <v>-4144.2642204682106</v>
      </c>
      <c r="J23" s="64">
        <f t="shared" si="7"/>
        <v>7595.5837334394992</v>
      </c>
      <c r="K23" s="64">
        <f t="shared" si="8"/>
        <v>8107.5428000000002</v>
      </c>
      <c r="L23" s="64">
        <f t="shared" si="9"/>
        <v>49087.712398423027</v>
      </c>
      <c r="N23" s="26">
        <f t="shared" si="10"/>
        <v>0</v>
      </c>
      <c r="P23" s="13" t="s">
        <v>48</v>
      </c>
      <c r="Q23" s="21" t="s">
        <v>21</v>
      </c>
      <c r="R23" s="14"/>
      <c r="S23" s="15">
        <v>16499.14336984749</v>
      </c>
      <c r="T23" s="15">
        <v>815.80087608146391</v>
      </c>
      <c r="U23" s="15">
        <v>185.17956817326757</v>
      </c>
      <c r="V23" s="15">
        <v>14764.69731768611</v>
      </c>
      <c r="W23" s="15">
        <v>1588.9709229635982</v>
      </c>
      <c r="X23" s="15">
        <v>911.96167169838532</v>
      </c>
      <c r="Y23" s="15">
        <v>1903.6108257617961</v>
      </c>
      <c r="Z23" s="15">
        <v>12.608508180674466</v>
      </c>
      <c r="AA23" s="15">
        <v>846.87702505895106</v>
      </c>
      <c r="AB23" s="15">
        <v>-4144.2642204682106</v>
      </c>
      <c r="AC23" s="15">
        <v>6758.6684272539806</v>
      </c>
      <c r="AD23" s="15">
        <v>682.49325658612054</v>
      </c>
      <c r="AE23" s="15">
        <v>161.30059848495259</v>
      </c>
      <c r="AF23" s="15">
        <v>-6.8785488855545935</v>
      </c>
      <c r="AG23" s="15">
        <v>0</v>
      </c>
      <c r="AH23" s="15">
        <v>8107.5428000000002</v>
      </c>
      <c r="AI23" s="15">
        <v>49087.712398423027</v>
      </c>
      <c r="AJ23" s="18">
        <f>'High CO2 Price Curve'!D30-'Table L.24'!AI23</f>
        <v>-0.25252639141399413</v>
      </c>
    </row>
    <row r="24" spans="2:36" ht="15.75" thickBot="1" x14ac:dyDescent="0.3">
      <c r="B24" s="63" t="s">
        <v>83</v>
      </c>
      <c r="C24" s="64">
        <f t="shared" si="0"/>
        <v>16609.925144812445</v>
      </c>
      <c r="D24" s="64">
        <f t="shared" si="1"/>
        <v>2191.2947131111732</v>
      </c>
      <c r="E24" s="64">
        <f t="shared" si="2"/>
        <v>14010.726751509124</v>
      </c>
      <c r="F24" s="64">
        <f t="shared" si="3"/>
        <v>923.63907965855412</v>
      </c>
      <c r="G24" s="64">
        <f t="shared" si="4"/>
        <v>1930.5468803789352</v>
      </c>
      <c r="H24" s="64">
        <f t="shared" si="5"/>
        <v>776.94399059406385</v>
      </c>
      <c r="I24" s="64">
        <f t="shared" si="6"/>
        <v>-4256.0221185427563</v>
      </c>
      <c r="J24" s="64">
        <f t="shared" si="7"/>
        <v>7487.0199119648005</v>
      </c>
      <c r="K24" s="64">
        <f t="shared" si="8"/>
        <v>9184.4169999999995</v>
      </c>
      <c r="L24" s="64">
        <f t="shared" si="9"/>
        <v>48858.491353486344</v>
      </c>
      <c r="N24" s="26">
        <f t="shared" si="10"/>
        <v>0</v>
      </c>
      <c r="P24" s="13" t="s">
        <v>48</v>
      </c>
      <c r="Q24" s="21" t="s">
        <v>22</v>
      </c>
      <c r="R24" s="14"/>
      <c r="S24" s="15">
        <v>16435.766863314842</v>
      </c>
      <c r="T24" s="15">
        <v>832.71324200798711</v>
      </c>
      <c r="U24" s="15">
        <v>174.15828149760219</v>
      </c>
      <c r="V24" s="15">
        <v>14010.726751509124</v>
      </c>
      <c r="W24" s="15">
        <v>1358.5814711031862</v>
      </c>
      <c r="X24" s="15">
        <v>911.03057147787968</v>
      </c>
      <c r="Y24" s="15">
        <v>1930.5468803789352</v>
      </c>
      <c r="Z24" s="15">
        <v>12.608508180674466</v>
      </c>
      <c r="AA24" s="15">
        <v>776.94399059406385</v>
      </c>
      <c r="AB24" s="15">
        <v>-4256.0221185427563</v>
      </c>
      <c r="AC24" s="15">
        <v>6637.1798309677552</v>
      </c>
      <c r="AD24" s="15">
        <v>769.9732187115859</v>
      </c>
      <c r="AE24" s="15">
        <v>87.474872188081278</v>
      </c>
      <c r="AF24" s="15">
        <v>-7.6080099026217107</v>
      </c>
      <c r="AG24" s="15">
        <v>0</v>
      </c>
      <c r="AH24" s="15">
        <v>9184.4169999999995</v>
      </c>
      <c r="AI24" s="15">
        <v>48858.491353486344</v>
      </c>
      <c r="AJ24" s="18">
        <f>'High CO2 Price Curve'!D31-'Table L.24'!AI24</f>
        <v>2.0831095025641844E-3</v>
      </c>
    </row>
    <row r="25" spans="2:36" ht="15.75" thickBot="1" x14ac:dyDescent="0.3">
      <c r="B25" s="63" t="s">
        <v>84</v>
      </c>
      <c r="C25" s="64">
        <f t="shared" si="0"/>
        <v>15940.554556395893</v>
      </c>
      <c r="D25" s="64">
        <f t="shared" si="1"/>
        <v>2120.1268681790407</v>
      </c>
      <c r="E25" s="64">
        <f t="shared" si="2"/>
        <v>14038.441854541197</v>
      </c>
      <c r="F25" s="64">
        <f t="shared" si="3"/>
        <v>923.25526565174175</v>
      </c>
      <c r="G25" s="64">
        <f t="shared" si="4"/>
        <v>1911.3683233251222</v>
      </c>
      <c r="H25" s="64">
        <f t="shared" si="5"/>
        <v>3002.19250510549</v>
      </c>
      <c r="I25" s="64">
        <f t="shared" si="6"/>
        <v>-4118.5479805637206</v>
      </c>
      <c r="J25" s="64">
        <f t="shared" si="7"/>
        <v>7804.1697820737863</v>
      </c>
      <c r="K25" s="64">
        <f t="shared" si="8"/>
        <v>8416.6846000000005</v>
      </c>
      <c r="L25" s="64">
        <f t="shared" si="9"/>
        <v>50038.24577470855</v>
      </c>
      <c r="N25" s="26">
        <f t="shared" si="10"/>
        <v>0</v>
      </c>
      <c r="P25" s="13" t="s">
        <v>48</v>
      </c>
      <c r="Q25" s="21" t="s">
        <v>23</v>
      </c>
      <c r="R25" s="14"/>
      <c r="S25" s="15">
        <v>15768.605622741585</v>
      </c>
      <c r="T25" s="15">
        <v>801.23053398903244</v>
      </c>
      <c r="U25" s="15">
        <v>171.94893365430835</v>
      </c>
      <c r="V25" s="15">
        <v>14038.441854541197</v>
      </c>
      <c r="W25" s="15">
        <v>1318.8963341900082</v>
      </c>
      <c r="X25" s="15">
        <v>910.6467574710673</v>
      </c>
      <c r="Y25" s="15">
        <v>1911.3683233251222</v>
      </c>
      <c r="Z25" s="15">
        <v>12.608508180674466</v>
      </c>
      <c r="AA25" s="15">
        <v>3002.19250510549</v>
      </c>
      <c r="AB25" s="15">
        <v>-4118.5479805637206</v>
      </c>
      <c r="AC25" s="15">
        <v>6962.5364495693966</v>
      </c>
      <c r="AD25" s="15">
        <v>740.22364679199995</v>
      </c>
      <c r="AE25" s="15">
        <v>108.42114867094426</v>
      </c>
      <c r="AF25" s="15">
        <v>-7.0114629585552937</v>
      </c>
      <c r="AG25" s="15">
        <v>0</v>
      </c>
      <c r="AH25" s="15">
        <v>8416.6846000000005</v>
      </c>
      <c r="AI25" s="15">
        <v>50038.24577470855</v>
      </c>
      <c r="AJ25" s="18">
        <f>'High CO2 Price Curve'!D32-'Table L.24'!AI25</f>
        <v>1.3789277509204112E-3</v>
      </c>
    </row>
    <row r="26" spans="2:36" ht="15.75" thickBot="1" x14ac:dyDescent="0.3">
      <c r="B26" s="63" t="s">
        <v>85</v>
      </c>
      <c r="C26" s="64">
        <f t="shared" si="0"/>
        <v>15771.849504244436</v>
      </c>
      <c r="D26" s="64">
        <f t="shared" si="1"/>
        <v>1823.8140908379569</v>
      </c>
      <c r="E26" s="64">
        <f t="shared" si="2"/>
        <v>13820.315118899871</v>
      </c>
      <c r="F26" s="64">
        <f t="shared" si="3"/>
        <v>923.17612924145476</v>
      </c>
      <c r="G26" s="64">
        <f t="shared" si="4"/>
        <v>1976.6957212081306</v>
      </c>
      <c r="H26" s="64">
        <f t="shared" si="5"/>
        <v>2993.7927303154979</v>
      </c>
      <c r="I26" s="64">
        <f t="shared" si="6"/>
        <v>-4399.3106613550153</v>
      </c>
      <c r="J26" s="64">
        <f t="shared" si="7"/>
        <v>7204.5838825502551</v>
      </c>
      <c r="K26" s="64">
        <f t="shared" si="8"/>
        <v>10477.574699999999</v>
      </c>
      <c r="L26" s="64">
        <f t="shared" si="9"/>
        <v>50592.491215942588</v>
      </c>
      <c r="N26" s="26">
        <f t="shared" si="10"/>
        <v>0</v>
      </c>
      <c r="P26" s="13" t="s">
        <v>48</v>
      </c>
      <c r="Q26" s="21" t="s">
        <v>24</v>
      </c>
      <c r="R26" s="14"/>
      <c r="S26" s="15">
        <v>15589.084324552759</v>
      </c>
      <c r="T26" s="15">
        <v>786.80335310147564</v>
      </c>
      <c r="U26" s="15">
        <v>182.76517969167682</v>
      </c>
      <c r="V26" s="15">
        <v>13820.315118899871</v>
      </c>
      <c r="W26" s="15">
        <v>1037.0107377364811</v>
      </c>
      <c r="X26" s="15">
        <v>910.56762106078031</v>
      </c>
      <c r="Y26" s="15">
        <v>1976.6957212081306</v>
      </c>
      <c r="Z26" s="15">
        <v>12.608508180674466</v>
      </c>
      <c r="AA26" s="15">
        <v>2993.7927303154979</v>
      </c>
      <c r="AB26" s="15">
        <v>-4399.3106613550153</v>
      </c>
      <c r="AC26" s="15">
        <v>6404.9321796810018</v>
      </c>
      <c r="AD26" s="15">
        <v>743.34353862318699</v>
      </c>
      <c r="AE26" s="15">
        <v>117.51733569989263</v>
      </c>
      <c r="AF26" s="15">
        <v>-61.209171453826443</v>
      </c>
      <c r="AG26" s="15">
        <v>0</v>
      </c>
      <c r="AH26" s="15">
        <v>10477.574699999999</v>
      </c>
      <c r="AI26" s="15">
        <v>50592.491215942588</v>
      </c>
      <c r="AJ26" s="18">
        <f>'High CO2 Price Curve'!D33-'Table L.24'!AI26</f>
        <v>-5.1943147991551086E-4</v>
      </c>
    </row>
    <row r="27" spans="2:36" ht="15.75" thickBot="1" x14ac:dyDescent="0.3">
      <c r="B27" s="63" t="s">
        <v>86</v>
      </c>
      <c r="C27" s="64">
        <f t="shared" si="0"/>
        <v>16780.850969319676</v>
      </c>
      <c r="D27" s="64">
        <f t="shared" si="1"/>
        <v>2427.6050671407888</v>
      </c>
      <c r="E27" s="64">
        <f t="shared" si="2"/>
        <v>14276.817051265076</v>
      </c>
      <c r="F27" s="64">
        <f t="shared" si="3"/>
        <v>923.86576715875879</v>
      </c>
      <c r="G27" s="64">
        <f t="shared" si="4"/>
        <v>1911.6040727082441</v>
      </c>
      <c r="H27" s="64">
        <f t="shared" si="5"/>
        <v>776.67473779961585</v>
      </c>
      <c r="I27" s="64">
        <f t="shared" si="6"/>
        <v>-4067.9183660036947</v>
      </c>
      <c r="J27" s="64">
        <f t="shared" si="7"/>
        <v>7807.2995545013628</v>
      </c>
      <c r="K27" s="64">
        <f t="shared" si="8"/>
        <v>8143.4495999999999</v>
      </c>
      <c r="L27" s="64">
        <f t="shared" si="9"/>
        <v>48980.248453889821</v>
      </c>
      <c r="N27" s="26">
        <f t="shared" si="10"/>
        <v>0</v>
      </c>
      <c r="P27" s="13" t="s">
        <v>48</v>
      </c>
      <c r="Q27" s="21" t="s">
        <v>25</v>
      </c>
      <c r="R27" s="14"/>
      <c r="S27" s="15">
        <v>16603.718696957523</v>
      </c>
      <c r="T27" s="15">
        <v>844.2867806101724</v>
      </c>
      <c r="U27" s="15">
        <v>177.13227236215292</v>
      </c>
      <c r="V27" s="15">
        <v>14276.817051265076</v>
      </c>
      <c r="W27" s="15">
        <v>1583.3182865306164</v>
      </c>
      <c r="X27" s="15">
        <v>911.25725897808434</v>
      </c>
      <c r="Y27" s="15">
        <v>1911.6040727082441</v>
      </c>
      <c r="Z27" s="15">
        <v>12.608508180674466</v>
      </c>
      <c r="AA27" s="15">
        <v>776.67473779961585</v>
      </c>
      <c r="AB27" s="15">
        <v>-4067.9183660036947</v>
      </c>
      <c r="AC27" s="15">
        <v>6938.5806216023338</v>
      </c>
      <c r="AD27" s="15">
        <v>774.58501364321808</v>
      </c>
      <c r="AE27" s="15">
        <v>101.64382811889539</v>
      </c>
      <c r="AF27" s="15">
        <v>-7.5099088630848936</v>
      </c>
      <c r="AG27" s="15">
        <v>0</v>
      </c>
      <c r="AH27" s="15">
        <v>8143.4495999999999</v>
      </c>
      <c r="AI27" s="15">
        <v>48980.248453889828</v>
      </c>
      <c r="AJ27" s="18">
        <f>'High CO2 Price Curve'!D34-'Table L.24'!AI27</f>
        <v>-4.895582531025866E-2</v>
      </c>
    </row>
    <row r="28" spans="2:36" ht="15.75" thickBot="1" x14ac:dyDescent="0.3">
      <c r="B28" s="63" t="s">
        <v>87</v>
      </c>
      <c r="C28" s="64">
        <f t="shared" si="0"/>
        <v>16858.279843824006</v>
      </c>
      <c r="D28" s="64">
        <f t="shared" si="1"/>
        <v>2461.2937260768472</v>
      </c>
      <c r="E28" s="64">
        <f t="shared" si="2"/>
        <v>14425.813590996746</v>
      </c>
      <c r="F28" s="64">
        <f t="shared" si="3"/>
        <v>924.78509353374182</v>
      </c>
      <c r="G28" s="64">
        <f t="shared" si="4"/>
        <v>1898.556865523112</v>
      </c>
      <c r="H28" s="64">
        <f t="shared" si="5"/>
        <v>779.92098852438835</v>
      </c>
      <c r="I28" s="64">
        <f t="shared" si="6"/>
        <v>-4043.1457250330054</v>
      </c>
      <c r="J28" s="64">
        <f t="shared" si="7"/>
        <v>7892.0341777903905</v>
      </c>
      <c r="K28" s="64">
        <f t="shared" si="8"/>
        <v>7872.0868999999993</v>
      </c>
      <c r="L28" s="64">
        <f t="shared" si="9"/>
        <v>49069.625461236232</v>
      </c>
      <c r="N28" s="26">
        <f t="shared" si="10"/>
        <v>0</v>
      </c>
      <c r="P28" s="13" t="s">
        <v>48</v>
      </c>
      <c r="Q28" s="21" t="s">
        <v>51</v>
      </c>
      <c r="R28" s="14"/>
      <c r="S28" s="15">
        <v>16680.537971661317</v>
      </c>
      <c r="T28" s="15">
        <v>848.01854485318984</v>
      </c>
      <c r="U28" s="15">
        <v>177.74187216268933</v>
      </c>
      <c r="V28" s="15">
        <v>14425.813590996746</v>
      </c>
      <c r="W28" s="15">
        <v>1613.2751812236575</v>
      </c>
      <c r="X28" s="15">
        <v>912.17658535306737</v>
      </c>
      <c r="Y28" s="15">
        <v>1898.556865523112</v>
      </c>
      <c r="Z28" s="15">
        <v>12.608508180674466</v>
      </c>
      <c r="AA28" s="15">
        <v>779.92098852438835</v>
      </c>
      <c r="AB28" s="15">
        <v>-4043.1457250330054</v>
      </c>
      <c r="AC28" s="15">
        <v>6997.640923360249</v>
      </c>
      <c r="AD28" s="15">
        <v>794.34509454343004</v>
      </c>
      <c r="AE28" s="15">
        <v>106.95979843728851</v>
      </c>
      <c r="AF28" s="15">
        <v>-6.9116385505766882</v>
      </c>
      <c r="AG28" s="15">
        <v>0</v>
      </c>
      <c r="AH28" s="15">
        <v>7872.0868999999993</v>
      </c>
      <c r="AI28" s="15">
        <v>49069.625461236225</v>
      </c>
      <c r="AJ28" s="18">
        <f>'High CO2 Price Curve'!D35-'Table L.24'!AI28</f>
        <v>-0.18712956383387791</v>
      </c>
    </row>
    <row r="29" spans="2:36" ht="15.75" thickBot="1" x14ac:dyDescent="0.3">
      <c r="B29" s="63" t="s">
        <v>88</v>
      </c>
      <c r="C29" s="64">
        <f t="shared" si="0"/>
        <v>16051.798027613169</v>
      </c>
      <c r="D29" s="64">
        <f t="shared" si="1"/>
        <v>2273.1368717526584</v>
      </c>
      <c r="E29" s="64">
        <f t="shared" si="2"/>
        <v>14212.934089788741</v>
      </c>
      <c r="F29" s="64">
        <f t="shared" si="3"/>
        <v>923.59870024718441</v>
      </c>
      <c r="G29" s="64">
        <f t="shared" si="4"/>
        <v>1902.8707397278533</v>
      </c>
      <c r="H29" s="64">
        <f t="shared" si="5"/>
        <v>3003.3879298287684</v>
      </c>
      <c r="I29" s="64">
        <f t="shared" si="6"/>
        <v>-4022.2724744743177</v>
      </c>
      <c r="J29" s="64">
        <f t="shared" si="7"/>
        <v>7997.9525786955992</v>
      </c>
      <c r="K29" s="64">
        <f t="shared" si="8"/>
        <v>7799.9895999999999</v>
      </c>
      <c r="L29" s="64">
        <f t="shared" si="9"/>
        <v>50143.396063179658</v>
      </c>
      <c r="N29" s="26">
        <f t="shared" si="10"/>
        <v>0</v>
      </c>
      <c r="P29" s="13" t="s">
        <v>48</v>
      </c>
      <c r="Q29" s="21" t="s">
        <v>26</v>
      </c>
      <c r="R29" s="14"/>
      <c r="S29" s="15">
        <v>15878.400865972668</v>
      </c>
      <c r="T29" s="15">
        <v>808.24824052573729</v>
      </c>
      <c r="U29" s="15">
        <v>173.39716164050134</v>
      </c>
      <c r="V29" s="15">
        <v>14212.934089788741</v>
      </c>
      <c r="W29" s="15">
        <v>1464.888631226921</v>
      </c>
      <c r="X29" s="15">
        <v>910.99019206650996</v>
      </c>
      <c r="Y29" s="15">
        <v>1902.8707397278533</v>
      </c>
      <c r="Z29" s="15">
        <v>12.608508180674466</v>
      </c>
      <c r="AA29" s="15">
        <v>3003.3879298287684</v>
      </c>
      <c r="AB29" s="15">
        <v>-4022.2724744743177</v>
      </c>
      <c r="AC29" s="15">
        <v>7145.417419726924</v>
      </c>
      <c r="AD29" s="15">
        <v>745.16621118703449</v>
      </c>
      <c r="AE29" s="15">
        <v>114.38743940373936</v>
      </c>
      <c r="AF29" s="15">
        <v>-7.0184916220989173</v>
      </c>
      <c r="AG29" s="15">
        <v>0</v>
      </c>
      <c r="AH29" s="15">
        <v>7799.9895999999999</v>
      </c>
      <c r="AI29" s="15">
        <v>50143.396063179658</v>
      </c>
      <c r="AJ29" s="18">
        <f>'High CO2 Price Curve'!D40-'Table L.24'!AI29</f>
        <v>-2.2389407764421776E-2</v>
      </c>
    </row>
    <row r="30" spans="2:36" ht="15.75" thickBot="1" x14ac:dyDescent="0.3">
      <c r="B30" s="63" t="s">
        <v>89</v>
      </c>
      <c r="C30" s="64">
        <f t="shared" si="0"/>
        <v>15930.388990787815</v>
      </c>
      <c r="D30" s="64">
        <f t="shared" si="1"/>
        <v>2071.4078770124374</v>
      </c>
      <c r="E30" s="64">
        <f t="shared" si="2"/>
        <v>14048.176354205028</v>
      </c>
      <c r="F30" s="64">
        <f t="shared" si="3"/>
        <v>923.18835899713565</v>
      </c>
      <c r="G30" s="64">
        <f t="shared" si="4"/>
        <v>1916.7400778393303</v>
      </c>
      <c r="H30" s="64">
        <f t="shared" si="5"/>
        <v>3004.0531604713719</v>
      </c>
      <c r="I30" s="64">
        <f t="shared" si="6"/>
        <v>-4191.4115193592779</v>
      </c>
      <c r="J30" s="64">
        <f t="shared" si="7"/>
        <v>7702.06752760993</v>
      </c>
      <c r="K30" s="64">
        <f t="shared" si="8"/>
        <v>8888.0077000000001</v>
      </c>
      <c r="L30" s="64">
        <f t="shared" si="9"/>
        <v>50292.618527563762</v>
      </c>
      <c r="N30" s="26">
        <f t="shared" si="10"/>
        <v>0</v>
      </c>
      <c r="P30" s="13" t="s">
        <v>48</v>
      </c>
      <c r="Q30" s="21" t="s">
        <v>27</v>
      </c>
      <c r="R30" s="14"/>
      <c r="S30" s="15">
        <v>15757.621943602744</v>
      </c>
      <c r="T30" s="15">
        <v>798.99115680647708</v>
      </c>
      <c r="U30" s="15">
        <v>172.76704718507145</v>
      </c>
      <c r="V30" s="15">
        <v>14048.176354205028</v>
      </c>
      <c r="W30" s="15">
        <v>1272.4167202059602</v>
      </c>
      <c r="X30" s="15">
        <v>910.5798508164612</v>
      </c>
      <c r="Y30" s="15">
        <v>1916.7400778393303</v>
      </c>
      <c r="Z30" s="15">
        <v>12.608508180674466</v>
      </c>
      <c r="AA30" s="15">
        <v>3004.0531604713719</v>
      </c>
      <c r="AB30" s="15">
        <v>-4191.4115193592779</v>
      </c>
      <c r="AC30" s="15">
        <v>6850.8025767505414</v>
      </c>
      <c r="AD30" s="15">
        <v>749.35192470345385</v>
      </c>
      <c r="AE30" s="15">
        <v>108.95885204331663</v>
      </c>
      <c r="AF30" s="15">
        <v>-7.0458258873818487</v>
      </c>
      <c r="AG30" s="15">
        <v>0</v>
      </c>
      <c r="AH30" s="15">
        <v>8888.0077000000001</v>
      </c>
      <c r="AI30" s="15">
        <v>50292.618527563762</v>
      </c>
      <c r="AJ30" s="18">
        <f>'High CO2 Price Curve'!D41-'Table L.24'!AI30</f>
        <v>1.0157478609471582E-3</v>
      </c>
    </row>
    <row r="31" spans="2:36" ht="15.75" thickBot="1" x14ac:dyDescent="0.3">
      <c r="B31" s="63" t="s">
        <v>90</v>
      </c>
      <c r="C31" s="64">
        <f t="shared" si="0"/>
        <v>17022.716623222561</v>
      </c>
      <c r="D31" s="64">
        <f t="shared" si="1"/>
        <v>2041.3332736660959</v>
      </c>
      <c r="E31" s="64">
        <f t="shared" si="2"/>
        <v>14107.553594028248</v>
      </c>
      <c r="F31" s="64">
        <f t="shared" si="3"/>
        <v>924.6276353471236</v>
      </c>
      <c r="G31" s="64">
        <f t="shared" si="4"/>
        <v>1905.721653598941</v>
      </c>
      <c r="H31" s="64">
        <f t="shared" si="5"/>
        <v>944.42878686167126</v>
      </c>
      <c r="I31" s="64">
        <f t="shared" si="6"/>
        <v>-4183.8349311513475</v>
      </c>
      <c r="J31" s="64">
        <f t="shared" si="7"/>
        <v>7580.253957449162</v>
      </c>
      <c r="K31" s="64">
        <f t="shared" si="8"/>
        <v>8552.2698999999993</v>
      </c>
      <c r="L31" s="64">
        <f t="shared" si="9"/>
        <v>48895.07049302246</v>
      </c>
      <c r="N31" s="26">
        <f t="shared" si="10"/>
        <v>0</v>
      </c>
      <c r="P31" s="13" t="s">
        <v>48</v>
      </c>
      <c r="Q31" s="21" t="s">
        <v>28</v>
      </c>
      <c r="R31" s="14"/>
      <c r="S31" s="15">
        <v>16851.274955708737</v>
      </c>
      <c r="T31" s="15">
        <v>853.43203973173411</v>
      </c>
      <c r="U31" s="15">
        <v>171.44166751382403</v>
      </c>
      <c r="V31" s="15">
        <v>14107.553594028248</v>
      </c>
      <c r="W31" s="15">
        <v>1187.9012339343617</v>
      </c>
      <c r="X31" s="15">
        <v>912.01912716644915</v>
      </c>
      <c r="Y31" s="15">
        <v>1905.721653598941</v>
      </c>
      <c r="Z31" s="15">
        <v>12.608508180674466</v>
      </c>
      <c r="AA31" s="15">
        <v>944.42878686167126</v>
      </c>
      <c r="AB31" s="15">
        <v>-4183.8349311513475</v>
      </c>
      <c r="AC31" s="15">
        <v>6776.3150468783933</v>
      </c>
      <c r="AD31" s="15">
        <v>746.76810016790705</v>
      </c>
      <c r="AE31" s="15">
        <v>64.508113408633236</v>
      </c>
      <c r="AF31" s="15">
        <v>-7.3373030057713633</v>
      </c>
      <c r="AG31" s="15">
        <v>0</v>
      </c>
      <c r="AH31" s="15">
        <v>8552.2698999999993</v>
      </c>
      <c r="AI31" s="15">
        <v>48895.070493022467</v>
      </c>
      <c r="AJ31" s="18">
        <f>'High CO2 Price Curve'!D42-'Table L.24'!AI31</f>
        <v>-0.42873111605149461</v>
      </c>
    </row>
    <row r="32" spans="2:36" ht="15.75" thickBot="1" x14ac:dyDescent="0.3">
      <c r="B32" s="63" t="s">
        <v>91</v>
      </c>
      <c r="C32" s="64">
        <f t="shared" si="0"/>
        <v>16662.99844446611</v>
      </c>
      <c r="D32" s="64">
        <f t="shared" si="1"/>
        <v>2396.6500137804755</v>
      </c>
      <c r="E32" s="64">
        <f t="shared" si="2"/>
        <v>14291.507864157651</v>
      </c>
      <c r="F32" s="64">
        <f t="shared" si="3"/>
        <v>925.92505383532273</v>
      </c>
      <c r="G32" s="64">
        <f t="shared" si="4"/>
        <v>1911.4817839175148</v>
      </c>
      <c r="H32" s="64">
        <f t="shared" si="5"/>
        <v>935.40045746753651</v>
      </c>
      <c r="I32" s="64">
        <f t="shared" si="6"/>
        <v>-4057.6029387897393</v>
      </c>
      <c r="J32" s="64">
        <f t="shared" si="7"/>
        <v>7862.7290001177771</v>
      </c>
      <c r="K32" s="64">
        <f t="shared" si="8"/>
        <v>8083.7555999999995</v>
      </c>
      <c r="L32" s="64">
        <f t="shared" si="9"/>
        <v>49012.845278952642</v>
      </c>
      <c r="N32" s="26">
        <f t="shared" si="10"/>
        <v>0</v>
      </c>
      <c r="P32" s="13" t="s">
        <v>48</v>
      </c>
      <c r="Q32" s="21" t="s">
        <v>29</v>
      </c>
      <c r="R32" s="14"/>
      <c r="S32" s="15">
        <v>16483.789531423572</v>
      </c>
      <c r="T32" s="15">
        <v>834.35080003609312</v>
      </c>
      <c r="U32" s="15">
        <v>179.20891304253857</v>
      </c>
      <c r="V32" s="15">
        <v>14291.507864157651</v>
      </c>
      <c r="W32" s="15">
        <v>1562.2992137443825</v>
      </c>
      <c r="X32" s="15">
        <v>913.31654565464828</v>
      </c>
      <c r="Y32" s="15">
        <v>1911.4817839175148</v>
      </c>
      <c r="Z32" s="15">
        <v>12.608508180674466</v>
      </c>
      <c r="AA32" s="15">
        <v>935.40045746753651</v>
      </c>
      <c r="AB32" s="15">
        <v>-4057.6029387897393</v>
      </c>
      <c r="AC32" s="15">
        <v>6987.0650892913491</v>
      </c>
      <c r="AD32" s="15">
        <v>776.73814565432974</v>
      </c>
      <c r="AE32" s="15">
        <v>106.39418055360443</v>
      </c>
      <c r="AF32" s="15">
        <v>-7.4684153815057979</v>
      </c>
      <c r="AG32" s="15">
        <v>0</v>
      </c>
      <c r="AH32" s="15">
        <v>8083.7555999999995</v>
      </c>
      <c r="AI32" s="15">
        <v>49012.845278952642</v>
      </c>
      <c r="AJ32" s="18">
        <f>'High CO2 Price Curve'!D43-'Table L.24'!AI32</f>
        <v>-0.13491432230512146</v>
      </c>
    </row>
    <row r="33" spans="2:36" ht="15.75" thickBot="1" x14ac:dyDescent="0.3">
      <c r="B33" s="63" t="s">
        <v>92</v>
      </c>
      <c r="C33" s="64">
        <f t="shared" si="0"/>
        <v>16891.142745681162</v>
      </c>
      <c r="D33" s="64">
        <f t="shared" si="1"/>
        <v>2485.7323124286904</v>
      </c>
      <c r="E33" s="64">
        <f t="shared" si="2"/>
        <v>14942.34852037103</v>
      </c>
      <c r="F33" s="64">
        <f t="shared" si="3"/>
        <v>923.79612815914936</v>
      </c>
      <c r="G33" s="64">
        <f t="shared" si="4"/>
        <v>1911.6320173466495</v>
      </c>
      <c r="H33" s="64">
        <f t="shared" si="5"/>
        <v>773.7203094247044</v>
      </c>
      <c r="I33" s="64">
        <f t="shared" si="6"/>
        <v>-4193.8615095739251</v>
      </c>
      <c r="J33" s="64">
        <f t="shared" si="7"/>
        <v>7423.8837730717614</v>
      </c>
      <c r="K33" s="64">
        <f t="shared" si="8"/>
        <v>8003.0009</v>
      </c>
      <c r="L33" s="64">
        <f t="shared" si="9"/>
        <v>49161.395196909223</v>
      </c>
      <c r="N33" s="26">
        <f t="shared" si="10"/>
        <v>0</v>
      </c>
      <c r="P33" s="13" t="s">
        <v>48</v>
      </c>
      <c r="Q33" s="21" t="s">
        <v>30</v>
      </c>
      <c r="R33" s="14"/>
      <c r="S33" s="15">
        <v>16691.960418520288</v>
      </c>
      <c r="T33" s="15">
        <v>847.39181531773431</v>
      </c>
      <c r="U33" s="15">
        <v>199.18232716087195</v>
      </c>
      <c r="V33" s="15">
        <v>14942.34852037103</v>
      </c>
      <c r="W33" s="15">
        <v>1638.340497110956</v>
      </c>
      <c r="X33" s="15">
        <v>911.18761997847491</v>
      </c>
      <c r="Y33" s="15">
        <v>1911.6320173466495</v>
      </c>
      <c r="Z33" s="15">
        <v>12.608508180674466</v>
      </c>
      <c r="AA33" s="15">
        <v>773.7203094247044</v>
      </c>
      <c r="AB33" s="15">
        <v>-4193.8615095739251</v>
      </c>
      <c r="AC33" s="15">
        <v>6493.2374229617917</v>
      </c>
      <c r="AD33" s="15">
        <v>703.83289049177131</v>
      </c>
      <c r="AE33" s="15">
        <v>233.96183044034788</v>
      </c>
      <c r="AF33" s="15">
        <v>-7.1483708221493698</v>
      </c>
      <c r="AG33" s="15">
        <v>0</v>
      </c>
      <c r="AH33" s="15">
        <v>8003.0009</v>
      </c>
      <c r="AI33" s="15">
        <v>49161.395196909223</v>
      </c>
      <c r="AJ33" s="18">
        <f>'High CO2 Price Curve'!D44-'Table L.24'!AI33</f>
        <v>-0.21120547914324561</v>
      </c>
    </row>
    <row r="34" spans="2:36" ht="15.75" thickBot="1" x14ac:dyDescent="0.3">
      <c r="B34" s="63" t="s">
        <v>93</v>
      </c>
      <c r="C34" s="64">
        <f t="shared" si="0"/>
        <v>16858.117215358088</v>
      </c>
      <c r="D34" s="64">
        <f t="shared" si="1"/>
        <v>2436.2117273955664</v>
      </c>
      <c r="E34" s="64">
        <f t="shared" si="2"/>
        <v>14554.417377845441</v>
      </c>
      <c r="F34" s="64">
        <f t="shared" si="3"/>
        <v>924.18120530267299</v>
      </c>
      <c r="G34" s="64">
        <f t="shared" si="4"/>
        <v>1911.7136414735344</v>
      </c>
      <c r="H34" s="64">
        <f t="shared" si="5"/>
        <v>797.59718255419909</v>
      </c>
      <c r="I34" s="64">
        <f t="shared" si="6"/>
        <v>-4117.1327222620594</v>
      </c>
      <c r="J34" s="64">
        <f t="shared" si="7"/>
        <v>7543.9443582253125</v>
      </c>
      <c r="K34" s="64">
        <f t="shared" si="8"/>
        <v>7969.4272999999994</v>
      </c>
      <c r="L34" s="64">
        <f t="shared" si="9"/>
        <v>48878.477285892761</v>
      </c>
      <c r="N34" s="26">
        <f t="shared" si="10"/>
        <v>0</v>
      </c>
      <c r="P34" s="13" t="s">
        <v>48</v>
      </c>
      <c r="Q34" s="21" t="s">
        <v>31</v>
      </c>
      <c r="R34" s="14"/>
      <c r="S34" s="15">
        <v>16670.885187410906</v>
      </c>
      <c r="T34" s="15">
        <v>856.29775745182337</v>
      </c>
      <c r="U34" s="15">
        <v>187.23202794718358</v>
      </c>
      <c r="V34" s="15">
        <v>14554.417377845441</v>
      </c>
      <c r="W34" s="15">
        <v>1579.9139699437428</v>
      </c>
      <c r="X34" s="15">
        <v>911.57269712199854</v>
      </c>
      <c r="Y34" s="15">
        <v>1911.7136414735344</v>
      </c>
      <c r="Z34" s="15">
        <v>12.608508180674466</v>
      </c>
      <c r="AA34" s="15">
        <v>797.59718255419909</v>
      </c>
      <c r="AB34" s="15">
        <v>-4117.1327222620594</v>
      </c>
      <c r="AC34" s="15">
        <v>6729.4053794675374</v>
      </c>
      <c r="AD34" s="15">
        <v>679.14538256610138</v>
      </c>
      <c r="AE34" s="15">
        <v>142.83335870655944</v>
      </c>
      <c r="AF34" s="15">
        <v>-7.439762514884829</v>
      </c>
      <c r="AG34" s="15">
        <v>0</v>
      </c>
      <c r="AH34" s="15">
        <v>7969.4272999999994</v>
      </c>
      <c r="AI34" s="15">
        <v>48878.477285892746</v>
      </c>
      <c r="AJ34" s="18">
        <f>'High CO2 Price Curve'!D45-'Table L.24'!AI34</f>
        <v>-0.18748404945654329</v>
      </c>
    </row>
    <row r="35" spans="2:36" ht="15.75" thickBot="1" x14ac:dyDescent="0.3">
      <c r="B35" s="63" t="s">
        <v>94</v>
      </c>
      <c r="C35" s="64">
        <f t="shared" si="0"/>
        <v>15308.62252319664</v>
      </c>
      <c r="D35" s="64">
        <f t="shared" si="1"/>
        <v>2266.3578941652113</v>
      </c>
      <c r="E35" s="64">
        <f t="shared" si="2"/>
        <v>12998.863449100305</v>
      </c>
      <c r="F35" s="64">
        <f t="shared" si="3"/>
        <v>923.63276002265218</v>
      </c>
      <c r="G35" s="64">
        <f t="shared" si="4"/>
        <v>1958.3587361415114</v>
      </c>
      <c r="H35" s="64">
        <f t="shared" si="5"/>
        <v>1152.3400024616603</v>
      </c>
      <c r="I35" s="64">
        <f t="shared" si="6"/>
        <v>-4235.1025877482889</v>
      </c>
      <c r="J35" s="64">
        <f t="shared" si="7"/>
        <v>7301.7180908956634</v>
      </c>
      <c r="K35" s="64">
        <f t="shared" si="8"/>
        <v>10425.540300000001</v>
      </c>
      <c r="L35" s="64">
        <f t="shared" si="9"/>
        <v>48100.33116823536</v>
      </c>
      <c r="N35" s="26">
        <f t="shared" si="10"/>
        <v>0</v>
      </c>
      <c r="P35" s="13" t="s">
        <v>48</v>
      </c>
      <c r="Q35" s="21" t="s">
        <v>32</v>
      </c>
      <c r="R35" s="14"/>
      <c r="S35" s="15">
        <v>15128.731793471736</v>
      </c>
      <c r="T35" s="15">
        <v>926.4948699017898</v>
      </c>
      <c r="U35" s="15">
        <v>179.89072972490402</v>
      </c>
      <c r="V35" s="15">
        <v>12998.863449100305</v>
      </c>
      <c r="W35" s="15">
        <v>1339.8630242634213</v>
      </c>
      <c r="X35" s="15">
        <v>911.02425184197773</v>
      </c>
      <c r="Y35" s="15">
        <v>1958.3587361415114</v>
      </c>
      <c r="Z35" s="15">
        <v>12.608508180674466</v>
      </c>
      <c r="AA35" s="15">
        <v>1152.3400024616603</v>
      </c>
      <c r="AB35" s="15">
        <v>-4235.1025877482889</v>
      </c>
      <c r="AC35" s="15">
        <v>6518.1122837393559</v>
      </c>
      <c r="AD35" s="15">
        <v>700.73249003916817</v>
      </c>
      <c r="AE35" s="15">
        <v>100.44202248073333</v>
      </c>
      <c r="AF35" s="15">
        <v>-17.568705363594315</v>
      </c>
      <c r="AG35" s="15">
        <v>0</v>
      </c>
      <c r="AH35" s="15">
        <v>10425.540300000001</v>
      </c>
      <c r="AI35" s="15">
        <v>48100.331168235345</v>
      </c>
      <c r="AJ35" s="18">
        <f>'High CO2 Price Curve'!D46-'Table L.24'!AI35</f>
        <v>-0.14131037025072146</v>
      </c>
    </row>
    <row r="36" spans="2:36" ht="15.75" thickBot="1" x14ac:dyDescent="0.3">
      <c r="B36" s="63" t="s">
        <v>95</v>
      </c>
      <c r="C36" s="64">
        <f t="shared" si="0"/>
        <v>16027.266546582858</v>
      </c>
      <c r="D36" s="64">
        <f t="shared" si="1"/>
        <v>2416.3478123889486</v>
      </c>
      <c r="E36" s="64">
        <f t="shared" si="2"/>
        <v>12470.094069431632</v>
      </c>
      <c r="F36" s="64">
        <f t="shared" si="3"/>
        <v>924.89673253515059</v>
      </c>
      <c r="G36" s="64">
        <f t="shared" si="4"/>
        <v>1931.0848121525096</v>
      </c>
      <c r="H36" s="64">
        <f t="shared" si="5"/>
        <v>1163.0999014809204</v>
      </c>
      <c r="I36" s="64">
        <f t="shared" si="6"/>
        <v>-4225.6973515968439</v>
      </c>
      <c r="J36" s="64">
        <f t="shared" si="7"/>
        <v>7206.6292055044887</v>
      </c>
      <c r="K36" s="64">
        <f t="shared" si="8"/>
        <v>9617.6650000000009</v>
      </c>
      <c r="L36" s="64">
        <f t="shared" si="9"/>
        <v>47531.386728479665</v>
      </c>
      <c r="N36" s="26">
        <f t="shared" si="10"/>
        <v>0</v>
      </c>
      <c r="P36" s="13" t="s">
        <v>48</v>
      </c>
      <c r="Q36" s="21" t="s">
        <v>49</v>
      </c>
      <c r="R36" s="14"/>
      <c r="S36" s="15">
        <v>15849.358287403742</v>
      </c>
      <c r="T36" s="15">
        <v>1017.1483410881061</v>
      </c>
      <c r="U36" s="15">
        <v>177.90825917911505</v>
      </c>
      <c r="V36" s="15">
        <v>12470.094069431632</v>
      </c>
      <c r="W36" s="15">
        <v>1399.1994713008423</v>
      </c>
      <c r="X36" s="15">
        <v>912.28822435447614</v>
      </c>
      <c r="Y36" s="15">
        <v>1931.0848121525096</v>
      </c>
      <c r="Z36" s="15">
        <v>12.608508180674466</v>
      </c>
      <c r="AA36" s="15">
        <v>1163.0999014809204</v>
      </c>
      <c r="AB36" s="15">
        <v>-4225.6973515968439</v>
      </c>
      <c r="AC36" s="15">
        <v>6397.7564801899698</v>
      </c>
      <c r="AD36" s="15">
        <v>707.42681057995082</v>
      </c>
      <c r="AE36" s="15">
        <v>110.13075004654422</v>
      </c>
      <c r="AF36" s="15">
        <v>-8.684835311976304</v>
      </c>
      <c r="AG36" s="15">
        <v>0</v>
      </c>
      <c r="AH36" s="15">
        <v>9617.6650000000009</v>
      </c>
      <c r="AI36" s="15">
        <v>47531.386728479665</v>
      </c>
      <c r="AJ36" s="18">
        <f>'High CO2 Price Curve'!D47-'Table L.24'!AI36</f>
        <v>-0.17453859987290343</v>
      </c>
    </row>
    <row r="37" spans="2:36" ht="15.75" thickBot="1" x14ac:dyDescent="0.3">
      <c r="B37" s="63" t="s">
        <v>50</v>
      </c>
      <c r="C37" s="64">
        <f t="shared" si="0"/>
        <v>15769.43581581075</v>
      </c>
      <c r="D37" s="64">
        <f t="shared" si="1"/>
        <v>2150.8010569413145</v>
      </c>
      <c r="E37" s="64">
        <f t="shared" si="2"/>
        <v>16367.796577928693</v>
      </c>
      <c r="F37" s="64">
        <f t="shared" si="3"/>
        <v>923.33336956516894</v>
      </c>
      <c r="G37" s="64">
        <f t="shared" si="4"/>
        <v>1910.8793119553795</v>
      </c>
      <c r="H37" s="64">
        <f t="shared" si="5"/>
        <v>773.43869574907376</v>
      </c>
      <c r="I37" s="64">
        <f t="shared" si="6"/>
        <v>-4138.3025213078718</v>
      </c>
      <c r="J37" s="64">
        <f t="shared" si="7"/>
        <v>7696.2254368701533</v>
      </c>
      <c r="K37" s="64">
        <f t="shared" si="8"/>
        <v>8557.4389301654428</v>
      </c>
      <c r="L37" s="64">
        <f t="shared" si="9"/>
        <v>50011.046673678102</v>
      </c>
      <c r="N37" s="26">
        <f t="shared" si="10"/>
        <v>0</v>
      </c>
      <c r="P37" s="13" t="s">
        <v>59</v>
      </c>
      <c r="Q37" s="21" t="s">
        <v>50</v>
      </c>
      <c r="R37" s="14"/>
      <c r="S37" s="15">
        <v>15590.83886565152</v>
      </c>
      <c r="T37" s="15">
        <v>787.87330390334944</v>
      </c>
      <c r="U37" s="15">
        <v>178.59695015923029</v>
      </c>
      <c r="V37" s="15">
        <v>16367.796577928693</v>
      </c>
      <c r="W37" s="15">
        <v>1362.9277530379652</v>
      </c>
      <c r="X37" s="15">
        <v>910.72486138449449</v>
      </c>
      <c r="Y37" s="15">
        <v>1910.8793119553795</v>
      </c>
      <c r="Z37" s="15">
        <v>12.608508180674466</v>
      </c>
      <c r="AA37" s="15">
        <v>773.43869574907376</v>
      </c>
      <c r="AB37" s="15">
        <v>-4138.3025213078718</v>
      </c>
      <c r="AC37" s="15">
        <v>7081.0963583696885</v>
      </c>
      <c r="AD37" s="15">
        <v>520.93192799357939</v>
      </c>
      <c r="AE37" s="15">
        <v>101.14406364436199</v>
      </c>
      <c r="AF37" s="15">
        <v>-6.9469131374766864</v>
      </c>
      <c r="AG37" s="15">
        <v>0</v>
      </c>
      <c r="AH37" s="15">
        <v>8557.4389301654428</v>
      </c>
      <c r="AI37" s="15">
        <v>50011.046673678095</v>
      </c>
      <c r="AJ37" s="18">
        <f>'High CO2 Price Curve'!D14-'Table L.24'!AI37</f>
        <v>7.2338891914114356E-4</v>
      </c>
    </row>
    <row r="38" spans="2:36" ht="15.75" thickBot="1" x14ac:dyDescent="0.3">
      <c r="B38" s="63" t="s">
        <v>52</v>
      </c>
      <c r="C38" s="64">
        <f t="shared" si="0"/>
        <v>15789.879609399153</v>
      </c>
      <c r="D38" s="64">
        <f t="shared" si="1"/>
        <v>2205.709498664391</v>
      </c>
      <c r="E38" s="64">
        <f t="shared" si="2"/>
        <v>16334.658295229521</v>
      </c>
      <c r="F38" s="64">
        <f t="shared" si="3"/>
        <v>923.40504673272983</v>
      </c>
      <c r="G38" s="64">
        <f t="shared" si="4"/>
        <v>1898.0183355046188</v>
      </c>
      <c r="H38" s="64">
        <f t="shared" si="5"/>
        <v>786.72159334144453</v>
      </c>
      <c r="I38" s="64">
        <f t="shared" si="6"/>
        <v>-4035.5654115207817</v>
      </c>
      <c r="J38" s="64">
        <f t="shared" si="7"/>
        <v>7839.9160589436824</v>
      </c>
      <c r="K38" s="64">
        <f t="shared" si="8"/>
        <v>8170.5649999999996</v>
      </c>
      <c r="L38" s="64">
        <f t="shared" si="9"/>
        <v>49913.308026294755</v>
      </c>
      <c r="N38" s="26">
        <f t="shared" si="10"/>
        <v>0</v>
      </c>
      <c r="P38" s="13" t="s">
        <v>59</v>
      </c>
      <c r="Q38" s="21" t="s">
        <v>52</v>
      </c>
      <c r="R38" s="14"/>
      <c r="S38" s="15">
        <v>15614.091758175109</v>
      </c>
      <c r="T38" s="15">
        <v>792.97182436906951</v>
      </c>
      <c r="U38" s="15">
        <v>175.78785122404435</v>
      </c>
      <c r="V38" s="15">
        <v>16334.658295229521</v>
      </c>
      <c r="W38" s="15">
        <v>1412.7376742953215</v>
      </c>
      <c r="X38" s="15">
        <v>910.79653855205538</v>
      </c>
      <c r="Y38" s="15">
        <v>1898.0183355046188</v>
      </c>
      <c r="Z38" s="15">
        <v>12.608508180674466</v>
      </c>
      <c r="AA38" s="15">
        <v>786.72159334144453</v>
      </c>
      <c r="AB38" s="15">
        <v>-4035.5654115207817</v>
      </c>
      <c r="AC38" s="15">
        <v>7253.0312844761374</v>
      </c>
      <c r="AD38" s="15">
        <v>501.24252309577514</v>
      </c>
      <c r="AE38" s="15">
        <v>92.449610736877148</v>
      </c>
      <c r="AF38" s="15">
        <v>-6.8073593651071844</v>
      </c>
      <c r="AG38" s="15">
        <v>0</v>
      </c>
      <c r="AH38" s="15">
        <v>8170.5649999999996</v>
      </c>
      <c r="AI38" s="15">
        <v>49913.308026294755</v>
      </c>
      <c r="AJ38" s="18">
        <f>'High CO2 Price Curve'!D15-'Table L.24'!AI38</f>
        <v>-7.839852717006579E-2</v>
      </c>
    </row>
    <row r="39" spans="2:36" ht="39.75" thickBot="1" x14ac:dyDescent="0.3">
      <c r="B39" s="65" t="s">
        <v>97</v>
      </c>
      <c r="C39" s="64">
        <f t="shared" si="0"/>
        <v>15750.377268716165</v>
      </c>
      <c r="D39" s="64">
        <f t="shared" si="1"/>
        <v>2098.5709813797948</v>
      </c>
      <c r="E39" s="64">
        <f t="shared" si="2"/>
        <v>16121.390584888268</v>
      </c>
      <c r="F39" s="64">
        <f t="shared" si="3"/>
        <v>919.42118023872638</v>
      </c>
      <c r="G39" s="64">
        <f t="shared" si="4"/>
        <v>2174.8897827042119</v>
      </c>
      <c r="H39" s="64">
        <f t="shared" si="5"/>
        <v>764.38919937399044</v>
      </c>
      <c r="I39" s="64">
        <f t="shared" si="6"/>
        <v>-4070.6930260459512</v>
      </c>
      <c r="J39" s="64">
        <f t="shared" si="7"/>
        <v>7743.2635109790481</v>
      </c>
      <c r="K39" s="64">
        <f t="shared" si="8"/>
        <v>8114.6219254172347</v>
      </c>
      <c r="L39" s="64">
        <f t="shared" si="9"/>
        <v>49616.231407651489</v>
      </c>
      <c r="N39" s="26">
        <f t="shared" si="10"/>
        <v>0</v>
      </c>
      <c r="P39" s="13" t="s">
        <v>59</v>
      </c>
      <c r="Q39" s="40" t="s">
        <v>53</v>
      </c>
      <c r="R39" s="14"/>
      <c r="S39" s="15">
        <v>15579.932601639233</v>
      </c>
      <c r="T39" s="15">
        <v>789.83971236464413</v>
      </c>
      <c r="U39" s="15">
        <v>170.44466707693186</v>
      </c>
      <c r="V39" s="15">
        <v>16121.390584888268</v>
      </c>
      <c r="W39" s="15">
        <v>1308.7312690151509</v>
      </c>
      <c r="X39" s="15">
        <v>906.81267205805193</v>
      </c>
      <c r="Y39" s="15">
        <v>2174.8897827042119</v>
      </c>
      <c r="Z39" s="15">
        <v>12.608508180674466</v>
      </c>
      <c r="AA39" s="15">
        <v>764.38919937399044</v>
      </c>
      <c r="AB39" s="15">
        <v>-4070.6930260459512</v>
      </c>
      <c r="AC39" s="15">
        <v>7180.9242250491625</v>
      </c>
      <c r="AD39" s="15">
        <v>497.89668638289641</v>
      </c>
      <c r="AE39" s="15">
        <v>71.219983362280445</v>
      </c>
      <c r="AF39" s="15">
        <v>-6.7773838152913157</v>
      </c>
      <c r="AG39" s="15">
        <v>0</v>
      </c>
      <c r="AH39" s="15">
        <v>8114.6219254172347</v>
      </c>
      <c r="AI39" s="15">
        <v>49616.231407651481</v>
      </c>
      <c r="AJ39" s="18">
        <f>'High CO2 Price Curve'!D16-'Table L.24'!AI39</f>
        <v>-1.9621227002062369E-2</v>
      </c>
    </row>
    <row r="40" spans="2:36" ht="15.75" thickBot="1" x14ac:dyDescent="0.3">
      <c r="B40" s="63" t="s">
        <v>54</v>
      </c>
      <c r="C40" s="64">
        <f t="shared" si="0"/>
        <v>15771.219495633697</v>
      </c>
      <c r="D40" s="64">
        <f t="shared" si="1"/>
        <v>2151.9355562355649</v>
      </c>
      <c r="E40" s="64">
        <f t="shared" si="2"/>
        <v>16373.873179316224</v>
      </c>
      <c r="F40" s="64">
        <f t="shared" si="3"/>
        <v>923.35015678724824</v>
      </c>
      <c r="G40" s="64">
        <f t="shared" si="4"/>
        <v>1909.3783791071432</v>
      </c>
      <c r="H40" s="64">
        <f t="shared" si="5"/>
        <v>773.53762306220085</v>
      </c>
      <c r="I40" s="64">
        <f t="shared" si="6"/>
        <v>-4133.9888212844999</v>
      </c>
      <c r="J40" s="64">
        <f t="shared" si="7"/>
        <v>7675.528489053223</v>
      </c>
      <c r="K40" s="64">
        <f t="shared" si="8"/>
        <v>8495.2085999999999</v>
      </c>
      <c r="L40" s="64">
        <f t="shared" si="9"/>
        <v>49940.042657910788</v>
      </c>
      <c r="N40" s="26">
        <f t="shared" si="10"/>
        <v>0</v>
      </c>
      <c r="P40" s="13" t="s">
        <v>59</v>
      </c>
      <c r="Q40" s="21" t="s">
        <v>54</v>
      </c>
      <c r="R40" s="14"/>
      <c r="S40" s="15">
        <v>15592.80194096963</v>
      </c>
      <c r="T40" s="15">
        <v>786.51751718830701</v>
      </c>
      <c r="U40" s="15">
        <v>178.41755466406687</v>
      </c>
      <c r="V40" s="15">
        <v>16373.873179316224</v>
      </c>
      <c r="W40" s="15">
        <v>1365.4180390472577</v>
      </c>
      <c r="X40" s="15">
        <v>910.74164860657379</v>
      </c>
      <c r="Y40" s="15">
        <v>1909.3783791071432</v>
      </c>
      <c r="Z40" s="15">
        <v>12.608508180674466</v>
      </c>
      <c r="AA40" s="15">
        <v>773.53762306220085</v>
      </c>
      <c r="AB40" s="15">
        <v>-4133.9888212844999</v>
      </c>
      <c r="AC40" s="15">
        <v>7071.5120183764011</v>
      </c>
      <c r="AD40" s="15">
        <v>511.36676669762556</v>
      </c>
      <c r="AE40" s="15">
        <v>100.11226327355195</v>
      </c>
      <c r="AF40" s="15">
        <v>-7.4625592943559953</v>
      </c>
      <c r="AG40" s="15">
        <v>0</v>
      </c>
      <c r="AH40" s="15">
        <v>8495.2085999999999</v>
      </c>
      <c r="AI40" s="15">
        <v>49940.042657910788</v>
      </c>
      <c r="AJ40" s="18">
        <f>'High CO2 Price Curve'!D17-'Table L.24'!AI40</f>
        <v>2.5542513831169344E-3</v>
      </c>
    </row>
    <row r="42" spans="2:36" x14ac:dyDescent="0.2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Table L.1</vt:lpstr>
      <vt:lpstr>Table L.3-6</vt:lpstr>
      <vt:lpstr>Table L.10</vt:lpstr>
      <vt:lpstr>Table L.12</vt:lpstr>
      <vt:lpstr>Table L.14-17</vt:lpstr>
      <vt:lpstr>Table L.21</vt:lpstr>
      <vt:lpstr>Table L.22</vt:lpstr>
      <vt:lpstr>Table L.23</vt:lpstr>
      <vt:lpstr>Table L.24</vt:lpstr>
      <vt:lpstr>Low Price Curve</vt:lpstr>
      <vt:lpstr>Base Price Curve</vt:lpstr>
      <vt:lpstr>High Price Curve</vt:lpstr>
      <vt:lpstr>High CO2 Price Curve</vt:lpstr>
      <vt:lpstr>'Table L.1'!_Ref414951330</vt:lpstr>
      <vt:lpstr>'Table L.3-6'!_Ref414951373</vt:lpstr>
      <vt:lpstr>'Table L.3-6'!_Ref414951383</vt:lpstr>
      <vt:lpstr>'Table L.10'!_Ref414951417</vt:lpstr>
      <vt:lpstr>'Table L.12'!_Ref414951439</vt:lpstr>
      <vt:lpstr>'Table L.14-17'!_Ref414951461</vt:lpstr>
      <vt:lpstr>'Table L.14-17'!_Ref414951469</vt:lpstr>
      <vt:lpstr>'Table L.21'!_Ref414951498</vt:lpstr>
      <vt:lpstr>'Table L.24'!_Ref414951507</vt:lpstr>
      <vt:lpstr>'Table L.3-6'!Print_Area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2015-03-27T22:12:31Z</dcterms:created>
  <dcterms:modified xsi:type="dcterms:W3CDTF">2015-04-06T16:59:51Z</dcterms:modified>
</cp:coreProperties>
</file>