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15480" windowHeight="10620"/>
  </bookViews>
  <sheets>
    <sheet name="Summary PaR" sheetId="7" r:id="rId1"/>
    <sheet name="Summary Rev Reg Change by Year" sheetId="8" r:id="rId2"/>
    <sheet name="Data Base Price" sheetId="1" r:id="rId3"/>
    <sheet name="Data Low Price" sheetId="5" r:id="rId4"/>
    <sheet name="Data High Price" sheetId="6" r:id="rId5"/>
    <sheet name="Data High CO2" sheetId="9" r:id="rId6"/>
  </sheets>
  <calcPr calcId="152511"/>
</workbook>
</file>

<file path=xl/calcChain.xml><?xml version="1.0" encoding="utf-8"?>
<calcChain xmlns="http://schemas.openxmlformats.org/spreadsheetml/2006/main">
  <c r="B4" i="8" l="1"/>
  <c r="AB13" i="9" l="1"/>
  <c r="AB63" i="9"/>
  <c r="AB56" i="9"/>
  <c r="AB48" i="9"/>
  <c r="AB41" i="9"/>
  <c r="AB34" i="9"/>
  <c r="AB27" i="9"/>
  <c r="AB20" i="9"/>
  <c r="AB13" i="6"/>
  <c r="AB63" i="6"/>
  <c r="AB56" i="6"/>
  <c r="AB48" i="6"/>
  <c r="AB41" i="6"/>
  <c r="AB34" i="6"/>
  <c r="AB27" i="6"/>
  <c r="AB20" i="6"/>
  <c r="AB13" i="5"/>
  <c r="AB63" i="5"/>
  <c r="AB56" i="5"/>
  <c r="AB48" i="5"/>
  <c r="AB41" i="5"/>
  <c r="AB34" i="5"/>
  <c r="AB27" i="5"/>
  <c r="AB20" i="5"/>
  <c r="AB13" i="1"/>
  <c r="AB63" i="1"/>
  <c r="AB56" i="1"/>
  <c r="AB48" i="1"/>
  <c r="AB41" i="1"/>
  <c r="AB34" i="1"/>
  <c r="AB27" i="1"/>
  <c r="AB20" i="1"/>
  <c r="U9" i="9" l="1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B9" i="9"/>
  <c r="J9" i="6" l="1"/>
  <c r="J9" i="5"/>
  <c r="F9" i="5"/>
  <c r="F9" i="6"/>
  <c r="N9" i="5"/>
  <c r="N9" i="6"/>
  <c r="R9" i="5"/>
  <c r="R9" i="6"/>
  <c r="B9" i="5"/>
  <c r="C9" i="5"/>
  <c r="G9" i="5"/>
  <c r="K9" i="5"/>
  <c r="O9" i="5"/>
  <c r="S9" i="5"/>
  <c r="C9" i="6"/>
  <c r="G9" i="6"/>
  <c r="K9" i="6"/>
  <c r="O9" i="6"/>
  <c r="S9" i="6"/>
  <c r="B9" i="6"/>
  <c r="D9" i="5"/>
  <c r="H9" i="5"/>
  <c r="L9" i="5"/>
  <c r="P9" i="5"/>
  <c r="T9" i="5"/>
  <c r="D9" i="6"/>
  <c r="H9" i="6"/>
  <c r="L9" i="6"/>
  <c r="P9" i="6"/>
  <c r="T9" i="6"/>
  <c r="E9" i="5"/>
  <c r="I9" i="5"/>
  <c r="M9" i="5"/>
  <c r="Q9" i="5"/>
  <c r="U9" i="5"/>
  <c r="E9" i="6"/>
  <c r="I9" i="6"/>
  <c r="M9" i="6"/>
  <c r="Q9" i="6"/>
  <c r="U9" i="6"/>
  <c r="U59" i="9" l="1"/>
  <c r="U59" i="6"/>
  <c r="U59" i="5"/>
  <c r="M59" i="9"/>
  <c r="M59" i="6"/>
  <c r="M59" i="5"/>
  <c r="S59" i="5"/>
  <c r="S59" i="9"/>
  <c r="S59" i="6"/>
  <c r="B59" i="9"/>
  <c r="B59" i="6"/>
  <c r="B59" i="5"/>
  <c r="R59" i="9"/>
  <c r="R59" i="6"/>
  <c r="R59" i="5"/>
  <c r="N59" i="9"/>
  <c r="N59" i="6"/>
  <c r="N59" i="5"/>
  <c r="J59" i="9"/>
  <c r="J59" i="6"/>
  <c r="J59" i="5"/>
  <c r="F59" i="9"/>
  <c r="F59" i="6"/>
  <c r="F59" i="5"/>
  <c r="I59" i="9"/>
  <c r="I59" i="6"/>
  <c r="I59" i="5"/>
  <c r="T59" i="9"/>
  <c r="T59" i="6"/>
  <c r="T59" i="5"/>
  <c r="P59" i="9"/>
  <c r="P59" i="6"/>
  <c r="P59" i="5"/>
  <c r="L59" i="9"/>
  <c r="L59" i="6"/>
  <c r="L59" i="5"/>
  <c r="H59" i="9"/>
  <c r="H59" i="6"/>
  <c r="H59" i="5"/>
  <c r="D59" i="9"/>
  <c r="D59" i="6"/>
  <c r="D59" i="5"/>
  <c r="Q59" i="9"/>
  <c r="Q59" i="6"/>
  <c r="Q59" i="5"/>
  <c r="E59" i="9"/>
  <c r="E59" i="6"/>
  <c r="E59" i="5"/>
  <c r="O59" i="9"/>
  <c r="O59" i="6"/>
  <c r="O59" i="5"/>
  <c r="K59" i="9"/>
  <c r="K59" i="6"/>
  <c r="K59" i="5"/>
  <c r="G59" i="9"/>
  <c r="G59" i="6"/>
  <c r="G59" i="5"/>
  <c r="C59" i="5"/>
  <c r="C59" i="9"/>
  <c r="C59" i="6"/>
  <c r="B52" i="9" l="1"/>
  <c r="B52" i="6"/>
  <c r="B52" i="5"/>
  <c r="R52" i="9"/>
  <c r="R52" i="6"/>
  <c r="R52" i="5"/>
  <c r="N52" i="9"/>
  <c r="N52" i="6"/>
  <c r="N52" i="5"/>
  <c r="J52" i="9"/>
  <c r="J52" i="6"/>
  <c r="J52" i="5"/>
  <c r="F52" i="9"/>
  <c r="F52" i="6"/>
  <c r="F52" i="5"/>
  <c r="U52" i="9"/>
  <c r="U52" i="6"/>
  <c r="U52" i="5"/>
  <c r="Q52" i="9"/>
  <c r="Q52" i="6"/>
  <c r="Q52" i="5"/>
  <c r="M52" i="9"/>
  <c r="M52" i="6"/>
  <c r="M52" i="5"/>
  <c r="I52" i="9"/>
  <c r="I52" i="6"/>
  <c r="I52" i="5"/>
  <c r="E52" i="9"/>
  <c r="E52" i="6"/>
  <c r="E52" i="5"/>
  <c r="T52" i="9"/>
  <c r="T52" i="6"/>
  <c r="T52" i="5"/>
  <c r="P52" i="9"/>
  <c r="P52" i="6"/>
  <c r="P52" i="5"/>
  <c r="L52" i="9"/>
  <c r="L52" i="6"/>
  <c r="L52" i="5"/>
  <c r="H52" i="9"/>
  <c r="H52" i="6"/>
  <c r="H52" i="5"/>
  <c r="D52" i="9"/>
  <c r="D52" i="6"/>
  <c r="D52" i="5"/>
  <c r="S52" i="9"/>
  <c r="S52" i="6"/>
  <c r="S52" i="5"/>
  <c r="O52" i="9"/>
  <c r="O52" i="6"/>
  <c r="O52" i="5"/>
  <c r="K52" i="9"/>
  <c r="K52" i="6"/>
  <c r="K52" i="5"/>
  <c r="G52" i="9"/>
  <c r="G52" i="6"/>
  <c r="G52" i="5"/>
  <c r="C52" i="9"/>
  <c r="C52" i="6"/>
  <c r="C52" i="5"/>
  <c r="B44" i="6" l="1"/>
  <c r="B44" i="9"/>
  <c r="B44" i="5"/>
  <c r="J44" i="9"/>
  <c r="J44" i="6"/>
  <c r="J44" i="5"/>
  <c r="F44" i="9"/>
  <c r="F44" i="6"/>
  <c r="F44" i="5"/>
  <c r="U44" i="9"/>
  <c r="U44" i="6"/>
  <c r="U44" i="5"/>
  <c r="Q44" i="9"/>
  <c r="Q44" i="6"/>
  <c r="Q44" i="5"/>
  <c r="M44" i="9"/>
  <c r="M44" i="6"/>
  <c r="M44" i="5"/>
  <c r="I44" i="9"/>
  <c r="I44" i="6"/>
  <c r="I44" i="5"/>
  <c r="E44" i="9"/>
  <c r="E44" i="6"/>
  <c r="E44" i="5"/>
  <c r="N44" i="5"/>
  <c r="N44" i="9"/>
  <c r="N44" i="6"/>
  <c r="T44" i="9"/>
  <c r="T44" i="6"/>
  <c r="T44" i="5"/>
  <c r="P44" i="9"/>
  <c r="P44" i="6"/>
  <c r="P44" i="5"/>
  <c r="L44" i="9"/>
  <c r="L44" i="6"/>
  <c r="L44" i="5"/>
  <c r="H44" i="9"/>
  <c r="H44" i="6"/>
  <c r="H44" i="5"/>
  <c r="D44" i="9"/>
  <c r="D44" i="6"/>
  <c r="D44" i="5"/>
  <c r="R44" i="9"/>
  <c r="R44" i="6"/>
  <c r="R44" i="5"/>
  <c r="S44" i="9"/>
  <c r="S44" i="6"/>
  <c r="S44" i="5"/>
  <c r="O44" i="9"/>
  <c r="O44" i="6"/>
  <c r="O44" i="5"/>
  <c r="K44" i="9"/>
  <c r="K44" i="6"/>
  <c r="K44" i="5"/>
  <c r="G44" i="9"/>
  <c r="G44" i="6"/>
  <c r="G44" i="5"/>
  <c r="C44" i="9"/>
  <c r="C44" i="6"/>
  <c r="C44" i="5"/>
  <c r="R37" i="9" l="1"/>
  <c r="R37" i="6"/>
  <c r="R37" i="5"/>
  <c r="J37" i="9"/>
  <c r="J37" i="6"/>
  <c r="J37" i="5"/>
  <c r="U37" i="9"/>
  <c r="U37" i="6"/>
  <c r="U37" i="5"/>
  <c r="Q37" i="9"/>
  <c r="Q37" i="6"/>
  <c r="Q37" i="5"/>
  <c r="M37" i="9"/>
  <c r="M37" i="6"/>
  <c r="M37" i="5"/>
  <c r="I37" i="9"/>
  <c r="I37" i="6"/>
  <c r="I37" i="5"/>
  <c r="E37" i="9"/>
  <c r="E37" i="6"/>
  <c r="E37" i="5"/>
  <c r="B37" i="6"/>
  <c r="B37" i="5"/>
  <c r="B37" i="9"/>
  <c r="F37" i="9"/>
  <c r="F37" i="6"/>
  <c r="F37" i="5"/>
  <c r="T37" i="9"/>
  <c r="T37" i="6"/>
  <c r="T37" i="5"/>
  <c r="P37" i="9"/>
  <c r="P37" i="6"/>
  <c r="P37" i="5"/>
  <c r="L37" i="5"/>
  <c r="L37" i="9"/>
  <c r="L37" i="6"/>
  <c r="H37" i="9"/>
  <c r="H37" i="6"/>
  <c r="H37" i="5"/>
  <c r="D37" i="5"/>
  <c r="D37" i="9"/>
  <c r="D37" i="6"/>
  <c r="N37" i="9"/>
  <c r="N37" i="6"/>
  <c r="N37" i="5"/>
  <c r="S37" i="9"/>
  <c r="S37" i="6"/>
  <c r="S37" i="5"/>
  <c r="O37" i="9"/>
  <c r="O37" i="6"/>
  <c r="O37" i="5"/>
  <c r="K37" i="5"/>
  <c r="K37" i="9"/>
  <c r="K37" i="6"/>
  <c r="G37" i="5"/>
  <c r="G37" i="9"/>
  <c r="G37" i="6"/>
  <c r="C37" i="9"/>
  <c r="C37" i="6"/>
  <c r="C37" i="5"/>
  <c r="B30" i="9" l="1"/>
  <c r="B30" i="6"/>
  <c r="B30" i="5"/>
  <c r="R30" i="9"/>
  <c r="R30" i="6"/>
  <c r="R30" i="5"/>
  <c r="N30" i="9"/>
  <c r="N30" i="6"/>
  <c r="N30" i="5"/>
  <c r="J30" i="9"/>
  <c r="J30" i="6"/>
  <c r="J30" i="5"/>
  <c r="F30" i="9"/>
  <c r="F30" i="6"/>
  <c r="F30" i="5"/>
  <c r="U30" i="9"/>
  <c r="U30" i="6"/>
  <c r="U30" i="5"/>
  <c r="Q30" i="9"/>
  <c r="Q30" i="6"/>
  <c r="Q30" i="5"/>
  <c r="M30" i="9"/>
  <c r="M30" i="6"/>
  <c r="M30" i="5"/>
  <c r="I30" i="9"/>
  <c r="I30" i="6"/>
  <c r="I30" i="5"/>
  <c r="E30" i="9"/>
  <c r="E30" i="6"/>
  <c r="E30" i="5"/>
  <c r="T30" i="9"/>
  <c r="T30" i="6"/>
  <c r="T30" i="5"/>
  <c r="P30" i="9"/>
  <c r="P30" i="6"/>
  <c r="P30" i="5"/>
  <c r="L30" i="9"/>
  <c r="L30" i="6"/>
  <c r="L30" i="5"/>
  <c r="H30" i="9"/>
  <c r="H30" i="6"/>
  <c r="H30" i="5"/>
  <c r="D30" i="9"/>
  <c r="D30" i="6"/>
  <c r="D30" i="5"/>
  <c r="S30" i="9"/>
  <c r="S30" i="6"/>
  <c r="S30" i="5"/>
  <c r="O30" i="9"/>
  <c r="O30" i="6"/>
  <c r="O30" i="5"/>
  <c r="K30" i="9"/>
  <c r="K30" i="6"/>
  <c r="K30" i="5"/>
  <c r="G30" i="9"/>
  <c r="G30" i="6"/>
  <c r="G30" i="5"/>
  <c r="C30" i="9"/>
  <c r="C30" i="6"/>
  <c r="C30" i="5"/>
  <c r="B23" i="9" l="1"/>
  <c r="B23" i="6"/>
  <c r="B23" i="5"/>
  <c r="R23" i="9"/>
  <c r="R23" i="6"/>
  <c r="R23" i="5"/>
  <c r="N23" i="9"/>
  <c r="N23" i="6"/>
  <c r="N23" i="5"/>
  <c r="J23" i="9"/>
  <c r="J23" i="6"/>
  <c r="J23" i="5"/>
  <c r="F23" i="9"/>
  <c r="F23" i="6"/>
  <c r="F23" i="5"/>
  <c r="U23" i="9"/>
  <c r="U23" i="6"/>
  <c r="U23" i="5"/>
  <c r="Q23" i="9"/>
  <c r="Q23" i="6"/>
  <c r="Q23" i="5"/>
  <c r="M23" i="9"/>
  <c r="M23" i="6"/>
  <c r="M23" i="5"/>
  <c r="I23" i="9"/>
  <c r="I23" i="6"/>
  <c r="I23" i="5"/>
  <c r="E23" i="9"/>
  <c r="E23" i="6"/>
  <c r="E23" i="5"/>
  <c r="T23" i="9"/>
  <c r="T23" i="6"/>
  <c r="T23" i="5"/>
  <c r="P23" i="9"/>
  <c r="P23" i="6"/>
  <c r="P23" i="5"/>
  <c r="L23" i="9"/>
  <c r="L23" i="6"/>
  <c r="L23" i="5"/>
  <c r="H23" i="9"/>
  <c r="H23" i="6"/>
  <c r="H23" i="5"/>
  <c r="D23" i="9"/>
  <c r="D23" i="6"/>
  <c r="D23" i="5"/>
  <c r="S23" i="9"/>
  <c r="S23" i="6"/>
  <c r="S23" i="5"/>
  <c r="O23" i="9"/>
  <c r="O23" i="6"/>
  <c r="O23" i="5"/>
  <c r="K23" i="9"/>
  <c r="K23" i="6"/>
  <c r="K23" i="5"/>
  <c r="G23" i="9"/>
  <c r="G23" i="6"/>
  <c r="G23" i="5"/>
  <c r="C23" i="9"/>
  <c r="C23" i="6"/>
  <c r="C23" i="5"/>
  <c r="W10" i="9"/>
  <c r="W9" i="9"/>
  <c r="W8" i="9"/>
  <c r="W60" i="9"/>
  <c r="W59" i="9"/>
  <c r="W58" i="9"/>
  <c r="W53" i="9"/>
  <c r="W52" i="9"/>
  <c r="W51" i="9"/>
  <c r="W45" i="9"/>
  <c r="W44" i="9"/>
  <c r="W43" i="9"/>
  <c r="W38" i="9"/>
  <c r="W37" i="9"/>
  <c r="W36" i="9"/>
  <c r="W31" i="9"/>
  <c r="W30" i="9"/>
  <c r="W29" i="9"/>
  <c r="W24" i="9"/>
  <c r="W22" i="9"/>
  <c r="W17" i="9"/>
  <c r="W15" i="9"/>
  <c r="W10" i="6"/>
  <c r="W9" i="6"/>
  <c r="W8" i="6"/>
  <c r="W60" i="6"/>
  <c r="W59" i="6"/>
  <c r="W58" i="6"/>
  <c r="W53" i="6"/>
  <c r="W52" i="6"/>
  <c r="W51" i="6"/>
  <c r="W45" i="6"/>
  <c r="W44" i="6"/>
  <c r="W43" i="6"/>
  <c r="W38" i="6"/>
  <c r="W37" i="6"/>
  <c r="W36" i="6"/>
  <c r="W31" i="6"/>
  <c r="W30" i="6"/>
  <c r="W29" i="6"/>
  <c r="W24" i="6"/>
  <c r="W22" i="6"/>
  <c r="W17" i="6"/>
  <c r="W15" i="6"/>
  <c r="W10" i="5"/>
  <c r="W9" i="5"/>
  <c r="W8" i="5"/>
  <c r="W60" i="5"/>
  <c r="W59" i="5"/>
  <c r="W58" i="5"/>
  <c r="W53" i="5"/>
  <c r="W52" i="5"/>
  <c r="W51" i="5"/>
  <c r="W45" i="5"/>
  <c r="W44" i="5"/>
  <c r="W43" i="5"/>
  <c r="W38" i="5"/>
  <c r="W37" i="5"/>
  <c r="W36" i="5"/>
  <c r="W31" i="5"/>
  <c r="W30" i="5"/>
  <c r="W29" i="5"/>
  <c r="W24" i="5"/>
  <c r="W22" i="5"/>
  <c r="W17" i="5"/>
  <c r="W15" i="5"/>
  <c r="W11" i="1"/>
  <c r="W10" i="1"/>
  <c r="W9" i="1"/>
  <c r="W8" i="1"/>
  <c r="W61" i="1"/>
  <c r="W60" i="1"/>
  <c r="W59" i="1"/>
  <c r="W58" i="1"/>
  <c r="W54" i="1"/>
  <c r="W53" i="1"/>
  <c r="W52" i="1"/>
  <c r="W51" i="1"/>
  <c r="W46" i="1"/>
  <c r="W45" i="1"/>
  <c r="W44" i="1"/>
  <c r="W43" i="1"/>
  <c r="W39" i="1"/>
  <c r="W38" i="1"/>
  <c r="W37" i="1"/>
  <c r="W36" i="1"/>
  <c r="W32" i="1"/>
  <c r="W31" i="1"/>
  <c r="W30" i="1"/>
  <c r="W29" i="1"/>
  <c r="W25" i="1"/>
  <c r="W24" i="1"/>
  <c r="W23" i="1"/>
  <c r="W22" i="1"/>
  <c r="W17" i="1"/>
  <c r="W15" i="1"/>
  <c r="C16" i="5"/>
  <c r="D16" i="9"/>
  <c r="E16" i="9"/>
  <c r="F16" i="6"/>
  <c r="G16" i="5"/>
  <c r="H16" i="9"/>
  <c r="I16" i="9"/>
  <c r="J16" i="9"/>
  <c r="K16" i="5"/>
  <c r="L16" i="9"/>
  <c r="M16" i="9"/>
  <c r="N16" i="5"/>
  <c r="O16" i="5"/>
  <c r="P16" i="9"/>
  <c r="Q16" i="9"/>
  <c r="R16" i="9"/>
  <c r="S16" i="5"/>
  <c r="T16" i="9"/>
  <c r="U16" i="9"/>
  <c r="B16" i="9"/>
  <c r="W23" i="9" l="1"/>
  <c r="W23" i="5"/>
  <c r="W23" i="6"/>
  <c r="J16" i="5"/>
  <c r="J16" i="6"/>
  <c r="F16" i="9"/>
  <c r="B16" i="5"/>
  <c r="F16" i="5"/>
  <c r="N16" i="6"/>
  <c r="W16" i="1"/>
  <c r="R16" i="5"/>
  <c r="B16" i="6"/>
  <c r="R16" i="6"/>
  <c r="N16" i="9"/>
  <c r="U16" i="5"/>
  <c r="Q16" i="5"/>
  <c r="M16" i="5"/>
  <c r="I16" i="5"/>
  <c r="E16" i="5"/>
  <c r="C16" i="6"/>
  <c r="G16" i="6"/>
  <c r="K16" i="6"/>
  <c r="O16" i="6"/>
  <c r="S16" i="6"/>
  <c r="C16" i="9"/>
  <c r="G16" i="9"/>
  <c r="K16" i="9"/>
  <c r="O16" i="9"/>
  <c r="S16" i="9"/>
  <c r="T16" i="5"/>
  <c r="P16" i="5"/>
  <c r="L16" i="5"/>
  <c r="H16" i="5"/>
  <c r="D16" i="5"/>
  <c r="D16" i="6"/>
  <c r="H16" i="6"/>
  <c r="L16" i="6"/>
  <c r="P16" i="6"/>
  <c r="T16" i="6"/>
  <c r="E16" i="6"/>
  <c r="I16" i="6"/>
  <c r="M16" i="6"/>
  <c r="Q16" i="6"/>
  <c r="U16" i="6"/>
  <c r="B42" i="8"/>
  <c r="B49" i="8"/>
  <c r="B48" i="8"/>
  <c r="B47" i="8"/>
  <c r="B46" i="8"/>
  <c r="B45" i="8"/>
  <c r="B44" i="8"/>
  <c r="B43" i="8"/>
  <c r="A41" i="8"/>
  <c r="A29" i="8"/>
  <c r="A17" i="8"/>
  <c r="A5" i="8"/>
  <c r="A6" i="8"/>
  <c r="A42" i="8" s="1"/>
  <c r="A13" i="8"/>
  <c r="A49" i="8" s="1"/>
  <c r="A12" i="8"/>
  <c r="A48" i="8" s="1"/>
  <c r="A11" i="8"/>
  <c r="A47" i="8" s="1"/>
  <c r="A10" i="8"/>
  <c r="A34" i="8" s="1"/>
  <c r="A9" i="8"/>
  <c r="A45" i="8" s="1"/>
  <c r="A8" i="8"/>
  <c r="A44" i="8" s="1"/>
  <c r="A7" i="8"/>
  <c r="A43" i="8" s="1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5" i="9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B25" i="5"/>
  <c r="B5" i="9"/>
  <c r="B5" i="6"/>
  <c r="B5" i="5"/>
  <c r="C5" i="1"/>
  <c r="C5" i="9" l="1"/>
  <c r="C4" i="8"/>
  <c r="A46" i="8"/>
  <c r="A22" i="8"/>
  <c r="A30" i="8"/>
  <c r="W25" i="5"/>
  <c r="W39" i="5"/>
  <c r="W46" i="5"/>
  <c r="W25" i="6"/>
  <c r="W39" i="6"/>
  <c r="W46" i="6"/>
  <c r="W25" i="9"/>
  <c r="W39" i="9"/>
  <c r="W46" i="9"/>
  <c r="A18" i="8"/>
  <c r="W16" i="6"/>
  <c r="W16" i="5"/>
  <c r="W16" i="9"/>
  <c r="W11" i="5"/>
  <c r="W11" i="6"/>
  <c r="W11" i="9"/>
  <c r="W61" i="5"/>
  <c r="W61" i="6"/>
  <c r="W61" i="9"/>
  <c r="W54" i="5"/>
  <c r="W54" i="6"/>
  <c r="W54" i="9"/>
  <c r="W32" i="5"/>
  <c r="W32" i="6"/>
  <c r="W32" i="9"/>
  <c r="A19" i="8"/>
  <c r="A23" i="8"/>
  <c r="A31" i="8"/>
  <c r="A35" i="8"/>
  <c r="A25" i="8"/>
  <c r="A21" i="8"/>
  <c r="A37" i="8"/>
  <c r="A33" i="8"/>
  <c r="A24" i="8"/>
  <c r="A20" i="8"/>
  <c r="A36" i="8"/>
  <c r="A32" i="8"/>
  <c r="D5" i="1"/>
  <c r="D4" i="8" s="1"/>
  <c r="C5" i="5"/>
  <c r="C5" i="6"/>
  <c r="D5" i="9" l="1"/>
  <c r="D5" i="6"/>
  <c r="D5" i="5"/>
  <c r="E5" i="1"/>
  <c r="E4" i="8" s="1"/>
  <c r="E5" i="9" l="1"/>
  <c r="E5" i="6"/>
  <c r="E5" i="5"/>
  <c r="F5" i="1"/>
  <c r="F4" i="8" s="1"/>
  <c r="F5" i="9" l="1"/>
  <c r="F5" i="6"/>
  <c r="F5" i="5"/>
  <c r="G5" i="1"/>
  <c r="G4" i="8" s="1"/>
  <c r="H5" i="1" l="1"/>
  <c r="H4" i="8" s="1"/>
  <c r="G5" i="9"/>
  <c r="G5" i="6"/>
  <c r="G5" i="5"/>
  <c r="I5" i="1" l="1"/>
  <c r="I4" i="8" s="1"/>
  <c r="H5" i="9"/>
  <c r="H5" i="6"/>
  <c r="H5" i="5"/>
  <c r="J5" i="1" l="1"/>
  <c r="J4" i="8" s="1"/>
  <c r="I5" i="9"/>
  <c r="I5" i="6"/>
  <c r="I5" i="5"/>
  <c r="K5" i="1" l="1"/>
  <c r="K4" i="8" s="1"/>
  <c r="J5" i="9"/>
  <c r="J5" i="6"/>
  <c r="J5" i="5"/>
  <c r="L5" i="1" l="1"/>
  <c r="L4" i="8" s="1"/>
  <c r="K5" i="9"/>
  <c r="K5" i="6"/>
  <c r="K5" i="5"/>
  <c r="M5" i="1" l="1"/>
  <c r="M4" i="8" s="1"/>
  <c r="L5" i="9"/>
  <c r="L5" i="6"/>
  <c r="L5" i="5"/>
  <c r="N5" i="1" l="1"/>
  <c r="N4" i="8" s="1"/>
  <c r="M5" i="9"/>
  <c r="M5" i="6"/>
  <c r="M5" i="5"/>
  <c r="O5" i="1" l="1"/>
  <c r="O4" i="8" s="1"/>
  <c r="N5" i="9"/>
  <c r="N5" i="6"/>
  <c r="N5" i="5"/>
  <c r="P5" i="1" l="1"/>
  <c r="P4" i="8" s="1"/>
  <c r="O5" i="9"/>
  <c r="O5" i="6"/>
  <c r="O5" i="5"/>
  <c r="Q5" i="1" l="1"/>
  <c r="Q4" i="8" s="1"/>
  <c r="P5" i="9"/>
  <c r="P5" i="6"/>
  <c r="P5" i="5"/>
  <c r="R5" i="1" l="1"/>
  <c r="R4" i="8" s="1"/>
  <c r="Q5" i="9"/>
  <c r="Q5" i="6"/>
  <c r="Q5" i="5"/>
  <c r="S5" i="1" l="1"/>
  <c r="S4" i="8" s="1"/>
  <c r="R5" i="9"/>
  <c r="R5" i="6"/>
  <c r="R5" i="5"/>
  <c r="T5" i="1" l="1"/>
  <c r="T4" i="8" s="1"/>
  <c r="S5" i="9"/>
  <c r="S5" i="6"/>
  <c r="S5" i="5"/>
  <c r="U5" i="1" l="1"/>
  <c r="U4" i="8" s="1"/>
  <c r="T5" i="9"/>
  <c r="T5" i="6"/>
  <c r="T5" i="5"/>
  <c r="U5" i="9" l="1"/>
  <c r="U5" i="6"/>
  <c r="U5" i="5"/>
  <c r="L12" i="9" l="1"/>
  <c r="F12" i="9"/>
  <c r="D12" i="9"/>
  <c r="R12" i="9"/>
  <c r="N12" i="9"/>
  <c r="J12" i="9"/>
  <c r="B12" i="9"/>
  <c r="H62" i="9"/>
  <c r="D62" i="9"/>
  <c r="M62" i="9"/>
  <c r="E62" i="9"/>
  <c r="T55" i="9"/>
  <c r="O55" i="9"/>
  <c r="H55" i="9"/>
  <c r="D55" i="9"/>
  <c r="N55" i="9"/>
  <c r="J55" i="9"/>
  <c r="P55" i="9"/>
  <c r="K55" i="9"/>
  <c r="G55" i="9"/>
  <c r="F55" i="9"/>
  <c r="M47" i="9"/>
  <c r="R47" i="9"/>
  <c r="U47" i="9"/>
  <c r="O47" i="9"/>
  <c r="I47" i="9"/>
  <c r="E47" i="9"/>
  <c r="C47" i="9"/>
  <c r="B47" i="9"/>
  <c r="R40" i="9"/>
  <c r="P40" i="9"/>
  <c r="N40" i="9"/>
  <c r="J40" i="9"/>
  <c r="H40" i="9"/>
  <c r="F40" i="9"/>
  <c r="B40" i="9"/>
  <c r="U40" i="9"/>
  <c r="U33" i="9"/>
  <c r="M33" i="9"/>
  <c r="T26" i="9"/>
  <c r="L26" i="9"/>
  <c r="D26" i="9"/>
  <c r="P26" i="9"/>
  <c r="K26" i="9"/>
  <c r="H26" i="9"/>
  <c r="F26" i="9"/>
  <c r="U26" i="9"/>
  <c r="K56" i="9" l="1"/>
  <c r="K48" i="8" s="1"/>
  <c r="N26" i="9"/>
  <c r="D40" i="9"/>
  <c r="L40" i="9"/>
  <c r="T40" i="9"/>
  <c r="U41" i="9" s="1"/>
  <c r="U46" i="8" s="1"/>
  <c r="S47" i="9"/>
  <c r="S48" i="9" s="1"/>
  <c r="S47" i="8" s="1"/>
  <c r="C62" i="9"/>
  <c r="D63" i="9" s="1"/>
  <c r="D49" i="8" s="1"/>
  <c r="I62" i="9"/>
  <c r="I63" i="9" s="1"/>
  <c r="I49" i="8" s="1"/>
  <c r="Q62" i="9"/>
  <c r="T12" i="9"/>
  <c r="G47" i="9"/>
  <c r="E63" i="9"/>
  <c r="E49" i="8" s="1"/>
  <c r="B26" i="9"/>
  <c r="R26" i="9"/>
  <c r="E33" i="9"/>
  <c r="J47" i="9"/>
  <c r="J48" i="9" s="1"/>
  <c r="J47" i="8" s="1"/>
  <c r="P62" i="9"/>
  <c r="L27" i="9"/>
  <c r="L44" i="8" s="1"/>
  <c r="P56" i="9"/>
  <c r="P48" i="8" s="1"/>
  <c r="J26" i="9"/>
  <c r="K27" i="9" s="1"/>
  <c r="K44" i="8" s="1"/>
  <c r="N47" i="9"/>
  <c r="N48" i="9" s="1"/>
  <c r="N47" i="8" s="1"/>
  <c r="G56" i="9"/>
  <c r="G48" i="8" s="1"/>
  <c r="L55" i="9"/>
  <c r="L56" i="9" s="1"/>
  <c r="L48" i="8" s="1"/>
  <c r="R55" i="9"/>
  <c r="C55" i="9"/>
  <c r="D56" i="9" s="1"/>
  <c r="D48" i="8" s="1"/>
  <c r="S55" i="9"/>
  <c r="K62" i="9"/>
  <c r="H56" i="9"/>
  <c r="H48" i="8" s="1"/>
  <c r="C48" i="9"/>
  <c r="C47" i="8" s="1"/>
  <c r="U27" i="9"/>
  <c r="U44" i="8" s="1"/>
  <c r="C26" i="9"/>
  <c r="S26" i="9"/>
  <c r="T33" i="9"/>
  <c r="P33" i="9"/>
  <c r="L33" i="9"/>
  <c r="H33" i="9"/>
  <c r="D33" i="9"/>
  <c r="R33" i="9"/>
  <c r="N33" i="9"/>
  <c r="N34" i="9" s="1"/>
  <c r="N45" i="8" s="1"/>
  <c r="J33" i="9"/>
  <c r="F33" i="9"/>
  <c r="I33" i="9"/>
  <c r="Q33" i="9"/>
  <c r="O56" i="9"/>
  <c r="O48" i="8" s="1"/>
  <c r="O26" i="9"/>
  <c r="P27" i="9" s="1"/>
  <c r="P44" i="8" s="1"/>
  <c r="C33" i="9"/>
  <c r="K33" i="9"/>
  <c r="S33" i="9"/>
  <c r="G26" i="9"/>
  <c r="G27" i="9" s="1"/>
  <c r="G44" i="8" s="1"/>
  <c r="G33" i="9"/>
  <c r="O33" i="9"/>
  <c r="B55" i="9"/>
  <c r="U62" i="9"/>
  <c r="H12" i="9"/>
  <c r="P12" i="9"/>
  <c r="I26" i="9"/>
  <c r="I27" i="9" s="1"/>
  <c r="I44" i="8" s="1"/>
  <c r="M26" i="9"/>
  <c r="M27" i="9" s="1"/>
  <c r="M44" i="8" s="1"/>
  <c r="Q26" i="9"/>
  <c r="Q27" i="9" s="1"/>
  <c r="Q44" i="8" s="1"/>
  <c r="G40" i="9"/>
  <c r="G41" i="9" s="1"/>
  <c r="G46" i="8" s="1"/>
  <c r="K40" i="9"/>
  <c r="K41" i="9" s="1"/>
  <c r="K46" i="8" s="1"/>
  <c r="O40" i="9"/>
  <c r="O41" i="9" s="1"/>
  <c r="O46" i="8" s="1"/>
  <c r="S40" i="9"/>
  <c r="S41" i="9" s="1"/>
  <c r="S46" i="8" s="1"/>
  <c r="T47" i="9"/>
  <c r="P47" i="9"/>
  <c r="P48" i="9" s="1"/>
  <c r="P47" i="8" s="1"/>
  <c r="L47" i="9"/>
  <c r="M48" i="9" s="1"/>
  <c r="M47" i="8" s="1"/>
  <c r="H47" i="9"/>
  <c r="D47" i="9"/>
  <c r="D48" i="9" s="1"/>
  <c r="D47" i="8" s="1"/>
  <c r="F47" i="9"/>
  <c r="F48" i="9" s="1"/>
  <c r="F47" i="8" s="1"/>
  <c r="K47" i="9"/>
  <c r="Q47" i="9"/>
  <c r="R62" i="9"/>
  <c r="N62" i="9"/>
  <c r="N63" i="9" s="1"/>
  <c r="N49" i="8" s="1"/>
  <c r="T62" i="9"/>
  <c r="O62" i="9"/>
  <c r="J62" i="9"/>
  <c r="F62" i="9"/>
  <c r="F63" i="9" s="1"/>
  <c r="F49" i="8" s="1"/>
  <c r="G62" i="9"/>
  <c r="L62" i="9"/>
  <c r="S62" i="9"/>
  <c r="E40" i="9"/>
  <c r="I40" i="9"/>
  <c r="I41" i="9" s="1"/>
  <c r="I46" i="8" s="1"/>
  <c r="M40" i="9"/>
  <c r="Q40" i="9"/>
  <c r="Q41" i="9" s="1"/>
  <c r="Q46" i="8" s="1"/>
  <c r="U55" i="9"/>
  <c r="U56" i="9" s="1"/>
  <c r="U48" i="8" s="1"/>
  <c r="E55" i="9"/>
  <c r="E56" i="9" s="1"/>
  <c r="E48" i="8" s="1"/>
  <c r="I55" i="9"/>
  <c r="I56" i="9" s="1"/>
  <c r="I48" i="8" s="1"/>
  <c r="M55" i="9"/>
  <c r="Q55" i="9"/>
  <c r="Q56" i="9" s="1"/>
  <c r="Q48" i="8" s="1"/>
  <c r="U12" i="9"/>
  <c r="C12" i="9"/>
  <c r="G12" i="9"/>
  <c r="G13" i="9" s="1"/>
  <c r="G42" i="8" s="1"/>
  <c r="K12" i="9"/>
  <c r="K13" i="9" s="1"/>
  <c r="K42" i="8" s="1"/>
  <c r="O12" i="9"/>
  <c r="O13" i="9" s="1"/>
  <c r="O42" i="8" s="1"/>
  <c r="S12" i="9"/>
  <c r="S13" i="9" s="1"/>
  <c r="S42" i="8" s="1"/>
  <c r="E12" i="9"/>
  <c r="E13" i="9" s="1"/>
  <c r="E42" i="8" s="1"/>
  <c r="I12" i="9"/>
  <c r="M12" i="9"/>
  <c r="M13" i="9" s="1"/>
  <c r="M42" i="8" s="1"/>
  <c r="Q12" i="9"/>
  <c r="J63" i="9" l="1"/>
  <c r="J49" i="8" s="1"/>
  <c r="Q13" i="9"/>
  <c r="Q42" i="8" s="1"/>
  <c r="W12" i="9"/>
  <c r="Q63" i="9"/>
  <c r="Q49" i="8" s="1"/>
  <c r="W55" i="9"/>
  <c r="W47" i="9"/>
  <c r="R63" i="9"/>
  <c r="R49" i="8" s="1"/>
  <c r="T63" i="9"/>
  <c r="T49" i="8" s="1"/>
  <c r="M56" i="9"/>
  <c r="M48" i="8" s="1"/>
  <c r="H13" i="9"/>
  <c r="H42" i="8" s="1"/>
  <c r="O34" i="9"/>
  <c r="O45" i="8" s="1"/>
  <c r="N27" i="9"/>
  <c r="N44" i="8" s="1"/>
  <c r="E41" i="9"/>
  <c r="E46" i="8" s="1"/>
  <c r="L63" i="9"/>
  <c r="L49" i="8" s="1"/>
  <c r="T48" i="9"/>
  <c r="T47" i="8" s="1"/>
  <c r="Q34" i="9"/>
  <c r="Q45" i="8" s="1"/>
  <c r="H34" i="9"/>
  <c r="H45" i="8" s="1"/>
  <c r="U13" i="9"/>
  <c r="U42" i="8" s="1"/>
  <c r="O63" i="9"/>
  <c r="O49" i="8" s="1"/>
  <c r="Q48" i="9"/>
  <c r="Q47" i="8" s="1"/>
  <c r="S34" i="9"/>
  <c r="S45" i="8" s="1"/>
  <c r="O27" i="9"/>
  <c r="O44" i="8" s="1"/>
  <c r="C27" i="9"/>
  <c r="C44" i="8" s="1"/>
  <c r="R41" i="9"/>
  <c r="R46" i="8" s="1"/>
  <c r="S27" i="9"/>
  <c r="S44" i="8" s="1"/>
  <c r="T27" i="9"/>
  <c r="T44" i="8" s="1"/>
  <c r="C13" i="9"/>
  <c r="C42" i="8" s="1"/>
  <c r="D13" i="9"/>
  <c r="D42" i="8" s="1"/>
  <c r="M41" i="9"/>
  <c r="M46" i="8" s="1"/>
  <c r="N41" i="9"/>
  <c r="N46" i="8" s="1"/>
  <c r="G63" i="9"/>
  <c r="G49" i="8" s="1"/>
  <c r="H63" i="9"/>
  <c r="H49" i="8" s="1"/>
  <c r="T41" i="9"/>
  <c r="T46" i="8" s="1"/>
  <c r="T56" i="9"/>
  <c r="T48" i="8" s="1"/>
  <c r="S56" i="9"/>
  <c r="S48" i="8" s="1"/>
  <c r="I34" i="9"/>
  <c r="I45" i="8" s="1"/>
  <c r="R27" i="9"/>
  <c r="R44" i="8" s="1"/>
  <c r="G48" i="9"/>
  <c r="G47" i="8" s="1"/>
  <c r="O48" i="9"/>
  <c r="O47" i="8" s="1"/>
  <c r="K48" i="9"/>
  <c r="K47" i="8" s="1"/>
  <c r="K34" i="9"/>
  <c r="K45" i="8" s="1"/>
  <c r="F34" i="9"/>
  <c r="F45" i="8" s="1"/>
  <c r="D34" i="9"/>
  <c r="D45" i="8" s="1"/>
  <c r="T34" i="9"/>
  <c r="T45" i="8" s="1"/>
  <c r="J27" i="9"/>
  <c r="J44" i="8" s="1"/>
  <c r="B62" i="9"/>
  <c r="W62" i="9" s="1"/>
  <c r="L48" i="9"/>
  <c r="L47" i="8" s="1"/>
  <c r="R13" i="9"/>
  <c r="R42" i="8" s="1"/>
  <c r="L34" i="9"/>
  <c r="L45" i="8" s="1"/>
  <c r="R48" i="9"/>
  <c r="R47" i="8" s="1"/>
  <c r="E48" i="9"/>
  <c r="E47" i="8" s="1"/>
  <c r="H27" i="9"/>
  <c r="H44" i="8" s="1"/>
  <c r="P41" i="9"/>
  <c r="P46" i="8" s="1"/>
  <c r="C56" i="9"/>
  <c r="C48" i="8" s="1"/>
  <c r="N56" i="9"/>
  <c r="N48" i="8" s="1"/>
  <c r="M34" i="9"/>
  <c r="M45" i="8" s="1"/>
  <c r="I13" i="9"/>
  <c r="I42" i="8" s="1"/>
  <c r="F13" i="9"/>
  <c r="F42" i="8" s="1"/>
  <c r="S63" i="9"/>
  <c r="S49" i="8" s="1"/>
  <c r="P13" i="9"/>
  <c r="P42" i="8" s="1"/>
  <c r="G34" i="9"/>
  <c r="G45" i="8" s="1"/>
  <c r="J13" i="9"/>
  <c r="J42" i="8" s="1"/>
  <c r="B33" i="9"/>
  <c r="W33" i="9" s="1"/>
  <c r="R34" i="9"/>
  <c r="R45" i="8" s="1"/>
  <c r="P34" i="9"/>
  <c r="P45" i="8" s="1"/>
  <c r="N13" i="9"/>
  <c r="N42" i="8" s="1"/>
  <c r="F41" i="9"/>
  <c r="F46" i="8" s="1"/>
  <c r="L41" i="9"/>
  <c r="E34" i="9"/>
  <c r="E45" i="8" s="1"/>
  <c r="T13" i="9"/>
  <c r="T42" i="8" s="1"/>
  <c r="H41" i="9"/>
  <c r="H46" i="8" s="1"/>
  <c r="R56" i="9"/>
  <c r="R48" i="8" s="1"/>
  <c r="U34" i="9"/>
  <c r="U45" i="8" s="1"/>
  <c r="F56" i="9"/>
  <c r="F48" i="8" s="1"/>
  <c r="L13" i="9"/>
  <c r="L42" i="8" s="1"/>
  <c r="U48" i="9"/>
  <c r="U47" i="8" s="1"/>
  <c r="H48" i="9"/>
  <c r="H47" i="8" s="1"/>
  <c r="I48" i="9"/>
  <c r="I47" i="8" s="1"/>
  <c r="C40" i="9"/>
  <c r="W40" i="9" s="1"/>
  <c r="E26" i="9"/>
  <c r="W26" i="9" s="1"/>
  <c r="U63" i="9"/>
  <c r="U49" i="8" s="1"/>
  <c r="P63" i="9"/>
  <c r="P49" i="8" s="1"/>
  <c r="M63" i="9"/>
  <c r="J34" i="9"/>
  <c r="J45" i="8" s="1"/>
  <c r="J56" i="9"/>
  <c r="J48" i="8" s="1"/>
  <c r="D27" i="9"/>
  <c r="D44" i="8" s="1"/>
  <c r="J41" i="9"/>
  <c r="J46" i="8" s="1"/>
  <c r="K63" i="9"/>
  <c r="K49" i="8" s="1"/>
  <c r="W47" i="8" l="1"/>
  <c r="W42" i="8"/>
  <c r="W48" i="8"/>
  <c r="Z63" i="9"/>
  <c r="M49" i="8"/>
  <c r="Z41" i="9"/>
  <c r="L46" i="8"/>
  <c r="AA13" i="9"/>
  <c r="Z56" i="9"/>
  <c r="Z27" i="9"/>
  <c r="Y48" i="9"/>
  <c r="AA48" i="9"/>
  <c r="C34" i="9"/>
  <c r="C41" i="9"/>
  <c r="C46" i="8" s="1"/>
  <c r="D41" i="9"/>
  <c r="D46" i="8" s="1"/>
  <c r="Z13" i="9"/>
  <c r="C63" i="9"/>
  <c r="C49" i="8" s="1"/>
  <c r="Y13" i="9"/>
  <c r="Z34" i="9"/>
  <c r="E27" i="9"/>
  <c r="E44" i="8" s="1"/>
  <c r="F27" i="9"/>
  <c r="F44" i="8" s="1"/>
  <c r="AA56" i="9"/>
  <c r="Y56" i="9"/>
  <c r="Z48" i="9"/>
  <c r="W49" i="8" l="1"/>
  <c r="W44" i="8"/>
  <c r="W46" i="8"/>
  <c r="AE13" i="9"/>
  <c r="AC56" i="9"/>
  <c r="AD34" i="9"/>
  <c r="AC48" i="9"/>
  <c r="AD63" i="9"/>
  <c r="AD27" i="9"/>
  <c r="AD13" i="9"/>
  <c r="AE56" i="9"/>
  <c r="AD48" i="9"/>
  <c r="AE48" i="9"/>
  <c r="AC13" i="9"/>
  <c r="AD41" i="9"/>
  <c r="AD56" i="9"/>
  <c r="Y34" i="9"/>
  <c r="AC34" i="9" s="1"/>
  <c r="C45" i="8"/>
  <c r="W45" i="8" s="1"/>
  <c r="AA34" i="9"/>
  <c r="AE34" i="9" s="1"/>
  <c r="AA63" i="9"/>
  <c r="AE63" i="9" s="1"/>
  <c r="Y63" i="9"/>
  <c r="AC63" i="9" s="1"/>
  <c r="Y27" i="9"/>
  <c r="AC27" i="9" s="1"/>
  <c r="AA27" i="9"/>
  <c r="AE27" i="9" s="1"/>
  <c r="Y41" i="9"/>
  <c r="AC41" i="9" s="1"/>
  <c r="AA41" i="9"/>
  <c r="AE41" i="9" s="1"/>
  <c r="B30" i="8" l="1"/>
  <c r="B35" i="8"/>
  <c r="B34" i="8"/>
  <c r="B33" i="8"/>
  <c r="B32" i="8"/>
  <c r="B18" i="8"/>
  <c r="B23" i="8"/>
  <c r="B22" i="8"/>
  <c r="B21" i="8"/>
  <c r="B20" i="8"/>
  <c r="B6" i="8"/>
  <c r="B11" i="8"/>
  <c r="B10" i="8"/>
  <c r="B9" i="8"/>
  <c r="B8" i="8"/>
  <c r="U47" i="5" l="1"/>
  <c r="T47" i="6"/>
  <c r="T47" i="1"/>
  <c r="E47" i="1" l="1"/>
  <c r="M47" i="1"/>
  <c r="C47" i="1"/>
  <c r="G47" i="1"/>
  <c r="I47" i="1"/>
  <c r="K47" i="1"/>
  <c r="O47" i="1"/>
  <c r="Q47" i="1"/>
  <c r="S47" i="1"/>
  <c r="U47" i="1"/>
  <c r="U48" i="1" s="1"/>
  <c r="U11" i="8" s="1"/>
  <c r="D47" i="1"/>
  <c r="F47" i="1"/>
  <c r="H47" i="1"/>
  <c r="J47" i="1"/>
  <c r="L47" i="1"/>
  <c r="N47" i="1"/>
  <c r="P47" i="1"/>
  <c r="R47" i="1"/>
  <c r="C47" i="6"/>
  <c r="E47" i="6"/>
  <c r="G47" i="6"/>
  <c r="I47" i="6"/>
  <c r="K47" i="6"/>
  <c r="M47" i="6"/>
  <c r="O47" i="6"/>
  <c r="Q47" i="6"/>
  <c r="S47" i="6"/>
  <c r="T48" i="6" s="1"/>
  <c r="T35" i="8" s="1"/>
  <c r="U47" i="6"/>
  <c r="U48" i="6" s="1"/>
  <c r="U35" i="8" s="1"/>
  <c r="D47" i="5"/>
  <c r="F47" i="5"/>
  <c r="H47" i="5"/>
  <c r="J47" i="5"/>
  <c r="L47" i="5"/>
  <c r="N47" i="5"/>
  <c r="P47" i="5"/>
  <c r="R47" i="5"/>
  <c r="T47" i="5"/>
  <c r="D47" i="6"/>
  <c r="F47" i="6"/>
  <c r="H47" i="6"/>
  <c r="J47" i="6"/>
  <c r="L47" i="6"/>
  <c r="N47" i="6"/>
  <c r="P47" i="6"/>
  <c r="R47" i="6"/>
  <c r="C47" i="5"/>
  <c r="E47" i="5"/>
  <c r="G47" i="5"/>
  <c r="I47" i="5"/>
  <c r="K47" i="5"/>
  <c r="M47" i="5"/>
  <c r="O47" i="5"/>
  <c r="Q47" i="5"/>
  <c r="S47" i="5"/>
  <c r="B37" i="8"/>
  <c r="B36" i="8"/>
  <c r="B31" i="8"/>
  <c r="B25" i="8"/>
  <c r="B24" i="8"/>
  <c r="B19" i="8"/>
  <c r="B13" i="8"/>
  <c r="B12" i="8"/>
  <c r="B7" i="8"/>
  <c r="N48" i="1" l="1"/>
  <c r="N11" i="8" s="1"/>
  <c r="R48" i="1"/>
  <c r="R11" i="8" s="1"/>
  <c r="L48" i="1"/>
  <c r="L11" i="8" s="1"/>
  <c r="H48" i="1"/>
  <c r="H11" i="8" s="1"/>
  <c r="Q48" i="5"/>
  <c r="Q23" i="8" s="1"/>
  <c r="M48" i="5"/>
  <c r="M23" i="8" s="1"/>
  <c r="I48" i="5"/>
  <c r="I23" i="8" s="1"/>
  <c r="E48" i="5"/>
  <c r="E23" i="8" s="1"/>
  <c r="J48" i="1"/>
  <c r="J11" i="8" s="1"/>
  <c r="F48" i="1"/>
  <c r="F11" i="8" s="1"/>
  <c r="I48" i="1"/>
  <c r="I11" i="8" s="1"/>
  <c r="R48" i="6"/>
  <c r="R35" i="8" s="1"/>
  <c r="N48" i="6"/>
  <c r="N35" i="8" s="1"/>
  <c r="J48" i="6"/>
  <c r="J35" i="8" s="1"/>
  <c r="F48" i="6"/>
  <c r="F35" i="8" s="1"/>
  <c r="M48" i="1"/>
  <c r="M11" i="8" s="1"/>
  <c r="R48" i="5"/>
  <c r="R23" i="8" s="1"/>
  <c r="J48" i="5"/>
  <c r="J23" i="8" s="1"/>
  <c r="S48" i="5"/>
  <c r="S23" i="8" s="1"/>
  <c r="O48" i="5"/>
  <c r="O23" i="8" s="1"/>
  <c r="K48" i="5"/>
  <c r="K23" i="8" s="1"/>
  <c r="G48" i="5"/>
  <c r="G23" i="8" s="1"/>
  <c r="P48" i="6"/>
  <c r="P35" i="8" s="1"/>
  <c r="L48" i="6"/>
  <c r="L35" i="8" s="1"/>
  <c r="H48" i="6"/>
  <c r="H35" i="8" s="1"/>
  <c r="D48" i="6"/>
  <c r="D35" i="8" s="1"/>
  <c r="T48" i="5"/>
  <c r="T23" i="8" s="1"/>
  <c r="P48" i="5"/>
  <c r="P23" i="8" s="1"/>
  <c r="L48" i="5"/>
  <c r="L23" i="8" s="1"/>
  <c r="H48" i="5"/>
  <c r="H23" i="8" s="1"/>
  <c r="D48" i="5"/>
  <c r="D23" i="8" s="1"/>
  <c r="Q48" i="6"/>
  <c r="Q35" i="8" s="1"/>
  <c r="M48" i="6"/>
  <c r="M35" i="8" s="1"/>
  <c r="I48" i="6"/>
  <c r="I35" i="8" s="1"/>
  <c r="E48" i="6"/>
  <c r="E35" i="8" s="1"/>
  <c r="U48" i="5"/>
  <c r="U23" i="8" s="1"/>
  <c r="P48" i="1"/>
  <c r="P11" i="8" s="1"/>
  <c r="D48" i="1"/>
  <c r="D11" i="8" s="1"/>
  <c r="Q48" i="1"/>
  <c r="Q11" i="8" s="1"/>
  <c r="K48" i="1"/>
  <c r="K11" i="8" s="1"/>
  <c r="G48" i="1"/>
  <c r="G11" i="8" s="1"/>
  <c r="E48" i="1"/>
  <c r="E11" i="8" s="1"/>
  <c r="B47" i="6"/>
  <c r="W47" i="6" s="1"/>
  <c r="N48" i="5"/>
  <c r="N23" i="8" s="1"/>
  <c r="F48" i="5"/>
  <c r="F23" i="8" s="1"/>
  <c r="B47" i="5"/>
  <c r="W47" i="5" s="1"/>
  <c r="S48" i="6"/>
  <c r="S35" i="8" s="1"/>
  <c r="O48" i="6"/>
  <c r="O35" i="8" s="1"/>
  <c r="K48" i="6"/>
  <c r="K35" i="8" s="1"/>
  <c r="G48" i="6"/>
  <c r="G35" i="8" s="1"/>
  <c r="B47" i="1"/>
  <c r="S48" i="1"/>
  <c r="S11" i="8" s="1"/>
  <c r="O48" i="1"/>
  <c r="T48" i="1"/>
  <c r="T11" i="8" s="1"/>
  <c r="W47" i="1" l="1"/>
  <c r="C48" i="1"/>
  <c r="C11" i="8" s="1"/>
  <c r="C48" i="6"/>
  <c r="C35" i="8" s="1"/>
  <c r="W35" i="8" s="1"/>
  <c r="Z48" i="1"/>
  <c r="O11" i="8"/>
  <c r="AA48" i="1"/>
  <c r="Z48" i="5"/>
  <c r="Z48" i="6"/>
  <c r="C48" i="5"/>
  <c r="C23" i="8" s="1"/>
  <c r="W23" i="8" s="1"/>
  <c r="W11" i="8" l="1"/>
  <c r="AA48" i="6"/>
  <c r="Y48" i="1"/>
  <c r="Y48" i="6"/>
  <c r="AA48" i="5"/>
  <c r="Y48" i="5"/>
  <c r="AI48" i="6" l="1"/>
  <c r="D55" i="6"/>
  <c r="D55" i="5"/>
  <c r="D55" i="1"/>
  <c r="B55" i="5"/>
  <c r="C55" i="6"/>
  <c r="C55" i="5"/>
  <c r="C55" i="1"/>
  <c r="B55" i="1"/>
  <c r="B55" i="6"/>
  <c r="C56" i="5" l="1"/>
  <c r="C24" i="8" s="1"/>
  <c r="C56" i="1"/>
  <c r="C12" i="8" s="1"/>
  <c r="C56" i="6"/>
  <c r="C36" i="8" s="1"/>
  <c r="D56" i="5"/>
  <c r="D24" i="8" s="1"/>
  <c r="E55" i="5"/>
  <c r="E56" i="5" s="1"/>
  <c r="E24" i="8" s="1"/>
  <c r="D56" i="1"/>
  <c r="D12" i="8" s="1"/>
  <c r="D56" i="6"/>
  <c r="D36" i="8" s="1"/>
  <c r="F55" i="6" l="1"/>
  <c r="F55" i="5"/>
  <c r="F55" i="1"/>
  <c r="E55" i="1"/>
  <c r="E55" i="6"/>
  <c r="F56" i="5" l="1"/>
  <c r="F24" i="8" s="1"/>
  <c r="G55" i="5"/>
  <c r="E56" i="6"/>
  <c r="E36" i="8" s="1"/>
  <c r="E56" i="1"/>
  <c r="E12" i="8" s="1"/>
  <c r="F56" i="1"/>
  <c r="F12" i="8" s="1"/>
  <c r="F56" i="6"/>
  <c r="F36" i="8" s="1"/>
  <c r="I55" i="6" l="1"/>
  <c r="I55" i="5"/>
  <c r="I55" i="1"/>
  <c r="G56" i="5"/>
  <c r="G24" i="8" s="1"/>
  <c r="H55" i="6"/>
  <c r="H55" i="1"/>
  <c r="G55" i="1"/>
  <c r="G55" i="6"/>
  <c r="I56" i="6" l="1"/>
  <c r="I36" i="8" s="1"/>
  <c r="I56" i="1"/>
  <c r="I12" i="8" s="1"/>
  <c r="H56" i="1"/>
  <c r="H12" i="8" s="1"/>
  <c r="H56" i="6"/>
  <c r="H36" i="8" s="1"/>
  <c r="G56" i="6"/>
  <c r="G36" i="8" s="1"/>
  <c r="G56" i="1"/>
  <c r="G12" i="8" s="1"/>
  <c r="H55" i="5"/>
  <c r="J55" i="5" l="1"/>
  <c r="J56" i="5" s="1"/>
  <c r="J24" i="8" s="1"/>
  <c r="H56" i="5"/>
  <c r="H24" i="8" s="1"/>
  <c r="K55" i="6"/>
  <c r="K55" i="5"/>
  <c r="K55" i="1"/>
  <c r="I56" i="5"/>
  <c r="I24" i="8" s="1"/>
  <c r="K56" i="5" l="1"/>
  <c r="K24" i="8" s="1"/>
  <c r="L55" i="6"/>
  <c r="L56" i="6" s="1"/>
  <c r="L36" i="8" s="1"/>
  <c r="L55" i="5"/>
  <c r="L56" i="5" s="1"/>
  <c r="L24" i="8" s="1"/>
  <c r="L55" i="1"/>
  <c r="L56" i="1" s="1"/>
  <c r="L12" i="8" s="1"/>
  <c r="Y56" i="5"/>
  <c r="J55" i="1"/>
  <c r="K56" i="1" s="1"/>
  <c r="K12" i="8" s="1"/>
  <c r="J55" i="6"/>
  <c r="N55" i="6" l="1"/>
  <c r="N55" i="5"/>
  <c r="N55" i="1"/>
  <c r="J56" i="6"/>
  <c r="J36" i="8" s="1"/>
  <c r="J56" i="1"/>
  <c r="J12" i="8" s="1"/>
  <c r="K56" i="6"/>
  <c r="K36" i="8" s="1"/>
  <c r="M55" i="5" l="1"/>
  <c r="M56" i="5" s="1"/>
  <c r="M24" i="8" s="1"/>
  <c r="Y56" i="1"/>
  <c r="Y56" i="6"/>
  <c r="N56" i="5" l="1"/>
  <c r="N24" i="8" s="1"/>
  <c r="O55" i="6"/>
  <c r="O56" i="6" s="1"/>
  <c r="O36" i="8" s="1"/>
  <c r="O55" i="5"/>
  <c r="O56" i="5" s="1"/>
  <c r="O24" i="8" s="1"/>
  <c r="O55" i="1"/>
  <c r="O56" i="1" s="1"/>
  <c r="O12" i="8" s="1"/>
  <c r="P55" i="6"/>
  <c r="P55" i="5"/>
  <c r="P55" i="1"/>
  <c r="M55" i="1"/>
  <c r="M55" i="6"/>
  <c r="P56" i="6" l="1"/>
  <c r="P36" i="8" s="1"/>
  <c r="P56" i="1"/>
  <c r="P12" i="8" s="1"/>
  <c r="M56" i="6"/>
  <c r="M36" i="8" s="1"/>
  <c r="N56" i="6"/>
  <c r="N36" i="8" s="1"/>
  <c r="M56" i="1"/>
  <c r="M12" i="8" s="1"/>
  <c r="N56" i="1"/>
  <c r="N12" i="8" s="1"/>
  <c r="P56" i="5"/>
  <c r="P24" i="8" s="1"/>
  <c r="Q55" i="6" l="1"/>
  <c r="Q56" i="6" s="1"/>
  <c r="Q36" i="8" s="1"/>
  <c r="Q55" i="5"/>
  <c r="Q56" i="5" s="1"/>
  <c r="Q24" i="8" s="1"/>
  <c r="Q55" i="1"/>
  <c r="Q56" i="1" s="1"/>
  <c r="Q12" i="8" s="1"/>
  <c r="R55" i="6" l="1"/>
  <c r="R56" i="6" s="1"/>
  <c r="R36" i="8" s="1"/>
  <c r="R55" i="5"/>
  <c r="R56" i="5" s="1"/>
  <c r="R24" i="8" s="1"/>
  <c r="R55" i="1"/>
  <c r="R56" i="1" s="1"/>
  <c r="R12" i="8" s="1"/>
  <c r="S55" i="6"/>
  <c r="S55" i="5"/>
  <c r="S55" i="1"/>
  <c r="S56" i="5" l="1"/>
  <c r="S24" i="8" s="1"/>
  <c r="S56" i="1"/>
  <c r="S12" i="8" s="1"/>
  <c r="S56" i="6"/>
  <c r="S36" i="8" s="1"/>
  <c r="T55" i="6" l="1"/>
  <c r="T56" i="6" s="1"/>
  <c r="T36" i="8" s="1"/>
  <c r="T55" i="5"/>
  <c r="T56" i="5" s="1"/>
  <c r="T24" i="8" s="1"/>
  <c r="T55" i="1"/>
  <c r="T56" i="1" s="1"/>
  <c r="T12" i="8" s="1"/>
  <c r="U55" i="5" l="1"/>
  <c r="W55" i="5" s="1"/>
  <c r="U55" i="1"/>
  <c r="W55" i="1" s="1"/>
  <c r="U55" i="6"/>
  <c r="W55" i="6" s="1"/>
  <c r="U56" i="6" l="1"/>
  <c r="U36" i="8" s="1"/>
  <c r="W36" i="8" s="1"/>
  <c r="U56" i="1"/>
  <c r="U12" i="8" s="1"/>
  <c r="W12" i="8" s="1"/>
  <c r="U56" i="5"/>
  <c r="U24" i="8" s="1"/>
  <c r="W24" i="8" s="1"/>
  <c r="AA56" i="5" l="1"/>
  <c r="Z56" i="5"/>
  <c r="AA56" i="1"/>
  <c r="Z56" i="1"/>
  <c r="AA56" i="6"/>
  <c r="Z56" i="6"/>
  <c r="AI56" i="6" l="1"/>
  <c r="U12" i="6" l="1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S12" i="5"/>
  <c r="Q12" i="5"/>
  <c r="O12" i="5"/>
  <c r="M12" i="5"/>
  <c r="K12" i="5"/>
  <c r="I12" i="5"/>
  <c r="G12" i="5"/>
  <c r="E12" i="5"/>
  <c r="C12" i="5"/>
  <c r="U12" i="5"/>
  <c r="T62" i="5"/>
  <c r="P62" i="5"/>
  <c r="N62" i="5"/>
  <c r="L62" i="5"/>
  <c r="H62" i="5"/>
  <c r="F62" i="5"/>
  <c r="D62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W26" i="6" l="1"/>
  <c r="W33" i="6"/>
  <c r="W12" i="6"/>
  <c r="W62" i="6"/>
  <c r="W40" i="6"/>
  <c r="W40" i="5"/>
  <c r="W33" i="5"/>
  <c r="W26" i="5"/>
  <c r="J62" i="5"/>
  <c r="R62" i="5"/>
  <c r="C13" i="6"/>
  <c r="C30" i="8" s="1"/>
  <c r="E13" i="6"/>
  <c r="E30" i="8" s="1"/>
  <c r="G13" i="6"/>
  <c r="G30" i="8" s="1"/>
  <c r="I13" i="6"/>
  <c r="I30" i="8" s="1"/>
  <c r="K13" i="6"/>
  <c r="K30" i="8" s="1"/>
  <c r="M13" i="6"/>
  <c r="M30" i="8" s="1"/>
  <c r="O13" i="6"/>
  <c r="O30" i="8" s="1"/>
  <c r="Q13" i="6"/>
  <c r="Q30" i="8" s="1"/>
  <c r="S13" i="6"/>
  <c r="S30" i="8" s="1"/>
  <c r="U13" i="6"/>
  <c r="U30" i="8" s="1"/>
  <c r="C27" i="5"/>
  <c r="C20" i="8" s="1"/>
  <c r="E27" i="5"/>
  <c r="E20" i="8" s="1"/>
  <c r="G27" i="5"/>
  <c r="G20" i="8" s="1"/>
  <c r="I27" i="5"/>
  <c r="I20" i="8" s="1"/>
  <c r="K27" i="5"/>
  <c r="K20" i="8" s="1"/>
  <c r="M27" i="5"/>
  <c r="M20" i="8" s="1"/>
  <c r="O27" i="5"/>
  <c r="O20" i="8" s="1"/>
  <c r="Q27" i="5"/>
  <c r="Q20" i="8" s="1"/>
  <c r="S27" i="5"/>
  <c r="S20" i="8" s="1"/>
  <c r="U27" i="5"/>
  <c r="U20" i="8" s="1"/>
  <c r="C41" i="5"/>
  <c r="C22" i="8" s="1"/>
  <c r="E41" i="5"/>
  <c r="E22" i="8" s="1"/>
  <c r="G41" i="5"/>
  <c r="G22" i="8" s="1"/>
  <c r="I41" i="5"/>
  <c r="I22" i="8" s="1"/>
  <c r="K41" i="5"/>
  <c r="K22" i="8" s="1"/>
  <c r="M41" i="5"/>
  <c r="M22" i="8" s="1"/>
  <c r="O41" i="5"/>
  <c r="O22" i="8" s="1"/>
  <c r="Q41" i="5"/>
  <c r="Q22" i="8" s="1"/>
  <c r="S41" i="5"/>
  <c r="S22" i="8" s="1"/>
  <c r="U41" i="5"/>
  <c r="U22" i="8" s="1"/>
  <c r="C34" i="5"/>
  <c r="C21" i="8" s="1"/>
  <c r="E34" i="5"/>
  <c r="E21" i="8" s="1"/>
  <c r="G34" i="5"/>
  <c r="G21" i="8" s="1"/>
  <c r="I34" i="5"/>
  <c r="I21" i="8" s="1"/>
  <c r="K34" i="5"/>
  <c r="K21" i="8" s="1"/>
  <c r="M34" i="5"/>
  <c r="M21" i="8" s="1"/>
  <c r="O34" i="5"/>
  <c r="O21" i="8" s="1"/>
  <c r="Q34" i="5"/>
  <c r="Q21" i="8" s="1"/>
  <c r="S34" i="5"/>
  <c r="S21" i="8" s="1"/>
  <c r="U34" i="5"/>
  <c r="U21" i="8" s="1"/>
  <c r="D27" i="6"/>
  <c r="D32" i="8" s="1"/>
  <c r="F27" i="6"/>
  <c r="F32" i="8" s="1"/>
  <c r="B62" i="5"/>
  <c r="D41" i="6"/>
  <c r="D34" i="8" s="1"/>
  <c r="F41" i="6"/>
  <c r="F34" i="8" s="1"/>
  <c r="H41" i="6"/>
  <c r="H34" i="8" s="1"/>
  <c r="J41" i="6"/>
  <c r="J34" i="8" s="1"/>
  <c r="L41" i="6"/>
  <c r="L34" i="8" s="1"/>
  <c r="N41" i="6"/>
  <c r="N34" i="8" s="1"/>
  <c r="P41" i="6"/>
  <c r="P34" i="8" s="1"/>
  <c r="R41" i="6"/>
  <c r="R34" i="8" s="1"/>
  <c r="T41" i="6"/>
  <c r="T34" i="8" s="1"/>
  <c r="D34" i="6"/>
  <c r="D33" i="8" s="1"/>
  <c r="F34" i="6"/>
  <c r="F33" i="8" s="1"/>
  <c r="H34" i="6"/>
  <c r="H33" i="8" s="1"/>
  <c r="J34" i="6"/>
  <c r="J33" i="8" s="1"/>
  <c r="L34" i="6"/>
  <c r="L33" i="8" s="1"/>
  <c r="N34" i="6"/>
  <c r="N33" i="8" s="1"/>
  <c r="P34" i="6"/>
  <c r="P33" i="8" s="1"/>
  <c r="R34" i="6"/>
  <c r="R33" i="8" s="1"/>
  <c r="T34" i="6"/>
  <c r="T33" i="8" s="1"/>
  <c r="D63" i="6"/>
  <c r="D37" i="8" s="1"/>
  <c r="F63" i="6"/>
  <c r="F37" i="8" s="1"/>
  <c r="H63" i="6"/>
  <c r="H37" i="8" s="1"/>
  <c r="J63" i="6"/>
  <c r="J37" i="8" s="1"/>
  <c r="L63" i="6"/>
  <c r="L37" i="8" s="1"/>
  <c r="N63" i="6"/>
  <c r="N37" i="8" s="1"/>
  <c r="P63" i="6"/>
  <c r="P37" i="8" s="1"/>
  <c r="R63" i="6"/>
  <c r="R37" i="8" s="1"/>
  <c r="T63" i="6"/>
  <c r="T37" i="8" s="1"/>
  <c r="H27" i="6"/>
  <c r="H32" i="8" s="1"/>
  <c r="J27" i="6"/>
  <c r="J32" i="8" s="1"/>
  <c r="L27" i="6"/>
  <c r="L32" i="8" s="1"/>
  <c r="N27" i="6"/>
  <c r="N32" i="8" s="1"/>
  <c r="P27" i="6"/>
  <c r="P32" i="8" s="1"/>
  <c r="R27" i="6"/>
  <c r="R32" i="8" s="1"/>
  <c r="T27" i="6"/>
  <c r="T32" i="8" s="1"/>
  <c r="D13" i="6"/>
  <c r="D30" i="8" s="1"/>
  <c r="F13" i="6"/>
  <c r="F30" i="8" s="1"/>
  <c r="H13" i="6"/>
  <c r="H30" i="8" s="1"/>
  <c r="J13" i="6"/>
  <c r="J30" i="8" s="1"/>
  <c r="L13" i="6"/>
  <c r="L30" i="8" s="1"/>
  <c r="N13" i="6"/>
  <c r="N30" i="8" s="1"/>
  <c r="P13" i="6"/>
  <c r="P30" i="8" s="1"/>
  <c r="R13" i="6"/>
  <c r="R30" i="8" s="1"/>
  <c r="T13" i="6"/>
  <c r="T30" i="8" s="1"/>
  <c r="D34" i="5"/>
  <c r="D21" i="8" s="1"/>
  <c r="F34" i="5"/>
  <c r="F21" i="8" s="1"/>
  <c r="H34" i="5"/>
  <c r="H21" i="8" s="1"/>
  <c r="J34" i="5"/>
  <c r="J21" i="8" s="1"/>
  <c r="L34" i="5"/>
  <c r="L21" i="8" s="1"/>
  <c r="N34" i="5"/>
  <c r="N21" i="8" s="1"/>
  <c r="P34" i="5"/>
  <c r="P21" i="8" s="1"/>
  <c r="R34" i="5"/>
  <c r="R21" i="8" s="1"/>
  <c r="T34" i="5"/>
  <c r="T21" i="8" s="1"/>
  <c r="C34" i="6"/>
  <c r="C33" i="8" s="1"/>
  <c r="E34" i="6"/>
  <c r="E33" i="8" s="1"/>
  <c r="G34" i="6"/>
  <c r="G33" i="8" s="1"/>
  <c r="I34" i="6"/>
  <c r="I33" i="8" s="1"/>
  <c r="K34" i="6"/>
  <c r="K33" i="8" s="1"/>
  <c r="M34" i="6"/>
  <c r="M33" i="8" s="1"/>
  <c r="O34" i="6"/>
  <c r="O33" i="8" s="1"/>
  <c r="Q34" i="6"/>
  <c r="Q33" i="8" s="1"/>
  <c r="S34" i="6"/>
  <c r="S33" i="8" s="1"/>
  <c r="U34" i="6"/>
  <c r="U33" i="8" s="1"/>
  <c r="C63" i="6"/>
  <c r="C37" i="8" s="1"/>
  <c r="E63" i="6"/>
  <c r="E37" i="8" s="1"/>
  <c r="G63" i="6"/>
  <c r="G37" i="8" s="1"/>
  <c r="I63" i="6"/>
  <c r="I37" i="8" s="1"/>
  <c r="K63" i="6"/>
  <c r="K37" i="8" s="1"/>
  <c r="M63" i="6"/>
  <c r="M37" i="8" s="1"/>
  <c r="O63" i="6"/>
  <c r="O37" i="8" s="1"/>
  <c r="Q63" i="6"/>
  <c r="Q37" i="8" s="1"/>
  <c r="S63" i="6"/>
  <c r="S37" i="8" s="1"/>
  <c r="U63" i="6"/>
  <c r="U37" i="8" s="1"/>
  <c r="D27" i="5"/>
  <c r="D20" i="8" s="1"/>
  <c r="F27" i="5"/>
  <c r="F20" i="8" s="1"/>
  <c r="H27" i="5"/>
  <c r="H20" i="8" s="1"/>
  <c r="J27" i="5"/>
  <c r="J20" i="8" s="1"/>
  <c r="L27" i="5"/>
  <c r="L20" i="8" s="1"/>
  <c r="N27" i="5"/>
  <c r="N20" i="8" s="1"/>
  <c r="P27" i="5"/>
  <c r="P20" i="8" s="1"/>
  <c r="R27" i="5"/>
  <c r="R20" i="8" s="1"/>
  <c r="T27" i="5"/>
  <c r="T20" i="8" s="1"/>
  <c r="C27" i="6"/>
  <c r="C32" i="8" s="1"/>
  <c r="E27" i="6"/>
  <c r="E32" i="8" s="1"/>
  <c r="G27" i="6"/>
  <c r="G32" i="8" s="1"/>
  <c r="I27" i="6"/>
  <c r="I32" i="8" s="1"/>
  <c r="K27" i="6"/>
  <c r="K32" i="8" s="1"/>
  <c r="M27" i="6"/>
  <c r="M32" i="8" s="1"/>
  <c r="O27" i="6"/>
  <c r="O32" i="8" s="1"/>
  <c r="Q27" i="6"/>
  <c r="Q32" i="8" s="1"/>
  <c r="S27" i="6"/>
  <c r="S32" i="8" s="1"/>
  <c r="U27" i="6"/>
  <c r="U32" i="8" s="1"/>
  <c r="D41" i="5"/>
  <c r="D22" i="8" s="1"/>
  <c r="F41" i="5"/>
  <c r="F22" i="8" s="1"/>
  <c r="H41" i="5"/>
  <c r="H22" i="8" s="1"/>
  <c r="J41" i="5"/>
  <c r="J22" i="8" s="1"/>
  <c r="L41" i="5"/>
  <c r="L22" i="8" s="1"/>
  <c r="N41" i="5"/>
  <c r="N22" i="8" s="1"/>
  <c r="P41" i="5"/>
  <c r="P22" i="8" s="1"/>
  <c r="R41" i="5"/>
  <c r="R22" i="8" s="1"/>
  <c r="T41" i="5"/>
  <c r="T22" i="8" s="1"/>
  <c r="C41" i="6"/>
  <c r="C34" i="8" s="1"/>
  <c r="E41" i="6"/>
  <c r="E34" i="8" s="1"/>
  <c r="G41" i="6"/>
  <c r="G34" i="8" s="1"/>
  <c r="I41" i="6"/>
  <c r="I34" i="8" s="1"/>
  <c r="K41" i="6"/>
  <c r="K34" i="8" s="1"/>
  <c r="M41" i="6"/>
  <c r="M34" i="8" s="1"/>
  <c r="O41" i="6"/>
  <c r="O34" i="8" s="1"/>
  <c r="Q41" i="6"/>
  <c r="Q34" i="8" s="1"/>
  <c r="S41" i="6"/>
  <c r="S34" i="8" s="1"/>
  <c r="U41" i="6"/>
  <c r="U34" i="8" s="1"/>
  <c r="B26" i="1"/>
  <c r="B33" i="1"/>
  <c r="B12" i="5"/>
  <c r="D12" i="5"/>
  <c r="D13" i="5" s="1"/>
  <c r="D18" i="8" s="1"/>
  <c r="F12" i="5"/>
  <c r="F13" i="5" s="1"/>
  <c r="F18" i="8" s="1"/>
  <c r="H12" i="5"/>
  <c r="H13" i="5" s="1"/>
  <c r="H18" i="8" s="1"/>
  <c r="J12" i="5"/>
  <c r="J13" i="5" s="1"/>
  <c r="J18" i="8" s="1"/>
  <c r="L12" i="5"/>
  <c r="L13" i="5" s="1"/>
  <c r="L18" i="8" s="1"/>
  <c r="N12" i="5"/>
  <c r="N13" i="5" s="1"/>
  <c r="N18" i="8" s="1"/>
  <c r="P12" i="5"/>
  <c r="P13" i="5" s="1"/>
  <c r="P18" i="8" s="1"/>
  <c r="R12" i="5"/>
  <c r="R13" i="5" s="1"/>
  <c r="R18" i="8" s="1"/>
  <c r="T12" i="5"/>
  <c r="T13" i="5" s="1"/>
  <c r="T18" i="8" s="1"/>
  <c r="C62" i="5"/>
  <c r="E62" i="5"/>
  <c r="E63" i="5" s="1"/>
  <c r="E25" i="8" s="1"/>
  <c r="G62" i="5"/>
  <c r="G63" i="5" s="1"/>
  <c r="G25" i="8" s="1"/>
  <c r="I62" i="5"/>
  <c r="I63" i="5" s="1"/>
  <c r="I25" i="8" s="1"/>
  <c r="K62" i="5"/>
  <c r="M62" i="5"/>
  <c r="M63" i="5" s="1"/>
  <c r="M25" i="8" s="1"/>
  <c r="O62" i="5"/>
  <c r="O63" i="5" s="1"/>
  <c r="O25" i="8" s="1"/>
  <c r="Q62" i="5"/>
  <c r="Q63" i="5" s="1"/>
  <c r="Q25" i="8" s="1"/>
  <c r="S62" i="5"/>
  <c r="U62" i="5"/>
  <c r="U63" i="5" s="1"/>
  <c r="U25" i="8" s="1"/>
  <c r="W37" i="8" l="1"/>
  <c r="W21" i="8"/>
  <c r="W20" i="8"/>
  <c r="W32" i="8"/>
  <c r="W22" i="8"/>
  <c r="W30" i="8"/>
  <c r="W34" i="8"/>
  <c r="W33" i="8"/>
  <c r="C13" i="5"/>
  <c r="C18" i="8" s="1"/>
  <c r="W12" i="5"/>
  <c r="W62" i="5"/>
  <c r="S63" i="5"/>
  <c r="S25" i="8" s="1"/>
  <c r="K63" i="5"/>
  <c r="K25" i="8" s="1"/>
  <c r="C63" i="5"/>
  <c r="C25" i="8" s="1"/>
  <c r="Y13" i="6"/>
  <c r="AA34" i="5"/>
  <c r="Z34" i="6"/>
  <c r="Y34" i="5"/>
  <c r="Z63" i="6"/>
  <c r="Z27" i="6"/>
  <c r="AA27" i="5"/>
  <c r="AA13" i="6"/>
  <c r="AA41" i="5"/>
  <c r="Z41" i="6"/>
  <c r="Y41" i="5"/>
  <c r="Q13" i="5"/>
  <c r="Q18" i="8" s="1"/>
  <c r="I13" i="5"/>
  <c r="I18" i="8" s="1"/>
  <c r="Z13" i="6"/>
  <c r="O13" i="5"/>
  <c r="O18" i="8" s="1"/>
  <c r="G13" i="5"/>
  <c r="G18" i="8" s="1"/>
  <c r="U13" i="5"/>
  <c r="U18" i="8" s="1"/>
  <c r="M13" i="5"/>
  <c r="M18" i="8" s="1"/>
  <c r="E13" i="5"/>
  <c r="E18" i="8" s="1"/>
  <c r="S13" i="5"/>
  <c r="S18" i="8" s="1"/>
  <c r="K13" i="5"/>
  <c r="K18" i="8" s="1"/>
  <c r="Z34" i="5"/>
  <c r="AA34" i="6"/>
  <c r="Y34" i="6"/>
  <c r="R63" i="5"/>
  <c r="R25" i="8" s="1"/>
  <c r="P63" i="5"/>
  <c r="P25" i="8" s="1"/>
  <c r="H63" i="5"/>
  <c r="H25" i="8" s="1"/>
  <c r="N63" i="5"/>
  <c r="N25" i="8" s="1"/>
  <c r="AA63" i="6"/>
  <c r="Y63" i="6"/>
  <c r="J63" i="5"/>
  <c r="J25" i="8" s="1"/>
  <c r="T63" i="5"/>
  <c r="T25" i="8" s="1"/>
  <c r="L63" i="5"/>
  <c r="L25" i="8" s="1"/>
  <c r="D63" i="5"/>
  <c r="D25" i="8" s="1"/>
  <c r="F63" i="5"/>
  <c r="F25" i="8" s="1"/>
  <c r="Z27" i="5"/>
  <c r="Y27" i="5"/>
  <c r="AA27" i="6"/>
  <c r="Y27" i="6"/>
  <c r="Z41" i="5"/>
  <c r="AA41" i="6"/>
  <c r="Y41" i="6"/>
  <c r="AC34" i="6" l="1"/>
  <c r="G8" i="7"/>
  <c r="W25" i="8"/>
  <c r="W18" i="8"/>
  <c r="AD63" i="6"/>
  <c r="AC41" i="6"/>
  <c r="G9" i="7" s="1"/>
  <c r="AC13" i="6"/>
  <c r="AC27" i="6"/>
  <c r="AC48" i="6"/>
  <c r="AC56" i="6"/>
  <c r="G11" i="7" s="1"/>
  <c r="AE27" i="6"/>
  <c r="AE13" i="6"/>
  <c r="AE48" i="6"/>
  <c r="AE56" i="6"/>
  <c r="AC63" i="6"/>
  <c r="AD27" i="6"/>
  <c r="AD13" i="6"/>
  <c r="AD48" i="6"/>
  <c r="AD56" i="6"/>
  <c r="AD41" i="6"/>
  <c r="AD34" i="6"/>
  <c r="AE34" i="6"/>
  <c r="AE63" i="6"/>
  <c r="AE41" i="6"/>
  <c r="AA63" i="5"/>
  <c r="Z13" i="5"/>
  <c r="AD34" i="5" s="1"/>
  <c r="AA13" i="5"/>
  <c r="AE41" i="5" s="1"/>
  <c r="Y13" i="5"/>
  <c r="AC34" i="5" s="1"/>
  <c r="Z63" i="5"/>
  <c r="Y63" i="5"/>
  <c r="G10" i="7" l="1"/>
  <c r="G12" i="7"/>
  <c r="G13" i="7"/>
  <c r="AC63" i="5"/>
  <c r="AE63" i="5"/>
  <c r="AD63" i="5"/>
  <c r="AC27" i="5"/>
  <c r="C8" i="7" s="1"/>
  <c r="AC13" i="5"/>
  <c r="C13" i="7" s="1"/>
  <c r="AC48" i="5"/>
  <c r="AC56" i="5"/>
  <c r="AC41" i="5"/>
  <c r="C9" i="7" s="1"/>
  <c r="AD27" i="5"/>
  <c r="AD13" i="5"/>
  <c r="AD48" i="5"/>
  <c r="AD56" i="5"/>
  <c r="AE13" i="5"/>
  <c r="AE27" i="5"/>
  <c r="AE48" i="5"/>
  <c r="AE56" i="5"/>
  <c r="AE34" i="5"/>
  <c r="AD41" i="5"/>
  <c r="C10" i="7" l="1"/>
  <c r="C12" i="7"/>
  <c r="C11" i="7"/>
  <c r="U12" i="1" l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12" i="1" l="1"/>
  <c r="C13" i="1"/>
  <c r="C6" i="8" s="1"/>
  <c r="E13" i="1"/>
  <c r="E6" i="8" s="1"/>
  <c r="G13" i="1"/>
  <c r="G6" i="8" s="1"/>
  <c r="I13" i="1"/>
  <c r="I6" i="8" s="1"/>
  <c r="K13" i="1"/>
  <c r="K6" i="8" s="1"/>
  <c r="M13" i="1"/>
  <c r="M6" i="8" s="1"/>
  <c r="O13" i="1"/>
  <c r="O6" i="8" s="1"/>
  <c r="Q13" i="1"/>
  <c r="Q6" i="8" s="1"/>
  <c r="S13" i="1"/>
  <c r="S6" i="8" s="1"/>
  <c r="U13" i="1"/>
  <c r="U6" i="8" s="1"/>
  <c r="D13" i="1"/>
  <c r="D6" i="8" s="1"/>
  <c r="F13" i="1"/>
  <c r="F6" i="8" s="1"/>
  <c r="H13" i="1"/>
  <c r="H6" i="8" s="1"/>
  <c r="J13" i="1"/>
  <c r="J6" i="8" s="1"/>
  <c r="L13" i="1"/>
  <c r="L6" i="8" s="1"/>
  <c r="N13" i="1"/>
  <c r="N6" i="8" s="1"/>
  <c r="P13" i="1"/>
  <c r="P6" i="8" s="1"/>
  <c r="R13" i="1"/>
  <c r="R6" i="8" s="1"/>
  <c r="T13" i="1"/>
  <c r="T6" i="8" s="1"/>
  <c r="W6" i="8" l="1"/>
  <c r="AA13" i="1"/>
  <c r="Z13" i="1"/>
  <c r="Y13" i="1"/>
  <c r="AE13" i="1" l="1"/>
  <c r="AE48" i="1"/>
  <c r="AE56" i="1"/>
  <c r="AI70" i="6"/>
  <c r="AC13" i="1"/>
  <c r="AC48" i="1"/>
  <c r="AC56" i="1"/>
  <c r="AD13" i="1"/>
  <c r="AD48" i="1"/>
  <c r="AD56" i="1"/>
  <c r="E11" i="7" l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B40" i="1"/>
  <c r="I11" i="7" l="1"/>
  <c r="W40" i="1"/>
  <c r="T41" i="1"/>
  <c r="T10" i="8" s="1"/>
  <c r="R41" i="1"/>
  <c r="R10" i="8" s="1"/>
  <c r="P41" i="1"/>
  <c r="P10" i="8" s="1"/>
  <c r="N41" i="1"/>
  <c r="N10" i="8" s="1"/>
  <c r="L41" i="1"/>
  <c r="L10" i="8" s="1"/>
  <c r="J41" i="1"/>
  <c r="J10" i="8" s="1"/>
  <c r="H41" i="1"/>
  <c r="H10" i="8" s="1"/>
  <c r="F41" i="1"/>
  <c r="F10" i="8" s="1"/>
  <c r="D41" i="1"/>
  <c r="D10" i="8" s="1"/>
  <c r="U41" i="1"/>
  <c r="U10" i="8" s="1"/>
  <c r="S41" i="1"/>
  <c r="S10" i="8" s="1"/>
  <c r="Q41" i="1"/>
  <c r="Q10" i="8" s="1"/>
  <c r="O41" i="1"/>
  <c r="O10" i="8" s="1"/>
  <c r="M41" i="1"/>
  <c r="M10" i="8" s="1"/>
  <c r="K41" i="1"/>
  <c r="K10" i="8" s="1"/>
  <c r="I41" i="1"/>
  <c r="I10" i="8" s="1"/>
  <c r="G41" i="1"/>
  <c r="G10" i="8" s="1"/>
  <c r="E41" i="1"/>
  <c r="E10" i="8" s="1"/>
  <c r="C41" i="1"/>
  <c r="C10" i="8" s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10" i="8" l="1"/>
  <c r="C34" i="1"/>
  <c r="C9" i="8" s="1"/>
  <c r="W33" i="1"/>
  <c r="T34" i="1"/>
  <c r="T9" i="8" s="1"/>
  <c r="R34" i="1"/>
  <c r="R9" i="8" s="1"/>
  <c r="P34" i="1"/>
  <c r="P9" i="8" s="1"/>
  <c r="N34" i="1"/>
  <c r="N9" i="8" s="1"/>
  <c r="L34" i="1"/>
  <c r="L9" i="8" s="1"/>
  <c r="J34" i="1"/>
  <c r="J9" i="8" s="1"/>
  <c r="H34" i="1"/>
  <c r="H9" i="8" s="1"/>
  <c r="F34" i="1"/>
  <c r="F9" i="8" s="1"/>
  <c r="D34" i="1"/>
  <c r="D9" i="8" s="1"/>
  <c r="Z41" i="1"/>
  <c r="AD41" i="1" s="1"/>
  <c r="U34" i="1"/>
  <c r="U9" i="8" s="1"/>
  <c r="S34" i="1"/>
  <c r="S9" i="8" s="1"/>
  <c r="Q34" i="1"/>
  <c r="Q9" i="8" s="1"/>
  <c r="O34" i="1"/>
  <c r="O9" i="8" s="1"/>
  <c r="M34" i="1"/>
  <c r="M9" i="8" s="1"/>
  <c r="K34" i="1"/>
  <c r="K9" i="8" s="1"/>
  <c r="I34" i="1"/>
  <c r="I9" i="8" s="1"/>
  <c r="G34" i="1"/>
  <c r="G9" i="8" s="1"/>
  <c r="E34" i="1"/>
  <c r="E9" i="8" s="1"/>
  <c r="Y41" i="1"/>
  <c r="AC41" i="1" s="1"/>
  <c r="AA41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10" i="7" l="1"/>
  <c r="W9" i="8"/>
  <c r="AE41" i="1"/>
  <c r="AI41" i="6"/>
  <c r="C27" i="1"/>
  <c r="C8" i="8" s="1"/>
  <c r="W26" i="1"/>
  <c r="Y34" i="1"/>
  <c r="AC34" i="1" s="1"/>
  <c r="Z34" i="1"/>
  <c r="AD34" i="1" s="1"/>
  <c r="U27" i="1"/>
  <c r="U8" i="8" s="1"/>
  <c r="S27" i="1"/>
  <c r="S8" i="8" s="1"/>
  <c r="Q27" i="1"/>
  <c r="Q8" i="8" s="1"/>
  <c r="O27" i="1"/>
  <c r="O8" i="8" s="1"/>
  <c r="M27" i="1"/>
  <c r="M8" i="8" s="1"/>
  <c r="K27" i="1"/>
  <c r="K8" i="8" s="1"/>
  <c r="I27" i="1"/>
  <c r="I8" i="8" s="1"/>
  <c r="G27" i="1"/>
  <c r="G8" i="8" s="1"/>
  <c r="E27" i="1"/>
  <c r="E8" i="8" s="1"/>
  <c r="AA34" i="1"/>
  <c r="T27" i="1"/>
  <c r="T8" i="8" s="1"/>
  <c r="R27" i="1"/>
  <c r="R8" i="8" s="1"/>
  <c r="P27" i="1"/>
  <c r="P8" i="8" s="1"/>
  <c r="N27" i="1"/>
  <c r="N8" i="8" s="1"/>
  <c r="L27" i="1"/>
  <c r="L8" i="8" s="1"/>
  <c r="J27" i="1"/>
  <c r="J8" i="8" s="1"/>
  <c r="H27" i="1"/>
  <c r="H8" i="8" s="1"/>
  <c r="F27" i="1"/>
  <c r="F8" i="8" s="1"/>
  <c r="D27" i="1"/>
  <c r="D8" i="8" s="1"/>
  <c r="I10" i="7" l="1"/>
  <c r="E9" i="7"/>
  <c r="W8" i="8"/>
  <c r="AE34" i="1"/>
  <c r="AI34" i="6"/>
  <c r="Y27" i="1"/>
  <c r="AC27" i="1" s="1"/>
  <c r="E8" i="7" s="1"/>
  <c r="Z27" i="1"/>
  <c r="AD27" i="1" s="1"/>
  <c r="AA27" i="1"/>
  <c r="I8" i="7" l="1"/>
  <c r="I9" i="7"/>
  <c r="AI27" i="6"/>
  <c r="AE27" i="1"/>
  <c r="T62" i="1" l="1"/>
  <c r="D62" i="1"/>
  <c r="C62" i="1"/>
  <c r="G62" i="1"/>
  <c r="K62" i="1"/>
  <c r="O62" i="1"/>
  <c r="S62" i="1"/>
  <c r="H62" i="1"/>
  <c r="L62" i="1"/>
  <c r="P62" i="1"/>
  <c r="E62" i="1"/>
  <c r="I62" i="1"/>
  <c r="M62" i="1"/>
  <c r="M63" i="1" s="1"/>
  <c r="M13" i="8" s="1"/>
  <c r="Q62" i="1"/>
  <c r="Q63" i="1" s="1"/>
  <c r="Q13" i="8" s="1"/>
  <c r="U62" i="1"/>
  <c r="F62" i="1"/>
  <c r="J62" i="1"/>
  <c r="N62" i="1"/>
  <c r="R62" i="1"/>
  <c r="P63" i="1" l="1"/>
  <c r="P13" i="8" s="1"/>
  <c r="L63" i="1"/>
  <c r="L13" i="8" s="1"/>
  <c r="N63" i="1"/>
  <c r="N13" i="8" s="1"/>
  <c r="F63" i="1"/>
  <c r="F13" i="8" s="1"/>
  <c r="H63" i="1"/>
  <c r="H13" i="8" s="1"/>
  <c r="D63" i="1"/>
  <c r="D13" i="8" s="1"/>
  <c r="I63" i="1"/>
  <c r="I13" i="8" s="1"/>
  <c r="R63" i="1"/>
  <c r="R13" i="8" s="1"/>
  <c r="J63" i="1"/>
  <c r="J13" i="8" s="1"/>
  <c r="U63" i="1"/>
  <c r="U13" i="8" s="1"/>
  <c r="E63" i="1"/>
  <c r="E13" i="8" s="1"/>
  <c r="S63" i="1"/>
  <c r="S13" i="8" s="1"/>
  <c r="K63" i="1"/>
  <c r="K13" i="8" s="1"/>
  <c r="B62" i="1"/>
  <c r="W62" i="1" s="1"/>
  <c r="O63" i="1"/>
  <c r="O13" i="8" s="1"/>
  <c r="G63" i="1"/>
  <c r="G13" i="8" s="1"/>
  <c r="T63" i="1"/>
  <c r="T13" i="8" s="1"/>
  <c r="Z63" i="1" l="1"/>
  <c r="AD63" i="1" s="1"/>
  <c r="C63" i="1"/>
  <c r="C13" i="8" s="1"/>
  <c r="W13" i="8" s="1"/>
  <c r="AA63" i="1" l="1"/>
  <c r="Y63" i="1"/>
  <c r="AC63" i="1" s="1"/>
  <c r="E12" i="7" l="1"/>
  <c r="E13" i="7"/>
  <c r="AE63" i="1"/>
  <c r="AI63" i="6"/>
  <c r="I12" i="7" l="1"/>
  <c r="I13" i="7"/>
  <c r="B18" i="9" l="1"/>
  <c r="B18" i="6"/>
  <c r="B18" i="5"/>
  <c r="B19" i="1"/>
  <c r="J18" i="9" l="1"/>
  <c r="J19" i="9" s="1"/>
  <c r="J18" i="6"/>
  <c r="J19" i="6" s="1"/>
  <c r="J18" i="5"/>
  <c r="J19" i="5" s="1"/>
  <c r="J19" i="1"/>
  <c r="D18" i="9"/>
  <c r="D19" i="9" s="1"/>
  <c r="D18" i="6"/>
  <c r="D19" i="6" s="1"/>
  <c r="D18" i="5"/>
  <c r="D19" i="5" s="1"/>
  <c r="D19" i="1"/>
  <c r="D20" i="1" s="1"/>
  <c r="D7" i="8" s="1"/>
  <c r="F18" i="9"/>
  <c r="F19" i="9" s="1"/>
  <c r="F18" i="6"/>
  <c r="F19" i="6" s="1"/>
  <c r="F18" i="5"/>
  <c r="F19" i="5" s="1"/>
  <c r="F19" i="1"/>
  <c r="L18" i="9"/>
  <c r="L19" i="9" s="1"/>
  <c r="L18" i="6"/>
  <c r="L19" i="6" s="1"/>
  <c r="L18" i="5"/>
  <c r="L19" i="5" s="1"/>
  <c r="L19" i="1"/>
  <c r="L20" i="1" s="1"/>
  <c r="B19" i="5"/>
  <c r="H18" i="9"/>
  <c r="H19" i="9" s="1"/>
  <c r="H18" i="6"/>
  <c r="H19" i="6" s="1"/>
  <c r="H18" i="5"/>
  <c r="H19" i="5" s="1"/>
  <c r="H19" i="1"/>
  <c r="B19" i="6"/>
  <c r="M18" i="9"/>
  <c r="M19" i="9" s="1"/>
  <c r="M18" i="6"/>
  <c r="M19" i="6" s="1"/>
  <c r="M18" i="5"/>
  <c r="M19" i="5" s="1"/>
  <c r="M19" i="1"/>
  <c r="E18" i="9"/>
  <c r="E19" i="9" s="1"/>
  <c r="E18" i="6"/>
  <c r="E19" i="6" s="1"/>
  <c r="E18" i="5"/>
  <c r="E19" i="5" s="1"/>
  <c r="E19" i="1"/>
  <c r="B19" i="9"/>
  <c r="C18" i="6"/>
  <c r="C19" i="6" s="1"/>
  <c r="C18" i="5"/>
  <c r="C19" i="5" s="1"/>
  <c r="C20" i="5" s="1"/>
  <c r="C18" i="9"/>
  <c r="C19" i="9" s="1"/>
  <c r="C19" i="1"/>
  <c r="C20" i="1" s="1"/>
  <c r="K18" i="6"/>
  <c r="K19" i="6" s="1"/>
  <c r="K18" i="5"/>
  <c r="K19" i="5" s="1"/>
  <c r="K18" i="9"/>
  <c r="K19" i="9" s="1"/>
  <c r="K19" i="1"/>
  <c r="G18" i="6"/>
  <c r="G19" i="6" s="1"/>
  <c r="G18" i="5"/>
  <c r="G19" i="5" s="1"/>
  <c r="G18" i="9"/>
  <c r="G19" i="9" s="1"/>
  <c r="G19" i="1"/>
  <c r="I18" i="9"/>
  <c r="I19" i="9" s="1"/>
  <c r="I18" i="6"/>
  <c r="I19" i="6" s="1"/>
  <c r="I18" i="5"/>
  <c r="I19" i="5" s="1"/>
  <c r="I19" i="1"/>
  <c r="G20" i="5" l="1"/>
  <c r="G19" i="8" s="1"/>
  <c r="K20" i="5"/>
  <c r="K19" i="8" s="1"/>
  <c r="E20" i="5"/>
  <c r="E19" i="8" s="1"/>
  <c r="J20" i="1"/>
  <c r="J7" i="8" s="1"/>
  <c r="G20" i="9"/>
  <c r="G43" i="8" s="1"/>
  <c r="K20" i="9"/>
  <c r="K43" i="8" s="1"/>
  <c r="G20" i="6"/>
  <c r="G31" i="8" s="1"/>
  <c r="K20" i="6"/>
  <c r="K31" i="8" s="1"/>
  <c r="E20" i="6"/>
  <c r="E31" i="8" s="1"/>
  <c r="M20" i="6"/>
  <c r="M31" i="8" s="1"/>
  <c r="I20" i="1"/>
  <c r="I7" i="8" s="1"/>
  <c r="E20" i="9"/>
  <c r="E43" i="8" s="1"/>
  <c r="M20" i="9"/>
  <c r="M43" i="8" s="1"/>
  <c r="M20" i="5"/>
  <c r="M19" i="8" s="1"/>
  <c r="I20" i="6"/>
  <c r="I31" i="8" s="1"/>
  <c r="H20" i="6"/>
  <c r="H31" i="8" s="1"/>
  <c r="I20" i="5"/>
  <c r="I19" i="8" s="1"/>
  <c r="C20" i="9"/>
  <c r="C43" i="8" s="1"/>
  <c r="E20" i="1"/>
  <c r="E7" i="8" s="1"/>
  <c r="M20" i="1"/>
  <c r="M7" i="8" s="1"/>
  <c r="L7" i="8"/>
  <c r="C20" i="6"/>
  <c r="I20" i="9"/>
  <c r="I43" i="8" s="1"/>
  <c r="H20" i="9"/>
  <c r="H43" i="8" s="1"/>
  <c r="L20" i="5"/>
  <c r="F20" i="5"/>
  <c r="F19" i="8" s="1"/>
  <c r="D20" i="5"/>
  <c r="D19" i="8" s="1"/>
  <c r="J20" i="5"/>
  <c r="J19" i="8" s="1"/>
  <c r="G20" i="1"/>
  <c r="G7" i="8" s="1"/>
  <c r="K20" i="1"/>
  <c r="K7" i="8" s="1"/>
  <c r="C7" i="8"/>
  <c r="H20" i="1"/>
  <c r="H7" i="8" s="1"/>
  <c r="L20" i="6"/>
  <c r="F20" i="6"/>
  <c r="F31" i="8" s="1"/>
  <c r="D20" i="6"/>
  <c r="D31" i="8" s="1"/>
  <c r="J20" i="6"/>
  <c r="J31" i="8" s="1"/>
  <c r="C19" i="8"/>
  <c r="F20" i="1"/>
  <c r="F7" i="8" s="1"/>
  <c r="N18" i="9"/>
  <c r="N19" i="9" s="1"/>
  <c r="N20" i="9" s="1"/>
  <c r="N43" i="8" s="1"/>
  <c r="N18" i="6"/>
  <c r="N19" i="6" s="1"/>
  <c r="N20" i="6" s="1"/>
  <c r="N31" i="8" s="1"/>
  <c r="N18" i="5"/>
  <c r="N19" i="5" s="1"/>
  <c r="N20" i="5" s="1"/>
  <c r="N19" i="8" s="1"/>
  <c r="N19" i="1"/>
  <c r="N20" i="1" s="1"/>
  <c r="N7" i="8" s="1"/>
  <c r="H20" i="5"/>
  <c r="H19" i="8" s="1"/>
  <c r="L20" i="9"/>
  <c r="F20" i="9"/>
  <c r="F43" i="8" s="1"/>
  <c r="D20" i="9"/>
  <c r="D43" i="8" s="1"/>
  <c r="J20" i="9"/>
  <c r="J43" i="8" s="1"/>
  <c r="L31" i="8" l="1"/>
  <c r="O18" i="6"/>
  <c r="O19" i="6" s="1"/>
  <c r="O20" i="6" s="1"/>
  <c r="O31" i="8" s="1"/>
  <c r="O18" i="5"/>
  <c r="O18" i="9"/>
  <c r="O19" i="1"/>
  <c r="O20" i="1" s="1"/>
  <c r="O7" i="8" s="1"/>
  <c r="L43" i="8"/>
  <c r="Y20" i="9"/>
  <c r="AC20" i="9" s="1"/>
  <c r="Y20" i="1"/>
  <c r="C31" i="8"/>
  <c r="Y20" i="6"/>
  <c r="AC20" i="6" s="1"/>
  <c r="L19" i="8"/>
  <c r="Y20" i="5"/>
  <c r="AC20" i="5" s="1"/>
  <c r="G6" i="7" l="1"/>
  <c r="G7" i="7"/>
  <c r="H7" i="7" s="1"/>
  <c r="C6" i="7"/>
  <c r="C7" i="7"/>
  <c r="O19" i="5"/>
  <c r="H8" i="7"/>
  <c r="AC20" i="1"/>
  <c r="O19" i="9"/>
  <c r="H11" i="7" l="1"/>
  <c r="D13" i="7"/>
  <c r="H10" i="7"/>
  <c r="H13" i="7"/>
  <c r="D11" i="7"/>
  <c r="D12" i="7"/>
  <c r="H6" i="7"/>
  <c r="H12" i="7"/>
  <c r="H9" i="7"/>
  <c r="E6" i="7"/>
  <c r="E7" i="7"/>
  <c r="D10" i="7"/>
  <c r="D7" i="7"/>
  <c r="D8" i="7"/>
  <c r="D9" i="7"/>
  <c r="D6" i="7"/>
  <c r="O20" i="5"/>
  <c r="P18" i="9"/>
  <c r="P18" i="6"/>
  <c r="P18" i="5"/>
  <c r="P19" i="1"/>
  <c r="O20" i="9"/>
  <c r="Q18" i="9"/>
  <c r="Q19" i="9" s="1"/>
  <c r="Q18" i="6"/>
  <c r="Q19" i="6" s="1"/>
  <c r="Q18" i="5"/>
  <c r="Q19" i="5" s="1"/>
  <c r="Q19" i="1"/>
  <c r="I6" i="7" l="1"/>
  <c r="F10" i="7"/>
  <c r="F12" i="7"/>
  <c r="F13" i="7"/>
  <c r="F8" i="7"/>
  <c r="F6" i="7"/>
  <c r="F7" i="7"/>
  <c r="F9" i="7"/>
  <c r="F11" i="7"/>
  <c r="I7" i="7"/>
  <c r="J7" i="7" s="1"/>
  <c r="Q20" i="1"/>
  <c r="Q7" i="8" s="1"/>
  <c r="O43" i="8"/>
  <c r="P19" i="6"/>
  <c r="Q20" i="6" s="1"/>
  <c r="Q31" i="8" s="1"/>
  <c r="P19" i="9"/>
  <c r="R18" i="9"/>
  <c r="R19" i="9" s="1"/>
  <c r="R20" i="9" s="1"/>
  <c r="R43" i="8" s="1"/>
  <c r="R18" i="6"/>
  <c r="R19" i="6" s="1"/>
  <c r="R20" i="6" s="1"/>
  <c r="R31" i="8" s="1"/>
  <c r="R18" i="5"/>
  <c r="R19" i="5" s="1"/>
  <c r="R20" i="5" s="1"/>
  <c r="R19" i="8" s="1"/>
  <c r="R19" i="1"/>
  <c r="R20" i="1" s="1"/>
  <c r="R7" i="8" s="1"/>
  <c r="P20" i="1"/>
  <c r="P19" i="5"/>
  <c r="O19" i="8"/>
  <c r="J6" i="7" l="1"/>
  <c r="J11" i="7"/>
  <c r="J10" i="7"/>
  <c r="J8" i="7"/>
  <c r="J9" i="7"/>
  <c r="J13" i="7"/>
  <c r="J12" i="7"/>
  <c r="P20" i="9"/>
  <c r="S18" i="6"/>
  <c r="S19" i="6" s="1"/>
  <c r="S20" i="6" s="1"/>
  <c r="S31" i="8" s="1"/>
  <c r="S18" i="5"/>
  <c r="S19" i="5" s="1"/>
  <c r="S20" i="5" s="1"/>
  <c r="S19" i="8" s="1"/>
  <c r="S18" i="9"/>
  <c r="S19" i="9" s="1"/>
  <c r="S20" i="9" s="1"/>
  <c r="S43" i="8" s="1"/>
  <c r="S19" i="1"/>
  <c r="S20" i="1" s="1"/>
  <c r="S7" i="8" s="1"/>
  <c r="P7" i="8"/>
  <c r="P20" i="5"/>
  <c r="Q20" i="9"/>
  <c r="Q43" i="8" s="1"/>
  <c r="P20" i="6"/>
  <c r="Q20" i="5"/>
  <c r="Q19" i="8" s="1"/>
  <c r="P31" i="8" l="1"/>
  <c r="P19" i="8"/>
  <c r="T18" i="9"/>
  <c r="T19" i="9" s="1"/>
  <c r="T18" i="6"/>
  <c r="T19" i="6" s="1"/>
  <c r="T18" i="5"/>
  <c r="T19" i="5" s="1"/>
  <c r="T20" i="5" s="1"/>
  <c r="T19" i="8" s="1"/>
  <c r="T19" i="1"/>
  <c r="T20" i="1" s="1"/>
  <c r="P43" i="8"/>
  <c r="U18" i="9" l="1"/>
  <c r="U18" i="6"/>
  <c r="U18" i="5"/>
  <c r="U19" i="1"/>
  <c r="W18" i="1"/>
  <c r="T20" i="9"/>
  <c r="T7" i="8"/>
  <c r="T20" i="6"/>
  <c r="U19" i="5" l="1"/>
  <c r="W18" i="5"/>
  <c r="T43" i="8"/>
  <c r="U19" i="6"/>
  <c r="W18" i="6"/>
  <c r="T31" i="8"/>
  <c r="U19" i="9"/>
  <c r="W18" i="9"/>
  <c r="U20" i="1"/>
  <c r="W19" i="1"/>
  <c r="U20" i="9" l="1"/>
  <c r="W19" i="9"/>
  <c r="U7" i="8"/>
  <c r="W7" i="8" s="1"/>
  <c r="Z20" i="1"/>
  <c r="AA20" i="1"/>
  <c r="U20" i="6"/>
  <c r="W19" i="6"/>
  <c r="U20" i="5"/>
  <c r="W19" i="5"/>
  <c r="U31" i="8" l="1"/>
  <c r="W31" i="8" s="1"/>
  <c r="AA20" i="6"/>
  <c r="Z20" i="6"/>
  <c r="AD20" i="6" s="1"/>
  <c r="AE20" i="1"/>
  <c r="U43" i="8"/>
  <c r="W43" i="8" s="1"/>
  <c r="Z20" i="9"/>
  <c r="AD20" i="9" s="1"/>
  <c r="AA20" i="9"/>
  <c r="AE20" i="9" s="1"/>
  <c r="U19" i="8"/>
  <c r="W19" i="8" s="1"/>
  <c r="AA20" i="5"/>
  <c r="AE20" i="5" s="1"/>
  <c r="Z20" i="5"/>
  <c r="AD20" i="5" s="1"/>
  <c r="AD20" i="1"/>
  <c r="AE20" i="6" l="1"/>
  <c r="AI20" i="6"/>
</calcChain>
</file>

<file path=xl/sharedStrings.xml><?xml version="1.0" encoding="utf-8"?>
<sst xmlns="http://schemas.openxmlformats.org/spreadsheetml/2006/main" count="259" uniqueCount="37">
  <si>
    <t>$ Millions</t>
  </si>
  <si>
    <t>Customer Price Impacts</t>
  </si>
  <si>
    <t>Rev Reg Adjustment Nominal</t>
  </si>
  <si>
    <t>Total</t>
  </si>
  <si>
    <t>Fixed Cost</t>
  </si>
  <si>
    <t>Rank</t>
  </si>
  <si>
    <t>$ Thousands</t>
  </si>
  <si>
    <t>Transmission</t>
  </si>
  <si>
    <t>Change Rev Reg</t>
  </si>
  <si>
    <t>Average</t>
  </si>
  <si>
    <t>Customer Price Impacts (year by year)</t>
  </si>
  <si>
    <t>Average Rev Reg (2015 through 2034)</t>
  </si>
  <si>
    <t>Average Rev Reg (2015 through 2024)</t>
  </si>
  <si>
    <t>Average Rev Reg (2024 through 2034)</t>
  </si>
  <si>
    <t>C05-1</t>
  </si>
  <si>
    <t>C05-3</t>
  </si>
  <si>
    <t>C05a-3</t>
  </si>
  <si>
    <t>C05b-1</t>
  </si>
  <si>
    <t>C05b-3</t>
  </si>
  <si>
    <t>C09-1</t>
  </si>
  <si>
    <t>C13-1</t>
  </si>
  <si>
    <t>C05a-3Q</t>
  </si>
  <si>
    <t>NPV (6.66%)</t>
  </si>
  <si>
    <t>Change C05a-3Q Rev Reg (2015 through 2024)</t>
  </si>
  <si>
    <t>Change C05a-Q3 Rev Reg (2015 through 2034)</t>
  </si>
  <si>
    <t>Change C05a-Q3 Rev Reg (2025 through 2034)</t>
  </si>
  <si>
    <t>Comparison to C05a-3Q (2015 IRP Preferred Portfolio)</t>
  </si>
  <si>
    <t>Difference from Preferred Portfolio</t>
  </si>
  <si>
    <t>C05a-3Q,
Preferred Portfolio</t>
  </si>
  <si>
    <t>$m</t>
  </si>
  <si>
    <t>Table L.28 –10-year Average Incremental Customer Rate Impact, Final Screen Portfolios</t>
  </si>
  <si>
    <t xml:space="preserve"> Low Price</t>
  </si>
  <si>
    <t>Base price</t>
  </si>
  <si>
    <t>High Price</t>
  </si>
  <si>
    <t>Base Price</t>
  </si>
  <si>
    <t>Low Price</t>
  </si>
  <si>
    <t>High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</si>
</sst>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_);\(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37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/>
    <xf numFmtId="5" fontId="0" fillId="0" borderId="0" xfId="0" applyNumberFormat="1"/>
    <xf numFmtId="37" fontId="0" fillId="0" borderId="1" xfId="0" applyNumberFormat="1" applyBorder="1"/>
    <xf numFmtId="3" fontId="0" fillId="0" borderId="0" xfId="0" applyNumberFormat="1"/>
    <xf numFmtId="6" fontId="0" fillId="0" borderId="0" xfId="0" applyNumberFormat="1"/>
    <xf numFmtId="0" fontId="4" fillId="0" borderId="0" xfId="0" applyFont="1"/>
    <xf numFmtId="0" fontId="6" fillId="0" borderId="2" xfId="0" applyFont="1" applyFill="1" applyBorder="1" applyAlignment="1">
      <alignment horizontal="center"/>
    </xf>
    <xf numFmtId="37" fontId="2" fillId="0" borderId="0" xfId="0" applyNumberFormat="1" applyFont="1"/>
    <xf numFmtId="37" fontId="0" fillId="0" borderId="0" xfId="0" applyNumberFormat="1" applyFont="1"/>
    <xf numFmtId="6" fontId="0" fillId="0" borderId="0" xfId="0" applyNumberFormat="1" applyFont="1"/>
    <xf numFmtId="37" fontId="0" fillId="0" borderId="0" xfId="0" applyNumberFormat="1" applyBorder="1"/>
    <xf numFmtId="44" fontId="2" fillId="0" borderId="0" xfId="0" applyNumberFormat="1" applyFont="1" applyAlignment="1">
      <alignment wrapText="1"/>
    </xf>
    <xf numFmtId="0" fontId="7" fillId="0" borderId="0" xfId="0" applyFont="1"/>
    <xf numFmtId="0" fontId="0" fillId="2" borderId="0" xfId="0" applyFill="1"/>
    <xf numFmtId="3" fontId="0" fillId="2" borderId="0" xfId="0" applyNumberFormat="1" applyFill="1"/>
    <xf numFmtId="37" fontId="0" fillId="2" borderId="0" xfId="0" applyNumberFormat="1" applyFill="1"/>
    <xf numFmtId="6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37" fontId="0" fillId="0" borderId="0" xfId="0" applyNumberFormat="1" applyFill="1"/>
    <xf numFmtId="0" fontId="0" fillId="0" borderId="0" xfId="0" applyFill="1" applyAlignment="1">
      <alignment wrapText="1"/>
    </xf>
    <xf numFmtId="5" fontId="0" fillId="0" borderId="0" xfId="0" applyNumberForma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6" fontId="0" fillId="0" borderId="0" xfId="0" applyNumberFormat="1" applyFill="1"/>
    <xf numFmtId="38" fontId="0" fillId="0" borderId="0" xfId="0" applyNumberFormat="1"/>
    <xf numFmtId="0" fontId="8" fillId="4" borderId="3" xfId="2" applyFont="1" applyFill="1" applyBorder="1" applyAlignment="1">
      <alignment horizontal="centerContinuous"/>
    </xf>
    <xf numFmtId="0" fontId="8" fillId="3" borderId="3" xfId="2" applyFont="1" applyFill="1" applyBorder="1" applyAlignment="1">
      <alignment horizontal="centerContinuous" wrapText="1"/>
    </xf>
    <xf numFmtId="0" fontId="9" fillId="3" borderId="3" xfId="0" applyFont="1" applyFill="1" applyBorder="1" applyAlignment="1">
      <alignment horizontal="centerContinuous"/>
    </xf>
    <xf numFmtId="0" fontId="8" fillId="3" borderId="3" xfId="2" applyFont="1" applyFill="1" applyBorder="1" applyAlignment="1">
      <alignment horizontal="centerContinuous"/>
    </xf>
    <xf numFmtId="0" fontId="8" fillId="3" borderId="3" xfId="2" applyFont="1" applyFill="1" applyBorder="1" applyAlignment="1">
      <alignment horizontal="center" wrapText="1"/>
    </xf>
    <xf numFmtId="164" fontId="11" fillId="0" borderId="3" xfId="1" applyNumberFormat="1" applyFont="1" applyFill="1" applyBorder="1" applyAlignment="1">
      <alignment horizontal="center"/>
    </xf>
    <xf numFmtId="37" fontId="11" fillId="0" borderId="3" xfId="2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C6" sqref="C6"/>
    </sheetView>
  </sheetViews>
  <sheetFormatPr defaultRowHeight="15" x14ac:dyDescent="0.25"/>
  <cols>
    <col min="2" max="2" width="18.5703125" customWidth="1"/>
    <col min="3" max="4" width="13.42578125" customWidth="1"/>
    <col min="5" max="6" width="11.5703125" customWidth="1"/>
    <col min="7" max="8" width="13.7109375" customWidth="1"/>
    <col min="9" max="10" width="10.85546875" customWidth="1"/>
    <col min="11" max="11" width="4.28515625" customWidth="1"/>
    <col min="12" max="12" width="11.140625" customWidth="1"/>
  </cols>
  <sheetData>
    <row r="1" spans="1:10" x14ac:dyDescent="0.25">
      <c r="A1" s="1" t="s">
        <v>26</v>
      </c>
      <c r="G1" s="17"/>
    </row>
    <row r="2" spans="1:10" x14ac:dyDescent="0.25">
      <c r="A2" s="1"/>
    </row>
    <row r="3" spans="1:10" ht="16.5" thickBot="1" x14ac:dyDescent="0.3">
      <c r="A3" s="1"/>
      <c r="B3" s="40" t="s">
        <v>30</v>
      </c>
    </row>
    <row r="4" spans="1:10" ht="16.5" thickBot="1" x14ac:dyDescent="0.3">
      <c r="B4" s="31"/>
      <c r="C4" s="32" t="s">
        <v>31</v>
      </c>
      <c r="D4" s="33"/>
      <c r="E4" s="34" t="s">
        <v>32</v>
      </c>
      <c r="F4" s="33"/>
      <c r="G4" s="32" t="s">
        <v>33</v>
      </c>
      <c r="H4" s="32"/>
      <c r="I4" s="33" t="s">
        <v>9</v>
      </c>
      <c r="J4" s="33"/>
    </row>
    <row r="5" spans="1:10" ht="63.75" thickBot="1" x14ac:dyDescent="0.3">
      <c r="B5" s="35" t="s">
        <v>29</v>
      </c>
      <c r="C5" s="35" t="s">
        <v>27</v>
      </c>
      <c r="D5" s="35" t="s">
        <v>5</v>
      </c>
      <c r="E5" s="35" t="s">
        <v>27</v>
      </c>
      <c r="F5" s="35" t="s">
        <v>5</v>
      </c>
      <c r="G5" s="35" t="s">
        <v>27</v>
      </c>
      <c r="H5" s="35" t="s">
        <v>5</v>
      </c>
      <c r="I5" s="35" t="s">
        <v>27</v>
      </c>
      <c r="J5" s="35" t="s">
        <v>5</v>
      </c>
    </row>
    <row r="6" spans="1:10" ht="32.25" thickBot="1" x14ac:dyDescent="0.3">
      <c r="A6" s="11" t="s">
        <v>21</v>
      </c>
      <c r="B6" s="39" t="s">
        <v>28</v>
      </c>
      <c r="C6" s="36">
        <f>VLOOKUP($A6,'Data Low Price'!$AB$7:$AE$72,2,FALSE)/1000</f>
        <v>0</v>
      </c>
      <c r="D6" s="37">
        <f>RANK(C6,C$6:C$13,1)</f>
        <v>1</v>
      </c>
      <c r="E6" s="36">
        <f>VLOOKUP($A6,'Data Base Price'!$AB$7:$AE$72,2,FALSE)/1000</f>
        <v>0</v>
      </c>
      <c r="F6" s="37">
        <f>RANK(E6,E$6:E$13,1)</f>
        <v>1</v>
      </c>
      <c r="G6" s="36">
        <f>VLOOKUP($A6,'Data High Price'!$AB$7:$AE$72,2,FALSE)/1000</f>
        <v>0</v>
      </c>
      <c r="H6" s="37">
        <f>RANK(G6,G$6:G$13,1)</f>
        <v>1</v>
      </c>
      <c r="I6" s="36">
        <f t="shared" ref="I6:I13" si="0">AVERAGE(C6,E6,G6)</f>
        <v>0</v>
      </c>
      <c r="J6" s="37">
        <f t="shared" ref="J6:J13" si="1">RANK(I6,I$6:I$13,1)</f>
        <v>1</v>
      </c>
    </row>
    <row r="7" spans="1:10" ht="16.5" thickBot="1" x14ac:dyDescent="0.3">
      <c r="B7" s="38" t="s">
        <v>14</v>
      </c>
      <c r="C7" s="36">
        <f>VLOOKUP($B7,'Data Low Price'!$AB$7:$AE$72,2,FALSE)/1000</f>
        <v>8.903349226117891</v>
      </c>
      <c r="D7" s="37">
        <f t="shared" ref="D7:D13" si="2">RANK(C7,C$6:C$13,1)</f>
        <v>6</v>
      </c>
      <c r="E7" s="36">
        <f>VLOOKUP($B7,'Data Base Price'!$AB$7:$AE$72,2,FALSE)/1000</f>
        <v>16.249637177506781</v>
      </c>
      <c r="F7" s="37">
        <f t="shared" ref="F7:F13" si="3">RANK(E7,E$6:E$13,1)</f>
        <v>7</v>
      </c>
      <c r="G7" s="36">
        <f>VLOOKUP($B7,'Data High Price'!$AB$7:$AE$72,2,FALSE)/1000</f>
        <v>24.684353375423409</v>
      </c>
      <c r="H7" s="37">
        <f t="shared" ref="H7:H13" si="4">RANK(G7,G$6:G$13,1)</f>
        <v>7</v>
      </c>
      <c r="I7" s="36">
        <f t="shared" si="0"/>
        <v>16.612446593016028</v>
      </c>
      <c r="J7" s="37">
        <f t="shared" si="1"/>
        <v>7</v>
      </c>
    </row>
    <row r="8" spans="1:10" ht="16.5" thickBot="1" x14ac:dyDescent="0.3">
      <c r="B8" s="38" t="s">
        <v>15</v>
      </c>
      <c r="C8" s="36">
        <f>VLOOKUP($B8,'Data Low Price'!$AB$7:$AE$72,2,FALSE)/1000</f>
        <v>10.909677431260235</v>
      </c>
      <c r="D8" s="37">
        <f t="shared" si="2"/>
        <v>7</v>
      </c>
      <c r="E8" s="36">
        <f>VLOOKUP($B8,'Data Base Price'!$AB$7:$AE$72,2,FALSE)/1000</f>
        <v>10.158907275010264</v>
      </c>
      <c r="F8" s="37">
        <f t="shared" si="3"/>
        <v>4</v>
      </c>
      <c r="G8" s="36">
        <f>VLOOKUP($B8,'Data High Price'!$AB$7:$AE$72,2,FALSE)/1000</f>
        <v>9.7072569451490995</v>
      </c>
      <c r="H8" s="37">
        <f t="shared" si="4"/>
        <v>4</v>
      </c>
      <c r="I8" s="36">
        <f t="shared" si="0"/>
        <v>10.258613883806532</v>
      </c>
      <c r="J8" s="37">
        <f t="shared" si="1"/>
        <v>4</v>
      </c>
    </row>
    <row r="9" spans="1:10" ht="16.5" thickBot="1" x14ac:dyDescent="0.3">
      <c r="B9" s="38" t="s">
        <v>16</v>
      </c>
      <c r="C9" s="36">
        <f>VLOOKUP($B9,'Data Low Price'!$AB$7:$AE$72,2,FALSE)/1000</f>
        <v>0.14909262152777228</v>
      </c>
      <c r="D9" s="37">
        <f t="shared" si="2"/>
        <v>2</v>
      </c>
      <c r="E9" s="36">
        <f>VLOOKUP($B9,'Data Base Price'!$AB$7:$AE$72,2,FALSE)/1000</f>
        <v>0.28794928819448978</v>
      </c>
      <c r="F9" s="37">
        <f t="shared" si="3"/>
        <v>2</v>
      </c>
      <c r="G9" s="36">
        <f>VLOOKUP($B9,'Data High Price'!$AB$7:$AE$72,2,FALSE)/1000</f>
        <v>0.73640072916666399</v>
      </c>
      <c r="H9" s="37">
        <f t="shared" si="4"/>
        <v>2</v>
      </c>
      <c r="I9" s="36">
        <f t="shared" si="0"/>
        <v>0.39114754629630871</v>
      </c>
      <c r="J9" s="37">
        <f t="shared" si="1"/>
        <v>2</v>
      </c>
    </row>
    <row r="10" spans="1:10" ht="16.5" thickBot="1" x14ac:dyDescent="0.3">
      <c r="B10" s="38" t="s">
        <v>17</v>
      </c>
      <c r="C10" s="36">
        <f>VLOOKUP($B10,'Data Low Price'!$AB$7:$AE$72,2,FALSE)/1000</f>
        <v>4.0242892382391435</v>
      </c>
      <c r="D10" s="37">
        <f t="shared" si="2"/>
        <v>4</v>
      </c>
      <c r="E10" s="36">
        <f>VLOOKUP($B10,'Data Base Price'!$AB$7:$AE$72,2,FALSE)/1000</f>
        <v>11.817006842405856</v>
      </c>
      <c r="F10" s="37">
        <f t="shared" si="3"/>
        <v>6</v>
      </c>
      <c r="G10" s="36">
        <f>VLOOKUP($B10,'Data High Price'!$AB$7:$AE$72,2,FALSE)/1000</f>
        <v>20.770973960461387</v>
      </c>
      <c r="H10" s="37">
        <f t="shared" si="4"/>
        <v>6</v>
      </c>
      <c r="I10" s="36">
        <f t="shared" si="0"/>
        <v>12.204090013702128</v>
      </c>
      <c r="J10" s="37">
        <f t="shared" si="1"/>
        <v>6</v>
      </c>
    </row>
    <row r="11" spans="1:10" ht="16.5" thickBot="1" x14ac:dyDescent="0.3">
      <c r="B11" s="38" t="s">
        <v>18</v>
      </c>
      <c r="C11" s="36">
        <f>VLOOKUP($B11,'Data Low Price'!$AB$7:$AE$72,2,FALSE)/1000</f>
        <v>0.86913218496502664</v>
      </c>
      <c r="D11" s="37">
        <f t="shared" si="2"/>
        <v>3</v>
      </c>
      <c r="E11" s="36">
        <f>VLOOKUP($B11,'Data Base Price'!$AB$7:$AE$72,2,FALSE)/1000</f>
        <v>1.0147170634372451</v>
      </c>
      <c r="F11" s="37">
        <f t="shared" si="3"/>
        <v>3</v>
      </c>
      <c r="G11" s="36">
        <f>VLOOKUP($B11,'Data High Price'!$AB$7:$AE$72,2,FALSE)/1000</f>
        <v>1.4708580182982696</v>
      </c>
      <c r="H11" s="37">
        <f t="shared" si="4"/>
        <v>3</v>
      </c>
      <c r="I11" s="36">
        <f t="shared" si="0"/>
        <v>1.118235755566847</v>
      </c>
      <c r="J11" s="37">
        <f t="shared" si="1"/>
        <v>3</v>
      </c>
    </row>
    <row r="12" spans="1:10" ht="16.5" thickBot="1" x14ac:dyDescent="0.3">
      <c r="B12" s="38" t="s">
        <v>19</v>
      </c>
      <c r="C12" s="36">
        <f>VLOOKUP($B12,'Data Low Price'!$AB$7:$AE$72,2,FALSE)/1000</f>
        <v>15.088227575129553</v>
      </c>
      <c r="D12" s="37">
        <f t="shared" si="2"/>
        <v>8</v>
      </c>
      <c r="E12" s="36">
        <f>VLOOKUP($B12,'Data Base Price'!$AB$7:$AE$72,2,FALSE)/1000</f>
        <v>21.3843586515185</v>
      </c>
      <c r="F12" s="37">
        <f t="shared" si="3"/>
        <v>8</v>
      </c>
      <c r="G12" s="36">
        <f>VLOOKUP($B12,'Data High Price'!$AB$7:$AE$72,2,FALSE)/1000</f>
        <v>28.993801464018411</v>
      </c>
      <c r="H12" s="37">
        <f t="shared" si="4"/>
        <v>8</v>
      </c>
      <c r="I12" s="36">
        <f t="shared" si="0"/>
        <v>21.822129230222156</v>
      </c>
      <c r="J12" s="37">
        <f t="shared" si="1"/>
        <v>8</v>
      </c>
    </row>
    <row r="13" spans="1:10" ht="16.5" thickBot="1" x14ac:dyDescent="0.3">
      <c r="B13" s="38" t="s">
        <v>20</v>
      </c>
      <c r="C13" s="36">
        <f>VLOOKUP($B13,'Data Low Price'!$AB$7:$AE$72,2,FALSE)/1000</f>
        <v>4.1235751624542463</v>
      </c>
      <c r="D13" s="37">
        <f t="shared" si="2"/>
        <v>5</v>
      </c>
      <c r="E13" s="36">
        <f>VLOOKUP($B13,'Data Base Price'!$AB$7:$AE$72,2,FALSE)/1000</f>
        <v>11.626698287454289</v>
      </c>
      <c r="F13" s="37">
        <f t="shared" si="3"/>
        <v>5</v>
      </c>
      <c r="G13" s="36">
        <f>VLOOKUP($B13,'Data High Price'!$AB$7:$AE$72,2,FALSE)/1000</f>
        <v>20.066529988843161</v>
      </c>
      <c r="H13" s="37">
        <f t="shared" si="4"/>
        <v>5</v>
      </c>
      <c r="I13" s="36">
        <f t="shared" si="0"/>
        <v>11.938934479583899</v>
      </c>
      <c r="J13" s="37">
        <f t="shared" si="1"/>
        <v>5</v>
      </c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W53"/>
  <sheetViews>
    <sheetView workbookViewId="0">
      <selection activeCell="D6" sqref="D6"/>
    </sheetView>
  </sheetViews>
  <sheetFormatPr defaultRowHeight="15" x14ac:dyDescent="0.25"/>
  <cols>
    <col min="22" max="22" width="3" customWidth="1"/>
    <col min="23" max="23" width="9.85546875" bestFit="1" customWidth="1"/>
  </cols>
  <sheetData>
    <row r="1" spans="1:23" x14ac:dyDescent="0.25">
      <c r="A1" s="1" t="s">
        <v>10</v>
      </c>
      <c r="H1" s="17"/>
    </row>
    <row r="2" spans="1:23" x14ac:dyDescent="0.25">
      <c r="A2" s="1" t="s">
        <v>0</v>
      </c>
    </row>
    <row r="4" spans="1:23" x14ac:dyDescent="0.25">
      <c r="B4" s="5">
        <f>'Data Base Price'!B5</f>
        <v>2015</v>
      </c>
      <c r="C4" s="5">
        <f>'Data Base Price'!C5</f>
        <v>2016</v>
      </c>
      <c r="D4" s="5">
        <f>'Data Base Price'!D5</f>
        <v>2017</v>
      </c>
      <c r="E4" s="5">
        <f>'Data Base Price'!E5</f>
        <v>2018</v>
      </c>
      <c r="F4" s="5">
        <f>'Data Base Price'!F5</f>
        <v>2019</v>
      </c>
      <c r="G4" s="5">
        <f>'Data Base Price'!G5</f>
        <v>2020</v>
      </c>
      <c r="H4" s="5">
        <f>'Data Base Price'!H5</f>
        <v>2021</v>
      </c>
      <c r="I4" s="5">
        <f>'Data Base Price'!I5</f>
        <v>2022</v>
      </c>
      <c r="J4" s="5">
        <f>'Data Base Price'!J5</f>
        <v>2023</v>
      </c>
      <c r="K4" s="5">
        <f>'Data Base Price'!K5</f>
        <v>2024</v>
      </c>
      <c r="L4" s="5">
        <f>'Data Base Price'!L5</f>
        <v>2025</v>
      </c>
      <c r="M4" s="5">
        <f>'Data Base Price'!M5</f>
        <v>2026</v>
      </c>
      <c r="N4" s="5">
        <f>'Data Base Price'!N5</f>
        <v>2027</v>
      </c>
      <c r="O4" s="5">
        <f>'Data Base Price'!O5</f>
        <v>2028</v>
      </c>
      <c r="P4" s="5">
        <f>'Data Base Price'!P5</f>
        <v>2029</v>
      </c>
      <c r="Q4" s="5">
        <f>'Data Base Price'!Q5</f>
        <v>2030</v>
      </c>
      <c r="R4" s="5">
        <f>'Data Base Price'!R5</f>
        <v>2031</v>
      </c>
      <c r="S4" s="5">
        <f>'Data Base Price'!S5</f>
        <v>2032</v>
      </c>
      <c r="T4" s="5">
        <f>'Data Base Price'!T5</f>
        <v>2033</v>
      </c>
      <c r="U4" s="5">
        <f>'Data Base Price'!U5</f>
        <v>2034</v>
      </c>
      <c r="W4" s="5" t="s">
        <v>22</v>
      </c>
    </row>
    <row r="5" spans="1:23" x14ac:dyDescent="0.25">
      <c r="A5" s="1" t="str">
        <f>'Data Base Price'!A3</f>
        <v>Base Price</v>
      </c>
    </row>
    <row r="6" spans="1:23" x14ac:dyDescent="0.25">
      <c r="A6" t="str">
        <f>'Data Base Price'!A8</f>
        <v>C05a-3Q</v>
      </c>
      <c r="B6" s="3">
        <f>'Data Base Price'!B$13/1000</f>
        <v>0</v>
      </c>
      <c r="C6" s="3">
        <f>'Data Base Price'!C$13/1000</f>
        <v>169.290248954535</v>
      </c>
      <c r="D6" s="3">
        <f>'Data Base Price'!D$13/1000</f>
        <v>68.493713225728129</v>
      </c>
      <c r="E6" s="3">
        <f>'Data Base Price'!E$13/1000</f>
        <v>89.64790284846606</v>
      </c>
      <c r="F6" s="3">
        <f>'Data Base Price'!F$13/1000</f>
        <v>95.179608502765888</v>
      </c>
      <c r="G6" s="3">
        <f>'Data Base Price'!G$13/1000</f>
        <v>103.4417862454534</v>
      </c>
      <c r="H6" s="3">
        <f>'Data Base Price'!H$13/1000</f>
        <v>201.69850573843902</v>
      </c>
      <c r="I6" s="3">
        <f>'Data Base Price'!I$13/1000</f>
        <v>156.92166625527571</v>
      </c>
      <c r="J6" s="3">
        <f>'Data Base Price'!J$13/1000</f>
        <v>104.99612829021038</v>
      </c>
      <c r="K6" s="3">
        <f>'Data Base Price'!K$13/1000</f>
        <v>52.842828438777474</v>
      </c>
      <c r="L6" s="3">
        <f>'Data Base Price'!L$13/1000</f>
        <v>186.60926475119172</v>
      </c>
      <c r="M6" s="3">
        <f>'Data Base Price'!M$13/1000</f>
        <v>48.326415899934716</v>
      </c>
      <c r="N6" s="3">
        <f>'Data Base Price'!N$13/1000</f>
        <v>200.47988124962197</v>
      </c>
      <c r="O6" s="3">
        <f>'Data Base Price'!O$13/1000</f>
        <v>200.53223838258208</v>
      </c>
      <c r="P6" s="3">
        <f>'Data Base Price'!P$13/1000</f>
        <v>182.96869697975646</v>
      </c>
      <c r="Q6" s="3">
        <f>'Data Base Price'!Q$13/1000</f>
        <v>140.43718206422264</v>
      </c>
      <c r="R6" s="3">
        <f>'Data Base Price'!R$13/1000</f>
        <v>76.765493298345248</v>
      </c>
      <c r="S6" s="3">
        <f>'Data Base Price'!S$13/1000</f>
        <v>149.69944957807334</v>
      </c>
      <c r="T6" s="3">
        <f>'Data Base Price'!T$13/1000</f>
        <v>215.48639838279271</v>
      </c>
      <c r="U6" s="3">
        <f>'Data Base Price'!U$13/1000</f>
        <v>207.36623869844667</v>
      </c>
      <c r="W6" s="9">
        <f>NPV(0.0666,B6:U6)</f>
        <v>1317.061044543201</v>
      </c>
    </row>
    <row r="7" spans="1:23" x14ac:dyDescent="0.25">
      <c r="A7" t="str">
        <f>'Data Base Price'!A15</f>
        <v>C05-1</v>
      </c>
      <c r="B7" s="3">
        <f>'Data Base Price'!B$20/1000</f>
        <v>0</v>
      </c>
      <c r="C7" s="3">
        <f>'Data Base Price'!C$20/1000</f>
        <v>162.64743827492279</v>
      </c>
      <c r="D7" s="3">
        <f>'Data Base Price'!D$20/1000</f>
        <v>75.377607147582111</v>
      </c>
      <c r="E7" s="3">
        <f>'Data Base Price'!E$20/1000</f>
        <v>81.497883653843303</v>
      </c>
      <c r="F7" s="3">
        <f>'Data Base Price'!F$20/1000</f>
        <v>110.3487943891692</v>
      </c>
      <c r="G7" s="3">
        <f>'Data Base Price'!G$20/1000</f>
        <v>135.14608130816765</v>
      </c>
      <c r="H7" s="3">
        <f>'Data Base Price'!H$20/1000</f>
        <v>285.34823746699652</v>
      </c>
      <c r="I7" s="3">
        <f>'Data Base Price'!I$20/1000</f>
        <v>40.982848546884021</v>
      </c>
      <c r="J7" s="3">
        <f>'Data Base Price'!J$20/1000</f>
        <v>132.68040394292632</v>
      </c>
      <c r="K7" s="3">
        <f>'Data Base Price'!K$20/1000</f>
        <v>164.72982836672011</v>
      </c>
      <c r="L7" s="3">
        <f>'Data Base Price'!L$20/1000</f>
        <v>240.20794522175751</v>
      </c>
      <c r="M7" s="3">
        <f>'Data Base Price'!M$20/1000</f>
        <v>15.721846582889556</v>
      </c>
      <c r="N7" s="3">
        <f>'Data Base Price'!N$20/1000</f>
        <v>149.92924055573019</v>
      </c>
      <c r="O7" s="3">
        <f>'Data Base Price'!O$20/1000</f>
        <v>184.19519756512531</v>
      </c>
      <c r="P7" s="3">
        <f>'Data Base Price'!P$20/1000</f>
        <v>170.49559621658642</v>
      </c>
      <c r="Q7" s="3">
        <f>'Data Base Price'!Q$20/1000</f>
        <v>-26.072608447710518</v>
      </c>
      <c r="R7" s="3">
        <f>'Data Base Price'!R$20/1000</f>
        <v>76.762199689992698</v>
      </c>
      <c r="S7" s="3">
        <f>'Data Base Price'!S$20/1000</f>
        <v>283.92243553741275</v>
      </c>
      <c r="T7" s="3">
        <f>'Data Base Price'!T$20/1000</f>
        <v>347.83751714753362</v>
      </c>
      <c r="U7" s="3">
        <f>'Data Base Price'!U$20/1000</f>
        <v>99.806303226677699</v>
      </c>
      <c r="W7" s="9">
        <f>NPV(0.0666,B7:U7)</f>
        <v>1371.4418566202646</v>
      </c>
    </row>
    <row r="8" spans="1:23" x14ac:dyDescent="0.25">
      <c r="A8" t="str">
        <f>'Data Base Price'!A22</f>
        <v>C05-3</v>
      </c>
      <c r="B8" s="3">
        <f>'Data Base Price'!B$27/1000</f>
        <v>0</v>
      </c>
      <c r="C8" s="3">
        <f>'Data Base Price'!C$27/1000</f>
        <v>163.33102801703521</v>
      </c>
      <c r="D8" s="3">
        <f>'Data Base Price'!D$27/1000</f>
        <v>75.891509006978239</v>
      </c>
      <c r="E8" s="3">
        <f>'Data Base Price'!E$27/1000</f>
        <v>142.02592472346592</v>
      </c>
      <c r="F8" s="3">
        <f>'Data Base Price'!F$27/1000</f>
        <v>41.591114346279532</v>
      </c>
      <c r="G8" s="3">
        <f>'Data Base Price'!G$27/1000</f>
        <v>101.81332964522997</v>
      </c>
      <c r="H8" s="3">
        <f>'Data Base Price'!H$27/1000</f>
        <v>198.84253225499904</v>
      </c>
      <c r="I8" s="3">
        <f>'Data Base Price'!I$27/1000</f>
        <v>166.4331433428782</v>
      </c>
      <c r="J8" s="3">
        <f>'Data Base Price'!J$27/1000</f>
        <v>185.5862407363779</v>
      </c>
      <c r="K8" s="3">
        <f>'Data Base Price'!K$27/1000</f>
        <v>58.427731901499442</v>
      </c>
      <c r="L8" s="3">
        <f>'Data Base Price'!L$27/1000</f>
        <v>185.19967128170236</v>
      </c>
      <c r="M8" s="3">
        <f>'Data Base Price'!M$27/1000</f>
        <v>28.283060396737419</v>
      </c>
      <c r="N8" s="3">
        <f>'Data Base Price'!N$27/1000</f>
        <v>186.98306925435085</v>
      </c>
      <c r="O8" s="3">
        <f>'Data Base Price'!O$27/1000</f>
        <v>235.350232169386</v>
      </c>
      <c r="P8" s="3">
        <f>'Data Base Price'!P$27/1000</f>
        <v>148.47153266454302</v>
      </c>
      <c r="Q8" s="3">
        <f>'Data Base Price'!Q$27/1000</f>
        <v>135.71439938773122</v>
      </c>
      <c r="R8" s="3">
        <f>'Data Base Price'!R$27/1000</f>
        <v>76.349971139640076</v>
      </c>
      <c r="S8" s="3">
        <f>'Data Base Price'!S$27/1000</f>
        <v>182.37171556548773</v>
      </c>
      <c r="T8" s="3">
        <f>'Data Base Price'!T$27/1000</f>
        <v>213.96153262594808</v>
      </c>
      <c r="U8" s="3">
        <f>'Data Base Price'!U$27/1000</f>
        <v>348.79417747285169</v>
      </c>
      <c r="W8" s="9">
        <f t="shared" ref="W8:W13" si="0">NPV(0.0666,B8:U8)</f>
        <v>1402.5066842915749</v>
      </c>
    </row>
    <row r="9" spans="1:23" x14ac:dyDescent="0.25">
      <c r="A9" t="str">
        <f>'Data Base Price'!A29</f>
        <v>C05a-3</v>
      </c>
      <c r="B9" s="3">
        <f>'Data Base Price'!B$34/1000</f>
        <v>0</v>
      </c>
      <c r="C9" s="3">
        <f>'Data Base Price'!C$34/1000</f>
        <v>163.37748473578506</v>
      </c>
      <c r="D9" s="3">
        <f>'Data Base Price'!D$34/1000</f>
        <v>75.909446506978483</v>
      </c>
      <c r="E9" s="3">
        <f>'Data Base Price'!E$34/1000</f>
        <v>90.867268473465927</v>
      </c>
      <c r="F9" s="3">
        <f>'Data Base Price'!F$34/1000</f>
        <v>96.300268034016014</v>
      </c>
      <c r="G9" s="3">
        <f>'Data Base Price'!G$34/1000</f>
        <v>102.30254499545345</v>
      </c>
      <c r="H9" s="3">
        <f>'Data Base Price'!H$34/1000</f>
        <v>201.23720042593871</v>
      </c>
      <c r="I9" s="3">
        <f>'Data Base Price'!I$34/1000</f>
        <v>157.79959688027668</v>
      </c>
      <c r="J9" s="3">
        <f>'Data Base Price'!J$34/1000</f>
        <v>104.61124079020927</v>
      </c>
      <c r="K9" s="3">
        <f>'Data Base Price'!K$34/1000</f>
        <v>52.698881251277868</v>
      </c>
      <c r="L9" s="3">
        <f>'Data Base Price'!L$34/1000</f>
        <v>193.1136713136919</v>
      </c>
      <c r="M9" s="3">
        <f>'Data Base Price'!M$34/1000</f>
        <v>45.797936524934599</v>
      </c>
      <c r="N9" s="3">
        <f>'Data Base Price'!N$34/1000</f>
        <v>201.53795187462168</v>
      </c>
      <c r="O9" s="3">
        <f>'Data Base Price'!O$34/1000</f>
        <v>204.54516869508242</v>
      </c>
      <c r="P9" s="3">
        <f>'Data Base Price'!P$34/1000</f>
        <v>180.31516291725634</v>
      </c>
      <c r="Q9" s="3">
        <f>'Data Base Price'!Q$34/1000</f>
        <v>145.41500675172264</v>
      </c>
      <c r="R9" s="3">
        <f>'Data Base Price'!R$34/1000</f>
        <v>73.297952673345335</v>
      </c>
      <c r="S9" s="3">
        <f>'Data Base Price'!S$34/1000</f>
        <v>178.34483206299134</v>
      </c>
      <c r="T9" s="3">
        <f>'Data Base Price'!T$34/1000</f>
        <v>225.85092108186149</v>
      </c>
      <c r="U9" s="3">
        <f>'Data Base Price'!U$34/1000</f>
        <v>333.99467890259206</v>
      </c>
      <c r="W9" s="9">
        <f t="shared" si="0"/>
        <v>1369.5133993370398</v>
      </c>
    </row>
    <row r="10" spans="1:23" x14ac:dyDescent="0.25">
      <c r="A10" t="str">
        <f>'Data Base Price'!A36</f>
        <v>C05b-1</v>
      </c>
      <c r="B10" s="3">
        <f>'Data Base Price'!B$41/1000</f>
        <v>0</v>
      </c>
      <c r="C10" s="3">
        <f>'Data Base Price'!C$41/1000</f>
        <v>163.28518249367295</v>
      </c>
      <c r="D10" s="3">
        <f>'Data Base Price'!D$41/1000</f>
        <v>74.803659960081802</v>
      </c>
      <c r="E10" s="3">
        <f>'Data Base Price'!E$41/1000</f>
        <v>85.304866310093558</v>
      </c>
      <c r="F10" s="3">
        <f>'Data Base Price'!F$41/1000</f>
        <v>107.0515093345407</v>
      </c>
      <c r="G10" s="3">
        <f>'Data Base Price'!G$41/1000</f>
        <v>79.208940897128542</v>
      </c>
      <c r="H10" s="3">
        <f>'Data Base Price'!H$41/1000</f>
        <v>287.61245905507354</v>
      </c>
      <c r="I10" s="3">
        <f>'Data Base Price'!I$41/1000</f>
        <v>57.879647830882107</v>
      </c>
      <c r="J10" s="3">
        <f>'Data Base Price'!J$41/1000</f>
        <v>136.70330299104984</v>
      </c>
      <c r="K10" s="3">
        <f>'Data Base Price'!K$41/1000</f>
        <v>157.01588120878068</v>
      </c>
      <c r="L10" s="3">
        <f>'Data Base Price'!L$41/1000</f>
        <v>257.55992565820554</v>
      </c>
      <c r="M10" s="3">
        <f>'Data Base Price'!M$41/1000</f>
        <v>4.7044163661422207</v>
      </c>
      <c r="N10" s="3">
        <f>'Data Base Price'!N$41/1000</f>
        <v>145.68268403808352</v>
      </c>
      <c r="O10" s="3">
        <f>'Data Base Price'!O$41/1000</f>
        <v>332.61740437473219</v>
      </c>
      <c r="P10" s="3">
        <f>'Data Base Price'!P$41/1000</f>
        <v>165.89542530524918</v>
      </c>
      <c r="Q10" s="3">
        <f>'Data Base Price'!Q$41/1000</f>
        <v>-56.891573199233505</v>
      </c>
      <c r="R10" s="3">
        <f>'Data Base Price'!R$41/1000</f>
        <v>66.920612257855481</v>
      </c>
      <c r="S10" s="3">
        <f>'Data Base Price'!S$41/1000</f>
        <v>276.44723697625801</v>
      </c>
      <c r="T10" s="3">
        <f>'Data Base Price'!T$41/1000</f>
        <v>326.76680633510557</v>
      </c>
      <c r="U10" s="3">
        <f>'Data Base Price'!U$41/1000</f>
        <v>99.969060372419662</v>
      </c>
      <c r="W10" s="9">
        <f t="shared" si="0"/>
        <v>1381.1164724187777</v>
      </c>
    </row>
    <row r="11" spans="1:23" x14ac:dyDescent="0.25">
      <c r="A11" t="str">
        <f>'Data Base Price'!A43</f>
        <v>C05b-3</v>
      </c>
      <c r="B11" s="3">
        <f>'Data Base Price'!B$48/1000</f>
        <v>0</v>
      </c>
      <c r="C11" s="3">
        <f>'Data Base Price'!C$48/1000</f>
        <v>163.28354101497169</v>
      </c>
      <c r="D11" s="3">
        <f>'Data Base Price'!D$48/1000</f>
        <v>75.436574991298841</v>
      </c>
      <c r="E11" s="3">
        <f>'Data Base Price'!E$48/1000</f>
        <v>88.294612841821277</v>
      </c>
      <c r="F11" s="3">
        <f>'Data Base Price'!F$48/1000</f>
        <v>95.270651239244728</v>
      </c>
      <c r="G11" s="3">
        <f>'Data Base Price'!G$48/1000</f>
        <v>101.7732463153631</v>
      </c>
      <c r="H11" s="3">
        <f>'Data Base Price'!H$48/1000</f>
        <v>198.22868220869452</v>
      </c>
      <c r="I11" s="3">
        <f>'Data Base Price'!I$48/1000</f>
        <v>166.44427130228141</v>
      </c>
      <c r="J11" s="3">
        <f>'Data Base Price'!J$48/1000</f>
        <v>108.16298475595285</v>
      </c>
      <c r="K11" s="3">
        <f>'Data Base Price'!K$48/1000</f>
        <v>54.750277400957884</v>
      </c>
      <c r="L11" s="3">
        <f>'Data Base Price'!L$48/1000</f>
        <v>183.92405678073177</v>
      </c>
      <c r="M11" s="3">
        <f>'Data Base Price'!M$48/1000</f>
        <v>46.035999151605644</v>
      </c>
      <c r="N11" s="3">
        <f>'Data Base Price'!N$48/1000</f>
        <v>147.85760350057018</v>
      </c>
      <c r="O11" s="3">
        <f>'Data Base Price'!O$48/1000</f>
        <v>432.75426904348609</v>
      </c>
      <c r="P11" s="3">
        <f>'Data Base Price'!P$48/1000</f>
        <v>152.47411280472392</v>
      </c>
      <c r="Q11" s="3">
        <f>'Data Base Price'!Q$48/1000</f>
        <v>107.35203747266671</v>
      </c>
      <c r="R11" s="3">
        <f>'Data Base Price'!R$48/1000</f>
        <v>68.55196312456485</v>
      </c>
      <c r="S11" s="3">
        <f>'Data Base Price'!S$48/1000</f>
        <v>234.60430651471998</v>
      </c>
      <c r="T11" s="3">
        <f>'Data Base Price'!T$48/1000</f>
        <v>147.81558167837048</v>
      </c>
      <c r="U11" s="3">
        <f>'Data Base Price'!U$48/1000</f>
        <v>340.87695486285725</v>
      </c>
      <c r="W11" s="9">
        <f t="shared" si="0"/>
        <v>1408.0281677919763</v>
      </c>
    </row>
    <row r="12" spans="1:23" x14ac:dyDescent="0.25">
      <c r="A12" t="str">
        <f>'Data Base Price'!A51</f>
        <v>C09-1</v>
      </c>
      <c r="B12" s="3">
        <f>'Data Base Price'!B$56/1000</f>
        <v>0</v>
      </c>
      <c r="C12" s="3">
        <f>'Data Base Price'!C$56/1000</f>
        <v>164.39386421242287</v>
      </c>
      <c r="D12" s="3">
        <f>'Data Base Price'!D$56/1000</f>
        <v>76.933145897581937</v>
      </c>
      <c r="E12" s="3">
        <f>'Data Base Price'!E$56/1000</f>
        <v>82.780344278843614</v>
      </c>
      <c r="F12" s="3">
        <f>'Data Base Price'!F$56/1000</f>
        <v>113.37098595166904</v>
      </c>
      <c r="G12" s="3">
        <f>'Data Base Price'!G$56/1000</f>
        <v>136.51464099566755</v>
      </c>
      <c r="H12" s="3">
        <f>'Data Base Price'!H$56/1000</f>
        <v>284.15907777949701</v>
      </c>
      <c r="I12" s="3">
        <f>'Data Base Price'!I$56/1000</f>
        <v>89.003466403135093</v>
      </c>
      <c r="J12" s="3">
        <f>'Data Base Price'!J$56/1000</f>
        <v>199.91616691600532</v>
      </c>
      <c r="K12" s="3">
        <f>'Data Base Price'!K$56/1000</f>
        <v>87.899923928495028</v>
      </c>
      <c r="L12" s="3">
        <f>'Data Base Price'!L$56/1000</f>
        <v>198.01133475286699</v>
      </c>
      <c r="M12" s="3">
        <f>'Data Base Price'!M$56/1000</f>
        <v>32.53727171439305</v>
      </c>
      <c r="N12" s="3">
        <f>'Data Base Price'!N$56/1000</f>
        <v>144.76085511928423</v>
      </c>
      <c r="O12" s="3">
        <f>'Data Base Price'!O$56/1000</f>
        <v>142.54981927317894</v>
      </c>
      <c r="P12" s="3">
        <f>'Data Base Price'!P$56/1000</f>
        <v>168.23398003487381</v>
      </c>
      <c r="Q12" s="3">
        <f>'Data Base Price'!Q$56/1000</f>
        <v>24.190906932955141</v>
      </c>
      <c r="R12" s="3">
        <f>'Data Base Price'!R$56/1000</f>
        <v>79.987750440340022</v>
      </c>
      <c r="S12" s="3">
        <f>'Data Base Price'!S$56/1000</f>
        <v>229.27030237068934</v>
      </c>
      <c r="T12" s="3">
        <f>'Data Base Price'!T$56/1000</f>
        <v>424.5100255464846</v>
      </c>
      <c r="U12" s="3">
        <f>'Data Base Price'!U$56/1000</f>
        <v>170.98153643440361</v>
      </c>
      <c r="W12" s="9">
        <f t="shared" si="0"/>
        <v>1414.6036714241718</v>
      </c>
    </row>
    <row r="13" spans="1:23" x14ac:dyDescent="0.25">
      <c r="A13" t="str">
        <f>'Data Base Price'!A58</f>
        <v>C13-1</v>
      </c>
      <c r="B13" s="3">
        <f>'Data Base Price'!B$63/1000</f>
        <v>0</v>
      </c>
      <c r="C13" s="3">
        <f>'Data Base Price'!C$63/1000</f>
        <v>162.71476633742287</v>
      </c>
      <c r="D13" s="3">
        <f>'Data Base Price'!D$63/1000</f>
        <v>75.393128803831985</v>
      </c>
      <c r="E13" s="3">
        <f>'Data Base Price'!E$63/1000</f>
        <v>83.98949302884354</v>
      </c>
      <c r="F13" s="3">
        <f>'Data Base Price'!F$63/1000</f>
        <v>110.42150782666891</v>
      </c>
      <c r="G13" s="3">
        <f>'Data Base Price'!G$63/1000</f>
        <v>141.81060824566777</v>
      </c>
      <c r="H13" s="3">
        <f>'Data Base Price'!H$63/1000</f>
        <v>270.42778184199659</v>
      </c>
      <c r="I13" s="3">
        <f>'Data Base Price'!I$63/1000</f>
        <v>26.851383801575285</v>
      </c>
      <c r="J13" s="3">
        <f>'Data Base Price'!J$63/1000</f>
        <v>145.03686277749856</v>
      </c>
      <c r="K13" s="3">
        <f>'Data Base Price'!K$63/1000</f>
        <v>130.50714042323409</v>
      </c>
      <c r="L13" s="3">
        <f>'Data Base Price'!L$63/1000</f>
        <v>233.03001626226447</v>
      </c>
      <c r="M13" s="3">
        <f>'Data Base Price'!M$63/1000</f>
        <v>6.3657651148741135</v>
      </c>
      <c r="N13" s="3">
        <f>'Data Base Price'!N$63/1000</f>
        <v>147.09285946955393</v>
      </c>
      <c r="O13" s="3">
        <f>'Data Base Price'!O$63/1000</f>
        <v>158.47357386446419</v>
      </c>
      <c r="P13" s="3">
        <f>'Data Base Price'!P$63/1000</f>
        <v>169.40296712545677</v>
      </c>
      <c r="Q13" s="3">
        <f>'Data Base Price'!Q$63/1000</f>
        <v>16.063319091551936</v>
      </c>
      <c r="R13" s="3">
        <f>'Data Base Price'!R$63/1000</f>
        <v>71.978175457719246</v>
      </c>
      <c r="S13" s="3">
        <f>'Data Base Price'!S$63/1000</f>
        <v>254.48092681162061</v>
      </c>
      <c r="T13" s="3">
        <f>'Data Base Price'!T$63/1000</f>
        <v>322.63247406690613</v>
      </c>
      <c r="U13" s="3">
        <f>'Data Base Price'!U$63/1000</f>
        <v>155.73746654284932</v>
      </c>
      <c r="W13" s="9">
        <f t="shared" si="0"/>
        <v>1341.3129126396166</v>
      </c>
    </row>
    <row r="15" spans="1:23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W15" s="9"/>
    </row>
    <row r="16" spans="1:2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W16" s="9"/>
    </row>
    <row r="17" spans="1:23" x14ac:dyDescent="0.25">
      <c r="A17" s="1" t="str">
        <f>'Data Low Price'!A3</f>
        <v>Low Price</v>
      </c>
    </row>
    <row r="18" spans="1:23" x14ac:dyDescent="0.25">
      <c r="A18" t="str">
        <f t="shared" ref="A18:A25" si="1">A6</f>
        <v>C05a-3Q</v>
      </c>
      <c r="B18" s="3">
        <f>'Data Low Price'!B$13/1000</f>
        <v>0</v>
      </c>
      <c r="C18" s="3">
        <f>'Data Low Price'!C$13/1000</f>
        <v>159.94207551703508</v>
      </c>
      <c r="D18" s="3">
        <f>'Data Low Price'!D$13/1000</f>
        <v>97.111288850728187</v>
      </c>
      <c r="E18" s="3">
        <f>'Data Low Price'!E$13/1000</f>
        <v>89.585007848466049</v>
      </c>
      <c r="F18" s="3">
        <f>'Data Low Price'!F$13/1000</f>
        <v>92.852578502766093</v>
      </c>
      <c r="G18" s="3">
        <f>'Data Low Price'!G$13/1000</f>
        <v>90.679271245453279</v>
      </c>
      <c r="H18" s="3">
        <f>'Data Low Price'!H$13/1000</f>
        <v>161.40107230093889</v>
      </c>
      <c r="I18" s="3">
        <f>'Data Low Price'!I$13/1000</f>
        <v>128.91566125527629</v>
      </c>
      <c r="J18" s="3">
        <f>'Data Low Price'!J$13/1000</f>
        <v>99.313824227709787</v>
      </c>
      <c r="K18" s="3">
        <f>'Data Low Price'!K$13/1000</f>
        <v>52.28376093877759</v>
      </c>
      <c r="L18" s="3">
        <f>'Data Low Price'!L$13/1000</f>
        <v>130.28355162619195</v>
      </c>
      <c r="M18" s="3">
        <f>'Data Low Price'!M$13/1000</f>
        <v>39.936512462434358</v>
      </c>
      <c r="N18" s="3">
        <f>'Data Low Price'!N$13/1000</f>
        <v>184.16052093712241</v>
      </c>
      <c r="O18" s="3">
        <f>'Data Low Price'!O$13/1000</f>
        <v>103.14370713258162</v>
      </c>
      <c r="P18" s="3">
        <f>'Data Low Price'!P$13/1000</f>
        <v>184.42668854225658</v>
      </c>
      <c r="Q18" s="3">
        <f>'Data Low Price'!Q$13/1000</f>
        <v>5.9907023767223579</v>
      </c>
      <c r="R18" s="3">
        <f>'Data Low Price'!R$13/1000</f>
        <v>37.248038610846272</v>
      </c>
      <c r="S18" s="3">
        <f>'Data Low Price'!S$13/1000</f>
        <v>127.77538832807261</v>
      </c>
      <c r="T18" s="3">
        <f>'Data Low Price'!T$13/1000</f>
        <v>165.75726150779286</v>
      </c>
      <c r="U18" s="3">
        <f>'Data Low Price'!U$13/1000</f>
        <v>231.70554338594712</v>
      </c>
      <c r="W18" s="9">
        <f>NPV(0.0666,B18:U18)</f>
        <v>1122.6939733987283</v>
      </c>
    </row>
    <row r="19" spans="1:23" x14ac:dyDescent="0.25">
      <c r="A19" t="str">
        <f t="shared" si="1"/>
        <v>C05-1</v>
      </c>
      <c r="B19" s="3">
        <f>'Data Low Price'!B$20/1000</f>
        <v>0</v>
      </c>
      <c r="C19" s="3">
        <f>'Data Low Price'!C$20/1000</f>
        <v>152.76184483742273</v>
      </c>
      <c r="D19" s="3">
        <f>'Data Low Price'!D$20/1000</f>
        <v>104.3297243350821</v>
      </c>
      <c r="E19" s="3">
        <f>'Data Low Price'!E$20/1000</f>
        <v>81.998484122593425</v>
      </c>
      <c r="F19" s="3">
        <f>'Data Low Price'!F$20/1000</f>
        <v>106.39251235791902</v>
      </c>
      <c r="G19" s="3">
        <f>'Data Low Price'!G$20/1000</f>
        <v>122.99117568316753</v>
      </c>
      <c r="H19" s="3">
        <f>'Data Low Price'!H$20/1000</f>
        <v>246.11792184199672</v>
      </c>
      <c r="I19" s="3">
        <f>'Data Low Price'!I$20/1000</f>
        <v>-15.863669265615753</v>
      </c>
      <c r="J19" s="3">
        <f>'Data Low Price'!J$20/1000</f>
        <v>121.27943863042584</v>
      </c>
      <c r="K19" s="3">
        <f>'Data Low Price'!K$20/1000</f>
        <v>132.20725117922063</v>
      </c>
      <c r="L19" s="3">
        <f>'Data Low Price'!L$20/1000</f>
        <v>176.6321130342572</v>
      </c>
      <c r="M19" s="3">
        <f>'Data Low Price'!M$20/1000</f>
        <v>5.0210040828883651</v>
      </c>
      <c r="N19" s="3">
        <f>'Data Low Price'!N$20/1000</f>
        <v>123.62610961823165</v>
      </c>
      <c r="O19" s="3">
        <f>'Data Low Price'!O$20/1000</f>
        <v>129.15570787762479</v>
      </c>
      <c r="P19" s="3">
        <f>'Data Low Price'!P$20/1000</f>
        <v>161.53208309158728</v>
      </c>
      <c r="Q19" s="3">
        <f>'Data Low Price'!Q$20/1000</f>
        <v>-99.150361260211099</v>
      </c>
      <c r="R19" s="3">
        <f>'Data Low Price'!R$20/1000</f>
        <v>30.643841252492741</v>
      </c>
      <c r="S19" s="3">
        <f>'Data Low Price'!S$20/1000</f>
        <v>262.95705834991253</v>
      </c>
      <c r="T19" s="3">
        <f>'Data Low Price'!T$20/1000</f>
        <v>205.49705933503387</v>
      </c>
      <c r="U19" s="3">
        <f>'Data Low Price'!U$20/1000</f>
        <v>133.10024791417689</v>
      </c>
      <c r="W19" s="9">
        <f t="shared" ref="W19:W25" si="2">NPV(0.0666,B19:U19)</f>
        <v>1139.5212660183981</v>
      </c>
    </row>
    <row r="20" spans="1:23" x14ac:dyDescent="0.25">
      <c r="A20" t="str">
        <f t="shared" si="1"/>
        <v>C05-3</v>
      </c>
      <c r="B20" s="3">
        <f>'Data Low Price'!B$27/1000</f>
        <v>0</v>
      </c>
      <c r="C20" s="3">
        <f>'Data Low Price'!C$27/1000</f>
        <v>153.12691286078515</v>
      </c>
      <c r="D20" s="3">
        <f>'Data Low Price'!D$27/1000</f>
        <v>104.79785791322821</v>
      </c>
      <c r="E20" s="3">
        <f>'Data Low Price'!E$27/1000</f>
        <v>141.93100847346616</v>
      </c>
      <c r="F20" s="3">
        <f>'Data Low Price'!F$27/1000</f>
        <v>39.477066065029241</v>
      </c>
      <c r="G20" s="3">
        <f>'Data Low Price'!G$27/1000</f>
        <v>89.521018082730478</v>
      </c>
      <c r="H20" s="3">
        <f>'Data Low Price'!H$27/1000</f>
        <v>158.42955100499884</v>
      </c>
      <c r="I20" s="3">
        <f>'Data Low Price'!I$27/1000</f>
        <v>138.62636053037784</v>
      </c>
      <c r="J20" s="3">
        <f>'Data Low Price'!J$27/1000</f>
        <v>185.74855386137776</v>
      </c>
      <c r="K20" s="3">
        <f>'Data Low Price'!K$27/1000</f>
        <v>58.6133087764997</v>
      </c>
      <c r="L20" s="3">
        <f>'Data Low Price'!L$27/1000</f>
        <v>127.54288971920218</v>
      </c>
      <c r="M20" s="3">
        <f>'Data Low Price'!M$27/1000</f>
        <v>20.058973521737382</v>
      </c>
      <c r="N20" s="3">
        <f>'Data Low Price'!N$27/1000</f>
        <v>170.63309206685099</v>
      </c>
      <c r="O20" s="3">
        <f>'Data Low Price'!O$27/1000</f>
        <v>135.75700123188599</v>
      </c>
      <c r="P20" s="3">
        <f>'Data Low Price'!P$27/1000</f>
        <v>152.68029360204329</v>
      </c>
      <c r="Q20" s="3">
        <f>'Data Low Price'!Q$27/1000</f>
        <v>1.6100837627314031</v>
      </c>
      <c r="R20" s="3">
        <f>'Data Low Price'!R$27/1000</f>
        <v>36.561536452139727</v>
      </c>
      <c r="S20" s="3">
        <f>'Data Low Price'!S$27/1000</f>
        <v>164.27360025298827</v>
      </c>
      <c r="T20" s="3">
        <f>'Data Low Price'!T$27/1000</f>
        <v>164.70637293844763</v>
      </c>
      <c r="U20" s="3">
        <f>'Data Low Price'!U$27/1000</f>
        <v>414.95356403535277</v>
      </c>
      <c r="W20" s="9">
        <f t="shared" si="2"/>
        <v>1224.2285349292608</v>
      </c>
    </row>
    <row r="21" spans="1:23" x14ac:dyDescent="0.25">
      <c r="A21" t="str">
        <f t="shared" si="1"/>
        <v>C05a-3</v>
      </c>
      <c r="B21" s="3">
        <f>'Data Low Price'!B$34/1000</f>
        <v>0</v>
      </c>
      <c r="C21" s="3">
        <f>'Data Low Price'!C$34/1000</f>
        <v>153.0905609857852</v>
      </c>
      <c r="D21" s="3">
        <f>'Data Low Price'!D$34/1000</f>
        <v>104.8508138507281</v>
      </c>
      <c r="E21" s="3">
        <f>'Data Low Price'!E$34/1000</f>
        <v>90.839523942216303</v>
      </c>
      <c r="F21" s="3">
        <f>'Data Low Price'!F$34/1000</f>
        <v>94.121623971515803</v>
      </c>
      <c r="G21" s="3">
        <f>'Data Low Price'!G$34/1000</f>
        <v>89.971368745453191</v>
      </c>
      <c r="H21" s="3">
        <f>'Data Low Price'!H$34/1000</f>
        <v>160.60335823843909</v>
      </c>
      <c r="I21" s="3">
        <f>'Data Low Price'!I$34/1000</f>
        <v>130.47232125527646</v>
      </c>
      <c r="J21" s="3">
        <f>'Data Low Price'!J$34/1000</f>
        <v>98.207669540209693</v>
      </c>
      <c r="K21" s="3">
        <f>'Data Low Price'!K$34/1000</f>
        <v>51.269133751277344</v>
      </c>
      <c r="L21" s="3">
        <f>'Data Low Price'!L$34/1000</f>
        <v>136.14521318869154</v>
      </c>
      <c r="M21" s="3">
        <f>'Data Low Price'!M$34/1000</f>
        <v>37.412005587434862</v>
      </c>
      <c r="N21" s="3">
        <f>'Data Low Price'!N$34/1000</f>
        <v>185.28923249962227</v>
      </c>
      <c r="O21" s="3">
        <f>'Data Low Price'!O$34/1000</f>
        <v>104.49224525758206</v>
      </c>
      <c r="P21" s="3">
        <f>'Data Low Price'!P$34/1000</f>
        <v>182.63774197975638</v>
      </c>
      <c r="Q21" s="3">
        <f>'Data Low Price'!Q$34/1000</f>
        <v>10.834595501722768</v>
      </c>
      <c r="R21" s="3">
        <f>'Data Low Price'!R$34/1000</f>
        <v>33.245627673345155</v>
      </c>
      <c r="S21" s="3">
        <f>'Data Low Price'!S$34/1000</f>
        <v>161.88264893799135</v>
      </c>
      <c r="T21" s="3">
        <f>'Data Low Price'!T$34/1000</f>
        <v>176.63964733186177</v>
      </c>
      <c r="U21" s="3">
        <f>'Data Low Price'!U$34/1000</f>
        <v>399.68889421509209</v>
      </c>
      <c r="W21" s="9">
        <f t="shared" si="2"/>
        <v>1186.3365669551376</v>
      </c>
    </row>
    <row r="22" spans="1:23" x14ac:dyDescent="0.25">
      <c r="A22" t="str">
        <f t="shared" si="1"/>
        <v>C05b-1</v>
      </c>
      <c r="B22" s="3">
        <f>'Data Low Price'!B$41/1000</f>
        <v>0</v>
      </c>
      <c r="C22" s="3">
        <f>'Data Low Price'!C$41/1000</f>
        <v>154.36042843117286</v>
      </c>
      <c r="D22" s="3">
        <f>'Data Low Price'!D$41/1000</f>
        <v>102.69778324133205</v>
      </c>
      <c r="E22" s="3">
        <f>'Data Low Price'!E$41/1000</f>
        <v>86.548682403843387</v>
      </c>
      <c r="F22" s="3">
        <f>'Data Low Price'!F$41/1000</f>
        <v>102.68903995954059</v>
      </c>
      <c r="G22" s="3">
        <f>'Data Low Price'!G$41/1000</f>
        <v>65.278528397128682</v>
      </c>
      <c r="H22" s="3">
        <f>'Data Low Price'!H$41/1000</f>
        <v>247.85168905507354</v>
      </c>
      <c r="I22" s="3">
        <f>'Data Low Price'!I$41/1000</f>
        <v>0.57953689338220282</v>
      </c>
      <c r="J22" s="3">
        <f>'Data Low Price'!J$41/1000</f>
        <v>125.14098017854988</v>
      </c>
      <c r="K22" s="3">
        <f>'Data Low Price'!K$41/1000</f>
        <v>123.15647527128039</v>
      </c>
      <c r="L22" s="3">
        <f>'Data Low Price'!L$41/1000</f>
        <v>190.59863440820575</v>
      </c>
      <c r="M22" s="3">
        <f>'Data Low Price'!M$41/1000</f>
        <v>-7.4539661338580769</v>
      </c>
      <c r="N22" s="3">
        <f>'Data Low Price'!N$41/1000</f>
        <v>118.95870310058397</v>
      </c>
      <c r="O22" s="3">
        <f>'Data Low Price'!O$41/1000</f>
        <v>293.60871906223196</v>
      </c>
      <c r="P22" s="3">
        <f>'Data Low Price'!P$41/1000</f>
        <v>158.44280311774929</v>
      </c>
      <c r="Q22" s="3">
        <f>'Data Low Price'!Q$41/1000</f>
        <v>-128.85228476173384</v>
      </c>
      <c r="R22" s="3">
        <f>'Data Low Price'!R$41/1000</f>
        <v>20.521452570355962</v>
      </c>
      <c r="S22" s="3">
        <f>'Data Low Price'!S$41/1000</f>
        <v>254.41938041375809</v>
      </c>
      <c r="T22" s="3">
        <f>'Data Low Price'!T$41/1000</f>
        <v>183.97602602260466</v>
      </c>
      <c r="U22" s="3">
        <f>'Data Low Price'!U$41/1000</f>
        <v>131.5681572474204</v>
      </c>
      <c r="W22" s="9">
        <f t="shared" si="2"/>
        <v>1150.7691845961999</v>
      </c>
    </row>
    <row r="23" spans="1:23" x14ac:dyDescent="0.25">
      <c r="A23" t="str">
        <f t="shared" si="1"/>
        <v>C05b-3</v>
      </c>
      <c r="B23" s="3">
        <f>'Data Low Price'!B$48/1000</f>
        <v>0</v>
      </c>
      <c r="C23" s="3">
        <f>'Data Low Price'!C$48/1000</f>
        <v>153.07575132747181</v>
      </c>
      <c r="D23" s="3">
        <f>'Data Low Price'!D$48/1000</f>
        <v>104.34634983504866</v>
      </c>
      <c r="E23" s="3">
        <f>'Data Low Price'!E$48/1000</f>
        <v>88.208943935571469</v>
      </c>
      <c r="F23" s="3">
        <f>'Data Low Price'!F$48/1000</f>
        <v>93.154759832994785</v>
      </c>
      <c r="G23" s="3">
        <f>'Data Low Price'!G$48/1000</f>
        <v>89.467174752862888</v>
      </c>
      <c r="H23" s="3">
        <f>'Data Low Price'!H$48/1000</f>
        <v>157.83386189619452</v>
      </c>
      <c r="I23" s="3">
        <f>'Data Low Price'!I$48/1000</f>
        <v>138.62658911478147</v>
      </c>
      <c r="J23" s="3">
        <f>'Data Low Price'!J$48/1000</f>
        <v>101.98080600595289</v>
      </c>
      <c r="K23" s="3">
        <f>'Data Low Price'!K$48/1000</f>
        <v>53.212493650957938</v>
      </c>
      <c r="L23" s="3">
        <f>'Data Low Price'!L$48/1000</f>
        <v>126.85151928073168</v>
      </c>
      <c r="M23" s="3">
        <f>'Data Low Price'!M$48/1000</f>
        <v>37.637034464105497</v>
      </c>
      <c r="N23" s="3">
        <f>'Data Low Price'!N$48/1000</f>
        <v>131.55101318807061</v>
      </c>
      <c r="O23" s="3">
        <f>'Data Low Price'!O$48/1000</f>
        <v>345.87674935598579</v>
      </c>
      <c r="P23" s="3">
        <f>'Data Low Price'!P$48/1000</f>
        <v>158.23649936722404</v>
      </c>
      <c r="Q23" s="3">
        <f>'Data Low Price'!Q$48/1000</f>
        <v>-25.859571277333423</v>
      </c>
      <c r="R23" s="3">
        <f>'Data Low Price'!R$48/1000</f>
        <v>28.556111562064849</v>
      </c>
      <c r="S23" s="3">
        <f>'Data Low Price'!S$48/1000</f>
        <v>215.25479995222017</v>
      </c>
      <c r="T23" s="3">
        <f>'Data Low Price'!T$48/1000</f>
        <v>97.949677303370549</v>
      </c>
      <c r="U23" s="3">
        <f>'Data Low Price'!U$48/1000</f>
        <v>406.07504173785588</v>
      </c>
      <c r="W23" s="9">
        <f t="shared" si="2"/>
        <v>1230.680388671557</v>
      </c>
    </row>
    <row r="24" spans="1:23" x14ac:dyDescent="0.25">
      <c r="A24" t="str">
        <f t="shared" si="1"/>
        <v>C09-1</v>
      </c>
      <c r="B24" s="3">
        <f>'Data Low Price'!B$56/1000</f>
        <v>0</v>
      </c>
      <c r="C24" s="3">
        <f>'Data Low Price'!C$56/1000</f>
        <v>155.17255718117278</v>
      </c>
      <c r="D24" s="3">
        <f>'Data Low Price'!D$56/1000</f>
        <v>105.46397105383198</v>
      </c>
      <c r="E24" s="3">
        <f>'Data Low Price'!E$56/1000</f>
        <v>83.654735997593491</v>
      </c>
      <c r="F24" s="3">
        <f>'Data Low Price'!F$56/1000</f>
        <v>110.15675110791904</v>
      </c>
      <c r="G24" s="3">
        <f>'Data Low Price'!G$56/1000</f>
        <v>124.44938974566735</v>
      </c>
      <c r="H24" s="3">
        <f>'Data Low Price'!H$56/1000</f>
        <v>245.61241559199709</v>
      </c>
      <c r="I24" s="3">
        <f>'Data Low Price'!I$56/1000</f>
        <v>39.037095465635417</v>
      </c>
      <c r="J24" s="3">
        <f>'Data Low Price'!J$56/1000</f>
        <v>192.18751972850507</v>
      </c>
      <c r="K24" s="3">
        <f>'Data Low Price'!K$56/1000</f>
        <v>52.144152990994975</v>
      </c>
      <c r="L24" s="3">
        <f>'Data Low Price'!L$56/1000</f>
        <v>136.05078194036753</v>
      </c>
      <c r="M24" s="3">
        <f>'Data Low Price'!M$56/1000</f>
        <v>22.387629839392378</v>
      </c>
      <c r="N24" s="3">
        <f>'Data Low Price'!N$56/1000</f>
        <v>118.07763324428396</v>
      </c>
      <c r="O24" s="3">
        <f>'Data Low Price'!O$56/1000</f>
        <v>82.613729585679707</v>
      </c>
      <c r="P24" s="3">
        <f>'Data Low Price'!P$56/1000</f>
        <v>160.26951878487364</v>
      </c>
      <c r="Q24" s="3">
        <f>'Data Low Price'!Q$56/1000</f>
        <v>-45.422348379544914</v>
      </c>
      <c r="R24" s="3">
        <f>'Data Low Price'!R$56/1000</f>
        <v>35.914823565339205</v>
      </c>
      <c r="S24" s="3">
        <f>'Data Low Price'!S$56/1000</f>
        <v>203.48296362069016</v>
      </c>
      <c r="T24" s="3">
        <f>'Data Low Price'!T$56/1000</f>
        <v>299.96204460898412</v>
      </c>
      <c r="U24" s="3">
        <f>'Data Low Price'!U$56/1000</f>
        <v>192.61374174690434</v>
      </c>
      <c r="W24" s="9">
        <f t="shared" si="2"/>
        <v>1190.4100899973828</v>
      </c>
    </row>
    <row r="25" spans="1:23" x14ac:dyDescent="0.25">
      <c r="A25" t="str">
        <f t="shared" si="1"/>
        <v>C13-1</v>
      </c>
      <c r="B25" s="3">
        <f>'Data Low Price'!B$63/1000</f>
        <v>0</v>
      </c>
      <c r="C25" s="3">
        <f>'Data Low Price'!C$63/1000</f>
        <v>152.87757571242261</v>
      </c>
      <c r="D25" s="3">
        <f>'Data Low Price'!D$63/1000</f>
        <v>104.32654505383223</v>
      </c>
      <c r="E25" s="3">
        <f>'Data Low Price'!E$63/1000</f>
        <v>84.489894122593341</v>
      </c>
      <c r="F25" s="3">
        <f>'Data Low Price'!F$63/1000</f>
        <v>106.29438298291899</v>
      </c>
      <c r="G25" s="3">
        <f>'Data Low Price'!G$63/1000</f>
        <v>127.96005324566784</v>
      </c>
      <c r="H25" s="3">
        <f>'Data Low Price'!H$63/1000</f>
        <v>231.17225309199699</v>
      </c>
      <c r="I25" s="3">
        <f>'Data Low Price'!I$63/1000</f>
        <v>-27.500914010925218</v>
      </c>
      <c r="J25" s="3">
        <f>'Data Low Price'!J$63/1000</f>
        <v>136.70543902749847</v>
      </c>
      <c r="K25" s="3">
        <f>'Data Low Price'!K$63/1000</f>
        <v>92.871487923234241</v>
      </c>
      <c r="L25" s="3">
        <f>'Data Low Price'!L$63/1000</f>
        <v>170.19733032476435</v>
      </c>
      <c r="M25" s="3">
        <f>'Data Low Price'!M$63/1000</f>
        <v>-3.2465292601259423</v>
      </c>
      <c r="N25" s="3">
        <f>'Data Low Price'!N$63/1000</f>
        <v>120.11188728205441</v>
      </c>
      <c r="O25" s="3">
        <f>'Data Low Price'!O$63/1000</f>
        <v>96.374596051963508</v>
      </c>
      <c r="P25" s="3">
        <f>'Data Low Price'!P$63/1000</f>
        <v>164.16513587545742</v>
      </c>
      <c r="Q25" s="3">
        <f>'Data Low Price'!Q$63/1000</f>
        <v>-54.067909970948008</v>
      </c>
      <c r="R25" s="3">
        <f>'Data Low Price'!R$63/1000</f>
        <v>22.75237889521895</v>
      </c>
      <c r="S25" s="3">
        <f>'Data Low Price'!S$63/1000</f>
        <v>240.33775243662018</v>
      </c>
      <c r="T25" s="3">
        <f>'Data Low Price'!T$63/1000</f>
        <v>183.01250656690729</v>
      </c>
      <c r="U25" s="3">
        <f>'Data Low Price'!U$63/1000</f>
        <v>182.24760185534834</v>
      </c>
      <c r="W25" s="9">
        <f t="shared" si="2"/>
        <v>1108.8603542471421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9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9"/>
    </row>
    <row r="29" spans="1:23" x14ac:dyDescent="0.25">
      <c r="A29" s="1" t="str">
        <f>'Data High Price'!A3</f>
        <v>High Price</v>
      </c>
    </row>
    <row r="30" spans="1:23" x14ac:dyDescent="0.25">
      <c r="A30" t="str">
        <f t="shared" ref="A30:A37" si="3">A6</f>
        <v>C05a-3Q</v>
      </c>
      <c r="B30" s="3">
        <f>'Data High Price'!B$13/1000</f>
        <v>0</v>
      </c>
      <c r="C30" s="3">
        <f>'Data High Price'!C$13/1000</f>
        <v>188.45191239203513</v>
      </c>
      <c r="D30" s="3">
        <f>'Data High Price'!D$13/1000</f>
        <v>117.20945963197831</v>
      </c>
      <c r="E30" s="3">
        <f>'Data High Price'!E$13/1000</f>
        <v>115.43589566096594</v>
      </c>
      <c r="F30" s="3">
        <f>'Data High Price'!F$13/1000</f>
        <v>120.72290397151653</v>
      </c>
      <c r="G30" s="3">
        <f>'Data High Price'!G$13/1000</f>
        <v>105.32275874545286</v>
      </c>
      <c r="H30" s="3">
        <f>'Data High Price'!H$13/1000</f>
        <v>196.20729823843902</v>
      </c>
      <c r="I30" s="3">
        <f>'Data High Price'!I$13/1000</f>
        <v>135.89022094277618</v>
      </c>
      <c r="J30" s="3">
        <f>'Data High Price'!J$13/1000</f>
        <v>105.67750516520999</v>
      </c>
      <c r="K30" s="3">
        <f>'Data High Price'!K$13/1000</f>
        <v>49.63800437627733</v>
      </c>
      <c r="L30" s="3">
        <f>'Data High Price'!L$13/1000</f>
        <v>241.95341381369158</v>
      </c>
      <c r="M30" s="3">
        <f>'Data High Price'!M$13/1000</f>
        <v>48.108921837434636</v>
      </c>
      <c r="N30" s="3">
        <f>'Data High Price'!N$13/1000</f>
        <v>205.38652343712235</v>
      </c>
      <c r="O30" s="3">
        <f>'Data High Price'!O$13/1000</f>
        <v>277.09501244508198</v>
      </c>
      <c r="P30" s="3">
        <f>'Data High Price'!P$13/1000</f>
        <v>154.65818666725653</v>
      </c>
      <c r="Q30" s="3">
        <f>'Data High Price'!Q$13/1000</f>
        <v>218.87823800172237</v>
      </c>
      <c r="R30" s="3">
        <f>'Data High Price'!R$13/1000</f>
        <v>99.644981110845691</v>
      </c>
      <c r="S30" s="3">
        <f>'Data High Price'!S$13/1000</f>
        <v>171.27685145307379</v>
      </c>
      <c r="T30" s="3">
        <f>'Data High Price'!T$13/1000</f>
        <v>252.74842213279288</v>
      </c>
      <c r="U30" s="3">
        <f>'Data High Price'!U$13/1000</f>
        <v>217.21942307344545</v>
      </c>
      <c r="W30" s="9">
        <f>NPV(0.0666,B30:U30)</f>
        <v>1501.9651902040398</v>
      </c>
    </row>
    <row r="31" spans="1:23" x14ac:dyDescent="0.25">
      <c r="A31" t="str">
        <f t="shared" si="3"/>
        <v>C05-1</v>
      </c>
      <c r="B31" s="3">
        <f>'Data High Price'!B$20/1000</f>
        <v>0</v>
      </c>
      <c r="C31" s="3">
        <f>'Data High Price'!C$20/1000</f>
        <v>182.43843452492285</v>
      </c>
      <c r="D31" s="3">
        <f>'Data High Price'!D$20/1000</f>
        <v>124.53403605383193</v>
      </c>
      <c r="E31" s="3">
        <f>'Data High Price'!E$20/1000</f>
        <v>106.04157615384366</v>
      </c>
      <c r="F31" s="3">
        <f>'Data High Price'!F$20/1000</f>
        <v>139.60491345166858</v>
      </c>
      <c r="G31" s="3">
        <f>'Data High Price'!G$20/1000</f>
        <v>135.82631568316791</v>
      </c>
      <c r="H31" s="3">
        <f>'Data High Price'!H$20/1000</f>
        <v>279.85476215449677</v>
      </c>
      <c r="I31" s="3">
        <f>'Data High Price'!I$20/1000</f>
        <v>57.905997296884188</v>
      </c>
      <c r="J31" s="3">
        <f>'Data High Price'!J$20/1000</f>
        <v>134.23791331792577</v>
      </c>
      <c r="K31" s="3">
        <f>'Data High Price'!K$20/1000</f>
        <v>196.27119086672039</v>
      </c>
      <c r="L31" s="3">
        <f>'Data High Price'!L$20/1000</f>
        <v>305.07708334675755</v>
      </c>
      <c r="M31" s="3">
        <f>'Data High Price'!M$20/1000</f>
        <v>10.341497207888867</v>
      </c>
      <c r="N31" s="3">
        <f>'Data High Price'!N$20/1000</f>
        <v>160.36762493073101</v>
      </c>
      <c r="O31" s="3">
        <f>'Data High Price'!O$20/1000</f>
        <v>220.59190850262485</v>
      </c>
      <c r="P31" s="3">
        <f>'Data High Price'!P$20/1000</f>
        <v>144.28574871658719</v>
      </c>
      <c r="Q31" s="3">
        <f>'Data High Price'!Q$20/1000</f>
        <v>4.8882621772889978</v>
      </c>
      <c r="R31" s="3">
        <f>'Data High Price'!R$20/1000</f>
        <v>103.67826562749222</v>
      </c>
      <c r="S31" s="3">
        <f>'Data High Price'!S$20/1000</f>
        <v>305.04226272491366</v>
      </c>
      <c r="T31" s="3">
        <f>'Data High Price'!T$20/1000</f>
        <v>452.80546152253356</v>
      </c>
      <c r="U31" s="3">
        <f>'Data High Price'!U$20/1000</f>
        <v>109.66418760167714</v>
      </c>
      <c r="W31" s="9">
        <f t="shared" ref="W31:W37" si="4">NPV(0.0666,B31:U31)</f>
        <v>1592.9387910503046</v>
      </c>
    </row>
    <row r="32" spans="1:23" x14ac:dyDescent="0.25">
      <c r="A32" t="str">
        <f t="shared" si="3"/>
        <v>C05-3</v>
      </c>
      <c r="B32" s="3">
        <f>'Data High Price'!B$27/1000</f>
        <v>0</v>
      </c>
      <c r="C32" s="3">
        <f>'Data High Price'!C$27/1000</f>
        <v>183.36337442328525</v>
      </c>
      <c r="D32" s="3">
        <f>'Data High Price'!D$27/1000</f>
        <v>125.02242088197823</v>
      </c>
      <c r="E32" s="3">
        <f>'Data High Price'!E$27/1000</f>
        <v>168.00265191096651</v>
      </c>
      <c r="F32" s="3">
        <f>'Data High Price'!F$27/1000</f>
        <v>67.769588096278724</v>
      </c>
      <c r="G32" s="3">
        <f>'Data High Price'!G$27/1000</f>
        <v>103.35379308273038</v>
      </c>
      <c r="H32" s="3">
        <f>'Data High Price'!H$27/1000</f>
        <v>194.24274631749884</v>
      </c>
      <c r="I32" s="3">
        <f>'Data High Price'!I$27/1000</f>
        <v>146.046126467878</v>
      </c>
      <c r="J32" s="3">
        <f>'Data High Price'!J$27/1000</f>
        <v>179.49203948637796</v>
      </c>
      <c r="K32" s="3">
        <f>'Data High Price'!K$27/1000</f>
        <v>54.628530963999218</v>
      </c>
      <c r="L32" s="3">
        <f>'Data High Price'!L$27/1000</f>
        <v>241.16566815670254</v>
      </c>
      <c r="M32" s="3">
        <f>'Data High Price'!M$27/1000</f>
        <v>29.294418521737679</v>
      </c>
      <c r="N32" s="3">
        <f>'Data High Price'!N$27/1000</f>
        <v>192.95208987935072</v>
      </c>
      <c r="O32" s="3">
        <f>'Data High Price'!O$27/1000</f>
        <v>311.93551216938624</v>
      </c>
      <c r="P32" s="3">
        <f>'Data High Price'!P$27/1000</f>
        <v>119.38038172704307</v>
      </c>
      <c r="Q32" s="3">
        <f>'Data High Price'!Q$27/1000</f>
        <v>214.26773688773113</v>
      </c>
      <c r="R32" s="3">
        <f>'Data High Price'!R$27/1000</f>
        <v>100.95983738964004</v>
      </c>
      <c r="S32" s="3">
        <f>'Data High Price'!S$27/1000</f>
        <v>201.17834712798754</v>
      </c>
      <c r="T32" s="3">
        <f>'Data High Price'!T$27/1000</f>
        <v>251.50338137594798</v>
      </c>
      <c r="U32" s="3">
        <f>'Data High Price'!U$27/1000</f>
        <v>337.17601809785327</v>
      </c>
      <c r="W32" s="9">
        <f t="shared" si="4"/>
        <v>1580.7046584135387</v>
      </c>
    </row>
    <row r="33" spans="1:23" x14ac:dyDescent="0.25">
      <c r="A33" t="str">
        <f t="shared" si="3"/>
        <v>C05a-3</v>
      </c>
      <c r="B33" s="3">
        <f>'Data High Price'!B$34/1000</f>
        <v>0</v>
      </c>
      <c r="C33" s="3">
        <f>'Data High Price'!C$34/1000</f>
        <v>183.34668489203509</v>
      </c>
      <c r="D33" s="3">
        <f>'Data High Price'!D$34/1000</f>
        <v>125.10159838197822</v>
      </c>
      <c r="E33" s="3">
        <f>'Data High Price'!E$34/1000</f>
        <v>116.97374706721608</v>
      </c>
      <c r="F33" s="3">
        <f>'Data High Price'!F$34/1000</f>
        <v>122.52809944026592</v>
      </c>
      <c r="G33" s="3">
        <f>'Data High Price'!G$34/1000</f>
        <v>103.75842905795341</v>
      </c>
      <c r="H33" s="3">
        <f>'Data High Price'!H$34/1000</f>
        <v>196.57918480093869</v>
      </c>
      <c r="I33" s="3">
        <f>'Data High Price'!I$34/1000</f>
        <v>137.26026969277672</v>
      </c>
      <c r="J33" s="3">
        <f>'Data High Price'!J$34/1000</f>
        <v>105.18733329020952</v>
      </c>
      <c r="K33" s="3">
        <f>'Data High Price'!K$34/1000</f>
        <v>50.448219063777479</v>
      </c>
      <c r="L33" s="3">
        <f>'Data High Price'!L$34/1000</f>
        <v>249.72061475119227</v>
      </c>
      <c r="M33" s="3">
        <f>'Data High Price'!M$34/1000</f>
        <v>45.523304337434006</v>
      </c>
      <c r="N33" s="3">
        <f>'Data High Price'!N$34/1000</f>
        <v>207.00493374962221</v>
      </c>
      <c r="O33" s="3">
        <f>'Data High Price'!O$34/1000</f>
        <v>281.56341869508242</v>
      </c>
      <c r="P33" s="3">
        <f>'Data High Price'!P$34/1000</f>
        <v>152.30490479225665</v>
      </c>
      <c r="Q33" s="3">
        <f>'Data High Price'!Q$34/1000</f>
        <v>224.30385425172233</v>
      </c>
      <c r="R33" s="3">
        <f>'Data High Price'!R$34/1000</f>
        <v>96.718285798345221</v>
      </c>
      <c r="S33" s="3">
        <f>'Data High Price'!S$34/1000</f>
        <v>196.47822956299129</v>
      </c>
      <c r="T33" s="3">
        <f>'Data High Price'!T$34/1000</f>
        <v>262.44368670686146</v>
      </c>
      <c r="U33" s="3">
        <f>'Data High Price'!U$34/1000</f>
        <v>323.130283902592</v>
      </c>
      <c r="W33" s="9">
        <f t="shared" si="4"/>
        <v>1551.7346082157749</v>
      </c>
    </row>
    <row r="34" spans="1:23" x14ac:dyDescent="0.25">
      <c r="A34" t="str">
        <f t="shared" si="3"/>
        <v>C05b-1</v>
      </c>
      <c r="B34" s="3">
        <f>'Data High Price'!B$41/1000</f>
        <v>0</v>
      </c>
      <c r="C34" s="3">
        <f>'Data High Price'!C$41/1000</f>
        <v>182.45709186867299</v>
      </c>
      <c r="D34" s="3">
        <f>'Data High Price'!D$41/1000</f>
        <v>121.68725464758184</v>
      </c>
      <c r="E34" s="3">
        <f>'Data High Price'!E$41/1000</f>
        <v>109.81194771634368</v>
      </c>
      <c r="F34" s="3">
        <f>'Data High Price'!F$41/1000</f>
        <v>136.43375574079087</v>
      </c>
      <c r="G34" s="3">
        <f>'Data High Price'!G$41/1000</f>
        <v>85.734269334628252</v>
      </c>
      <c r="H34" s="3">
        <f>'Data High Price'!H$41/1000</f>
        <v>281.90217624257366</v>
      </c>
      <c r="I34" s="3">
        <f>'Data High Price'!I$41/1000</f>
        <v>74.755854393382094</v>
      </c>
      <c r="J34" s="3">
        <f>'Data High Price'!J$41/1000</f>
        <v>138.96177830355009</v>
      </c>
      <c r="K34" s="3">
        <f>'Data High Price'!K$41/1000</f>
        <v>189.75059652128024</v>
      </c>
      <c r="L34" s="3">
        <f>'Data High Price'!L$41/1000</f>
        <v>324.01594315820557</v>
      </c>
      <c r="M34" s="3">
        <f>'Data High Price'!M$41/1000</f>
        <v>8.1481053641997273E-2</v>
      </c>
      <c r="N34" s="3">
        <f>'Data High Price'!N$41/1000</f>
        <v>156.44677435058401</v>
      </c>
      <c r="O34" s="3">
        <f>'Data High Price'!O$41/1000</f>
        <v>354.27227999973155</v>
      </c>
      <c r="P34" s="3">
        <f>'Data High Price'!P$41/1000</f>
        <v>138.67101561774965</v>
      </c>
      <c r="Q34" s="3">
        <f>'Data High Price'!Q$41/1000</f>
        <v>-26.142275074233766</v>
      </c>
      <c r="R34" s="3">
        <f>'Data High Price'!R$41/1000</f>
        <v>95.299106007855855</v>
      </c>
      <c r="S34" s="3">
        <f>'Data High Price'!S$41/1000</f>
        <v>298.18528072625816</v>
      </c>
      <c r="T34" s="3">
        <f>'Data High Price'!T$41/1000</f>
        <v>430.94553227260525</v>
      </c>
      <c r="U34" s="3">
        <f>'Data High Price'!U$41/1000</f>
        <v>110.60269349741935</v>
      </c>
      <c r="W34" s="9">
        <f t="shared" si="4"/>
        <v>1600.5781428891482</v>
      </c>
    </row>
    <row r="35" spans="1:23" x14ac:dyDescent="0.25">
      <c r="A35" t="str">
        <f t="shared" si="3"/>
        <v>C05b-3</v>
      </c>
      <c r="B35" s="3">
        <f>'Data High Price'!B$48/1000</f>
        <v>0</v>
      </c>
      <c r="C35" s="3">
        <f>'Data High Price'!C$48/1000</f>
        <v>183.31059632747179</v>
      </c>
      <c r="D35" s="3">
        <f>'Data High Price'!D$48/1000</f>
        <v>124.56732764754886</v>
      </c>
      <c r="E35" s="3">
        <f>'Data High Price'!E$48/1000</f>
        <v>114.26653456057143</v>
      </c>
      <c r="F35" s="3">
        <f>'Data High Price'!F$48/1000</f>
        <v>121.46729827049421</v>
      </c>
      <c r="G35" s="3">
        <f>'Data High Price'!G$48/1000</f>
        <v>103.32225537786353</v>
      </c>
      <c r="H35" s="3">
        <f>'Data High Price'!H$48/1000</f>
        <v>193.6205997086945</v>
      </c>
      <c r="I35" s="3">
        <f>'Data High Price'!I$48/1000</f>
        <v>146.04743286478146</v>
      </c>
      <c r="J35" s="3">
        <f>'Data High Price'!J$48/1000</f>
        <v>108.70292788095307</v>
      </c>
      <c r="K35" s="3">
        <f>'Data High Price'!K$48/1000</f>
        <v>52.488708650956859</v>
      </c>
      <c r="L35" s="3">
        <f>'Data High Price'!L$48/1000</f>
        <v>240.54787646823237</v>
      </c>
      <c r="M35" s="3">
        <f>'Data High Price'!M$48/1000</f>
        <v>45.820351651606153</v>
      </c>
      <c r="N35" s="3">
        <f>'Data High Price'!N$48/1000</f>
        <v>153.57357818806963</v>
      </c>
      <c r="O35" s="3">
        <f>'Data High Price'!O$48/1000</f>
        <v>497.11564216848603</v>
      </c>
      <c r="P35" s="3">
        <f>'Data High Price'!P$48/1000</f>
        <v>121.49299311722443</v>
      </c>
      <c r="Q35" s="3">
        <f>'Data High Price'!Q$48/1000</f>
        <v>186.25914716016641</v>
      </c>
      <c r="R35" s="3">
        <f>'Data High Price'!R$48/1000</f>
        <v>93.824031562065244</v>
      </c>
      <c r="S35" s="3">
        <f>'Data High Price'!S$48/1000</f>
        <v>254.16312651471932</v>
      </c>
      <c r="T35" s="3">
        <f>'Data High Price'!T$48/1000</f>
        <v>184.21044386587107</v>
      </c>
      <c r="U35" s="3">
        <f>'Data High Price'!U$48/1000</f>
        <v>329.94178892535621</v>
      </c>
      <c r="W35" s="9">
        <f t="shared" si="4"/>
        <v>1585.1530754550886</v>
      </c>
    </row>
    <row r="36" spans="1:23" x14ac:dyDescent="0.25">
      <c r="A36" t="str">
        <f t="shared" si="3"/>
        <v>C09-1</v>
      </c>
      <c r="B36" s="3">
        <f>'Data High Price'!B$56/1000</f>
        <v>0</v>
      </c>
      <c r="C36" s="3">
        <f>'Data High Price'!C$56/1000</f>
        <v>184.01870405617285</v>
      </c>
      <c r="D36" s="3">
        <f>'Data High Price'!D$56/1000</f>
        <v>125.21286261633178</v>
      </c>
      <c r="E36" s="3">
        <f>'Data High Price'!E$56/1000</f>
        <v>106.46762802884355</v>
      </c>
      <c r="F36" s="3">
        <f>'Data High Price'!F$56/1000</f>
        <v>141.80549657666893</v>
      </c>
      <c r="G36" s="3">
        <f>'Data High Price'!G$56/1000</f>
        <v>136.86727005816763</v>
      </c>
      <c r="H36" s="3">
        <f>'Data High Price'!H$56/1000</f>
        <v>278.30190965449719</v>
      </c>
      <c r="I36" s="3">
        <f>'Data High Price'!I$56/1000</f>
        <v>98.858501090635073</v>
      </c>
      <c r="J36" s="3">
        <f>'Data High Price'!J$56/1000</f>
        <v>201.06015066600497</v>
      </c>
      <c r="K36" s="3">
        <f>'Data High Price'!K$56/1000</f>
        <v>122.90764955349499</v>
      </c>
      <c r="L36" s="3">
        <f>'Data High Price'!L$56/1000</f>
        <v>260.24904600286811</v>
      </c>
      <c r="M36" s="3">
        <f>'Data High Price'!M$56/1000</f>
        <v>28.360126714392099</v>
      </c>
      <c r="N36" s="3">
        <f>'Data High Price'!N$56/1000</f>
        <v>154.92772574428375</v>
      </c>
      <c r="O36" s="3">
        <f>'Data High Price'!O$56/1000</f>
        <v>182.29820052317996</v>
      </c>
      <c r="P36" s="3">
        <f>'Data High Price'!P$56/1000</f>
        <v>142.32543784737354</v>
      </c>
      <c r="Q36" s="3">
        <f>'Data High Price'!Q$56/1000</f>
        <v>51.93868162045581</v>
      </c>
      <c r="R36" s="3">
        <f>'Data High Price'!R$56/1000</f>
        <v>108.30906887783902</v>
      </c>
      <c r="S36" s="3">
        <f>'Data High Price'!S$56/1000</f>
        <v>251.32047393318965</v>
      </c>
      <c r="T36" s="3">
        <f>'Data High Price'!T$56/1000</f>
        <v>516.60720773398407</v>
      </c>
      <c r="U36" s="3">
        <f>'Data High Price'!U$56/1000</f>
        <v>179.90191362190433</v>
      </c>
      <c r="W36" s="9">
        <f t="shared" si="4"/>
        <v>1627.0822971768123</v>
      </c>
    </row>
    <row r="37" spans="1:23" x14ac:dyDescent="0.25">
      <c r="A37" t="str">
        <f t="shared" si="3"/>
        <v>C13-1</v>
      </c>
      <c r="B37" s="3">
        <f>'Data High Price'!B$63/1000</f>
        <v>0</v>
      </c>
      <c r="C37" s="3">
        <f>'Data High Price'!C$63/1000</f>
        <v>182.48330727492274</v>
      </c>
      <c r="D37" s="3">
        <f>'Data High Price'!D$63/1000</f>
        <v>124.55446614758205</v>
      </c>
      <c r="E37" s="3">
        <f>'Data High Price'!E$63/1000</f>
        <v>108.84182240384375</v>
      </c>
      <c r="F37" s="3">
        <f>'Data High Price'!F$63/1000</f>
        <v>139.51081267041852</v>
      </c>
      <c r="G37" s="3">
        <f>'Data High Price'!G$63/1000</f>
        <v>143.14956762066811</v>
      </c>
      <c r="H37" s="3">
        <f>'Data High Price'!H$63/1000</f>
        <v>264.23369652949646</v>
      </c>
      <c r="I37" s="3">
        <f>'Data High Price'!I$63/1000</f>
        <v>42.826660364075096</v>
      </c>
      <c r="J37" s="3">
        <f>'Data High Price'!J$63/1000</f>
        <v>144.47428152749873</v>
      </c>
      <c r="K37" s="3">
        <f>'Data High Price'!K$63/1000</f>
        <v>165.08011448573413</v>
      </c>
      <c r="L37" s="3">
        <f>'Data High Price'!L$63/1000</f>
        <v>297.86693501226415</v>
      </c>
      <c r="M37" s="3">
        <f>'Data High Price'!M$63/1000</f>
        <v>0.74535855237394566</v>
      </c>
      <c r="N37" s="3">
        <f>'Data High Price'!N$63/1000</f>
        <v>157.04304509455432</v>
      </c>
      <c r="O37" s="3">
        <f>'Data High Price'!O$63/1000</f>
        <v>198.03148730196384</v>
      </c>
      <c r="P37" s="3">
        <f>'Data High Price'!P$63/1000</f>
        <v>141.32785493795714</v>
      </c>
      <c r="Q37" s="3">
        <f>'Data High Price'!Q$63/1000</f>
        <v>45.08459877905203</v>
      </c>
      <c r="R37" s="3">
        <f>'Data High Price'!R$63/1000</f>
        <v>100.4974920202191</v>
      </c>
      <c r="S37" s="3">
        <f>'Data High Price'!S$63/1000</f>
        <v>273.50568087412046</v>
      </c>
      <c r="T37" s="3">
        <f>'Data High Price'!T$63/1000</f>
        <v>425.63922719190691</v>
      </c>
      <c r="U37" s="3">
        <f>'Data High Price'!U$63/1000</f>
        <v>165.5280190428486</v>
      </c>
      <c r="W37" s="9">
        <f t="shared" si="4"/>
        <v>1561.5797894763607</v>
      </c>
    </row>
    <row r="39" spans="1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W39" s="9"/>
    </row>
    <row r="40" spans="1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9"/>
    </row>
    <row r="41" spans="1:23" x14ac:dyDescent="0.25">
      <c r="A41" s="1" t="str">
        <f>'Data High CO2'!A3</f>
        <v>High CO2</v>
      </c>
    </row>
    <row r="42" spans="1:23" x14ac:dyDescent="0.25">
      <c r="A42" t="str">
        <f t="shared" ref="A42:A49" si="5">A6</f>
        <v>C05a-3Q</v>
      </c>
      <c r="B42" s="3">
        <f>'Data High CO2'!B$13/1000</f>
        <v>0</v>
      </c>
      <c r="C42" s="3">
        <f>'Data High CO2'!C$13/1000</f>
        <v>174.75878192328523</v>
      </c>
      <c r="D42" s="3">
        <f>'Data High CO2'!D$13/1000</f>
        <v>76.567453381978211</v>
      </c>
      <c r="E42" s="3">
        <f>'Data High CO2'!E$13/1000</f>
        <v>92.333946442215932</v>
      </c>
      <c r="F42" s="3">
        <f>'Data High CO2'!F$13/1000</f>
        <v>109.49233709651604</v>
      </c>
      <c r="G42" s="3">
        <f>'Data High CO2'!G$13/1000</f>
        <v>1199.3844953079531</v>
      </c>
      <c r="H42" s="3">
        <f>'Data High CO2'!H$13/1000</f>
        <v>600.08589823843909</v>
      </c>
      <c r="I42" s="3">
        <f>'Data High CO2'!I$13/1000</f>
        <v>556.47601250527703</v>
      </c>
      <c r="J42" s="3">
        <f>'Data High CO2'!J$13/1000</f>
        <v>525.32233297770847</v>
      </c>
      <c r="K42" s="3">
        <f>'Data High CO2'!K$13/1000</f>
        <v>411.96660375127846</v>
      </c>
      <c r="L42" s="3">
        <f>'Data High CO2'!L$13/1000</f>
        <v>626.98019287619093</v>
      </c>
      <c r="M42" s="3">
        <f>'Data High CO2'!M$13/1000</f>
        <v>482.63893902493453</v>
      </c>
      <c r="N42" s="3">
        <f>'Data High CO2'!N$13/1000</f>
        <v>623.68891687462383</v>
      </c>
      <c r="O42" s="3">
        <f>'Data High CO2'!O$13/1000</f>
        <v>299.28948807008192</v>
      </c>
      <c r="P42" s="3">
        <f>'Data High CO2'!P$13/1000</f>
        <v>413.63691791725529</v>
      </c>
      <c r="Q42" s="3">
        <f>'Data High CO2'!Q$13/1000</f>
        <v>-40.148990123277528</v>
      </c>
      <c r="R42" s="3">
        <f>'Data High CO2'!R$13/1000</f>
        <v>534.54014579834597</v>
      </c>
      <c r="S42" s="3">
        <f>'Data High CO2'!S$13/1000</f>
        <v>511.02859457807244</v>
      </c>
      <c r="T42" s="3">
        <f>'Data High CO2'!T$13/1000</f>
        <v>432.34965057029387</v>
      </c>
      <c r="U42" s="3">
        <f>'Data High CO2'!U$13/1000</f>
        <v>372.62173869844526</v>
      </c>
      <c r="W42" s="9">
        <f>NPV(0.0666,B42:U42)</f>
        <v>4040.1037726055552</v>
      </c>
    </row>
    <row r="43" spans="1:23" x14ac:dyDescent="0.25">
      <c r="A43" t="str">
        <f t="shared" si="5"/>
        <v>C05-1</v>
      </c>
      <c r="B43" s="3">
        <f>'Data High CO2'!B$20/1000</f>
        <v>0</v>
      </c>
      <c r="C43" s="3">
        <f>'Data High CO2'!C$20/1000</f>
        <v>167.64583702492294</v>
      </c>
      <c r="D43" s="3">
        <f>'Data High CO2'!D$20/1000</f>
        <v>83.263733866331862</v>
      </c>
      <c r="E43" s="3">
        <f>'Data High CO2'!E$20/1000</f>
        <v>84.446063185093465</v>
      </c>
      <c r="F43" s="3">
        <f>'Data High CO2'!F$20/1000</f>
        <v>124.1496875141689</v>
      </c>
      <c r="G43" s="3">
        <f>'Data High CO2'!G$20/1000</f>
        <v>1221.8856456831679</v>
      </c>
      <c r="H43" s="3">
        <f>'Data High CO2'!H$20/1000</f>
        <v>685.01457496699641</v>
      </c>
      <c r="I43" s="3">
        <f>'Data High CO2'!I$20/1000</f>
        <v>410.42418698438445</v>
      </c>
      <c r="J43" s="3">
        <f>'Data High CO2'!J$20/1000</f>
        <v>550.52317175542566</v>
      </c>
      <c r="K43" s="3">
        <f>'Data High CO2'!K$20/1000</f>
        <v>458.6236630542204</v>
      </c>
      <c r="L43" s="3">
        <f>'Data High CO2'!L$20/1000</f>
        <v>660.98519897175765</v>
      </c>
      <c r="M43" s="3">
        <f>'Data High CO2'!M$20/1000</f>
        <v>438.84307533288745</v>
      </c>
      <c r="N43" s="3">
        <f>'Data High CO2'!N$20/1000</f>
        <v>541.72060430573208</v>
      </c>
      <c r="O43" s="3">
        <f>'Data High CO2'!O$20/1000</f>
        <v>196.32001975262537</v>
      </c>
      <c r="P43" s="3">
        <f>'Data High CO2'!P$20/1000</f>
        <v>344.04219027908704</v>
      </c>
      <c r="Q43" s="3">
        <f>'Data High CO2'!Q$20/1000</f>
        <v>194.24825623978953</v>
      </c>
      <c r="R43" s="3">
        <f>'Data High CO2'!R$20/1000</f>
        <v>541.92354093999234</v>
      </c>
      <c r="S43" s="3">
        <f>'Data High CO2'!S$20/1000</f>
        <v>359.4928945999136</v>
      </c>
      <c r="T43" s="3">
        <f>'Data High CO2'!T$20/1000</f>
        <v>-133.65281660246848</v>
      </c>
      <c r="U43" s="3">
        <f>'Data High CO2'!U$20/1000</f>
        <v>425.62353353917786</v>
      </c>
      <c r="W43" s="9">
        <f t="shared" ref="W43:W49" si="6">NPV(0.0666,B43:U43)</f>
        <v>3844.3919351150298</v>
      </c>
    </row>
    <row r="44" spans="1:23" x14ac:dyDescent="0.25">
      <c r="A44" t="str">
        <f t="shared" si="5"/>
        <v>C05-3</v>
      </c>
      <c r="B44" s="3">
        <f>'Data High CO2'!B$27/1000</f>
        <v>0</v>
      </c>
      <c r="C44" s="3">
        <f>'Data High CO2'!C$27/1000</f>
        <v>168.46474598578527</v>
      </c>
      <c r="D44" s="3">
        <f>'Data High CO2'!D$27/1000</f>
        <v>83.798338694478389</v>
      </c>
      <c r="E44" s="3">
        <f>'Data High CO2'!E$27/1000</f>
        <v>144.77784269221593</v>
      </c>
      <c r="F44" s="3">
        <f>'Data High CO2'!F$27/1000</f>
        <v>55.878848252529508</v>
      </c>
      <c r="G44" s="3">
        <f>'Data High CO2'!G$27/1000</f>
        <v>1202.83274620773</v>
      </c>
      <c r="H44" s="3">
        <f>'Data High CO2'!H$27/1000</f>
        <v>602.34486725499903</v>
      </c>
      <c r="I44" s="3">
        <f>'Data High CO2'!I$27/1000</f>
        <v>570.05087115537845</v>
      </c>
      <c r="J44" s="3">
        <f>'Data High CO2'!J$27/1000</f>
        <v>591.75109323637741</v>
      </c>
      <c r="K44" s="3">
        <f>'Data High CO2'!K$27/1000</f>
        <v>417.91073002649938</v>
      </c>
      <c r="L44" s="3">
        <f>'Data High CO2'!L$27/1000</f>
        <v>630.60006128170244</v>
      </c>
      <c r="M44" s="3">
        <f>'Data High CO2'!M$27/1000</f>
        <v>468.76664352173731</v>
      </c>
      <c r="N44" s="3">
        <f>'Data High CO2'!N$27/1000</f>
        <v>617.71405737935095</v>
      </c>
      <c r="O44" s="3">
        <f>'Data High CO2'!O$27/1000</f>
        <v>338.46767935688609</v>
      </c>
      <c r="P44" s="3">
        <f>'Data High CO2'!P$27/1000</f>
        <v>376.74641485204268</v>
      </c>
      <c r="Q44" s="3">
        <f>'Data High CO2'!Q$27/1000</f>
        <v>-33.167820612268521</v>
      </c>
      <c r="R44" s="3">
        <f>'Data High CO2'!R$27/1000</f>
        <v>539.74474488963926</v>
      </c>
      <c r="S44" s="3">
        <f>'Data High CO2'!S$27/1000</f>
        <v>525.46303681548875</v>
      </c>
      <c r="T44" s="3">
        <f>'Data High CO2'!T$27/1000</f>
        <v>429.48573606344684</v>
      </c>
      <c r="U44" s="3">
        <f>'Data High CO2'!U$27/1000</f>
        <v>571.19880028535431</v>
      </c>
      <c r="W44" s="9">
        <f t="shared" si="6"/>
        <v>4151.6572348672034</v>
      </c>
    </row>
    <row r="45" spans="1:23" x14ac:dyDescent="0.25">
      <c r="A45" t="str">
        <f t="shared" si="5"/>
        <v>C05a-3</v>
      </c>
      <c r="B45" s="3">
        <f>'Data High CO2'!B$34/1000</f>
        <v>0</v>
      </c>
      <c r="C45" s="3">
        <f>'Data High CO2'!C$34/1000</f>
        <v>168.47671629828494</v>
      </c>
      <c r="D45" s="3">
        <f>'Data High CO2'!D$34/1000</f>
        <v>83.827122444478334</v>
      </c>
      <c r="E45" s="3">
        <f>'Data High CO2'!E$34/1000</f>
        <v>93.790130817216124</v>
      </c>
      <c r="F45" s="3">
        <f>'Data High CO2'!F$34/1000</f>
        <v>110.52547678401578</v>
      </c>
      <c r="G45" s="3">
        <f>'Data High CO2'!G$34/1000</f>
        <v>1201.3461843704536</v>
      </c>
      <c r="H45" s="3">
        <f>'Data High CO2'!H$34/1000</f>
        <v>604.06254792593882</v>
      </c>
      <c r="I45" s="3">
        <f>'Data High CO2'!I$34/1000</f>
        <v>563.56367656777707</v>
      </c>
      <c r="J45" s="3">
        <f>'Data High CO2'!J$34/1000</f>
        <v>531.43249735270808</v>
      </c>
      <c r="K45" s="3">
        <f>'Data High CO2'!K$34/1000</f>
        <v>418.99930875127762</v>
      </c>
      <c r="L45" s="3">
        <f>'Data High CO2'!L$34/1000</f>
        <v>641.38305662619234</v>
      </c>
      <c r="M45" s="3">
        <f>'Data High CO2'!M$34/1000</f>
        <v>485.64759652493524</v>
      </c>
      <c r="N45" s="3">
        <f>'Data High CO2'!N$34/1000</f>
        <v>628.47747999962235</v>
      </c>
      <c r="O45" s="3">
        <f>'Data High CO2'!O$34/1000</f>
        <v>308.90413619508223</v>
      </c>
      <c r="P45" s="3">
        <f>'Data High CO2'!P$34/1000</f>
        <v>412.22292854225543</v>
      </c>
      <c r="Q45" s="3">
        <f>'Data High CO2'!Q$34/1000</f>
        <v>-24.739828248278236</v>
      </c>
      <c r="R45" s="3">
        <f>'Data High CO2'!R$34/1000</f>
        <v>535.80188579834817</v>
      </c>
      <c r="S45" s="3">
        <f>'Data High CO2'!S$34/1000</f>
        <v>513.95042237549092</v>
      </c>
      <c r="T45" s="3">
        <f>'Data High CO2'!T$34/1000</f>
        <v>436.63005920686015</v>
      </c>
      <c r="U45" s="3">
        <f>'Data High CO2'!U$34/1000</f>
        <v>560.62849546509233</v>
      </c>
      <c r="W45" s="9">
        <f t="shared" si="6"/>
        <v>4131.4158486627939</v>
      </c>
    </row>
    <row r="46" spans="1:23" x14ac:dyDescent="0.25">
      <c r="A46" t="str">
        <f t="shared" si="5"/>
        <v>C05b-1</v>
      </c>
      <c r="B46" s="3">
        <f>'Data High CO2'!B$41/1000</f>
        <v>0</v>
      </c>
      <c r="C46" s="3">
        <f>'Data High CO2'!C$41/1000</f>
        <v>168.72729686867282</v>
      </c>
      <c r="D46" s="3">
        <f>'Data High CO2'!D$41/1000</f>
        <v>82.324533866331919</v>
      </c>
      <c r="E46" s="3">
        <f>'Data High CO2'!E$41/1000</f>
        <v>88.924742403843666</v>
      </c>
      <c r="F46" s="3">
        <f>'Data High CO2'!F$41/1000</f>
        <v>120.56930261579039</v>
      </c>
      <c r="G46" s="3">
        <f>'Data High CO2'!G$41/1000</f>
        <v>1177.0984287096287</v>
      </c>
      <c r="H46" s="3">
        <f>'Data High CO2'!H$41/1000</f>
        <v>690.42822218007359</v>
      </c>
      <c r="I46" s="3">
        <f>'Data High CO2'!I$41/1000</f>
        <v>432.30895408088111</v>
      </c>
      <c r="J46" s="3">
        <f>'Data High CO2'!J$41/1000</f>
        <v>558.31692986605128</v>
      </c>
      <c r="K46" s="3">
        <f>'Data High CO2'!K$41/1000</f>
        <v>458.15792933378088</v>
      </c>
      <c r="L46" s="3">
        <f>'Data High CO2'!L$41/1000</f>
        <v>677.90958847070488</v>
      </c>
      <c r="M46" s="3">
        <f>'Data High CO2'!M$41/1000</f>
        <v>432.20943480364235</v>
      </c>
      <c r="N46" s="3">
        <f>'Data High CO2'!N$41/1000</f>
        <v>542.59190810058362</v>
      </c>
      <c r="O46" s="3">
        <f>'Data High CO2'!O$41/1000</f>
        <v>265.60931499973219</v>
      </c>
      <c r="P46" s="3">
        <f>'Data High CO2'!P$41/1000</f>
        <v>329.27486874274911</v>
      </c>
      <c r="Q46" s="3">
        <f>'Data High CO2'!Q$41/1000</f>
        <v>163.52750273826626</v>
      </c>
      <c r="R46" s="3">
        <f>'Data High CO2'!R$41/1000</f>
        <v>527.22955413285638</v>
      </c>
      <c r="S46" s="3">
        <f>'Data High CO2'!S$41/1000</f>
        <v>358.1984647887582</v>
      </c>
      <c r="T46" s="3">
        <f>'Data High CO2'!T$41/1000</f>
        <v>-151.26140678989515</v>
      </c>
      <c r="U46" s="3">
        <f>'Data High CO2'!U$41/1000</f>
        <v>420.17865755992011</v>
      </c>
      <c r="W46" s="9">
        <f t="shared" si="6"/>
        <v>3840.8354416512243</v>
      </c>
    </row>
    <row r="47" spans="1:23" x14ac:dyDescent="0.25">
      <c r="A47" t="str">
        <f t="shared" si="5"/>
        <v>C05b-3</v>
      </c>
      <c r="B47" s="3">
        <f>'Data High CO2'!B$48/1000</f>
        <v>0</v>
      </c>
      <c r="C47" s="3">
        <f>'Data High CO2'!C$48/1000</f>
        <v>168.40672929622187</v>
      </c>
      <c r="D47" s="3">
        <f>'Data High CO2'!D$48/1000</f>
        <v>83.341066241298805</v>
      </c>
      <c r="E47" s="3">
        <f>'Data High CO2'!E$48/1000</f>
        <v>91.036851435571208</v>
      </c>
      <c r="F47" s="3">
        <f>'Data High CO2'!F$48/1000</f>
        <v>109.57282780174445</v>
      </c>
      <c r="G47" s="3">
        <f>'Data High CO2'!G$48/1000</f>
        <v>1202.7989400653632</v>
      </c>
      <c r="H47" s="3">
        <f>'Data High CO2'!H$48/1000</f>
        <v>601.76433627119479</v>
      </c>
      <c r="I47" s="3">
        <f>'Data High CO2'!I$48/1000</f>
        <v>569.99494973978165</v>
      </c>
      <c r="J47" s="3">
        <f>'Data High CO2'!J$48/1000</f>
        <v>534.55387069345363</v>
      </c>
      <c r="K47" s="3">
        <f>'Data High CO2'!K$48/1000</f>
        <v>421.355163650956</v>
      </c>
      <c r="L47" s="3">
        <f>'Data High CO2'!L$48/1000</f>
        <v>634.26076209323298</v>
      </c>
      <c r="M47" s="3">
        <f>'Data High CO2'!M$48/1000</f>
        <v>486.45545446410591</v>
      </c>
      <c r="N47" s="3">
        <f>'Data High CO2'!N$48/1000</f>
        <v>576.70946037556973</v>
      </c>
      <c r="O47" s="3">
        <f>'Data High CO2'!O$48/1000</f>
        <v>482.93542404348591</v>
      </c>
      <c r="P47" s="3">
        <f>'Data High CO2'!P$48/1000</f>
        <v>371.39028967972376</v>
      </c>
      <c r="Q47" s="3">
        <f>'Data High CO2'!Q$48/1000</f>
        <v>-62.698677527332677</v>
      </c>
      <c r="R47" s="3">
        <f>'Data High CO2'!R$48/1000</f>
        <v>528.94922687456381</v>
      </c>
      <c r="S47" s="3">
        <f>'Data High CO2'!S$48/1000</f>
        <v>579.03337120221931</v>
      </c>
      <c r="T47" s="3">
        <f>'Data High CO2'!T$48/1000</f>
        <v>366.76170542837309</v>
      </c>
      <c r="U47" s="3">
        <f>'Data High CO2'!U$48/1000</f>
        <v>558.4079017378557</v>
      </c>
      <c r="W47" s="9">
        <f t="shared" si="6"/>
        <v>4147.4422128795532</v>
      </c>
    </row>
    <row r="48" spans="1:23" x14ac:dyDescent="0.25">
      <c r="A48" t="str">
        <f t="shared" si="5"/>
        <v>C09-1</v>
      </c>
      <c r="B48" s="3">
        <f>'Data High CO2'!B$56/1000</f>
        <v>0</v>
      </c>
      <c r="C48" s="3">
        <f>'Data High CO2'!C$56/1000</f>
        <v>169.54475593117274</v>
      </c>
      <c r="D48" s="3">
        <f>'Data High CO2'!D$56/1000</f>
        <v>84.876049178831977</v>
      </c>
      <c r="E48" s="3">
        <f>'Data High CO2'!E$56/1000</f>
        <v>85.484778185093305</v>
      </c>
      <c r="F48" s="3">
        <f>'Data High CO2'!F$56/1000</f>
        <v>127.73970657666936</v>
      </c>
      <c r="G48" s="3">
        <f>'Data High CO2'!G$56/1000</f>
        <v>1218.3708941206676</v>
      </c>
      <c r="H48" s="3">
        <f>'Data High CO2'!H$56/1000</f>
        <v>682.41199246699694</v>
      </c>
      <c r="I48" s="3">
        <f>'Data High CO2'!I$56/1000</f>
        <v>446.05382671563513</v>
      </c>
      <c r="J48" s="3">
        <f>'Data High CO2'!J$56/1000</f>
        <v>540.57257941600494</v>
      </c>
      <c r="K48" s="3">
        <f>'Data High CO2'!K$56/1000</f>
        <v>366.23081580349526</v>
      </c>
      <c r="L48" s="3">
        <f>'Data High CO2'!L$56/1000</f>
        <v>595.16921100286766</v>
      </c>
      <c r="M48" s="3">
        <f>'Data High CO2'!M$56/1000</f>
        <v>426.6200298393918</v>
      </c>
      <c r="N48" s="3">
        <f>'Data High CO2'!N$56/1000</f>
        <v>504.51818761928382</v>
      </c>
      <c r="O48" s="3">
        <f>'Data High CO2'!O$56/1000</f>
        <v>314.41414364818019</v>
      </c>
      <c r="P48" s="3">
        <f>'Data High CO2'!P$56/1000</f>
        <v>333.76736690987462</v>
      </c>
      <c r="Q48" s="3">
        <f>'Data High CO2'!Q$56/1000</f>
        <v>0.28821255795471368</v>
      </c>
      <c r="R48" s="3">
        <f>'Data High CO2'!R$56/1000</f>
        <v>507.15427950283976</v>
      </c>
      <c r="S48" s="3">
        <f>'Data High CO2'!S$56/1000</f>
        <v>565.60623987068982</v>
      </c>
      <c r="T48" s="3">
        <f>'Data High CO2'!T$56/1000</f>
        <v>-39.3379032035172</v>
      </c>
      <c r="U48" s="3">
        <f>'Data High CO2'!U$56/1000</f>
        <v>351.85104768440499</v>
      </c>
      <c r="W48" s="9">
        <f t="shared" si="6"/>
        <v>3795.0444120118477</v>
      </c>
    </row>
    <row r="49" spans="1:23" x14ac:dyDescent="0.25">
      <c r="A49" t="str">
        <f t="shared" si="5"/>
        <v>C13-1</v>
      </c>
      <c r="B49" s="3">
        <f>'Data High CO2'!B$63/1000</f>
        <v>0</v>
      </c>
      <c r="C49" s="3">
        <f>'Data High CO2'!C$63/1000</f>
        <v>167.70175289992289</v>
      </c>
      <c r="D49" s="3">
        <f>'Data High CO2'!D$63/1000</f>
        <v>83.342992866331713</v>
      </c>
      <c r="E49" s="3">
        <f>'Data High CO2'!E$63/1000</f>
        <v>87.057096622593932</v>
      </c>
      <c r="F49" s="3">
        <f>'Data High CO2'!F$63/1000</f>
        <v>124.20549735791842</v>
      </c>
      <c r="G49" s="3">
        <f>'Data High CO2'!G$63/1000</f>
        <v>1219.9504894956681</v>
      </c>
      <c r="H49" s="3">
        <f>'Data High CO2'!H$63/1000</f>
        <v>670.26498871699721</v>
      </c>
      <c r="I49" s="3">
        <f>'Data High CO2'!I$63/1000</f>
        <v>401.55712880157586</v>
      </c>
      <c r="J49" s="3">
        <f>'Data High CO2'!J$63/1000</f>
        <v>477.28862465249654</v>
      </c>
      <c r="K49" s="3">
        <f>'Data High CO2'!K$63/1000</f>
        <v>425.03733323573414</v>
      </c>
      <c r="L49" s="3">
        <f>'Data High CO2'!L$63/1000</f>
        <v>647.41465844976619</v>
      </c>
      <c r="M49" s="3">
        <f>'Data High CO2'!M$63/1000</f>
        <v>418.33995167737362</v>
      </c>
      <c r="N49" s="3">
        <f>'Data High CO2'!N$63/1000</f>
        <v>529.86032790705281</v>
      </c>
      <c r="O49" s="3">
        <f>'Data High CO2'!O$63/1000</f>
        <v>378.98263761446441</v>
      </c>
      <c r="P49" s="3">
        <f>'Data High CO2'!P$63/1000</f>
        <v>352.10567806295865</v>
      </c>
      <c r="Q49" s="3">
        <f>'Data High CO2'!Q$63/1000</f>
        <v>213.04964690404944</v>
      </c>
      <c r="R49" s="3">
        <f>'Data High CO2'!R$63/1000</f>
        <v>558.33569545771923</v>
      </c>
      <c r="S49" s="3">
        <f>'Data High CO2'!S$63/1000</f>
        <v>290.7142608741205</v>
      </c>
      <c r="T49" s="3">
        <f>'Data High CO2'!T$63/1000</f>
        <v>-404.56454468309227</v>
      </c>
      <c r="U49" s="3">
        <f>'Data High CO2'!U$63/1000</f>
        <v>229.42454779284913</v>
      </c>
      <c r="W49" s="9">
        <f t="shared" si="6"/>
        <v>3684.8388072302782</v>
      </c>
    </row>
    <row r="51" spans="1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9"/>
    </row>
    <row r="52" spans="1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9"/>
    </row>
    <row r="53" spans="1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9"/>
    </row>
  </sheetData>
  <pageMargins left="0.25" right="0.25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E73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defaultRowHeight="15" x14ac:dyDescent="0.25"/>
  <cols>
    <col min="1" max="1" width="15.140625" customWidth="1"/>
    <col min="2" max="2" width="13.28515625" customWidth="1"/>
    <col min="3" max="4" width="11.28515625" customWidth="1"/>
    <col min="5" max="21" width="11.5703125" customWidth="1"/>
    <col min="22" max="22" width="3.140625" customWidth="1"/>
    <col min="23" max="23" width="15.5703125" bestFit="1" customWidth="1"/>
    <col min="25" max="25" width="11" bestFit="1" customWidth="1"/>
    <col min="26" max="26" width="14" customWidth="1"/>
    <col min="27" max="27" width="17.42578125" customWidth="1"/>
    <col min="28" max="28" width="11.42578125" customWidth="1"/>
    <col min="29" max="30" width="12.140625" bestFit="1" customWidth="1"/>
    <col min="31" max="31" width="10.7109375" customWidth="1"/>
  </cols>
  <sheetData>
    <row r="1" spans="1:31" ht="21" x14ac:dyDescent="0.35">
      <c r="A1" s="10" t="s">
        <v>1</v>
      </c>
      <c r="F1" s="17"/>
    </row>
    <row r="2" spans="1:31" x14ac:dyDescent="0.25">
      <c r="A2" s="1" t="s">
        <v>6</v>
      </c>
    </row>
    <row r="3" spans="1:31" x14ac:dyDescent="0.25">
      <c r="A3" s="1" t="s">
        <v>34</v>
      </c>
    </row>
    <row r="4" spans="1:31" x14ac:dyDescent="0.25">
      <c r="A4" s="1"/>
    </row>
    <row r="5" spans="1:31" ht="125.25" customHeight="1" x14ac:dyDescent="0.25">
      <c r="B5" s="5">
        <v>2015</v>
      </c>
      <c r="C5" s="5">
        <f>B5+1</f>
        <v>2016</v>
      </c>
      <c r="D5" s="5">
        <f t="shared" ref="D5:U5" si="0">C5+1</f>
        <v>2017</v>
      </c>
      <c r="E5" s="5">
        <f t="shared" si="0"/>
        <v>2018</v>
      </c>
      <c r="F5" s="5">
        <f t="shared" si="0"/>
        <v>2019</v>
      </c>
      <c r="G5" s="5">
        <f t="shared" si="0"/>
        <v>2020</v>
      </c>
      <c r="H5" s="5">
        <f t="shared" si="0"/>
        <v>2021</v>
      </c>
      <c r="I5" s="5">
        <f t="shared" si="0"/>
        <v>2022</v>
      </c>
      <c r="J5" s="5">
        <f t="shared" si="0"/>
        <v>2023</v>
      </c>
      <c r="K5" s="5">
        <f t="shared" si="0"/>
        <v>2024</v>
      </c>
      <c r="L5" s="5">
        <f t="shared" si="0"/>
        <v>2025</v>
      </c>
      <c r="M5" s="5">
        <f t="shared" si="0"/>
        <v>2026</v>
      </c>
      <c r="N5" s="5">
        <f t="shared" si="0"/>
        <v>2027</v>
      </c>
      <c r="O5" s="5">
        <f t="shared" si="0"/>
        <v>2028</v>
      </c>
      <c r="P5" s="5">
        <f t="shared" si="0"/>
        <v>2029</v>
      </c>
      <c r="Q5" s="5">
        <f t="shared" si="0"/>
        <v>2030</v>
      </c>
      <c r="R5" s="5">
        <f t="shared" si="0"/>
        <v>2031</v>
      </c>
      <c r="S5" s="5">
        <f t="shared" si="0"/>
        <v>2032</v>
      </c>
      <c r="T5" s="5">
        <f t="shared" si="0"/>
        <v>2033</v>
      </c>
      <c r="U5" s="5">
        <f t="shared" si="0"/>
        <v>2034</v>
      </c>
      <c r="V5" s="5"/>
      <c r="W5" s="5" t="s">
        <v>22</v>
      </c>
      <c r="Y5" s="16" t="s">
        <v>12</v>
      </c>
      <c r="Z5" s="16" t="s">
        <v>13</v>
      </c>
      <c r="AA5" s="16" t="s">
        <v>11</v>
      </c>
      <c r="AC5" s="16" t="s">
        <v>23</v>
      </c>
      <c r="AD5" s="16" t="s">
        <v>25</v>
      </c>
      <c r="AE5" s="16" t="s">
        <v>24</v>
      </c>
    </row>
    <row r="6" spans="1:31" x14ac:dyDescent="0.25">
      <c r="Y6" s="1"/>
    </row>
    <row r="7" spans="1:31" x14ac:dyDescent="0.25">
      <c r="Y7" s="1"/>
    </row>
    <row r="8" spans="1:31" x14ac:dyDescent="0.25">
      <c r="A8" s="22" t="s">
        <v>21</v>
      </c>
      <c r="B8" s="8">
        <v>1238083.3739062501</v>
      </c>
      <c r="C8" s="8">
        <v>1327690.1460937501</v>
      </c>
      <c r="D8" s="8">
        <v>1368040.90140625</v>
      </c>
      <c r="E8" s="8">
        <v>1389243.1092187501</v>
      </c>
      <c r="F8" s="8">
        <v>1439869.3890624999</v>
      </c>
      <c r="G8" s="8">
        <v>1490896.4706250001</v>
      </c>
      <c r="H8" s="8">
        <v>1606325.1928125001</v>
      </c>
      <c r="I8" s="8">
        <v>1694198.1234374999</v>
      </c>
      <c r="J8" s="8">
        <v>1757159.5443750001</v>
      </c>
      <c r="K8" s="8">
        <v>1754040.6053125001</v>
      </c>
      <c r="L8" s="8">
        <v>1933545.4053125002</v>
      </c>
      <c r="M8" s="8">
        <v>1989350.1284375</v>
      </c>
      <c r="N8" s="8">
        <v>2042363.4603124997</v>
      </c>
      <c r="O8" s="8">
        <v>2355860.0562499999</v>
      </c>
      <c r="P8" s="8">
        <v>2305413.3909374997</v>
      </c>
      <c r="Q8" s="8">
        <v>2522317.5943749999</v>
      </c>
      <c r="R8" s="8">
        <v>2634262.7037499999</v>
      </c>
      <c r="S8" s="8">
        <v>2737340.8962500002</v>
      </c>
      <c r="T8" s="8">
        <v>2864028.5803124998</v>
      </c>
      <c r="U8" s="8">
        <v>2904847.5303125</v>
      </c>
      <c r="V8" s="3"/>
      <c r="W8" s="9">
        <f>NPV(0.0666,B8:U8)</f>
        <v>19385084.992731001</v>
      </c>
    </row>
    <row r="9" spans="1:31" x14ac:dyDescent="0.25">
      <c r="A9" t="s">
        <v>4</v>
      </c>
      <c r="B9" s="3">
        <v>388607.99999999994</v>
      </c>
      <c r="C9" s="3">
        <v>422010</v>
      </c>
      <c r="D9" s="3">
        <v>448619</v>
      </c>
      <c r="E9" s="3">
        <v>506740</v>
      </c>
      <c r="F9" s="3">
        <v>551529</v>
      </c>
      <c r="G9" s="3">
        <v>606037</v>
      </c>
      <c r="H9" s="3">
        <v>641502</v>
      </c>
      <c r="I9" s="3">
        <v>728849</v>
      </c>
      <c r="J9" s="3">
        <v>833131</v>
      </c>
      <c r="K9" s="3">
        <v>831327</v>
      </c>
      <c r="L9" s="3">
        <v>925737</v>
      </c>
      <c r="M9" s="3">
        <v>918136</v>
      </c>
      <c r="N9" s="3">
        <v>948932</v>
      </c>
      <c r="O9" s="3">
        <v>1122494.8888381841</v>
      </c>
      <c r="P9" s="3">
        <v>1012719.3327261097</v>
      </c>
      <c r="Q9" s="3">
        <v>1228720.6130849984</v>
      </c>
      <c r="R9" s="3">
        <v>1054347.2547336135</v>
      </c>
      <c r="S9" s="3">
        <v>1106276.8965735519</v>
      </c>
      <c r="T9" s="3">
        <v>1230907.5576084494</v>
      </c>
      <c r="U9" s="3">
        <v>1570864.6429767006</v>
      </c>
      <c r="V9" s="3"/>
      <c r="W9" s="9">
        <f>NPV(0.0666,B9:U9)</f>
        <v>8114622.1641390612</v>
      </c>
    </row>
    <row r="10" spans="1:31" x14ac:dyDescent="0.25">
      <c r="A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>
        <f>NPV(0.0666,B10:U10)</f>
        <v>0</v>
      </c>
    </row>
    <row r="11" spans="1:31" ht="45" x14ac:dyDescent="0.25">
      <c r="A11" s="4" t="s">
        <v>2</v>
      </c>
      <c r="B11" s="6">
        <v>9566.2562161645619</v>
      </c>
      <c r="C11" s="6">
        <v>55847.732983199538</v>
      </c>
      <c r="D11" s="6">
        <v>57381.69089642787</v>
      </c>
      <c r="E11" s="6">
        <v>67706.38593239375</v>
      </c>
      <c r="F11" s="6">
        <v>67470.714591409997</v>
      </c>
      <c r="G11" s="6">
        <v>65377.419274363318</v>
      </c>
      <c r="H11" s="6">
        <v>116182.20282530229</v>
      </c>
      <c r="I11" s="6">
        <v>97883.93845557858</v>
      </c>
      <c r="J11" s="6">
        <v>35636.645808288224</v>
      </c>
      <c r="K11" s="6">
        <v>93402.413309565527</v>
      </c>
      <c r="L11" s="6">
        <v>6096.8780607574899</v>
      </c>
      <c r="M11" s="6">
        <v>6219.5708356921386</v>
      </c>
      <c r="N11" s="6">
        <v>122890.12021031465</v>
      </c>
      <c r="O11" s="6">
        <v>-163637.12618278738</v>
      </c>
      <c r="P11" s="6">
        <v>179553.79222154341</v>
      </c>
      <c r="Q11" s="6">
        <v>-112914.50951062301</v>
      </c>
      <c r="R11" s="6">
        <v>26279.232764107634</v>
      </c>
      <c r="S11" s="6">
        <v>20970.848002242063</v>
      </c>
      <c r="T11" s="6">
        <v>-14861.098712362491</v>
      </c>
      <c r="U11" s="6">
        <v>-188270.89538216704</v>
      </c>
      <c r="W11" s="9">
        <f>NPV(0.0666,B11:U11)</f>
        <v>432146.29305462644</v>
      </c>
    </row>
    <row r="12" spans="1:31" x14ac:dyDescent="0.25">
      <c r="A12" t="s">
        <v>3</v>
      </c>
      <c r="B12" s="7">
        <f>SUM(B8:B11)</f>
        <v>1636257.6301224148</v>
      </c>
      <c r="C12" s="7">
        <f t="shared" ref="C12" si="1">SUM(C8:C11)</f>
        <v>1805547.8790769498</v>
      </c>
      <c r="D12" s="7">
        <f t="shared" ref="D12" si="2">SUM(D8:D11)</f>
        <v>1874041.5923026779</v>
      </c>
      <c r="E12" s="7">
        <f t="shared" ref="E12" si="3">SUM(E8:E11)</f>
        <v>1963689.495151144</v>
      </c>
      <c r="F12" s="7">
        <f t="shared" ref="F12" si="4">SUM(F8:F11)</f>
        <v>2058869.1036539099</v>
      </c>
      <c r="G12" s="7">
        <f t="shared" ref="G12" si="5">SUM(G8:G11)</f>
        <v>2162310.8898993633</v>
      </c>
      <c r="H12" s="7">
        <f t="shared" ref="H12" si="6">SUM(H8:H11)</f>
        <v>2364009.3956378023</v>
      </c>
      <c r="I12" s="7">
        <f t="shared" ref="I12" si="7">SUM(I8:I11)</f>
        <v>2520931.061893078</v>
      </c>
      <c r="J12" s="7">
        <f t="shared" ref="J12" si="8">SUM(J8:J11)</f>
        <v>2625927.1901832884</v>
      </c>
      <c r="K12" s="7">
        <f t="shared" ref="K12" si="9">SUM(K8:K11)</f>
        <v>2678770.0186220659</v>
      </c>
      <c r="L12" s="7">
        <f t="shared" ref="L12" si="10">SUM(L8:L11)</f>
        <v>2865379.2833732576</v>
      </c>
      <c r="M12" s="7">
        <f t="shared" ref="M12" si="11">SUM(M8:M11)</f>
        <v>2913705.6992731923</v>
      </c>
      <c r="N12" s="7">
        <f t="shared" ref="N12" si="12">SUM(N8:N11)</f>
        <v>3114185.5805228143</v>
      </c>
      <c r="O12" s="7">
        <f t="shared" ref="O12" si="13">SUM(O8:O11)</f>
        <v>3314717.8189053964</v>
      </c>
      <c r="P12" s="7">
        <f t="shared" ref="P12" si="14">SUM(P8:P11)</f>
        <v>3497686.5158851529</v>
      </c>
      <c r="Q12" s="7">
        <f t="shared" ref="Q12" si="15">SUM(Q8:Q11)</f>
        <v>3638123.6979493755</v>
      </c>
      <c r="R12" s="7">
        <f t="shared" ref="R12" si="16">SUM(R8:R11)</f>
        <v>3714889.1912477207</v>
      </c>
      <c r="S12" s="7">
        <f t="shared" ref="S12" si="17">SUM(S8:S11)</f>
        <v>3864588.6408257941</v>
      </c>
      <c r="T12" s="7">
        <f t="shared" ref="T12" si="18">SUM(T8:T11)</f>
        <v>4080075.0392085868</v>
      </c>
      <c r="U12" s="7">
        <f t="shared" ref="U12" si="19">SUM(U8:U11)</f>
        <v>4287441.2779070335</v>
      </c>
      <c r="W12" s="9">
        <f>NPV(0.0666,B12:U12)</f>
        <v>27931853.449924693</v>
      </c>
    </row>
    <row r="13" spans="1:31" x14ac:dyDescent="0.25">
      <c r="A13" t="s">
        <v>8</v>
      </c>
      <c r="B13" s="15"/>
      <c r="C13" s="15">
        <f>C12-B12</f>
        <v>169290.248954535</v>
      </c>
      <c r="D13" s="15">
        <f t="shared" ref="D13" si="20">D12-C12</f>
        <v>68493.713225728134</v>
      </c>
      <c r="E13" s="15">
        <f t="shared" ref="E13" si="21">E12-D12</f>
        <v>89647.902848466067</v>
      </c>
      <c r="F13" s="15">
        <f t="shared" ref="F13" si="22">F12-E12</f>
        <v>95179.608502765885</v>
      </c>
      <c r="G13" s="15">
        <f t="shared" ref="G13" si="23">G12-F12</f>
        <v>103441.7862454534</v>
      </c>
      <c r="H13" s="15">
        <f t="shared" ref="H13" si="24">H12-G12</f>
        <v>201698.50573843904</v>
      </c>
      <c r="I13" s="15">
        <f t="shared" ref="I13" si="25">I12-H12</f>
        <v>156921.66625527572</v>
      </c>
      <c r="J13" s="15">
        <f t="shared" ref="J13" si="26">J12-I12</f>
        <v>104996.12829021038</v>
      </c>
      <c r="K13" s="15">
        <f t="shared" ref="K13" si="27">K12-J12</f>
        <v>52842.828438777477</v>
      </c>
      <c r="L13" s="15">
        <f t="shared" ref="L13" si="28">L12-K12</f>
        <v>186609.26475119172</v>
      </c>
      <c r="M13" s="15">
        <f t="shared" ref="M13" si="29">M12-L12</f>
        <v>48326.415899934713</v>
      </c>
      <c r="N13" s="15">
        <f t="shared" ref="N13" si="30">N12-M12</f>
        <v>200479.88124962198</v>
      </c>
      <c r="O13" s="15">
        <f t="shared" ref="O13" si="31">O12-N12</f>
        <v>200532.23838258209</v>
      </c>
      <c r="P13" s="15">
        <f t="shared" ref="P13" si="32">P12-O12</f>
        <v>182968.69697975647</v>
      </c>
      <c r="Q13" s="15">
        <f t="shared" ref="Q13" si="33">Q12-P12</f>
        <v>140437.18206422264</v>
      </c>
      <c r="R13" s="15">
        <f t="shared" ref="R13" si="34">R12-Q12</f>
        <v>76765.493298345245</v>
      </c>
      <c r="S13" s="15">
        <f t="shared" ref="S13" si="35">S12-R12</f>
        <v>149699.44957807334</v>
      </c>
      <c r="T13" s="15">
        <f t="shared" ref="T13" si="36">T12-S12</f>
        <v>215486.39838279271</v>
      </c>
      <c r="U13" s="15">
        <f t="shared" ref="U13" si="37">U12-T12</f>
        <v>207366.23869844666</v>
      </c>
      <c r="Y13" s="12">
        <f>AVERAGE(C13:K13)</f>
        <v>115834.70983329456</v>
      </c>
      <c r="Z13" s="12">
        <f>AVERAGE(L13:U13)</f>
        <v>160867.12592849677</v>
      </c>
      <c r="AA13" s="12">
        <f>AVERAGE(C13:U13)</f>
        <v>139535.98146234834</v>
      </c>
      <c r="AB13" t="str">
        <f>A8</f>
        <v>C05a-3Q</v>
      </c>
      <c r="AC13" s="3">
        <f>Y13-Y$13</f>
        <v>0</v>
      </c>
      <c r="AD13" s="3">
        <f>Z13-Z$13</f>
        <v>0</v>
      </c>
      <c r="AE13" s="3">
        <f>AA13-AA$13</f>
        <v>0</v>
      </c>
    </row>
    <row r="14" spans="1:31" x14ac:dyDescent="0.25">
      <c r="Y14" s="1"/>
    </row>
    <row r="15" spans="1:31" x14ac:dyDescent="0.25">
      <c r="A15" s="22" t="s">
        <v>14</v>
      </c>
      <c r="B15" s="23">
        <v>1236611.7540625001</v>
      </c>
      <c r="C15" s="23">
        <v>1319622.84890625</v>
      </c>
      <c r="D15" s="23">
        <v>1367371.8090625</v>
      </c>
      <c r="E15" s="23">
        <v>1385893.5806249999</v>
      </c>
      <c r="F15" s="23">
        <v>1446386.839375</v>
      </c>
      <c r="G15" s="23">
        <v>1482302.4256250001</v>
      </c>
      <c r="H15" s="23">
        <v>1594049.5740624997</v>
      </c>
      <c r="I15" s="23">
        <v>1765713.5818749997</v>
      </c>
      <c r="J15" s="23">
        <v>1832160.9778124997</v>
      </c>
      <c r="K15" s="23">
        <v>1886220.4850000001</v>
      </c>
      <c r="L15" s="23">
        <v>2098318.0774999997</v>
      </c>
      <c r="M15" s="23">
        <v>2137456.1443750001</v>
      </c>
      <c r="N15" s="23">
        <v>2207924.2650000001</v>
      </c>
      <c r="O15" s="23">
        <v>2336808.5003125002</v>
      </c>
      <c r="P15" s="23">
        <v>2318000.1899999995</v>
      </c>
      <c r="Q15" s="23">
        <v>2469801.4653124996</v>
      </c>
      <c r="R15" s="23">
        <v>2585199.8965624999</v>
      </c>
      <c r="S15" s="23">
        <v>2653066.36625</v>
      </c>
      <c r="T15" s="23">
        <v>2908243.9775</v>
      </c>
      <c r="U15" s="23">
        <v>3008677.9571874999</v>
      </c>
      <c r="V15" s="24"/>
      <c r="W15" s="29">
        <f>NPV(0.0666,B15:U15)</f>
        <v>19716707.455692887</v>
      </c>
      <c r="Y15" s="1"/>
    </row>
    <row r="16" spans="1:31" x14ac:dyDescent="0.25">
      <c r="A16" s="22" t="s">
        <v>4</v>
      </c>
      <c r="B16" s="24">
        <v>391136.99999999994</v>
      </c>
      <c r="C16" s="24">
        <v>427745</v>
      </c>
      <c r="D16" s="24">
        <v>456310</v>
      </c>
      <c r="E16" s="24">
        <v>514875</v>
      </c>
      <c r="F16" s="24">
        <v>549093</v>
      </c>
      <c r="G16" s="24">
        <v>669753</v>
      </c>
      <c r="H16" s="24">
        <v>689115</v>
      </c>
      <c r="I16" s="24">
        <v>746657</v>
      </c>
      <c r="J16" s="24">
        <v>730774</v>
      </c>
      <c r="K16" s="24">
        <v>835745.72934313794</v>
      </c>
      <c r="L16" s="24">
        <v>907526.84220065747</v>
      </c>
      <c r="M16" s="24">
        <v>890949.15420246997</v>
      </c>
      <c r="N16" s="24">
        <v>931141.68813231692</v>
      </c>
      <c r="O16" s="24">
        <v>1106681.9600160588</v>
      </c>
      <c r="P16" s="24">
        <v>1084230.9602563642</v>
      </c>
      <c r="Q16" s="24">
        <v>1184130.0875383278</v>
      </c>
      <c r="R16" s="24">
        <v>1068150.9102015556</v>
      </c>
      <c r="S16" s="24">
        <v>1173370.1114953854</v>
      </c>
      <c r="T16" s="24">
        <v>1400615.7556137978</v>
      </c>
      <c r="U16" s="24">
        <v>1463345.9079704599</v>
      </c>
      <c r="V16" s="24"/>
      <c r="W16" s="29">
        <f>NPV(0.0666,B16:U16)</f>
        <v>8183704.8051590351</v>
      </c>
      <c r="Y16" s="1"/>
    </row>
    <row r="17" spans="1:31" x14ac:dyDescent="0.25">
      <c r="A17" s="22" t="s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9">
        <f>NPV(0.0666,B17:U17)</f>
        <v>0</v>
      </c>
      <c r="Y17" s="1"/>
    </row>
    <row r="18" spans="1:31" ht="45" x14ac:dyDescent="0.25">
      <c r="A18" s="25" t="s">
        <v>2</v>
      </c>
      <c r="B18" s="26">
        <v>6896.2284623158894</v>
      </c>
      <c r="C18" s="26">
        <v>49924.571893488857</v>
      </c>
      <c r="D18" s="26">
        <v>48988.218884820868</v>
      </c>
      <c r="E18" s="26">
        <v>53399.330976164092</v>
      </c>
      <c r="F18" s="26">
        <v>69036.866615333332</v>
      </c>
      <c r="G18" s="26">
        <v>47607.361673501029</v>
      </c>
      <c r="H18" s="26">
        <v>201846.45070299803</v>
      </c>
      <c r="I18" s="26">
        <v>13623.291437382022</v>
      </c>
      <c r="J18" s="26">
        <v>95739.299442808027</v>
      </c>
      <c r="K18" s="26">
        <v>101437.89127888976</v>
      </c>
      <c r="L18" s="26">
        <v>57767.131143128725</v>
      </c>
      <c r="M18" s="26">
        <v>50928.598849204602</v>
      </c>
      <c r="N18" s="26">
        <v>90197.184850088204</v>
      </c>
      <c r="O18" s="26">
        <v>-30032.124781028528</v>
      </c>
      <c r="P18" s="26">
        <v>181722.78150775333</v>
      </c>
      <c r="Q18" s="26">
        <v>-96050.229534421305</v>
      </c>
      <c r="R18" s="26">
        <v>-18707.28375765634</v>
      </c>
      <c r="S18" s="26">
        <v>92129.480798426579</v>
      </c>
      <c r="T18" s="26">
        <v>-42456.257422451927</v>
      </c>
      <c r="U18" s="26">
        <v>-105814.08623993662</v>
      </c>
      <c r="V18" s="22"/>
      <c r="W18" s="29">
        <f>NPV(0.0666,B18:U18)</f>
        <v>552415.02920296462</v>
      </c>
      <c r="Y18" s="1"/>
    </row>
    <row r="19" spans="1:31" x14ac:dyDescent="0.25">
      <c r="A19" s="22" t="s">
        <v>3</v>
      </c>
      <c r="B19" s="27">
        <f>SUM(B15:B18)</f>
        <v>1634644.9825248159</v>
      </c>
      <c r="C19" s="27">
        <f t="shared" ref="C19" si="38">SUM(C15:C18)</f>
        <v>1797292.4207997387</v>
      </c>
      <c r="D19" s="27">
        <f t="shared" ref="D19" si="39">SUM(D15:D18)</f>
        <v>1872670.0279473208</v>
      </c>
      <c r="E19" s="27">
        <f t="shared" ref="E19" si="40">SUM(E15:E18)</f>
        <v>1954167.9116011641</v>
      </c>
      <c r="F19" s="27">
        <f t="shared" ref="F19" si="41">SUM(F15:F18)</f>
        <v>2064516.7059903333</v>
      </c>
      <c r="G19" s="27">
        <f t="shared" ref="G19" si="42">SUM(G15:G18)</f>
        <v>2199662.787298501</v>
      </c>
      <c r="H19" s="27">
        <f t="shared" ref="H19" si="43">SUM(H15:H18)</f>
        <v>2485011.0247654975</v>
      </c>
      <c r="I19" s="27">
        <f t="shared" ref="I19" si="44">SUM(I15:I18)</f>
        <v>2525993.8733123816</v>
      </c>
      <c r="J19" s="27">
        <f t="shared" ref="J19" si="45">SUM(J15:J18)</f>
        <v>2658674.2772553079</v>
      </c>
      <c r="K19" s="27">
        <f t="shared" ref="K19" si="46">SUM(K15:K18)</f>
        <v>2823404.105622028</v>
      </c>
      <c r="L19" s="27">
        <f t="shared" ref="L19" si="47">SUM(L15:L18)</f>
        <v>3063612.0508437855</v>
      </c>
      <c r="M19" s="27">
        <f t="shared" ref="M19" si="48">SUM(M15:M18)</f>
        <v>3079333.8974266751</v>
      </c>
      <c r="N19" s="27">
        <f t="shared" ref="N19" si="49">SUM(N15:N18)</f>
        <v>3229263.1379824053</v>
      </c>
      <c r="O19" s="27">
        <f t="shared" ref="O19" si="50">SUM(O15:O18)</f>
        <v>3413458.3355475306</v>
      </c>
      <c r="P19" s="27">
        <f t="shared" ref="P19" si="51">SUM(P15:P18)</f>
        <v>3583953.931764117</v>
      </c>
      <c r="Q19" s="27">
        <f t="shared" ref="Q19" si="52">SUM(Q15:Q18)</f>
        <v>3557881.3233164065</v>
      </c>
      <c r="R19" s="27">
        <f t="shared" ref="R19" si="53">SUM(R15:R18)</f>
        <v>3634643.5230063992</v>
      </c>
      <c r="S19" s="27">
        <f t="shared" ref="S19" si="54">SUM(S15:S18)</f>
        <v>3918565.9585438119</v>
      </c>
      <c r="T19" s="27">
        <f t="shared" ref="T19" si="55">SUM(T15:T18)</f>
        <v>4266403.4756913455</v>
      </c>
      <c r="U19" s="27">
        <f t="shared" ref="U19" si="56">SUM(U15:U18)</f>
        <v>4366209.7789180232</v>
      </c>
      <c r="V19" s="22"/>
      <c r="W19" s="29">
        <f>NPV(0.0666,B19:U19)</f>
        <v>28452827.290054888</v>
      </c>
      <c r="Y19" s="1"/>
    </row>
    <row r="20" spans="1:31" x14ac:dyDescent="0.25">
      <c r="A20" s="22" t="s">
        <v>8</v>
      </c>
      <c r="B20" s="28"/>
      <c r="C20" s="28">
        <f>C19-B19</f>
        <v>162647.43827492278</v>
      </c>
      <c r="D20" s="28">
        <f t="shared" ref="D20" si="57">D19-C19</f>
        <v>75377.607147582108</v>
      </c>
      <c r="E20" s="28">
        <f t="shared" ref="E20" si="58">E19-D19</f>
        <v>81497.88365384331</v>
      </c>
      <c r="F20" s="28">
        <f t="shared" ref="F20" si="59">F19-E19</f>
        <v>110348.7943891692</v>
      </c>
      <c r="G20" s="28">
        <f t="shared" ref="G20" si="60">G19-F19</f>
        <v>135146.08130816766</v>
      </c>
      <c r="H20" s="28">
        <f t="shared" ref="H20" si="61">H19-G19</f>
        <v>285348.23746699654</v>
      </c>
      <c r="I20" s="28">
        <f t="shared" ref="I20" si="62">I19-H19</f>
        <v>40982.848546884023</v>
      </c>
      <c r="J20" s="28">
        <f t="shared" ref="J20" si="63">J19-I19</f>
        <v>132680.40394292632</v>
      </c>
      <c r="K20" s="28">
        <f t="shared" ref="K20" si="64">K19-J19</f>
        <v>164729.82836672012</v>
      </c>
      <c r="L20" s="28">
        <f t="shared" ref="L20" si="65">L19-K19</f>
        <v>240207.94522175752</v>
      </c>
      <c r="M20" s="28">
        <f t="shared" ref="M20" si="66">M19-L19</f>
        <v>15721.846582889557</v>
      </c>
      <c r="N20" s="28">
        <f t="shared" ref="N20" si="67">N19-M19</f>
        <v>149929.24055573018</v>
      </c>
      <c r="O20" s="28">
        <f t="shared" ref="O20" si="68">O19-N19</f>
        <v>184195.1975651253</v>
      </c>
      <c r="P20" s="28">
        <f t="shared" ref="P20" si="69">P19-O19</f>
        <v>170495.59621658642</v>
      </c>
      <c r="Q20" s="28">
        <f t="shared" ref="Q20" si="70">Q19-P19</f>
        <v>-26072.608447710518</v>
      </c>
      <c r="R20" s="28">
        <f t="shared" ref="R20" si="71">R19-Q19</f>
        <v>76762.199689992703</v>
      </c>
      <c r="S20" s="28">
        <f t="shared" ref="S20" si="72">S19-R19</f>
        <v>283922.43553741276</v>
      </c>
      <c r="T20" s="28">
        <f t="shared" ref="T20" si="73">T19-S19</f>
        <v>347837.5171475336</v>
      </c>
      <c r="U20" s="28">
        <f t="shared" ref="U20" si="74">U19-T19</f>
        <v>99806.303226677701</v>
      </c>
      <c r="V20" s="22"/>
      <c r="W20" s="29"/>
      <c r="Y20" s="12">
        <f>AVERAGE(C20:K20)</f>
        <v>132084.34701080134</v>
      </c>
      <c r="Z20" s="12">
        <f>AVERAGE(L20:U20)</f>
        <v>154280.56732959952</v>
      </c>
      <c r="AA20" s="12">
        <f>AVERAGE(C20:U20)</f>
        <v>143766.56823122143</v>
      </c>
      <c r="AB20" t="str">
        <f>A15</f>
        <v>C05-1</v>
      </c>
      <c r="AC20" s="3">
        <f>Y20-Y$13</f>
        <v>16249.637177506782</v>
      </c>
      <c r="AD20" s="3">
        <f>Z20-Z$13</f>
        <v>-6586.5585988972452</v>
      </c>
      <c r="AE20" s="3">
        <f>AA20-AA$13</f>
        <v>4230.5867688730941</v>
      </c>
    </row>
    <row r="21" spans="1:31" x14ac:dyDescent="0.25">
      <c r="Y21" s="1"/>
    </row>
    <row r="22" spans="1:31" x14ac:dyDescent="0.25">
      <c r="A22" t="s">
        <v>15</v>
      </c>
      <c r="B22" s="8">
        <v>1237811.1915625001</v>
      </c>
      <c r="C22" s="8">
        <v>1321458.7428125001</v>
      </c>
      <c r="D22" s="8">
        <v>1369207.29390625</v>
      </c>
      <c r="E22" s="8">
        <v>1389069.9810937501</v>
      </c>
      <c r="F22" s="8">
        <v>1439827.1796875</v>
      </c>
      <c r="G22" s="8">
        <v>1489225.1471874998</v>
      </c>
      <c r="H22" s="8">
        <v>1601797.5109374998</v>
      </c>
      <c r="I22" s="8">
        <v>1696889.9153125002</v>
      </c>
      <c r="J22" s="8">
        <v>1732309.8615624998</v>
      </c>
      <c r="K22" s="8">
        <v>1726101.3146874998</v>
      </c>
      <c r="L22" s="8">
        <v>1916040.0496875001</v>
      </c>
      <c r="M22" s="8">
        <v>1958284.5765625001</v>
      </c>
      <c r="N22" s="8">
        <v>2008335.3509375001</v>
      </c>
      <c r="O22" s="8">
        <v>2360734.1143749999</v>
      </c>
      <c r="P22" s="8">
        <v>2283897.7303124997</v>
      </c>
      <c r="Q22" s="8">
        <v>2498352.3265624996</v>
      </c>
      <c r="R22" s="8">
        <v>2610420.0859375</v>
      </c>
      <c r="S22" s="8">
        <v>2698671.0265624998</v>
      </c>
      <c r="T22" s="8">
        <v>2825949.6387499999</v>
      </c>
      <c r="U22" s="8">
        <v>2816264.3284374997</v>
      </c>
      <c r="V22" s="3"/>
      <c r="W22" s="9">
        <f>NPV(0.0666,B22:U22)</f>
        <v>19241096.164969511</v>
      </c>
      <c r="Y22" s="1"/>
    </row>
    <row r="23" spans="1:31" x14ac:dyDescent="0.25">
      <c r="A23" t="s">
        <v>4</v>
      </c>
      <c r="B23" s="3">
        <v>388607.99999999994</v>
      </c>
      <c r="C23" s="3">
        <v>422010</v>
      </c>
      <c r="D23" s="3">
        <v>448619</v>
      </c>
      <c r="E23" s="3">
        <v>506740</v>
      </c>
      <c r="F23" s="3">
        <v>552281.99999999988</v>
      </c>
      <c r="G23" s="3">
        <v>606805.00000000012</v>
      </c>
      <c r="H23" s="3">
        <v>642285</v>
      </c>
      <c r="I23" s="3">
        <v>731958.00000000012</v>
      </c>
      <c r="J23" s="3">
        <v>903448.93354023341</v>
      </c>
      <c r="K23" s="3">
        <v>909946.67127749766</v>
      </c>
      <c r="L23" s="3">
        <v>1008080.0880317702</v>
      </c>
      <c r="M23" s="3">
        <v>1001616.1967043738</v>
      </c>
      <c r="N23" s="3">
        <v>1029092.0104417572</v>
      </c>
      <c r="O23" s="3">
        <v>1204157.4314783346</v>
      </c>
      <c r="P23" s="3">
        <v>1090043.1396764228</v>
      </c>
      <c r="Q23" s="3">
        <v>1306358.4303673676</v>
      </c>
      <c r="R23" s="3">
        <v>1133051.8425443475</v>
      </c>
      <c r="S23" s="3">
        <v>1215620.02955269</v>
      </c>
      <c r="T23" s="3">
        <v>1341956.025114191</v>
      </c>
      <c r="U23" s="3">
        <v>1794986.0910470714</v>
      </c>
      <c r="V23" s="3"/>
      <c r="W23" s="9">
        <f>NPV(0.0666,B23:U23)</f>
        <v>8557439.1654628236</v>
      </c>
      <c r="Y23" s="1"/>
    </row>
    <row r="24" spans="1:31" x14ac:dyDescent="0.25">
      <c r="A24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9">
        <f>NPV(0.0666,B24:U24)</f>
        <v>0</v>
      </c>
      <c r="Y24" s="1"/>
    </row>
    <row r="25" spans="1:31" ht="45" x14ac:dyDescent="0.25">
      <c r="A25" s="4" t="s">
        <v>2</v>
      </c>
      <c r="B25" s="6">
        <v>9566.2562161645619</v>
      </c>
      <c r="C25" s="6">
        <v>55847.732983199538</v>
      </c>
      <c r="D25" s="6">
        <v>57381.69089642787</v>
      </c>
      <c r="E25" s="6">
        <v>121423.92843239389</v>
      </c>
      <c r="F25" s="6">
        <v>66715.844184923524</v>
      </c>
      <c r="G25" s="6">
        <v>64608.206330153735</v>
      </c>
      <c r="H25" s="6">
        <v>115398.3748351527</v>
      </c>
      <c r="I25" s="6">
        <v>97066.113803030472</v>
      </c>
      <c r="J25" s="6">
        <v>75741.474749175264</v>
      </c>
      <c r="K25" s="6">
        <v>133880.01578841021</v>
      </c>
      <c r="L25" s="6">
        <v>31007.535315839959</v>
      </c>
      <c r="M25" s="6">
        <v>23509.960164973789</v>
      </c>
      <c r="N25" s="6">
        <v>132966.44130694141</v>
      </c>
      <c r="O25" s="6">
        <v>-159147.51099775004</v>
      </c>
      <c r="P25" s="6">
        <v>180274.69753120499</v>
      </c>
      <c r="Q25" s="6">
        <v>-114780.79002200798</v>
      </c>
      <c r="R25" s="6">
        <v>22808.009565651446</v>
      </c>
      <c r="S25" s="6">
        <v>34360.597497797018</v>
      </c>
      <c r="T25" s="6">
        <v>-5292.4776252559695</v>
      </c>
      <c r="U25" s="6">
        <v>-99843.055772783831</v>
      </c>
      <c r="V25" s="6"/>
      <c r="W25" s="9">
        <f>NPV(0.0666,B25:U25)</f>
        <v>571504.92303801363</v>
      </c>
      <c r="Y25" s="1"/>
    </row>
    <row r="26" spans="1:31" x14ac:dyDescent="0.25">
      <c r="A26" t="s">
        <v>3</v>
      </c>
      <c r="B26" s="7">
        <f>SUM(B22:B25)</f>
        <v>1635985.4477786645</v>
      </c>
      <c r="C26" s="7">
        <f t="shared" ref="C26" si="75">SUM(C22:C25)</f>
        <v>1799316.4757956997</v>
      </c>
      <c r="D26" s="7">
        <f t="shared" ref="D26" si="76">SUM(D22:D25)</f>
        <v>1875207.984802678</v>
      </c>
      <c r="E26" s="7">
        <f t="shared" ref="E26" si="77">SUM(E22:E25)</f>
        <v>2017233.9095261439</v>
      </c>
      <c r="F26" s="7">
        <f t="shared" ref="F26" si="78">SUM(F22:F25)</f>
        <v>2058825.0238724235</v>
      </c>
      <c r="G26" s="7">
        <f t="shared" ref="G26" si="79">SUM(G22:G25)</f>
        <v>2160638.3535176534</v>
      </c>
      <c r="H26" s="7">
        <f t="shared" ref="H26" si="80">SUM(H22:H25)</f>
        <v>2359480.8857726525</v>
      </c>
      <c r="I26" s="7">
        <f t="shared" ref="I26" si="81">SUM(I22:I25)</f>
        <v>2525914.0291155307</v>
      </c>
      <c r="J26" s="7">
        <f t="shared" ref="J26" si="82">SUM(J22:J25)</f>
        <v>2711500.2698519086</v>
      </c>
      <c r="K26" s="7">
        <f t="shared" ref="K26" si="83">SUM(K22:K25)</f>
        <v>2769928.001753408</v>
      </c>
      <c r="L26" s="7">
        <f t="shared" ref="L26" si="84">SUM(L22:L25)</f>
        <v>2955127.6730351103</v>
      </c>
      <c r="M26" s="7">
        <f t="shared" ref="M26" si="85">SUM(M22:M25)</f>
        <v>2983410.7334318478</v>
      </c>
      <c r="N26" s="7">
        <f t="shared" ref="N26" si="86">SUM(N22:N25)</f>
        <v>3170393.8026861986</v>
      </c>
      <c r="O26" s="7">
        <f t="shared" ref="O26" si="87">SUM(O22:O25)</f>
        <v>3405744.0348555846</v>
      </c>
      <c r="P26" s="7">
        <f t="shared" ref="P26" si="88">SUM(P22:P25)</f>
        <v>3554215.5675201276</v>
      </c>
      <c r="Q26" s="7">
        <f t="shared" ref="Q26" si="89">SUM(Q22:Q25)</f>
        <v>3689929.9669078588</v>
      </c>
      <c r="R26" s="7">
        <f t="shared" ref="R26" si="90">SUM(R22:R25)</f>
        <v>3766279.9380474989</v>
      </c>
      <c r="S26" s="7">
        <f t="shared" ref="S26" si="91">SUM(S22:S25)</f>
        <v>3948651.6536129867</v>
      </c>
      <c r="T26" s="7">
        <f t="shared" ref="T26" si="92">SUM(T22:T25)</f>
        <v>4162613.1862389348</v>
      </c>
      <c r="U26" s="7">
        <f t="shared" ref="U26" si="93">SUM(U22:U25)</f>
        <v>4511407.3637117865</v>
      </c>
      <c r="W26" s="9">
        <f>NPV(0.0666,B26:U26)</f>
        <v>28370040.253470346</v>
      </c>
      <c r="Y26" s="1"/>
    </row>
    <row r="27" spans="1:31" x14ac:dyDescent="0.25">
      <c r="A27" t="s">
        <v>8</v>
      </c>
      <c r="B27" s="15"/>
      <c r="C27" s="15">
        <f>C26-B26</f>
        <v>163331.02801703522</v>
      </c>
      <c r="D27" s="15">
        <f t="shared" ref="D27" si="94">D26-C26</f>
        <v>75891.509006978245</v>
      </c>
      <c r="E27" s="15">
        <f t="shared" ref="E27" si="95">E26-D26</f>
        <v>142025.92472346593</v>
      </c>
      <c r="F27" s="15">
        <f t="shared" ref="F27" si="96">F26-E26</f>
        <v>41591.11434627953</v>
      </c>
      <c r="G27" s="15">
        <f t="shared" ref="G27" si="97">G26-F26</f>
        <v>101813.32964522997</v>
      </c>
      <c r="H27" s="15">
        <f t="shared" ref="H27" si="98">H26-G26</f>
        <v>198842.53225499904</v>
      </c>
      <c r="I27" s="15">
        <f t="shared" ref="I27" si="99">I26-H26</f>
        <v>166433.1433428782</v>
      </c>
      <c r="J27" s="15">
        <f t="shared" ref="J27" si="100">J26-I26</f>
        <v>185586.24073637789</v>
      </c>
      <c r="K27" s="15">
        <f t="shared" ref="K27" si="101">K26-J26</f>
        <v>58427.731901499443</v>
      </c>
      <c r="L27" s="15">
        <f t="shared" ref="L27" si="102">L26-K26</f>
        <v>185199.67128170235</v>
      </c>
      <c r="M27" s="15">
        <f t="shared" ref="M27" si="103">M26-L26</f>
        <v>28283.060396737419</v>
      </c>
      <c r="N27" s="15">
        <f t="shared" ref="N27" si="104">N26-M26</f>
        <v>186983.06925435085</v>
      </c>
      <c r="O27" s="15">
        <f t="shared" ref="O27" si="105">O26-N26</f>
        <v>235350.232169386</v>
      </c>
      <c r="P27" s="15">
        <f t="shared" ref="P27" si="106">P26-O26</f>
        <v>148471.53266454302</v>
      </c>
      <c r="Q27" s="15">
        <f t="shared" ref="Q27" si="107">Q26-P26</f>
        <v>135714.39938773122</v>
      </c>
      <c r="R27" s="15">
        <f t="shared" ref="R27" si="108">R26-Q26</f>
        <v>76349.971139640082</v>
      </c>
      <c r="S27" s="15">
        <f t="shared" ref="S27" si="109">S26-R26</f>
        <v>182371.71556548774</v>
      </c>
      <c r="T27" s="15">
        <f t="shared" ref="T27" si="110">T26-S26</f>
        <v>213961.53262594808</v>
      </c>
      <c r="U27" s="15">
        <f t="shared" ref="U27" si="111">U26-T26</f>
        <v>348794.1774728517</v>
      </c>
      <c r="W27" s="9"/>
      <c r="Y27" s="12">
        <f>AVERAGE(C27:K27)</f>
        <v>125993.61710830482</v>
      </c>
      <c r="Z27" s="12">
        <f>AVERAGE(L27:U27)</f>
        <v>174147.93619583786</v>
      </c>
      <c r="AA27" s="12">
        <f>AVERAGE(C27:U27)</f>
        <v>151337.99557542746</v>
      </c>
      <c r="AB27" t="str">
        <f>A22</f>
        <v>C05-3</v>
      </c>
      <c r="AC27" s="3">
        <f>Y27-Y$13</f>
        <v>10158.907275010264</v>
      </c>
      <c r="AD27" s="3">
        <f>Z27-Z$13</f>
        <v>13280.81026734109</v>
      </c>
      <c r="AE27" s="3">
        <f>AA27-AA$13</f>
        <v>11802.014113079116</v>
      </c>
    </row>
    <row r="28" spans="1:31" x14ac:dyDescent="0.25">
      <c r="Y28" s="1"/>
    </row>
    <row r="29" spans="1:31" x14ac:dyDescent="0.25">
      <c r="A29" t="s">
        <v>16</v>
      </c>
      <c r="B29" s="8">
        <v>1237853.9293750001</v>
      </c>
      <c r="C29" s="8">
        <v>1321547.9373437499</v>
      </c>
      <c r="D29" s="8">
        <v>1369314.4259375001</v>
      </c>
      <c r="E29" s="8">
        <v>1391735.9993750001</v>
      </c>
      <c r="F29" s="8">
        <v>1443482.93875</v>
      </c>
      <c r="G29" s="8">
        <v>1493370.7790625002</v>
      </c>
      <c r="H29" s="8">
        <v>1608338.1959374999</v>
      </c>
      <c r="I29" s="8">
        <v>1697089.0571875002</v>
      </c>
      <c r="J29" s="8">
        <v>1759665.5906249997</v>
      </c>
      <c r="K29" s="8">
        <v>1756402.7043750002</v>
      </c>
      <c r="L29" s="8">
        <v>1942411.9109375</v>
      </c>
      <c r="M29" s="8">
        <v>1995688.1546875001</v>
      </c>
      <c r="N29" s="8">
        <v>2049759.5571874997</v>
      </c>
      <c r="O29" s="8">
        <v>2367269.0834375001</v>
      </c>
      <c r="P29" s="8">
        <v>2314972.8840624997</v>
      </c>
      <c r="Q29" s="8">
        <v>2536050.9121874999</v>
      </c>
      <c r="R29" s="8">
        <v>2644528.4809375</v>
      </c>
      <c r="S29" s="8">
        <v>2727101.2793750004</v>
      </c>
      <c r="T29" s="8">
        <v>2864941.024375</v>
      </c>
      <c r="U29" s="8">
        <v>2844528.8896875004</v>
      </c>
      <c r="V29" s="3"/>
      <c r="W29" s="9">
        <f>NPV(0.0666,B29:U29)</f>
        <v>19399913.770855464</v>
      </c>
      <c r="Y29" s="1"/>
    </row>
    <row r="30" spans="1:31" x14ac:dyDescent="0.25">
      <c r="A30" t="s">
        <v>4</v>
      </c>
      <c r="B30" s="3">
        <v>388607.99999999994</v>
      </c>
      <c r="C30" s="3">
        <v>422010</v>
      </c>
      <c r="D30" s="3">
        <v>448619</v>
      </c>
      <c r="E30" s="3">
        <v>506740</v>
      </c>
      <c r="F30" s="3">
        <v>551529</v>
      </c>
      <c r="G30" s="3">
        <v>606037</v>
      </c>
      <c r="H30" s="3">
        <v>641502</v>
      </c>
      <c r="I30" s="3">
        <v>728849</v>
      </c>
      <c r="J30" s="3">
        <v>833131</v>
      </c>
      <c r="K30" s="3">
        <v>831327</v>
      </c>
      <c r="L30" s="3">
        <v>925737</v>
      </c>
      <c r="M30" s="3">
        <v>918136</v>
      </c>
      <c r="N30" s="3">
        <v>948932</v>
      </c>
      <c r="O30" s="3">
        <v>1122498.8888381841</v>
      </c>
      <c r="P30" s="3">
        <v>1011915.3327261097</v>
      </c>
      <c r="Q30" s="3">
        <v>1228721.6130849984</v>
      </c>
      <c r="R30" s="3">
        <v>1054352.2547336132</v>
      </c>
      <c r="S30" s="3">
        <v>1135803.8965735519</v>
      </c>
      <c r="T30" s="3">
        <v>1260687.5576084494</v>
      </c>
      <c r="U30" s="3">
        <v>1709740.347767567</v>
      </c>
      <c r="V30" s="3"/>
      <c r="W30" s="9">
        <f>NPV(0.0666,B30:U30)</f>
        <v>8170565.684573222</v>
      </c>
      <c r="Y30" s="1"/>
    </row>
    <row r="31" spans="1:31" x14ac:dyDescent="0.25">
      <c r="A31" t="s">
        <v>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9">
        <f>NPV(0.0666,B31:U31)</f>
        <v>0</v>
      </c>
      <c r="Y31" s="1"/>
    </row>
    <row r="32" spans="1:31" ht="45" x14ac:dyDescent="0.25">
      <c r="A32" s="4" t="s">
        <v>2</v>
      </c>
      <c r="B32" s="6">
        <v>9566.2562161645619</v>
      </c>
      <c r="C32" s="6">
        <v>55847.732983199538</v>
      </c>
      <c r="D32" s="6">
        <v>57381.69089642787</v>
      </c>
      <c r="E32" s="6">
        <v>67706.38593239375</v>
      </c>
      <c r="F32" s="6">
        <v>67470.714591409997</v>
      </c>
      <c r="G32" s="6">
        <v>65377.419274363318</v>
      </c>
      <c r="H32" s="6">
        <v>116182.20282530229</v>
      </c>
      <c r="I32" s="6">
        <v>97883.93845557858</v>
      </c>
      <c r="J32" s="6">
        <v>35636.645808288224</v>
      </c>
      <c r="K32" s="6">
        <v>93402.413309565527</v>
      </c>
      <c r="L32" s="6">
        <v>6096.8780607574899</v>
      </c>
      <c r="M32" s="6">
        <v>6219.5708356921386</v>
      </c>
      <c r="N32" s="6">
        <v>122890.12021031465</v>
      </c>
      <c r="O32" s="6">
        <v>-163641.1261827875</v>
      </c>
      <c r="P32" s="6">
        <v>179553.79222154341</v>
      </c>
      <c r="Q32" s="6">
        <v>-112915.509510623</v>
      </c>
      <c r="R32" s="6">
        <v>26274.23276410775</v>
      </c>
      <c r="S32" s="6">
        <v>40594.62454966001</v>
      </c>
      <c r="T32" s="6">
        <v>3722.1395966244017</v>
      </c>
      <c r="U32" s="6">
        <v>-90923.836972401652</v>
      </c>
      <c r="W32" s="9">
        <f>NPV(0.0666,B32:U32)</f>
        <v>470559.31465805473</v>
      </c>
      <c r="Y32" s="1"/>
    </row>
    <row r="33" spans="1:31" x14ac:dyDescent="0.25">
      <c r="A33" t="s">
        <v>3</v>
      </c>
      <c r="B33" s="7">
        <f>SUM(B29:B32)</f>
        <v>1636028.1855911645</v>
      </c>
      <c r="C33" s="7">
        <f t="shared" ref="C33" si="112">SUM(C29:C32)</f>
        <v>1799405.6703269496</v>
      </c>
      <c r="D33" s="7">
        <f t="shared" ref="D33" si="113">SUM(D29:D32)</f>
        <v>1875315.116833928</v>
      </c>
      <c r="E33" s="7">
        <f t="shared" ref="E33" si="114">SUM(E29:E32)</f>
        <v>1966182.385307394</v>
      </c>
      <c r="F33" s="7">
        <f t="shared" ref="F33" si="115">SUM(F29:F32)</f>
        <v>2062482.65334141</v>
      </c>
      <c r="G33" s="7">
        <f t="shared" ref="G33" si="116">SUM(G29:G32)</f>
        <v>2164785.1983368634</v>
      </c>
      <c r="H33" s="7">
        <f t="shared" ref="H33" si="117">SUM(H29:H32)</f>
        <v>2366022.3987628021</v>
      </c>
      <c r="I33" s="7">
        <f t="shared" ref="I33" si="118">SUM(I29:I32)</f>
        <v>2523821.9956430788</v>
      </c>
      <c r="J33" s="7">
        <f t="shared" ref="J33" si="119">SUM(J29:J32)</f>
        <v>2628433.2364332881</v>
      </c>
      <c r="K33" s="7">
        <f t="shared" ref="K33" si="120">SUM(K29:K32)</f>
        <v>2681132.117684566</v>
      </c>
      <c r="L33" s="7">
        <f t="shared" ref="L33" si="121">SUM(L29:L32)</f>
        <v>2874245.7889982578</v>
      </c>
      <c r="M33" s="7">
        <f t="shared" ref="M33" si="122">SUM(M29:M32)</f>
        <v>2920043.7255231924</v>
      </c>
      <c r="N33" s="7">
        <f t="shared" ref="N33" si="123">SUM(N29:N32)</f>
        <v>3121581.6773978141</v>
      </c>
      <c r="O33" s="7">
        <f t="shared" ref="O33" si="124">SUM(O29:O32)</f>
        <v>3326126.8460928965</v>
      </c>
      <c r="P33" s="7">
        <f t="shared" ref="P33" si="125">SUM(P29:P32)</f>
        <v>3506442.0090101529</v>
      </c>
      <c r="Q33" s="7">
        <f t="shared" ref="Q33" si="126">SUM(Q29:Q32)</f>
        <v>3651857.0157618755</v>
      </c>
      <c r="R33" s="7">
        <f t="shared" ref="R33" si="127">SUM(R29:R32)</f>
        <v>3725154.9684352209</v>
      </c>
      <c r="S33" s="7">
        <f t="shared" ref="S33" si="128">SUM(S29:S32)</f>
        <v>3903499.8004982122</v>
      </c>
      <c r="T33" s="7">
        <f t="shared" ref="T33" si="129">SUM(T29:T32)</f>
        <v>4129350.7215800737</v>
      </c>
      <c r="U33" s="7">
        <f t="shared" ref="U33" si="130">SUM(U29:U32)</f>
        <v>4463345.4004826657</v>
      </c>
      <c r="W33" s="9">
        <f>NPV(0.0666,B33:U33)</f>
        <v>28041038.770086747</v>
      </c>
      <c r="Y33" s="1"/>
    </row>
    <row r="34" spans="1:31" x14ac:dyDescent="0.25">
      <c r="A34" t="s">
        <v>8</v>
      </c>
      <c r="B34" s="15"/>
      <c r="C34" s="15">
        <f>C33-B33</f>
        <v>163377.48473578505</v>
      </c>
      <c r="D34" s="15">
        <f t="shared" ref="D34" si="131">D33-C33</f>
        <v>75909.446506978478</v>
      </c>
      <c r="E34" s="15">
        <f t="shared" ref="E34" si="132">E33-D33</f>
        <v>90867.268473465927</v>
      </c>
      <c r="F34" s="15">
        <f t="shared" ref="F34" si="133">F33-E33</f>
        <v>96300.268034016015</v>
      </c>
      <c r="G34" s="15">
        <f t="shared" ref="G34" si="134">G33-F33</f>
        <v>102302.54499545344</v>
      </c>
      <c r="H34" s="15">
        <f t="shared" ref="H34" si="135">H33-G33</f>
        <v>201237.2004259387</v>
      </c>
      <c r="I34" s="15">
        <f t="shared" ref="I34" si="136">I33-H33</f>
        <v>157799.59688027669</v>
      </c>
      <c r="J34" s="15">
        <f t="shared" ref="J34" si="137">J33-I33</f>
        <v>104611.24079020927</v>
      </c>
      <c r="K34" s="15">
        <f t="shared" ref="K34" si="138">K33-J33</f>
        <v>52698.881251277868</v>
      </c>
      <c r="L34" s="15">
        <f t="shared" ref="L34" si="139">L33-K33</f>
        <v>193113.67131369188</v>
      </c>
      <c r="M34" s="15">
        <f t="shared" ref="M34" si="140">M33-L33</f>
        <v>45797.936524934601</v>
      </c>
      <c r="N34" s="15">
        <f t="shared" ref="N34" si="141">N33-M33</f>
        <v>201537.95187462168</v>
      </c>
      <c r="O34" s="15">
        <f t="shared" ref="O34" si="142">O33-N33</f>
        <v>204545.16869508242</v>
      </c>
      <c r="P34" s="15">
        <f t="shared" ref="P34" si="143">P33-O33</f>
        <v>180315.16291725636</v>
      </c>
      <c r="Q34" s="15">
        <f t="shared" ref="Q34" si="144">Q33-P33</f>
        <v>145415.00675172266</v>
      </c>
      <c r="R34" s="15">
        <f t="shared" ref="R34" si="145">R33-Q33</f>
        <v>73297.952673345339</v>
      </c>
      <c r="S34" s="15">
        <f t="shared" ref="S34" si="146">S33-R33</f>
        <v>178344.83206299134</v>
      </c>
      <c r="T34" s="15">
        <f t="shared" ref="T34" si="147">T33-S33</f>
        <v>225850.92108186148</v>
      </c>
      <c r="U34" s="15">
        <f t="shared" ref="U34" si="148">U33-T33</f>
        <v>333994.67890259204</v>
      </c>
      <c r="W34" s="9"/>
      <c r="Y34" s="12">
        <f>AVERAGE(C34:K34)</f>
        <v>116122.65912148905</v>
      </c>
      <c r="Z34" s="12">
        <f>AVERAGE(L34:U34)</f>
        <v>178221.32827980997</v>
      </c>
      <c r="AA34" s="12">
        <f>AVERAGE(C34:U34)</f>
        <v>148806.16920481584</v>
      </c>
      <c r="AB34" t="str">
        <f>A29</f>
        <v>C05a-3</v>
      </c>
      <c r="AC34" s="3">
        <f>Y34-Y$13</f>
        <v>287.94928819448978</v>
      </c>
      <c r="AD34" s="3">
        <f>Z34-Z$13</f>
        <v>17354.202351313201</v>
      </c>
      <c r="AE34" s="3">
        <f>AA34-AA$13</f>
        <v>9270.187742467504</v>
      </c>
    </row>
    <row r="35" spans="1:31" x14ac:dyDescent="0.25">
      <c r="Y35" s="1"/>
    </row>
    <row r="36" spans="1:31" x14ac:dyDescent="0.25">
      <c r="A36" t="s">
        <v>17</v>
      </c>
      <c r="B36" s="8">
        <v>1232485.4654687501</v>
      </c>
      <c r="C36" s="8">
        <v>1316134.3045312501</v>
      </c>
      <c r="D36" s="8">
        <v>1363309.3174999999</v>
      </c>
      <c r="E36" s="8">
        <v>1385642.0717187501</v>
      </c>
      <c r="F36" s="8">
        <v>1442838.3278125001</v>
      </c>
      <c r="G36" s="8">
        <v>1496093.5746875</v>
      </c>
      <c r="H36" s="8">
        <v>1609321.756875</v>
      </c>
      <c r="I36" s="8">
        <v>1786095.0853125001</v>
      </c>
      <c r="J36" s="8">
        <v>1852286.8578124996</v>
      </c>
      <c r="K36" s="8">
        <v>1909291.3021875001</v>
      </c>
      <c r="L36" s="8">
        <v>2135738.2581249997</v>
      </c>
      <c r="M36" s="8">
        <v>2168363.9809375</v>
      </c>
      <c r="N36" s="8">
        <v>2236529.8362499997</v>
      </c>
      <c r="O36" s="8">
        <v>2299111.46</v>
      </c>
      <c r="P36" s="8">
        <v>2275466.8321874999</v>
      </c>
      <c r="Q36" s="8">
        <v>2425518.1875</v>
      </c>
      <c r="R36" s="8">
        <v>2540612.725625</v>
      </c>
      <c r="S36" s="8">
        <v>2608693.9865624998</v>
      </c>
      <c r="T36" s="8">
        <v>2865461.3415625002</v>
      </c>
      <c r="U36" s="8">
        <v>2962764.6856249999</v>
      </c>
      <c r="V36" s="3"/>
      <c r="W36" s="9">
        <f>NPV(0.0666,B36:U36)</f>
        <v>19702079.345282096</v>
      </c>
    </row>
    <row r="37" spans="1:31" x14ac:dyDescent="0.25">
      <c r="A37" t="s">
        <v>4</v>
      </c>
      <c r="B37" s="3">
        <v>391136.99999999994</v>
      </c>
      <c r="C37" s="3">
        <v>427745</v>
      </c>
      <c r="D37" s="3">
        <v>456310</v>
      </c>
      <c r="E37" s="3">
        <v>514871</v>
      </c>
      <c r="F37" s="3">
        <v>548900</v>
      </c>
      <c r="G37" s="3">
        <v>625939.00000000012</v>
      </c>
      <c r="H37" s="3">
        <v>644554</v>
      </c>
      <c r="I37" s="3">
        <v>701339</v>
      </c>
      <c r="J37" s="3">
        <v>684644</v>
      </c>
      <c r="K37" s="3">
        <v>778857</v>
      </c>
      <c r="L37" s="3">
        <v>849647.99999999988</v>
      </c>
      <c r="M37" s="3">
        <v>825127</v>
      </c>
      <c r="N37" s="3">
        <v>861287</v>
      </c>
      <c r="O37" s="3">
        <v>1167735.0675027363</v>
      </c>
      <c r="P37" s="3">
        <v>1146432.9447852885</v>
      </c>
      <c r="Q37" s="3">
        <v>1248459.7307733018</v>
      </c>
      <c r="R37" s="3">
        <v>1133683.9706579943</v>
      </c>
      <c r="S37" s="3">
        <v>1240133.324100496</v>
      </c>
      <c r="T37" s="3">
        <v>1452107.8613767973</v>
      </c>
      <c r="U37" s="3">
        <v>1522338.0511082311</v>
      </c>
      <c r="V37" s="3"/>
      <c r="W37" s="9">
        <f>NPV(0.0666,B37:U37)</f>
        <v>8099166.2418280523</v>
      </c>
    </row>
    <row r="38" spans="1:31" x14ac:dyDescent="0.25">
      <c r="A38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9">
        <f>NPV(0.0666,B38:U38)</f>
        <v>0</v>
      </c>
    </row>
    <row r="39" spans="1:31" ht="45" x14ac:dyDescent="0.25">
      <c r="A39" s="4" t="s">
        <v>2</v>
      </c>
      <c r="B39" s="6">
        <v>6896.2284623158894</v>
      </c>
      <c r="C39" s="6">
        <v>49924.571893488857</v>
      </c>
      <c r="D39" s="6">
        <v>48988.218884820868</v>
      </c>
      <c r="E39" s="6">
        <v>53399.330976164092</v>
      </c>
      <c r="F39" s="6">
        <v>69225.584216954987</v>
      </c>
      <c r="G39" s="6">
        <v>18140.278239083385</v>
      </c>
      <c r="H39" s="6">
        <v>173909.5551066573</v>
      </c>
      <c r="I39" s="6">
        <v>-1769.1254999609782</v>
      </c>
      <c r="J39" s="6">
        <v>85437.404991089352</v>
      </c>
      <c r="K39" s="6">
        <v>91235.841824869567</v>
      </c>
      <c r="L39" s="6">
        <v>51557.811545575649</v>
      </c>
      <c r="M39" s="6">
        <v>48157.505099217589</v>
      </c>
      <c r="N39" s="6">
        <v>89514.333824801273</v>
      </c>
      <c r="O39" s="6">
        <v>53102.046946797142</v>
      </c>
      <c r="P39" s="6">
        <v>263944.22278199409</v>
      </c>
      <c r="Q39" s="6">
        <v>-45025.491717753088</v>
      </c>
      <c r="R39" s="6">
        <v>21576.342530410329</v>
      </c>
      <c r="S39" s="6">
        <v>123492.96512666637</v>
      </c>
      <c r="T39" s="6">
        <v>-18482.120814529935</v>
      </c>
      <c r="U39" s="6">
        <v>-86046.594236043122</v>
      </c>
      <c r="W39" s="9">
        <f>NPV(0.0666,B39:U39)</f>
        <v>608738.9827149132</v>
      </c>
    </row>
    <row r="40" spans="1:31" x14ac:dyDescent="0.25">
      <c r="A40" t="s">
        <v>3</v>
      </c>
      <c r="B40" s="7">
        <f>SUM(B36:B39)</f>
        <v>1630518.693931066</v>
      </c>
      <c r="C40" s="7">
        <f t="shared" ref="C40" si="149">SUM(C36:C39)</f>
        <v>1793803.8764247389</v>
      </c>
      <c r="D40" s="7">
        <f t="shared" ref="D40" si="150">SUM(D36:D39)</f>
        <v>1868607.5363848207</v>
      </c>
      <c r="E40" s="7">
        <f t="shared" ref="E40" si="151">SUM(E36:E39)</f>
        <v>1953912.4026949143</v>
      </c>
      <c r="F40" s="7">
        <f t="shared" ref="F40" si="152">SUM(F36:F39)</f>
        <v>2060963.912029455</v>
      </c>
      <c r="G40" s="7">
        <f t="shared" ref="G40" si="153">SUM(G36:G39)</f>
        <v>2140172.8529265835</v>
      </c>
      <c r="H40" s="7">
        <f t="shared" ref="H40" si="154">SUM(H36:H39)</f>
        <v>2427785.3119816571</v>
      </c>
      <c r="I40" s="7">
        <f t="shared" ref="I40" si="155">SUM(I36:I39)</f>
        <v>2485664.9598125392</v>
      </c>
      <c r="J40" s="7">
        <f t="shared" ref="J40" si="156">SUM(J36:J39)</f>
        <v>2622368.262803589</v>
      </c>
      <c r="K40" s="7">
        <f t="shared" ref="K40" si="157">SUM(K36:K39)</f>
        <v>2779384.1440123697</v>
      </c>
      <c r="L40" s="7">
        <f t="shared" ref="L40" si="158">SUM(L36:L39)</f>
        <v>3036944.0696705752</v>
      </c>
      <c r="M40" s="7">
        <f t="shared" ref="M40" si="159">SUM(M36:M39)</f>
        <v>3041648.4860367174</v>
      </c>
      <c r="N40" s="7">
        <f t="shared" ref="N40" si="160">SUM(N36:N39)</f>
        <v>3187331.170074801</v>
      </c>
      <c r="O40" s="7">
        <f t="shared" ref="O40" si="161">SUM(O36:O39)</f>
        <v>3519948.5744495331</v>
      </c>
      <c r="P40" s="7">
        <f t="shared" ref="P40" si="162">SUM(P36:P39)</f>
        <v>3685843.9997547823</v>
      </c>
      <c r="Q40" s="7">
        <f t="shared" ref="Q40" si="163">SUM(Q36:Q39)</f>
        <v>3628952.4265555488</v>
      </c>
      <c r="R40" s="7">
        <f t="shared" ref="R40" si="164">SUM(R36:R39)</f>
        <v>3695873.0388134043</v>
      </c>
      <c r="S40" s="7">
        <f t="shared" ref="S40" si="165">SUM(S36:S39)</f>
        <v>3972320.2757896623</v>
      </c>
      <c r="T40" s="7">
        <f t="shared" ref="T40" si="166">SUM(T36:T39)</f>
        <v>4299087.0821247678</v>
      </c>
      <c r="U40" s="7">
        <f t="shared" ref="U40" si="167">SUM(U36:U39)</f>
        <v>4399056.1424971875</v>
      </c>
      <c r="W40" s="9">
        <f>NPV(0.0666,B40:U40)</f>
        <v>28409984.569825061</v>
      </c>
    </row>
    <row r="41" spans="1:31" x14ac:dyDescent="0.25">
      <c r="A41" t="s">
        <v>8</v>
      </c>
      <c r="B41" s="15"/>
      <c r="C41" s="15">
        <f>C40-B40</f>
        <v>163285.18249367294</v>
      </c>
      <c r="D41" s="15">
        <f t="shared" ref="D41" si="168">D40-C40</f>
        <v>74803.659960081801</v>
      </c>
      <c r="E41" s="15">
        <f t="shared" ref="E41" si="169">E40-D40</f>
        <v>85304.866310093552</v>
      </c>
      <c r="F41" s="15">
        <f t="shared" ref="F41" si="170">F40-E40</f>
        <v>107051.50933454069</v>
      </c>
      <c r="G41" s="15">
        <f t="shared" ref="G41" si="171">G40-F40</f>
        <v>79208.940897128545</v>
      </c>
      <c r="H41" s="15">
        <f t="shared" ref="H41" si="172">H40-G40</f>
        <v>287612.45905507356</v>
      </c>
      <c r="I41" s="15">
        <f t="shared" ref="I41" si="173">I40-H40</f>
        <v>57879.64783088211</v>
      </c>
      <c r="J41" s="15">
        <f t="shared" ref="J41" si="174">J40-I40</f>
        <v>136703.30299104983</v>
      </c>
      <c r="K41" s="15">
        <f t="shared" ref="K41" si="175">K40-J40</f>
        <v>157015.88120878069</v>
      </c>
      <c r="L41" s="15">
        <f t="shared" ref="L41" si="176">L40-K40</f>
        <v>257559.92565820552</v>
      </c>
      <c r="M41" s="15">
        <f t="shared" ref="M41" si="177">M40-L40</f>
        <v>4704.4163661422208</v>
      </c>
      <c r="N41" s="15">
        <f t="shared" ref="N41" si="178">N40-M40</f>
        <v>145682.68403808353</v>
      </c>
      <c r="O41" s="15">
        <f t="shared" ref="O41" si="179">O40-N40</f>
        <v>332617.40437473217</v>
      </c>
      <c r="P41" s="15">
        <f t="shared" ref="P41" si="180">P40-O40</f>
        <v>165895.42530524917</v>
      </c>
      <c r="Q41" s="15">
        <f t="shared" ref="Q41" si="181">Q40-P40</f>
        <v>-56891.573199233506</v>
      </c>
      <c r="R41" s="15">
        <f t="shared" ref="R41" si="182">R40-Q40</f>
        <v>66920.612257855479</v>
      </c>
      <c r="S41" s="15">
        <f t="shared" ref="S41" si="183">S40-R40</f>
        <v>276447.23697625799</v>
      </c>
      <c r="T41" s="15">
        <f t="shared" ref="T41" si="184">T40-S40</f>
        <v>326766.80633510556</v>
      </c>
      <c r="U41" s="15">
        <f t="shared" ref="U41" si="185">U40-T40</f>
        <v>99969.060372419655</v>
      </c>
      <c r="Y41" s="12">
        <f>AVERAGE(C41:K41)</f>
        <v>127651.71667570042</v>
      </c>
      <c r="Z41" s="12">
        <f>AVERAGE(L41:U41)</f>
        <v>161967.19984848177</v>
      </c>
      <c r="AA41" s="12">
        <f>AVERAGE(C41:U41)</f>
        <v>145712.49729295378</v>
      </c>
      <c r="AB41" t="str">
        <f>A36</f>
        <v>C05b-1</v>
      </c>
      <c r="AC41" s="3">
        <f>Y41-Y$13</f>
        <v>11817.006842405855</v>
      </c>
      <c r="AD41" s="3">
        <f>Z41-Z$13</f>
        <v>1100.0739199850068</v>
      </c>
      <c r="AE41" s="3">
        <f>AA41-AA$13</f>
        <v>6176.5158306054363</v>
      </c>
    </row>
    <row r="43" spans="1:31" x14ac:dyDescent="0.25">
      <c r="A43" t="s">
        <v>18</v>
      </c>
      <c r="B43" s="8">
        <v>1237808.4228125</v>
      </c>
      <c r="C43" s="8">
        <v>1321458.9779687501</v>
      </c>
      <c r="D43" s="8">
        <v>1369206.33328125</v>
      </c>
      <c r="E43" s="8">
        <v>1389070.6829687501</v>
      </c>
      <c r="F43" s="8">
        <v>1439824.7128125001</v>
      </c>
      <c r="G43" s="8">
        <v>1489212.3440625002</v>
      </c>
      <c r="H43" s="8">
        <v>1601774.71</v>
      </c>
      <c r="I43" s="8">
        <v>1696872.0249999999</v>
      </c>
      <c r="J43" s="8">
        <v>1760236.1353124995</v>
      </c>
      <c r="K43" s="8">
        <v>1758212.4596875</v>
      </c>
      <c r="L43" s="8">
        <v>1937764.3293749997</v>
      </c>
      <c r="M43" s="8">
        <v>1989487.5190625002</v>
      </c>
      <c r="N43" s="8">
        <v>2042036.6353124999</v>
      </c>
      <c r="O43" s="8">
        <v>2325971.5246875002</v>
      </c>
      <c r="P43" s="8">
        <v>2252381.1028124997</v>
      </c>
      <c r="Q43" s="8">
        <v>2466627.3396874997</v>
      </c>
      <c r="R43" s="8">
        <v>2580150.1515624998</v>
      </c>
      <c r="S43" s="8">
        <v>2671808.2825000002</v>
      </c>
      <c r="T43" s="8">
        <v>2799966.3531249994</v>
      </c>
      <c r="U43" s="8">
        <v>2784819.45</v>
      </c>
      <c r="V43" s="3"/>
      <c r="W43" s="9">
        <f>NPV(0.0666,B43:U43)</f>
        <v>19240989.624717221</v>
      </c>
    </row>
    <row r="44" spans="1:31" x14ac:dyDescent="0.25">
      <c r="A44" t="s">
        <v>4</v>
      </c>
      <c r="B44" s="3">
        <v>388607.99999999994</v>
      </c>
      <c r="C44" s="3">
        <v>422010</v>
      </c>
      <c r="D44" s="3">
        <v>448619</v>
      </c>
      <c r="E44" s="3">
        <v>506740</v>
      </c>
      <c r="F44" s="3">
        <v>551906</v>
      </c>
      <c r="G44" s="3">
        <v>606381</v>
      </c>
      <c r="H44" s="3">
        <v>641851</v>
      </c>
      <c r="I44" s="3">
        <v>731444.00000000012</v>
      </c>
      <c r="J44" s="3">
        <v>838252</v>
      </c>
      <c r="K44" s="3">
        <v>836269</v>
      </c>
      <c r="L44" s="3">
        <v>929527</v>
      </c>
      <c r="M44" s="3">
        <v>923536.99999999988</v>
      </c>
      <c r="N44" s="3">
        <v>953147</v>
      </c>
      <c r="O44" s="3">
        <v>1251443.8914009342</v>
      </c>
      <c r="P44" s="3">
        <v>1139250.048337552</v>
      </c>
      <c r="Q44" s="3">
        <v>1357743.4232930583</v>
      </c>
      <c r="R44" s="3">
        <v>1185389.5673356261</v>
      </c>
      <c r="S44" s="3">
        <v>1268940.1461150029</v>
      </c>
      <c r="T44" s="3">
        <v>1396269.205891188</v>
      </c>
      <c r="U44" s="3">
        <v>1850322.0212588313</v>
      </c>
      <c r="V44" s="3"/>
      <c r="W44" s="9">
        <f>NPV(0.0666,B44:U44)</f>
        <v>8495209.5929130483</v>
      </c>
    </row>
    <row r="45" spans="1:31" x14ac:dyDescent="0.25">
      <c r="A45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9">
        <f>NPV(0.0666,B45:U45)</f>
        <v>0</v>
      </c>
    </row>
    <row r="46" spans="1:31" ht="45" x14ac:dyDescent="0.25">
      <c r="A46" s="4" t="s">
        <v>2</v>
      </c>
      <c r="B46" s="6">
        <v>9424.9514897946938</v>
      </c>
      <c r="C46" s="6">
        <v>55655.937348516491</v>
      </c>
      <c r="D46" s="6">
        <v>56736.157027315356</v>
      </c>
      <c r="E46" s="6">
        <v>67045.420181636422</v>
      </c>
      <c r="F46" s="6">
        <v>66396.041577131196</v>
      </c>
      <c r="G46" s="6">
        <v>64306.656642494207</v>
      </c>
      <c r="H46" s="6">
        <v>114502.97291368907</v>
      </c>
      <c r="I46" s="6">
        <v>96256.929215970449</v>
      </c>
      <c r="J46" s="6">
        <v>34247.80365942388</v>
      </c>
      <c r="K46" s="6">
        <v>93004.756685380693</v>
      </c>
      <c r="L46" s="6">
        <v>4118.943778613243</v>
      </c>
      <c r="M46" s="6">
        <v>4421.7532427185233</v>
      </c>
      <c r="N46" s="6">
        <v>70120.24049328886</v>
      </c>
      <c r="O46" s="6">
        <v>-79357.271239159672</v>
      </c>
      <c r="P46" s="6">
        <v>258901.10650394717</v>
      </c>
      <c r="Q46" s="6">
        <v>-66486.467853892464</v>
      </c>
      <c r="R46" s="6">
        <v>60896.539353104345</v>
      </c>
      <c r="S46" s="6">
        <v>120292.13615094728</v>
      </c>
      <c r="T46" s="6">
        <v>12620.587428133149</v>
      </c>
      <c r="U46" s="6">
        <v>-85408.369951653644</v>
      </c>
      <c r="W46" s="9">
        <f>NPV(0.0666,B46:U46)</f>
        <v>561620.67368205683</v>
      </c>
    </row>
    <row r="47" spans="1:31" x14ac:dyDescent="0.25">
      <c r="A47" t="s">
        <v>3</v>
      </c>
      <c r="B47" s="7">
        <f>SUM(B43:B46)</f>
        <v>1635841.3743022948</v>
      </c>
      <c r="C47" s="7">
        <f t="shared" ref="C47:U47" si="186">SUM(C43:C46)</f>
        <v>1799124.9153172665</v>
      </c>
      <c r="D47" s="7">
        <f t="shared" si="186"/>
        <v>1874561.4903085653</v>
      </c>
      <c r="E47" s="7">
        <f t="shared" si="186"/>
        <v>1962856.1031503866</v>
      </c>
      <c r="F47" s="7">
        <f t="shared" si="186"/>
        <v>2058126.7543896313</v>
      </c>
      <c r="G47" s="7">
        <f t="shared" si="186"/>
        <v>2159900.0007049944</v>
      </c>
      <c r="H47" s="7">
        <f t="shared" si="186"/>
        <v>2358128.6829136889</v>
      </c>
      <c r="I47" s="7">
        <f t="shared" si="186"/>
        <v>2524572.9542159704</v>
      </c>
      <c r="J47" s="7">
        <f t="shared" si="186"/>
        <v>2632735.9389719232</v>
      </c>
      <c r="K47" s="7">
        <f t="shared" si="186"/>
        <v>2687486.2163728811</v>
      </c>
      <c r="L47" s="7">
        <f t="shared" si="186"/>
        <v>2871410.2731536129</v>
      </c>
      <c r="M47" s="7">
        <f t="shared" si="186"/>
        <v>2917446.2723052185</v>
      </c>
      <c r="N47" s="7">
        <f t="shared" si="186"/>
        <v>3065303.8758057887</v>
      </c>
      <c r="O47" s="7">
        <f t="shared" si="186"/>
        <v>3498058.1448492748</v>
      </c>
      <c r="P47" s="7">
        <f t="shared" si="186"/>
        <v>3650532.2576539987</v>
      </c>
      <c r="Q47" s="7">
        <f t="shared" si="186"/>
        <v>3757884.2951266654</v>
      </c>
      <c r="R47" s="7">
        <f t="shared" si="186"/>
        <v>3826436.2582512302</v>
      </c>
      <c r="S47" s="7">
        <f t="shared" si="186"/>
        <v>4061040.5647659502</v>
      </c>
      <c r="T47" s="7">
        <f t="shared" si="186"/>
        <v>4208856.1464443207</v>
      </c>
      <c r="U47" s="7">
        <f t="shared" si="186"/>
        <v>4549733.1013071779</v>
      </c>
      <c r="W47" s="9">
        <f>NPV(0.0666,B47:U47)</f>
        <v>28297819.891312324</v>
      </c>
    </row>
    <row r="48" spans="1:31" x14ac:dyDescent="0.25">
      <c r="A48" t="s">
        <v>8</v>
      </c>
      <c r="B48" s="15"/>
      <c r="C48" s="15">
        <f>C47-B47</f>
        <v>163283.54101497168</v>
      </c>
      <c r="D48" s="15">
        <f t="shared" ref="D48" si="187">D47-C47</f>
        <v>75436.574991298839</v>
      </c>
      <c r="E48" s="15">
        <f t="shared" ref="E48" si="188">E47-D47</f>
        <v>88294.612841821276</v>
      </c>
      <c r="F48" s="15">
        <f t="shared" ref="F48" si="189">F47-E47</f>
        <v>95270.651239244733</v>
      </c>
      <c r="G48" s="15">
        <f t="shared" ref="G48" si="190">G47-F47</f>
        <v>101773.2463153631</v>
      </c>
      <c r="H48" s="15">
        <f t="shared" ref="H48" si="191">H47-G47</f>
        <v>198228.68220869452</v>
      </c>
      <c r="I48" s="15">
        <f t="shared" ref="I48" si="192">I47-H47</f>
        <v>166444.27130228141</v>
      </c>
      <c r="J48" s="15">
        <f t="shared" ref="J48" si="193">J47-I47</f>
        <v>108162.98475595284</v>
      </c>
      <c r="K48" s="15">
        <f t="shared" ref="K48" si="194">K47-J47</f>
        <v>54750.277400957886</v>
      </c>
      <c r="L48" s="15">
        <f t="shared" ref="L48" si="195">L47-K47</f>
        <v>183924.05678073177</v>
      </c>
      <c r="M48" s="15">
        <f t="shared" ref="M48" si="196">M47-L47</f>
        <v>46035.999151605647</v>
      </c>
      <c r="N48" s="15">
        <f t="shared" ref="N48" si="197">N47-M47</f>
        <v>147857.60350057017</v>
      </c>
      <c r="O48" s="15">
        <f t="shared" ref="O48" si="198">O47-N47</f>
        <v>432754.2690434861</v>
      </c>
      <c r="P48" s="15">
        <f t="shared" ref="P48" si="199">P47-O47</f>
        <v>152474.1128047239</v>
      </c>
      <c r="Q48" s="15">
        <f t="shared" ref="Q48" si="200">Q47-P47</f>
        <v>107352.03747266671</v>
      </c>
      <c r="R48" s="15">
        <f t="shared" ref="R48" si="201">R47-Q47</f>
        <v>68551.963124564849</v>
      </c>
      <c r="S48" s="15">
        <f t="shared" ref="S48" si="202">S47-R47</f>
        <v>234604.30651471997</v>
      </c>
      <c r="T48" s="15">
        <f t="shared" ref="T48" si="203">T47-S47</f>
        <v>147815.58167837048</v>
      </c>
      <c r="U48" s="15">
        <f t="shared" ref="U48" si="204">U47-T47</f>
        <v>340876.95486285724</v>
      </c>
      <c r="Y48" s="12">
        <f>AVERAGE(C48:K48)</f>
        <v>116849.42689673181</v>
      </c>
      <c r="Z48" s="12">
        <f>AVERAGE(L48:U48)</f>
        <v>186224.68849342968</v>
      </c>
      <c r="AA48" s="12">
        <f>AVERAGE(C48:U48)</f>
        <v>153362.72247394119</v>
      </c>
      <c r="AB48" t="str">
        <f>A43</f>
        <v>C05b-3</v>
      </c>
      <c r="AC48" s="3">
        <f>Y48-Y$13</f>
        <v>1014.7170634372451</v>
      </c>
      <c r="AD48" s="3">
        <f>Z48-Z$13</f>
        <v>25357.562564932916</v>
      </c>
      <c r="AE48" s="3">
        <f>AA48-AA$13</f>
        <v>13826.741011592851</v>
      </c>
    </row>
    <row r="51" spans="1:31" x14ac:dyDescent="0.25">
      <c r="A51" s="22" t="s">
        <v>19</v>
      </c>
      <c r="B51" s="23">
        <v>1238161.5209375001</v>
      </c>
      <c r="C51" s="23">
        <v>1322919.04171875</v>
      </c>
      <c r="D51" s="23">
        <v>1372223.5406249999</v>
      </c>
      <c r="E51" s="23">
        <v>1392027.7728125001</v>
      </c>
      <c r="F51" s="23">
        <v>1452884.223125</v>
      </c>
      <c r="G51" s="23">
        <v>1490168.3690625001</v>
      </c>
      <c r="H51" s="23">
        <v>1600726.3578125001</v>
      </c>
      <c r="I51" s="23">
        <v>1737431.1140624997</v>
      </c>
      <c r="J51" s="23">
        <v>1794236.0115624997</v>
      </c>
      <c r="K51" s="23">
        <v>1865318.3171875002</v>
      </c>
      <c r="L51" s="23">
        <v>2048959.3790624996</v>
      </c>
      <c r="M51" s="23">
        <v>2099985.1771875001</v>
      </c>
      <c r="N51" s="23">
        <v>2166332.7665625</v>
      </c>
      <c r="O51" s="23">
        <v>2335511.6996875</v>
      </c>
      <c r="P51" s="23">
        <v>2319603.9053125</v>
      </c>
      <c r="Q51" s="23">
        <v>2436679.5234374995</v>
      </c>
      <c r="R51" s="23">
        <v>2550179.3650000002</v>
      </c>
      <c r="S51" s="23">
        <v>2652381.0475000003</v>
      </c>
      <c r="T51" s="23">
        <v>2868862.4443750004</v>
      </c>
      <c r="U51" s="23">
        <v>2933719.6656250004</v>
      </c>
      <c r="V51" s="24"/>
      <c r="W51" s="29">
        <f>NPV(0.0666,B51:U51)</f>
        <v>19579604.406136274</v>
      </c>
    </row>
    <row r="52" spans="1:31" x14ac:dyDescent="0.25">
      <c r="A52" s="22" t="s">
        <v>4</v>
      </c>
      <c r="B52" s="24">
        <v>391136.99999999994</v>
      </c>
      <c r="C52" s="24">
        <v>427745</v>
      </c>
      <c r="D52" s="24">
        <v>456310</v>
      </c>
      <c r="E52" s="24">
        <v>514875</v>
      </c>
      <c r="F52" s="24">
        <v>551752</v>
      </c>
      <c r="G52" s="24">
        <v>672412</v>
      </c>
      <c r="H52" s="24">
        <v>691774</v>
      </c>
      <c r="I52" s="24">
        <v>803153.68954546272</v>
      </c>
      <c r="J52" s="24">
        <v>836540.37208672974</v>
      </c>
      <c r="K52" s="24">
        <v>885825.64315637737</v>
      </c>
      <c r="L52" s="24">
        <v>958291.02837634867</v>
      </c>
      <c r="M52" s="24">
        <v>941849.56791549933</v>
      </c>
      <c r="N52" s="24">
        <v>983000.30270589376</v>
      </c>
      <c r="O52" s="24">
        <v>1105635.1632954897</v>
      </c>
      <c r="P52" s="24">
        <v>1083155.8583981043</v>
      </c>
      <c r="Q52" s="24">
        <v>1233086.682707668</v>
      </c>
      <c r="R52" s="24">
        <v>1118023.695679114</v>
      </c>
      <c r="S52" s="24">
        <v>1171981.957897017</v>
      </c>
      <c r="T52" s="24">
        <v>1464421.6383187363</v>
      </c>
      <c r="U52" s="24">
        <v>1602665.2654467926</v>
      </c>
      <c r="V52" s="24"/>
      <c r="W52" s="29">
        <f>NPV(0.0666,B52:U52)</f>
        <v>8469187.7230919469</v>
      </c>
    </row>
    <row r="53" spans="1:31" x14ac:dyDescent="0.25">
      <c r="A53" s="22" t="s">
        <v>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9">
        <f>NPV(0.0666,B53:U53)</f>
        <v>0</v>
      </c>
    </row>
    <row r="54" spans="1:31" ht="45" x14ac:dyDescent="0.25">
      <c r="A54" s="25" t="s">
        <v>2</v>
      </c>
      <c r="B54" s="26">
        <v>6896.2284623158894</v>
      </c>
      <c r="C54" s="26">
        <v>49924.571893488857</v>
      </c>
      <c r="D54" s="26">
        <v>48988.218884820868</v>
      </c>
      <c r="E54" s="26">
        <v>53399.330976164092</v>
      </c>
      <c r="F54" s="26">
        <v>69036.866615333332</v>
      </c>
      <c r="G54" s="26">
        <v>47607.361673501029</v>
      </c>
      <c r="H54" s="26">
        <v>201846.45070299803</v>
      </c>
      <c r="I54" s="26">
        <v>42765.471310670706</v>
      </c>
      <c r="J54" s="26">
        <v>152490.05818540876</v>
      </c>
      <c r="K54" s="26">
        <v>120022.40541925574</v>
      </c>
      <c r="L54" s="26">
        <v>61927.293077152055</v>
      </c>
      <c r="M54" s="26">
        <v>59880.22712739405</v>
      </c>
      <c r="N54" s="26">
        <v>97142.758081283653</v>
      </c>
      <c r="O54" s="26">
        <v>-52121.216360133192</v>
      </c>
      <c r="P54" s="26">
        <v>154499.86294712653</v>
      </c>
      <c r="Q54" s="26">
        <v>-88315.672554481585</v>
      </c>
      <c r="R54" s="26">
        <v>-6764.7766480886276</v>
      </c>
      <c r="S54" s="26">
        <v>66345.5810046978</v>
      </c>
      <c r="T54" s="26">
        <v>-18065.470745537368</v>
      </c>
      <c r="U54" s="26">
        <v>-50184.782689189436</v>
      </c>
      <c r="V54" s="22"/>
      <c r="W54" s="29">
        <f>NPV(0.0666,B54:U54)</f>
        <v>622360.53812466259</v>
      </c>
    </row>
    <row r="55" spans="1:31" x14ac:dyDescent="0.25">
      <c r="A55" s="22" t="s">
        <v>3</v>
      </c>
      <c r="B55" s="27">
        <f>SUM(B51:B54)</f>
        <v>1636194.7493998159</v>
      </c>
      <c r="C55" s="27">
        <f t="shared" ref="C55:U55" si="205">SUM(C51:C54)</f>
        <v>1800588.6136122388</v>
      </c>
      <c r="D55" s="27">
        <f t="shared" si="205"/>
        <v>1877521.7595098207</v>
      </c>
      <c r="E55" s="27">
        <f t="shared" si="205"/>
        <v>1960302.1037886643</v>
      </c>
      <c r="F55" s="27">
        <f t="shared" si="205"/>
        <v>2073673.0897403334</v>
      </c>
      <c r="G55" s="27">
        <f t="shared" si="205"/>
        <v>2210187.7307360009</v>
      </c>
      <c r="H55" s="27">
        <f t="shared" si="205"/>
        <v>2494346.8085154979</v>
      </c>
      <c r="I55" s="27">
        <f t="shared" si="205"/>
        <v>2583350.274918633</v>
      </c>
      <c r="J55" s="27">
        <f t="shared" si="205"/>
        <v>2783266.4418346384</v>
      </c>
      <c r="K55" s="27">
        <f t="shared" si="205"/>
        <v>2871166.3657631334</v>
      </c>
      <c r="L55" s="27">
        <f t="shared" si="205"/>
        <v>3069177.7005160004</v>
      </c>
      <c r="M55" s="27">
        <f t="shared" si="205"/>
        <v>3101714.9722303934</v>
      </c>
      <c r="N55" s="27">
        <f t="shared" si="205"/>
        <v>3246475.8273496777</v>
      </c>
      <c r="O55" s="27">
        <f t="shared" si="205"/>
        <v>3389025.6466228566</v>
      </c>
      <c r="P55" s="27">
        <f t="shared" si="205"/>
        <v>3557259.6266577304</v>
      </c>
      <c r="Q55" s="27">
        <f t="shared" si="205"/>
        <v>3581450.5335906856</v>
      </c>
      <c r="R55" s="27">
        <f t="shared" si="205"/>
        <v>3661438.2840310256</v>
      </c>
      <c r="S55" s="27">
        <f t="shared" si="205"/>
        <v>3890708.5864017149</v>
      </c>
      <c r="T55" s="27">
        <f t="shared" si="205"/>
        <v>4315218.6119481996</v>
      </c>
      <c r="U55" s="27">
        <f t="shared" si="205"/>
        <v>4486200.1483826032</v>
      </c>
      <c r="V55" s="22"/>
      <c r="W55" s="29">
        <f>NPV(0.0666,B55:U55)</f>
        <v>28671152.667352878</v>
      </c>
    </row>
    <row r="56" spans="1:31" x14ac:dyDescent="0.25">
      <c r="A56" s="22" t="s">
        <v>8</v>
      </c>
      <c r="B56" s="28"/>
      <c r="C56" s="28">
        <f>C55-B55</f>
        <v>164393.86421242286</v>
      </c>
      <c r="D56" s="28">
        <f t="shared" ref="D56" si="206">D55-C55</f>
        <v>76933.145897581941</v>
      </c>
      <c r="E56" s="28">
        <f t="shared" ref="E56" si="207">E55-D55</f>
        <v>82780.344278843608</v>
      </c>
      <c r="F56" s="28">
        <f t="shared" ref="F56" si="208">F55-E55</f>
        <v>113370.98595166905</v>
      </c>
      <c r="G56" s="28">
        <f t="shared" ref="G56" si="209">G55-F55</f>
        <v>136514.64099566755</v>
      </c>
      <c r="H56" s="28">
        <f t="shared" ref="H56" si="210">H55-G55</f>
        <v>284159.07777949702</v>
      </c>
      <c r="I56" s="28">
        <f t="shared" ref="I56" si="211">I55-H55</f>
        <v>89003.466403135099</v>
      </c>
      <c r="J56" s="28">
        <f t="shared" ref="J56" si="212">J55-I55</f>
        <v>199916.16691600531</v>
      </c>
      <c r="K56" s="28">
        <f t="shared" ref="K56" si="213">K55-J55</f>
        <v>87899.923928495031</v>
      </c>
      <c r="L56" s="28">
        <f t="shared" ref="L56" si="214">L55-K55</f>
        <v>198011.334752867</v>
      </c>
      <c r="M56" s="28">
        <f t="shared" ref="M56" si="215">M55-L55</f>
        <v>32537.271714393049</v>
      </c>
      <c r="N56" s="28">
        <f t="shared" ref="N56" si="216">N55-M55</f>
        <v>144760.85511928424</v>
      </c>
      <c r="O56" s="28">
        <f t="shared" ref="O56" si="217">O55-N55</f>
        <v>142549.81927317893</v>
      </c>
      <c r="P56" s="28">
        <f t="shared" ref="P56" si="218">P55-O55</f>
        <v>168233.98003487382</v>
      </c>
      <c r="Q56" s="28">
        <f t="shared" ref="Q56" si="219">Q55-P55</f>
        <v>24190.906932955142</v>
      </c>
      <c r="R56" s="28">
        <f t="shared" ref="R56" si="220">R55-Q55</f>
        <v>79987.750440340023</v>
      </c>
      <c r="S56" s="28">
        <f t="shared" ref="S56" si="221">S55-R55</f>
        <v>229270.30237068934</v>
      </c>
      <c r="T56" s="28">
        <f t="shared" ref="T56" si="222">T55-S55</f>
        <v>424510.02554648463</v>
      </c>
      <c r="U56" s="28">
        <f t="shared" ref="U56" si="223">U55-T55</f>
        <v>170981.53643440362</v>
      </c>
      <c r="V56" s="22"/>
      <c r="W56" s="22"/>
      <c r="Y56" s="12">
        <f>AVERAGE(C56:K56)</f>
        <v>137219.06848481306</v>
      </c>
      <c r="Z56" s="12">
        <f>AVERAGE(L56:U56)</f>
        <v>161503.37826194699</v>
      </c>
      <c r="AA56" s="12">
        <f>AVERAGE(C56:U56)</f>
        <v>150000.28415698881</v>
      </c>
      <c r="AB56" t="str">
        <f>A51</f>
        <v>C09-1</v>
      </c>
      <c r="AC56" s="3">
        <f>Y56-Y$13</f>
        <v>21384.358651518502</v>
      </c>
      <c r="AD56" s="3">
        <f>Z56-Z$13</f>
        <v>636.25233345021843</v>
      </c>
      <c r="AE56" s="3">
        <f>AA56-AA$13</f>
        <v>10464.302694640472</v>
      </c>
    </row>
    <row r="58" spans="1:31" x14ac:dyDescent="0.25">
      <c r="A58" s="22" t="s">
        <v>20</v>
      </c>
      <c r="B58" s="23">
        <v>1236674.3192187501</v>
      </c>
      <c r="C58" s="23">
        <v>1319754.9781250001</v>
      </c>
      <c r="D58" s="23">
        <v>1367517.3759375</v>
      </c>
      <c r="E58" s="23">
        <v>1388598.3768750001</v>
      </c>
      <c r="F58" s="23">
        <v>1449977.0190625</v>
      </c>
      <c r="G58" s="23">
        <v>1512790.9862500001</v>
      </c>
      <c r="H58" s="23">
        <v>1617007.1040624999</v>
      </c>
      <c r="I58" s="23">
        <v>1769071.1434375001</v>
      </c>
      <c r="J58" s="23">
        <v>1771973.7684374996</v>
      </c>
      <c r="K58" s="23">
        <v>1864310.4750000001</v>
      </c>
      <c r="L58" s="23">
        <v>2070435.9934374995</v>
      </c>
      <c r="M58" s="23">
        <v>2096332.808125</v>
      </c>
      <c r="N58" s="23">
        <v>2163747.1284374995</v>
      </c>
      <c r="O58" s="23">
        <v>2344361.6140625002</v>
      </c>
      <c r="P58" s="23">
        <v>2328538.9724999997</v>
      </c>
      <c r="Q58" s="23">
        <v>2463787.4546874999</v>
      </c>
      <c r="R58" s="23">
        <v>2567723.9634374999</v>
      </c>
      <c r="S58" s="23">
        <v>2603646.0768750003</v>
      </c>
      <c r="T58" s="23">
        <v>2909539.2768749995</v>
      </c>
      <c r="U58" s="23">
        <v>2974122.73</v>
      </c>
      <c r="V58" s="8"/>
      <c r="W58" s="9">
        <f>NPV(0.0666,B58:U58)</f>
        <v>19636507.356944807</v>
      </c>
    </row>
    <row r="59" spans="1:31" x14ac:dyDescent="0.25">
      <c r="A59" s="22" t="s">
        <v>4</v>
      </c>
      <c r="B59" s="23">
        <v>391138.66599999997</v>
      </c>
      <c r="C59" s="23">
        <v>427744.43000000005</v>
      </c>
      <c r="D59" s="23">
        <v>456311.51399999997</v>
      </c>
      <c r="E59" s="23">
        <v>514808.89400000003</v>
      </c>
      <c r="F59" s="23">
        <v>548214.22399999993</v>
      </c>
      <c r="G59" s="23">
        <v>648640.37000000011</v>
      </c>
      <c r="H59" s="23">
        <v>660612.94500000007</v>
      </c>
      <c r="I59" s="23">
        <v>720264.73596158344</v>
      </c>
      <c r="J59" s="23">
        <v>753996.9987508537</v>
      </c>
      <c r="K59" s="23">
        <v>815973.46835312003</v>
      </c>
      <c r="L59" s="23">
        <v>898761.44116582908</v>
      </c>
      <c r="M59" s="23">
        <v>878764.69701197976</v>
      </c>
      <c r="N59" s="23">
        <v>918743.2841482074</v>
      </c>
      <c r="O59" s="23">
        <v>1043445.7351112076</v>
      </c>
      <c r="P59" s="23">
        <v>1019664.6082613204</v>
      </c>
      <c r="Q59" s="23">
        <v>1151913.4826273783</v>
      </c>
      <c r="R59" s="23">
        <v>1037467.8651032984</v>
      </c>
      <c r="S59" s="23">
        <v>1147840.3211637</v>
      </c>
      <c r="T59" s="23">
        <v>1318566.4982487913</v>
      </c>
      <c r="U59" s="23">
        <v>1442024.79020638</v>
      </c>
      <c r="V59" s="8"/>
      <c r="W59" s="9">
        <f>NPV(0.0666,B59:U59)</f>
        <v>8012204.5197461406</v>
      </c>
    </row>
    <row r="60" spans="1:31" x14ac:dyDescent="0.25">
      <c r="A60" s="22" t="s">
        <v>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"/>
      <c r="W60" s="9">
        <f>NPV(0.0666,B60:U60)</f>
        <v>0</v>
      </c>
    </row>
    <row r="61" spans="1:31" ht="45" x14ac:dyDescent="0.25">
      <c r="A61" s="25" t="s">
        <v>2</v>
      </c>
      <c r="B61" s="26">
        <v>6896.2284623158894</v>
      </c>
      <c r="C61" s="26">
        <v>49924.571893488857</v>
      </c>
      <c r="D61" s="26">
        <v>48988.218884820868</v>
      </c>
      <c r="E61" s="26">
        <v>53399.330976164092</v>
      </c>
      <c r="F61" s="26">
        <v>69036.866615333332</v>
      </c>
      <c r="G61" s="26">
        <v>47607.361673501029</v>
      </c>
      <c r="H61" s="26">
        <v>201846.45070299803</v>
      </c>
      <c r="I61" s="26">
        <v>16982.004167989431</v>
      </c>
      <c r="J61" s="26">
        <v>125383.97915621795</v>
      </c>
      <c r="K61" s="26">
        <v>101577.94341468548</v>
      </c>
      <c r="L61" s="26">
        <v>45694.46842674131</v>
      </c>
      <c r="M61" s="26">
        <v>46160.163007964569</v>
      </c>
      <c r="N61" s="26">
        <v>85860.115028791028</v>
      </c>
      <c r="O61" s="26">
        <v>-60983.247694745725</v>
      </c>
      <c r="P61" s="26">
        <v>148023.48784309925</v>
      </c>
      <c r="Q61" s="26">
        <v>-103410.54961890735</v>
      </c>
      <c r="R61" s="26">
        <v>-20923.265387108018</v>
      </c>
      <c r="S61" s="26">
        <v>87263.091926610738</v>
      </c>
      <c r="T61" s="26">
        <v>-66723.811091574142</v>
      </c>
      <c r="U61" s="26">
        <v>-99028.089631313836</v>
      </c>
      <c r="W61" s="9">
        <f>NPV(0.0666,B61:U61)</f>
        <v>525561.67182043602</v>
      </c>
    </row>
    <row r="62" spans="1:31" x14ac:dyDescent="0.25">
      <c r="A62" s="22" t="s">
        <v>3</v>
      </c>
      <c r="B62" s="27">
        <f>SUM(B58:B61)</f>
        <v>1634709.2136810659</v>
      </c>
      <c r="C62" s="27">
        <f t="shared" ref="C62" si="224">SUM(C58:C61)</f>
        <v>1797423.9800184888</v>
      </c>
      <c r="D62" s="27">
        <f t="shared" ref="D62" si="225">SUM(D58:D61)</f>
        <v>1872817.1088223208</v>
      </c>
      <c r="E62" s="27">
        <f t="shared" ref="E62" si="226">SUM(E58:E61)</f>
        <v>1956806.6018511644</v>
      </c>
      <c r="F62" s="27">
        <f t="shared" ref="F62" si="227">SUM(F58:F61)</f>
        <v>2067228.1096778333</v>
      </c>
      <c r="G62" s="27">
        <f t="shared" ref="G62" si="228">SUM(G58:G61)</f>
        <v>2209038.717923501</v>
      </c>
      <c r="H62" s="27">
        <f t="shared" ref="H62" si="229">SUM(H58:H61)</f>
        <v>2479466.4997654976</v>
      </c>
      <c r="I62" s="27">
        <f t="shared" ref="I62" si="230">SUM(I58:I61)</f>
        <v>2506317.8835670729</v>
      </c>
      <c r="J62" s="27">
        <f t="shared" ref="J62" si="231">SUM(J58:J61)</f>
        <v>2651354.7463445715</v>
      </c>
      <c r="K62" s="27">
        <f t="shared" ref="K62" si="232">SUM(K58:K61)</f>
        <v>2781861.8867678056</v>
      </c>
      <c r="L62" s="27">
        <f t="shared" ref="L62" si="233">SUM(L58:L61)</f>
        <v>3014891.90303007</v>
      </c>
      <c r="M62" s="27">
        <f t="shared" ref="M62" si="234">SUM(M58:M61)</f>
        <v>3021257.6681449441</v>
      </c>
      <c r="N62" s="27">
        <f t="shared" ref="N62" si="235">SUM(N58:N61)</f>
        <v>3168350.527614498</v>
      </c>
      <c r="O62" s="27">
        <f t="shared" ref="O62" si="236">SUM(O58:O61)</f>
        <v>3326824.1014789622</v>
      </c>
      <c r="P62" s="27">
        <f t="shared" ref="P62" si="237">SUM(P58:P61)</f>
        <v>3496227.068604419</v>
      </c>
      <c r="Q62" s="27">
        <f t="shared" ref="Q62" si="238">SUM(Q58:Q61)</f>
        <v>3512290.3876959709</v>
      </c>
      <c r="R62" s="27">
        <f t="shared" ref="R62" si="239">SUM(R58:R61)</f>
        <v>3584268.5631536902</v>
      </c>
      <c r="S62" s="27">
        <f t="shared" ref="S62" si="240">SUM(S58:S61)</f>
        <v>3838749.4899653108</v>
      </c>
      <c r="T62" s="27">
        <f t="shared" ref="T62" si="241">SUM(T58:T61)</f>
        <v>4161381.9640322169</v>
      </c>
      <c r="U62" s="27">
        <f t="shared" ref="U62" si="242">SUM(U58:U61)</f>
        <v>4317119.4305750662</v>
      </c>
      <c r="W62" s="9">
        <f>NPV(0.0666,B62:U62)</f>
        <v>28174273.548511378</v>
      </c>
    </row>
    <row r="63" spans="1:31" x14ac:dyDescent="0.25">
      <c r="A63" s="22" t="s">
        <v>8</v>
      </c>
      <c r="B63" s="28"/>
      <c r="C63" s="28">
        <f>C62-B62</f>
        <v>162714.76633742289</v>
      </c>
      <c r="D63" s="28">
        <f t="shared" ref="D63" si="243">D62-C62</f>
        <v>75393.128803831991</v>
      </c>
      <c r="E63" s="28">
        <f t="shared" ref="E63" si="244">E62-D62</f>
        <v>83989.493028843543</v>
      </c>
      <c r="F63" s="28">
        <f t="shared" ref="F63" si="245">F62-E62</f>
        <v>110421.50782666891</v>
      </c>
      <c r="G63" s="28">
        <f t="shared" ref="G63" si="246">G62-F62</f>
        <v>141810.60824566777</v>
      </c>
      <c r="H63" s="28">
        <f t="shared" ref="H63" si="247">H62-G62</f>
        <v>270427.78184199659</v>
      </c>
      <c r="I63" s="28">
        <f t="shared" ref="I63" si="248">I62-H62</f>
        <v>26851.383801575284</v>
      </c>
      <c r="J63" s="28">
        <f t="shared" ref="J63" si="249">J62-I62</f>
        <v>145036.86277749855</v>
      </c>
      <c r="K63" s="28">
        <f t="shared" ref="K63" si="250">K62-J62</f>
        <v>130507.14042323409</v>
      </c>
      <c r="L63" s="28">
        <f t="shared" ref="L63" si="251">L62-K62</f>
        <v>233030.01626226446</v>
      </c>
      <c r="M63" s="28">
        <f t="shared" ref="M63" si="252">M62-L62</f>
        <v>6365.7651148741134</v>
      </c>
      <c r="N63" s="28">
        <f t="shared" ref="N63" si="253">N62-M62</f>
        <v>147092.85946955392</v>
      </c>
      <c r="O63" s="28">
        <f t="shared" ref="O63" si="254">O62-N62</f>
        <v>158473.57386446418</v>
      </c>
      <c r="P63" s="28">
        <f t="shared" ref="P63" si="255">P62-O62</f>
        <v>169402.96712545678</v>
      </c>
      <c r="Q63" s="28">
        <f t="shared" ref="Q63" si="256">Q62-P62</f>
        <v>16063.319091551937</v>
      </c>
      <c r="R63" s="28">
        <f t="shared" ref="R63" si="257">R62-Q62</f>
        <v>71978.175457719248</v>
      </c>
      <c r="S63" s="28">
        <f t="shared" ref="S63" si="258">S62-R62</f>
        <v>254480.92681162059</v>
      </c>
      <c r="T63" s="28">
        <f t="shared" ref="T63" si="259">T62-S62</f>
        <v>322632.47406690614</v>
      </c>
      <c r="U63" s="28">
        <f t="shared" ref="U63" si="260">U62-T62</f>
        <v>155737.46654284932</v>
      </c>
      <c r="Y63" s="12">
        <f>AVERAGE(C63:K63)</f>
        <v>127461.40812074885</v>
      </c>
      <c r="Z63" s="12">
        <f>AVERAGE(L63:U63)</f>
        <v>153525.75438072608</v>
      </c>
      <c r="AA63" s="12">
        <f>AVERAGE(C63:U63)</f>
        <v>141179.48509968421</v>
      </c>
      <c r="AB63" t="str">
        <f>A58</f>
        <v>C13-1</v>
      </c>
      <c r="AC63" s="3">
        <f>Y63-Y$13</f>
        <v>11626.698287454288</v>
      </c>
      <c r="AD63" s="3">
        <f>Z63-Z$13</f>
        <v>-7341.3715477706864</v>
      </c>
      <c r="AE63" s="3">
        <f>AA63-AA$13</f>
        <v>1643.5036373358744</v>
      </c>
    </row>
    <row r="72" spans="1:23" x14ac:dyDescent="0.2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"/>
      <c r="W72" s="9"/>
    </row>
    <row r="73" spans="1:23" x14ac:dyDescent="0.25">
      <c r="A73" s="2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3"/>
      <c r="W73" s="9"/>
    </row>
  </sheetData>
  <pageMargins left="0.25" right="0.25" top="0.75" bottom="0.75" header="0.3" footer="0.3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E75"/>
  <sheetViews>
    <sheetView zoomScale="70" zoomScaleNormal="70" workbookViewId="0">
      <selection activeCell="A4" sqref="A4"/>
    </sheetView>
  </sheetViews>
  <sheetFormatPr defaultRowHeight="15" x14ac:dyDescent="0.25"/>
  <cols>
    <col min="1" max="1" width="17" customWidth="1"/>
    <col min="2" max="21" width="12" customWidth="1"/>
    <col min="22" max="22" width="2.28515625" customWidth="1"/>
    <col min="23" max="23" width="15.42578125" customWidth="1"/>
    <col min="25" max="25" width="11" bestFit="1" customWidth="1"/>
    <col min="26" max="26" width="14" customWidth="1"/>
    <col min="27" max="27" width="17.42578125" customWidth="1"/>
    <col min="29" max="31" width="12.140625" bestFit="1" customWidth="1"/>
  </cols>
  <sheetData>
    <row r="1" spans="1:31" ht="18.75" x14ac:dyDescent="0.3">
      <c r="A1" s="2" t="s">
        <v>1</v>
      </c>
      <c r="F1" s="17"/>
    </row>
    <row r="2" spans="1:31" x14ac:dyDescent="0.25">
      <c r="A2" s="1" t="s">
        <v>6</v>
      </c>
    </row>
    <row r="3" spans="1:31" x14ac:dyDescent="0.25">
      <c r="A3" s="1" t="s">
        <v>35</v>
      </c>
    </row>
    <row r="5" spans="1:31" ht="90" x14ac:dyDescent="0.25">
      <c r="B5" s="5">
        <f>'Data Base Price'!B5</f>
        <v>2015</v>
      </c>
      <c r="C5" s="5">
        <f>'Data Base Price'!C5</f>
        <v>2016</v>
      </c>
      <c r="D5" s="5">
        <f>'Data Base Price'!D5</f>
        <v>2017</v>
      </c>
      <c r="E5" s="5">
        <f>'Data Base Price'!E5</f>
        <v>2018</v>
      </c>
      <c r="F5" s="5">
        <f>'Data Base Price'!F5</f>
        <v>2019</v>
      </c>
      <c r="G5" s="5">
        <f>'Data Base Price'!G5</f>
        <v>2020</v>
      </c>
      <c r="H5" s="5">
        <f>'Data Base Price'!H5</f>
        <v>2021</v>
      </c>
      <c r="I5" s="5">
        <f>'Data Base Price'!I5</f>
        <v>2022</v>
      </c>
      <c r="J5" s="5">
        <f>'Data Base Price'!J5</f>
        <v>2023</v>
      </c>
      <c r="K5" s="5">
        <f>'Data Base Price'!K5</f>
        <v>2024</v>
      </c>
      <c r="L5" s="5">
        <f>'Data Base Price'!L5</f>
        <v>2025</v>
      </c>
      <c r="M5" s="5">
        <f>'Data Base Price'!M5</f>
        <v>2026</v>
      </c>
      <c r="N5" s="5">
        <f>'Data Base Price'!N5</f>
        <v>2027</v>
      </c>
      <c r="O5" s="5">
        <f>'Data Base Price'!O5</f>
        <v>2028</v>
      </c>
      <c r="P5" s="5">
        <f>'Data Base Price'!P5</f>
        <v>2029</v>
      </c>
      <c r="Q5" s="5">
        <f>'Data Base Price'!Q5</f>
        <v>2030</v>
      </c>
      <c r="R5" s="5">
        <f>'Data Base Price'!R5</f>
        <v>2031</v>
      </c>
      <c r="S5" s="5">
        <f>'Data Base Price'!S5</f>
        <v>2032</v>
      </c>
      <c r="T5" s="5">
        <f>'Data Base Price'!T5</f>
        <v>2033</v>
      </c>
      <c r="U5" s="5">
        <f>'Data Base Price'!U5</f>
        <v>2034</v>
      </c>
      <c r="W5" s="5" t="s">
        <v>22</v>
      </c>
      <c r="Y5" s="16" t="s">
        <v>12</v>
      </c>
      <c r="Z5" s="16" t="s">
        <v>13</v>
      </c>
      <c r="AA5" s="16" t="s">
        <v>11</v>
      </c>
      <c r="AC5" s="16" t="s">
        <v>23</v>
      </c>
      <c r="AD5" s="16" t="s">
        <v>25</v>
      </c>
      <c r="AE5" s="16" t="s">
        <v>24</v>
      </c>
    </row>
    <row r="6" spans="1:31" x14ac:dyDescent="0.25">
      <c r="Y6" s="1"/>
    </row>
    <row r="7" spans="1:31" x14ac:dyDescent="0.25">
      <c r="Y7" s="1"/>
    </row>
    <row r="8" spans="1:31" x14ac:dyDescent="0.25">
      <c r="A8" s="22" t="s">
        <v>21</v>
      </c>
      <c r="B8" s="8">
        <v>1216476.69046875</v>
      </c>
      <c r="C8" s="8">
        <v>1296735.2892187501</v>
      </c>
      <c r="D8" s="8">
        <v>1365703.62015625</v>
      </c>
      <c r="E8" s="8">
        <v>1386842.9329687501</v>
      </c>
      <c r="F8" s="8">
        <v>1435142.1828125</v>
      </c>
      <c r="G8" s="8">
        <v>1473406.7493750001</v>
      </c>
      <c r="H8" s="8">
        <v>1548538.038125</v>
      </c>
      <c r="I8" s="8">
        <v>1608404.9637499999</v>
      </c>
      <c r="J8" s="8">
        <v>1665684.0806249999</v>
      </c>
      <c r="K8" s="8">
        <v>1662006.0740625001</v>
      </c>
      <c r="L8" s="8">
        <v>1785185.1609375</v>
      </c>
      <c r="M8" s="8">
        <v>1832599.9806249999</v>
      </c>
      <c r="N8" s="8">
        <v>1869293.9521875</v>
      </c>
      <c r="O8" s="8">
        <v>2085402.0168749997</v>
      </c>
      <c r="P8" s="8">
        <v>2036413.3431249997</v>
      </c>
      <c r="Q8" s="8">
        <v>2118871.0668749996</v>
      </c>
      <c r="R8" s="8">
        <v>2191298.7215625001</v>
      </c>
      <c r="S8" s="8">
        <v>2272452.8528125002</v>
      </c>
      <c r="T8" s="8">
        <v>2349411.4</v>
      </c>
      <c r="U8" s="8">
        <v>2414569.6546875001</v>
      </c>
      <c r="V8" s="3"/>
      <c r="W8" s="9">
        <f>NPV(0.0666,B8:U8)</f>
        <v>17975254.923382264</v>
      </c>
    </row>
    <row r="9" spans="1:31" x14ac:dyDescent="0.25">
      <c r="A9" t="s">
        <v>4</v>
      </c>
      <c r="B9" s="3">
        <f>'Data Base Price'!B9</f>
        <v>388607.99999999994</v>
      </c>
      <c r="C9" s="3">
        <f>'Data Base Price'!C9</f>
        <v>422010</v>
      </c>
      <c r="D9" s="3">
        <f>'Data Base Price'!D9</f>
        <v>448619</v>
      </c>
      <c r="E9" s="3">
        <f>'Data Base Price'!E9</f>
        <v>506740</v>
      </c>
      <c r="F9" s="3">
        <f>'Data Base Price'!F9</f>
        <v>551529</v>
      </c>
      <c r="G9" s="3">
        <f>'Data Base Price'!G9</f>
        <v>606037</v>
      </c>
      <c r="H9" s="3">
        <f>'Data Base Price'!H9</f>
        <v>641502</v>
      </c>
      <c r="I9" s="3">
        <f>'Data Base Price'!I9</f>
        <v>728849</v>
      </c>
      <c r="J9" s="3">
        <f>'Data Base Price'!J9</f>
        <v>833131</v>
      </c>
      <c r="K9" s="3">
        <f>'Data Base Price'!K9</f>
        <v>831327</v>
      </c>
      <c r="L9" s="3">
        <f>'Data Base Price'!L9</f>
        <v>925737</v>
      </c>
      <c r="M9" s="3">
        <f>'Data Base Price'!M9</f>
        <v>918136</v>
      </c>
      <c r="N9" s="3">
        <f>'Data Base Price'!N9</f>
        <v>948932</v>
      </c>
      <c r="O9" s="3">
        <f>'Data Base Price'!O9</f>
        <v>1122494.8888381841</v>
      </c>
      <c r="P9" s="3">
        <f>'Data Base Price'!P9</f>
        <v>1012719.3327261097</v>
      </c>
      <c r="Q9" s="3">
        <f>'Data Base Price'!Q9</f>
        <v>1228720.6130849984</v>
      </c>
      <c r="R9" s="3">
        <f>'Data Base Price'!R9</f>
        <v>1054347.2547336135</v>
      </c>
      <c r="S9" s="3">
        <f>'Data Base Price'!S9</f>
        <v>1106276.8965735519</v>
      </c>
      <c r="T9" s="3">
        <f>'Data Base Price'!T9</f>
        <v>1230907.5576084494</v>
      </c>
      <c r="U9" s="3">
        <f>'Data Base Price'!U9</f>
        <v>1570864.6429767006</v>
      </c>
      <c r="V9" s="3"/>
      <c r="W9" s="9">
        <f>NPV(0.0666,B9:U9)</f>
        <v>8114622.1641390612</v>
      </c>
    </row>
    <row r="10" spans="1:31" x14ac:dyDescent="0.25">
      <c r="A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>
        <f>NPV(0.0666,B10:U10)</f>
        <v>0</v>
      </c>
    </row>
    <row r="11" spans="1:31" ht="45" x14ac:dyDescent="0.25">
      <c r="A11" s="4" t="s">
        <v>2</v>
      </c>
      <c r="B11" s="6">
        <f>'Data Base Price'!B11</f>
        <v>9566.2562161645619</v>
      </c>
      <c r="C11" s="6">
        <f>'Data Base Price'!C11</f>
        <v>55847.732983199538</v>
      </c>
      <c r="D11" s="6">
        <f>'Data Base Price'!D11</f>
        <v>57381.69089642787</v>
      </c>
      <c r="E11" s="6">
        <f>'Data Base Price'!E11</f>
        <v>67706.38593239375</v>
      </c>
      <c r="F11" s="6">
        <f>'Data Base Price'!F11</f>
        <v>67470.714591409997</v>
      </c>
      <c r="G11" s="6">
        <f>'Data Base Price'!G11</f>
        <v>65377.419274363318</v>
      </c>
      <c r="H11" s="6">
        <f>'Data Base Price'!H11</f>
        <v>116182.20282530229</v>
      </c>
      <c r="I11" s="6">
        <f>'Data Base Price'!I11</f>
        <v>97883.93845557858</v>
      </c>
      <c r="J11" s="6">
        <f>'Data Base Price'!J11</f>
        <v>35636.645808288224</v>
      </c>
      <c r="K11" s="6">
        <f>'Data Base Price'!K11</f>
        <v>93402.413309565527</v>
      </c>
      <c r="L11" s="6">
        <f>'Data Base Price'!L11</f>
        <v>6096.8780607574899</v>
      </c>
      <c r="M11" s="6">
        <f>'Data Base Price'!M11</f>
        <v>6219.5708356921386</v>
      </c>
      <c r="N11" s="6">
        <f>'Data Base Price'!N11</f>
        <v>122890.12021031465</v>
      </c>
      <c r="O11" s="6">
        <f>'Data Base Price'!O11</f>
        <v>-163637.12618278738</v>
      </c>
      <c r="P11" s="6">
        <f>'Data Base Price'!P11</f>
        <v>179553.79222154341</v>
      </c>
      <c r="Q11" s="6">
        <f>'Data Base Price'!Q11</f>
        <v>-112914.50951062301</v>
      </c>
      <c r="R11" s="6">
        <f>'Data Base Price'!R11</f>
        <v>26279.232764107634</v>
      </c>
      <c r="S11" s="6">
        <f>'Data Base Price'!S11</f>
        <v>20970.848002242063</v>
      </c>
      <c r="T11" s="6">
        <f>'Data Base Price'!T11</f>
        <v>-14861.098712362491</v>
      </c>
      <c r="U11" s="6">
        <f>'Data Base Price'!U11</f>
        <v>-188270.89538216704</v>
      </c>
      <c r="W11" s="9">
        <f>NPV(0.0666,B11:U11)</f>
        <v>432146.29305462644</v>
      </c>
    </row>
    <row r="12" spans="1:31" x14ac:dyDescent="0.25">
      <c r="A12" t="s">
        <v>3</v>
      </c>
      <c r="B12" s="7">
        <f>SUM(B8:B11)</f>
        <v>1614650.9466849146</v>
      </c>
      <c r="C12" s="7">
        <f t="shared" ref="C12:U12" si="0">SUM(C8:C11)</f>
        <v>1774593.0222019497</v>
      </c>
      <c r="D12" s="7">
        <f t="shared" si="0"/>
        <v>1871704.3110526779</v>
      </c>
      <c r="E12" s="7">
        <f t="shared" si="0"/>
        <v>1961289.318901144</v>
      </c>
      <c r="F12" s="7">
        <f t="shared" si="0"/>
        <v>2054141.8974039101</v>
      </c>
      <c r="G12" s="7">
        <f t="shared" si="0"/>
        <v>2144821.1686493633</v>
      </c>
      <c r="H12" s="7">
        <f t="shared" si="0"/>
        <v>2306222.2409503022</v>
      </c>
      <c r="I12" s="7">
        <f t="shared" si="0"/>
        <v>2435137.9022055785</v>
      </c>
      <c r="J12" s="7">
        <f t="shared" si="0"/>
        <v>2534451.7264332883</v>
      </c>
      <c r="K12" s="7">
        <f t="shared" si="0"/>
        <v>2586735.4873720659</v>
      </c>
      <c r="L12" s="7">
        <f t="shared" si="0"/>
        <v>2717019.0389982578</v>
      </c>
      <c r="M12" s="7">
        <f t="shared" si="0"/>
        <v>2756955.5514606922</v>
      </c>
      <c r="N12" s="7">
        <f t="shared" si="0"/>
        <v>2941116.0723978146</v>
      </c>
      <c r="O12" s="7">
        <f t="shared" si="0"/>
        <v>3044259.7795303962</v>
      </c>
      <c r="P12" s="7">
        <f t="shared" si="0"/>
        <v>3228686.4680726528</v>
      </c>
      <c r="Q12" s="7">
        <f t="shared" si="0"/>
        <v>3234677.1704493752</v>
      </c>
      <c r="R12" s="7">
        <f t="shared" si="0"/>
        <v>3271925.2090602214</v>
      </c>
      <c r="S12" s="7">
        <f t="shared" si="0"/>
        <v>3399700.5973882941</v>
      </c>
      <c r="T12" s="7">
        <f t="shared" si="0"/>
        <v>3565457.8588960869</v>
      </c>
      <c r="U12" s="7">
        <f t="shared" si="0"/>
        <v>3797163.402282034</v>
      </c>
      <c r="W12" s="9">
        <f>NPV(0.0666,B12:U12)</f>
        <v>26522023.380575955</v>
      </c>
    </row>
    <row r="13" spans="1:31" x14ac:dyDescent="0.25">
      <c r="A13" t="s">
        <v>8</v>
      </c>
      <c r="B13" s="15"/>
      <c r="C13" s="15">
        <f>C12-B12</f>
        <v>159942.07551703509</v>
      </c>
      <c r="D13" s="15">
        <f t="shared" ref="D13:U13" si="1">D12-C12</f>
        <v>97111.28885072819</v>
      </c>
      <c r="E13" s="15">
        <f t="shared" si="1"/>
        <v>89585.007848466048</v>
      </c>
      <c r="F13" s="15">
        <f t="shared" si="1"/>
        <v>92852.57850276609</v>
      </c>
      <c r="G13" s="15">
        <f t="shared" si="1"/>
        <v>90679.271245453274</v>
      </c>
      <c r="H13" s="15">
        <f t="shared" si="1"/>
        <v>161401.07230093889</v>
      </c>
      <c r="I13" s="15">
        <f t="shared" si="1"/>
        <v>128915.6612552763</v>
      </c>
      <c r="J13" s="15">
        <f t="shared" si="1"/>
        <v>99313.824227709789</v>
      </c>
      <c r="K13" s="15">
        <f t="shared" si="1"/>
        <v>52283.760938777588</v>
      </c>
      <c r="L13" s="15">
        <f t="shared" si="1"/>
        <v>130283.55162619194</v>
      </c>
      <c r="M13" s="15">
        <f t="shared" si="1"/>
        <v>39936.512462434359</v>
      </c>
      <c r="N13" s="15">
        <f t="shared" si="1"/>
        <v>184160.5209371224</v>
      </c>
      <c r="O13" s="15">
        <f t="shared" si="1"/>
        <v>103143.70713258162</v>
      </c>
      <c r="P13" s="15">
        <f t="shared" si="1"/>
        <v>184426.6885422566</v>
      </c>
      <c r="Q13" s="15">
        <f t="shared" si="1"/>
        <v>5990.7023767223582</v>
      </c>
      <c r="R13" s="15">
        <f t="shared" si="1"/>
        <v>37248.03861084627</v>
      </c>
      <c r="S13" s="15">
        <f t="shared" si="1"/>
        <v>127775.38832807261</v>
      </c>
      <c r="T13" s="15">
        <f t="shared" si="1"/>
        <v>165757.26150779286</v>
      </c>
      <c r="U13" s="15">
        <f t="shared" si="1"/>
        <v>231705.54338594712</v>
      </c>
      <c r="Y13" s="12">
        <f>AVERAGE(C13:K13)</f>
        <v>108009.39340968347</v>
      </c>
      <c r="Z13" s="12">
        <f>AVERAGE(L13:U13)</f>
        <v>121042.79149099681</v>
      </c>
      <c r="AA13" s="12">
        <f>AVERAGE(C13:U13)</f>
        <v>114869.0766103747</v>
      </c>
      <c r="AB13" t="str">
        <f>A8</f>
        <v>C05a-3Q</v>
      </c>
      <c r="AC13" s="3">
        <f>Y13-Y$13</f>
        <v>0</v>
      </c>
      <c r="AD13" s="3">
        <f>Z13-Z$13</f>
        <v>0</v>
      </c>
      <c r="AE13" s="3">
        <f>AA13-AA$13</f>
        <v>0</v>
      </c>
    </row>
    <row r="14" spans="1:31" x14ac:dyDescent="0.25">
      <c r="Y14" s="1"/>
    </row>
    <row r="15" spans="1:31" x14ac:dyDescent="0.25">
      <c r="A15" s="22" t="s">
        <v>14</v>
      </c>
      <c r="B15" s="23">
        <v>1214340.6253125002</v>
      </c>
      <c r="C15" s="23">
        <v>1287466.12671875</v>
      </c>
      <c r="D15" s="23">
        <v>1364167.2040625</v>
      </c>
      <c r="E15" s="23">
        <v>1383189.5760937501</v>
      </c>
      <c r="F15" s="23">
        <v>1439726.5528124999</v>
      </c>
      <c r="G15" s="23">
        <v>1463487.2334375</v>
      </c>
      <c r="H15" s="23">
        <v>1536004.0662499997</v>
      </c>
      <c r="I15" s="23">
        <v>1650821.5562499999</v>
      </c>
      <c r="J15" s="23">
        <v>1705867.9868749995</v>
      </c>
      <c r="K15" s="23">
        <v>1727404.9168750003</v>
      </c>
      <c r="L15" s="23">
        <v>1875926.6771874996</v>
      </c>
      <c r="M15" s="23">
        <v>1904363.9015624996</v>
      </c>
      <c r="N15" s="23">
        <v>1948528.8912500003</v>
      </c>
      <c r="O15" s="23">
        <v>2022373.6368749999</v>
      </c>
      <c r="P15" s="23">
        <v>1994601.8134374998</v>
      </c>
      <c r="Q15" s="23">
        <v>2073325.3359374998</v>
      </c>
      <c r="R15" s="23">
        <v>2142605.4087499999</v>
      </c>
      <c r="S15" s="23">
        <v>2189506.5012499997</v>
      </c>
      <c r="T15" s="23">
        <v>2302343.6546874996</v>
      </c>
      <c r="U15" s="23">
        <v>2436071.5790624996</v>
      </c>
      <c r="V15" s="24"/>
      <c r="W15" s="29">
        <f>NPV(0.0666,B15:U15)</f>
        <v>18035923.54494312</v>
      </c>
      <c r="Y15" s="1"/>
    </row>
    <row r="16" spans="1:31" x14ac:dyDescent="0.25">
      <c r="A16" s="22" t="s">
        <v>4</v>
      </c>
      <c r="B16" s="24">
        <f>'Data Base Price'!B16</f>
        <v>391136.99999999994</v>
      </c>
      <c r="C16" s="24">
        <f>'Data Base Price'!C16</f>
        <v>427745</v>
      </c>
      <c r="D16" s="24">
        <f>'Data Base Price'!D16</f>
        <v>456310</v>
      </c>
      <c r="E16" s="24">
        <f>'Data Base Price'!E16</f>
        <v>514875</v>
      </c>
      <c r="F16" s="24">
        <f>'Data Base Price'!F16</f>
        <v>549093</v>
      </c>
      <c r="G16" s="24">
        <f>'Data Base Price'!G16</f>
        <v>669753</v>
      </c>
      <c r="H16" s="24">
        <f>'Data Base Price'!H16</f>
        <v>689115</v>
      </c>
      <c r="I16" s="24">
        <f>'Data Base Price'!I16</f>
        <v>746657</v>
      </c>
      <c r="J16" s="24">
        <f>'Data Base Price'!J16</f>
        <v>730774</v>
      </c>
      <c r="K16" s="24">
        <f>'Data Base Price'!K16</f>
        <v>835745.72934313794</v>
      </c>
      <c r="L16" s="24">
        <f>'Data Base Price'!L16</f>
        <v>907526.84220065747</v>
      </c>
      <c r="M16" s="24">
        <f>'Data Base Price'!M16</f>
        <v>890949.15420246997</v>
      </c>
      <c r="N16" s="24">
        <f>'Data Base Price'!N16</f>
        <v>931141.68813231692</v>
      </c>
      <c r="O16" s="24">
        <f>'Data Base Price'!O16</f>
        <v>1106681.9600160588</v>
      </c>
      <c r="P16" s="24">
        <f>'Data Base Price'!P16</f>
        <v>1084230.9602563642</v>
      </c>
      <c r="Q16" s="24">
        <f>'Data Base Price'!Q16</f>
        <v>1184130.0875383278</v>
      </c>
      <c r="R16" s="24">
        <f>'Data Base Price'!R16</f>
        <v>1068150.9102015556</v>
      </c>
      <c r="S16" s="24">
        <f>'Data Base Price'!S16</f>
        <v>1173370.1114953854</v>
      </c>
      <c r="T16" s="24">
        <f>'Data Base Price'!T16</f>
        <v>1400615.7556137978</v>
      </c>
      <c r="U16" s="24">
        <f>'Data Base Price'!U16</f>
        <v>1463345.9079704599</v>
      </c>
      <c r="V16" s="24"/>
      <c r="W16" s="29">
        <f>NPV(0.0666,B16:U16)</f>
        <v>8183704.8051590351</v>
      </c>
      <c r="Y16" s="1"/>
    </row>
    <row r="17" spans="1:31" x14ac:dyDescent="0.25">
      <c r="A17" s="22" t="s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9">
        <f>NPV(0.0666,B17:U17)</f>
        <v>0</v>
      </c>
      <c r="Y17" s="1"/>
    </row>
    <row r="18" spans="1:31" ht="45" x14ac:dyDescent="0.25">
      <c r="A18" s="25" t="s">
        <v>2</v>
      </c>
      <c r="B18" s="26">
        <f>'Data Base Price'!B18</f>
        <v>6896.2284623158894</v>
      </c>
      <c r="C18" s="26">
        <f>'Data Base Price'!C18</f>
        <v>49924.571893488857</v>
      </c>
      <c r="D18" s="26">
        <f>'Data Base Price'!D18</f>
        <v>48988.218884820868</v>
      </c>
      <c r="E18" s="26">
        <f>'Data Base Price'!E18</f>
        <v>53399.330976164092</v>
      </c>
      <c r="F18" s="26">
        <f>'Data Base Price'!F18</f>
        <v>69036.866615333332</v>
      </c>
      <c r="G18" s="26">
        <f>'Data Base Price'!G18</f>
        <v>47607.361673501029</v>
      </c>
      <c r="H18" s="26">
        <f>'Data Base Price'!H18</f>
        <v>201846.45070299803</v>
      </c>
      <c r="I18" s="26">
        <f>'Data Base Price'!I18</f>
        <v>13623.291437382022</v>
      </c>
      <c r="J18" s="26">
        <f>'Data Base Price'!J18</f>
        <v>95739.299442808027</v>
      </c>
      <c r="K18" s="26">
        <f>'Data Base Price'!K18</f>
        <v>101437.89127888976</v>
      </c>
      <c r="L18" s="26">
        <f>'Data Base Price'!L18</f>
        <v>57767.131143128725</v>
      </c>
      <c r="M18" s="26">
        <f>'Data Base Price'!M18</f>
        <v>50928.598849204602</v>
      </c>
      <c r="N18" s="26">
        <f>'Data Base Price'!N18</f>
        <v>90197.184850088204</v>
      </c>
      <c r="O18" s="26">
        <f>'Data Base Price'!O18</f>
        <v>-30032.124781028528</v>
      </c>
      <c r="P18" s="26">
        <f>'Data Base Price'!P18</f>
        <v>181722.78150775333</v>
      </c>
      <c r="Q18" s="26">
        <f>'Data Base Price'!Q18</f>
        <v>-96050.229534421305</v>
      </c>
      <c r="R18" s="26">
        <f>'Data Base Price'!R18</f>
        <v>-18707.28375765634</v>
      </c>
      <c r="S18" s="26">
        <f>'Data Base Price'!S18</f>
        <v>92129.480798426579</v>
      </c>
      <c r="T18" s="26">
        <f>'Data Base Price'!T18</f>
        <v>-42456.257422451927</v>
      </c>
      <c r="U18" s="26">
        <f>'Data Base Price'!U18</f>
        <v>-105814.08623993662</v>
      </c>
      <c r="V18" s="22"/>
      <c r="W18" s="29">
        <f>NPV(0.0666,B18:U18)</f>
        <v>552415.02920296462</v>
      </c>
      <c r="Y18" s="1"/>
    </row>
    <row r="19" spans="1:31" x14ac:dyDescent="0.25">
      <c r="A19" s="22" t="s">
        <v>3</v>
      </c>
      <c r="B19" s="27">
        <f>SUM(B15:B18)</f>
        <v>1612373.853774816</v>
      </c>
      <c r="C19" s="27">
        <f t="shared" ref="C19:U19" si="2">SUM(C15:C18)</f>
        <v>1765135.6986122387</v>
      </c>
      <c r="D19" s="27">
        <f t="shared" si="2"/>
        <v>1869465.4229473209</v>
      </c>
      <c r="E19" s="27">
        <f t="shared" si="2"/>
        <v>1951463.9070699143</v>
      </c>
      <c r="F19" s="27">
        <f t="shared" si="2"/>
        <v>2057856.4194278333</v>
      </c>
      <c r="G19" s="27">
        <f t="shared" si="2"/>
        <v>2180847.5951110008</v>
      </c>
      <c r="H19" s="27">
        <f t="shared" si="2"/>
        <v>2426965.5169529975</v>
      </c>
      <c r="I19" s="27">
        <f t="shared" si="2"/>
        <v>2411101.8476873818</v>
      </c>
      <c r="J19" s="27">
        <f t="shared" si="2"/>
        <v>2532381.2863178076</v>
      </c>
      <c r="K19" s="27">
        <f t="shared" si="2"/>
        <v>2664588.5374970282</v>
      </c>
      <c r="L19" s="27">
        <f t="shared" si="2"/>
        <v>2841220.6505312854</v>
      </c>
      <c r="M19" s="27">
        <f t="shared" si="2"/>
        <v>2846241.6546141738</v>
      </c>
      <c r="N19" s="27">
        <f t="shared" si="2"/>
        <v>2969867.7642324055</v>
      </c>
      <c r="O19" s="27">
        <f t="shared" si="2"/>
        <v>3099023.4721100302</v>
      </c>
      <c r="P19" s="27">
        <f t="shared" si="2"/>
        <v>3260555.5552016175</v>
      </c>
      <c r="Q19" s="27">
        <f t="shared" si="2"/>
        <v>3161405.1939414064</v>
      </c>
      <c r="R19" s="27">
        <f t="shared" si="2"/>
        <v>3192049.0351938992</v>
      </c>
      <c r="S19" s="27">
        <f t="shared" si="2"/>
        <v>3455006.0935438117</v>
      </c>
      <c r="T19" s="27">
        <f t="shared" si="2"/>
        <v>3660503.1528788456</v>
      </c>
      <c r="U19" s="27">
        <f t="shared" si="2"/>
        <v>3793603.4007930225</v>
      </c>
      <c r="V19" s="22"/>
      <c r="W19" s="29">
        <f>NPV(0.0666,B19:U19)</f>
        <v>26772043.379305117</v>
      </c>
      <c r="Y19" s="1"/>
    </row>
    <row r="20" spans="1:31" x14ac:dyDescent="0.25">
      <c r="A20" s="22" t="s">
        <v>8</v>
      </c>
      <c r="B20" s="28"/>
      <c r="C20" s="28">
        <f>C19-B19</f>
        <v>152761.84483742272</v>
      </c>
      <c r="D20" s="28">
        <f t="shared" ref="D20:U20" si="3">D19-C19</f>
        <v>104329.72433508211</v>
      </c>
      <c r="E20" s="28">
        <f t="shared" si="3"/>
        <v>81998.484122593421</v>
      </c>
      <c r="F20" s="28">
        <f t="shared" si="3"/>
        <v>106392.51235791901</v>
      </c>
      <c r="G20" s="28">
        <f t="shared" si="3"/>
        <v>122991.17568316753</v>
      </c>
      <c r="H20" s="28">
        <f t="shared" si="3"/>
        <v>246117.92184199672</v>
      </c>
      <c r="I20" s="28">
        <f t="shared" si="3"/>
        <v>-15863.669265615754</v>
      </c>
      <c r="J20" s="28">
        <f t="shared" si="3"/>
        <v>121279.43863042584</v>
      </c>
      <c r="K20" s="28">
        <f t="shared" si="3"/>
        <v>132207.25117922062</v>
      </c>
      <c r="L20" s="28">
        <f t="shared" si="3"/>
        <v>176632.1130342572</v>
      </c>
      <c r="M20" s="28">
        <f t="shared" si="3"/>
        <v>5021.0040828883648</v>
      </c>
      <c r="N20" s="28">
        <f t="shared" si="3"/>
        <v>123626.10961823165</v>
      </c>
      <c r="O20" s="28">
        <f t="shared" si="3"/>
        <v>129155.70787762478</v>
      </c>
      <c r="P20" s="28">
        <f t="shared" si="3"/>
        <v>161532.08309158729</v>
      </c>
      <c r="Q20" s="28">
        <f t="shared" si="3"/>
        <v>-99150.361260211095</v>
      </c>
      <c r="R20" s="28">
        <f t="shared" si="3"/>
        <v>30643.841252492741</v>
      </c>
      <c r="S20" s="28">
        <f t="shared" si="3"/>
        <v>262957.05834991252</v>
      </c>
      <c r="T20" s="28">
        <f t="shared" si="3"/>
        <v>205497.05933503387</v>
      </c>
      <c r="U20" s="28">
        <f t="shared" si="3"/>
        <v>133100.2479141769</v>
      </c>
      <c r="V20" s="22"/>
      <c r="W20" s="29"/>
      <c r="Y20" s="12">
        <f>AVERAGE(C20:K20)</f>
        <v>116912.74263580136</v>
      </c>
      <c r="Z20" s="12">
        <f>AVERAGE(L20:U20)</f>
        <v>112901.48632959943</v>
      </c>
      <c r="AA20" s="12">
        <f>AVERAGE(C20:U20)</f>
        <v>114801.55510622141</v>
      </c>
      <c r="AB20" t="str">
        <f>A15</f>
        <v>C05-1</v>
      </c>
      <c r="AC20" s="3">
        <f>Y20-Y$13</f>
        <v>8903.3492261178908</v>
      </c>
      <c r="AD20" s="3">
        <f>Z20-Z$13</f>
        <v>-8141.3051613973803</v>
      </c>
      <c r="AE20" s="3">
        <f>AA20-AA$13</f>
        <v>-67.52150415329379</v>
      </c>
    </row>
    <row r="21" spans="1:31" x14ac:dyDescent="0.25">
      <c r="Y21" s="1"/>
    </row>
    <row r="22" spans="1:31" x14ac:dyDescent="0.25">
      <c r="A22" t="s">
        <v>15</v>
      </c>
      <c r="B22" s="8">
        <v>1215927.1129687501</v>
      </c>
      <c r="C22" s="8">
        <v>1289370.5490625</v>
      </c>
      <c r="D22" s="8">
        <v>1366025.4490624999</v>
      </c>
      <c r="E22" s="8">
        <v>1385793.2200000002</v>
      </c>
      <c r="F22" s="8">
        <v>1434436.3703125</v>
      </c>
      <c r="G22" s="8">
        <v>1471542.0262500001</v>
      </c>
      <c r="H22" s="8">
        <v>1543701.4087499999</v>
      </c>
      <c r="I22" s="8">
        <v>1610987.0303125</v>
      </c>
      <c r="J22" s="8">
        <v>1646569.2896874994</v>
      </c>
      <c r="K22" s="8">
        <v>1640546.3196874997</v>
      </c>
      <c r="L22" s="8">
        <v>1772828.2731249998</v>
      </c>
      <c r="M22" s="8">
        <v>1806848.7131249998</v>
      </c>
      <c r="N22" s="8">
        <v>1840549.5103124999</v>
      </c>
      <c r="O22" s="8">
        <v>2093355.0428124997</v>
      </c>
      <c r="P22" s="8">
        <v>2020727.4196874998</v>
      </c>
      <c r="Q22" s="8">
        <v>2101077.7003124999</v>
      </c>
      <c r="R22" s="8">
        <v>2173357.0249999999</v>
      </c>
      <c r="S22" s="8">
        <v>2243509.8503125003</v>
      </c>
      <c r="T22" s="8">
        <v>2321533.3028124999</v>
      </c>
      <c r="U22" s="8">
        <v>2378007.3790624999</v>
      </c>
      <c r="V22" s="3"/>
      <c r="W22" s="9">
        <f>NPV(0.0666,B22:U22)</f>
        <v>17869649.549585428</v>
      </c>
      <c r="Y22" s="1"/>
    </row>
    <row r="23" spans="1:31" x14ac:dyDescent="0.25">
      <c r="A23" t="s">
        <v>4</v>
      </c>
      <c r="B23" s="3">
        <f>'Data Base Price'!B23</f>
        <v>388607.99999999994</v>
      </c>
      <c r="C23" s="3">
        <f>'Data Base Price'!C23</f>
        <v>422010</v>
      </c>
      <c r="D23" s="3">
        <f>'Data Base Price'!D23</f>
        <v>448619</v>
      </c>
      <c r="E23" s="3">
        <f>'Data Base Price'!E23</f>
        <v>506740</v>
      </c>
      <c r="F23" s="3">
        <f>'Data Base Price'!F23</f>
        <v>552281.99999999988</v>
      </c>
      <c r="G23" s="3">
        <f>'Data Base Price'!G23</f>
        <v>606805.00000000012</v>
      </c>
      <c r="H23" s="3">
        <f>'Data Base Price'!H23</f>
        <v>642285</v>
      </c>
      <c r="I23" s="3">
        <f>'Data Base Price'!I23</f>
        <v>731958.00000000012</v>
      </c>
      <c r="J23" s="3">
        <f>'Data Base Price'!J23</f>
        <v>903448.93354023341</v>
      </c>
      <c r="K23" s="3">
        <f>'Data Base Price'!K23</f>
        <v>909946.67127749766</v>
      </c>
      <c r="L23" s="3">
        <f>'Data Base Price'!L23</f>
        <v>1008080.0880317702</v>
      </c>
      <c r="M23" s="3">
        <f>'Data Base Price'!M23</f>
        <v>1001616.1967043738</v>
      </c>
      <c r="N23" s="3">
        <f>'Data Base Price'!N23</f>
        <v>1029092.0104417572</v>
      </c>
      <c r="O23" s="3">
        <f>'Data Base Price'!O23</f>
        <v>1204157.4314783346</v>
      </c>
      <c r="P23" s="3">
        <f>'Data Base Price'!P23</f>
        <v>1090043.1396764228</v>
      </c>
      <c r="Q23" s="3">
        <f>'Data Base Price'!Q23</f>
        <v>1306358.4303673676</v>
      </c>
      <c r="R23" s="3">
        <f>'Data Base Price'!R23</f>
        <v>1133051.8425443475</v>
      </c>
      <c r="S23" s="3">
        <f>'Data Base Price'!S23</f>
        <v>1215620.02955269</v>
      </c>
      <c r="T23" s="3">
        <f>'Data Base Price'!T23</f>
        <v>1341956.025114191</v>
      </c>
      <c r="U23" s="3">
        <f>'Data Base Price'!U23</f>
        <v>1794986.0910470714</v>
      </c>
      <c r="V23" s="3"/>
      <c r="W23" s="9">
        <f>NPV(0.0666,B23:U23)</f>
        <v>8557439.1654628236</v>
      </c>
      <c r="Y23" s="1"/>
    </row>
    <row r="24" spans="1:31" x14ac:dyDescent="0.25">
      <c r="A24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9">
        <f>NPV(0.0666,B24:U24)</f>
        <v>0</v>
      </c>
      <c r="Y24" s="1"/>
    </row>
    <row r="25" spans="1:31" ht="45" x14ac:dyDescent="0.25">
      <c r="A25" s="4" t="s">
        <v>2</v>
      </c>
      <c r="B25" s="6">
        <f>'Data Base Price'!B25</f>
        <v>9566.2562161645619</v>
      </c>
      <c r="C25" s="6">
        <f>'Data Base Price'!C25</f>
        <v>55847.732983199538</v>
      </c>
      <c r="D25" s="6">
        <f>'Data Base Price'!D25</f>
        <v>57381.69089642787</v>
      </c>
      <c r="E25" s="6">
        <f>'Data Base Price'!E25</f>
        <v>121423.92843239389</v>
      </c>
      <c r="F25" s="6">
        <f>'Data Base Price'!F25</f>
        <v>66715.844184923524</v>
      </c>
      <c r="G25" s="6">
        <f>'Data Base Price'!G25</f>
        <v>64608.206330153735</v>
      </c>
      <c r="H25" s="6">
        <f>'Data Base Price'!H25</f>
        <v>115398.3748351527</v>
      </c>
      <c r="I25" s="6">
        <f>'Data Base Price'!I25</f>
        <v>97066.113803030472</v>
      </c>
      <c r="J25" s="6">
        <f>'Data Base Price'!J25</f>
        <v>75741.474749175264</v>
      </c>
      <c r="K25" s="6">
        <f>'Data Base Price'!K25</f>
        <v>133880.01578841021</v>
      </c>
      <c r="L25" s="6">
        <f>'Data Base Price'!L25</f>
        <v>31007.535315839959</v>
      </c>
      <c r="M25" s="6">
        <f>'Data Base Price'!M25</f>
        <v>23509.960164973789</v>
      </c>
      <c r="N25" s="6">
        <f>'Data Base Price'!N25</f>
        <v>132966.44130694141</v>
      </c>
      <c r="O25" s="6">
        <f>'Data Base Price'!O25</f>
        <v>-159147.51099775004</v>
      </c>
      <c r="P25" s="6">
        <f>'Data Base Price'!P25</f>
        <v>180274.69753120499</v>
      </c>
      <c r="Q25" s="6">
        <f>'Data Base Price'!Q25</f>
        <v>-114780.79002200798</v>
      </c>
      <c r="R25" s="6">
        <f>'Data Base Price'!R25</f>
        <v>22808.009565651446</v>
      </c>
      <c r="S25" s="6">
        <f>'Data Base Price'!S25</f>
        <v>34360.597497797018</v>
      </c>
      <c r="T25" s="6">
        <f>'Data Base Price'!T25</f>
        <v>-5292.4776252559695</v>
      </c>
      <c r="U25" s="6">
        <f>'Data Base Price'!U25</f>
        <v>-99843.055772783831</v>
      </c>
      <c r="V25" s="6"/>
      <c r="W25" s="9">
        <f>NPV(0.0666,B25:U25)</f>
        <v>571504.92303801363</v>
      </c>
      <c r="Y25" s="1"/>
    </row>
    <row r="26" spans="1:31" x14ac:dyDescent="0.25">
      <c r="A26" t="s">
        <v>3</v>
      </c>
      <c r="B26" s="7">
        <f>SUM(B22:B25)</f>
        <v>1614101.3691849145</v>
      </c>
      <c r="C26" s="7">
        <f t="shared" ref="C26:U26" si="4">SUM(C22:C25)</f>
        <v>1767228.2820456997</v>
      </c>
      <c r="D26" s="7">
        <f t="shared" si="4"/>
        <v>1872026.1399589279</v>
      </c>
      <c r="E26" s="7">
        <f t="shared" si="4"/>
        <v>2013957.148432394</v>
      </c>
      <c r="F26" s="7">
        <f t="shared" si="4"/>
        <v>2053434.2144974233</v>
      </c>
      <c r="G26" s="7">
        <f t="shared" si="4"/>
        <v>2142955.2325801537</v>
      </c>
      <c r="H26" s="7">
        <f t="shared" si="4"/>
        <v>2301384.7835851526</v>
      </c>
      <c r="I26" s="7">
        <f t="shared" si="4"/>
        <v>2440011.1441155304</v>
      </c>
      <c r="J26" s="7">
        <f t="shared" si="4"/>
        <v>2625759.6979769082</v>
      </c>
      <c r="K26" s="7">
        <f t="shared" si="4"/>
        <v>2684373.0067534079</v>
      </c>
      <c r="L26" s="7">
        <f t="shared" si="4"/>
        <v>2811915.8964726101</v>
      </c>
      <c r="M26" s="7">
        <f t="shared" si="4"/>
        <v>2831974.8699943474</v>
      </c>
      <c r="N26" s="7">
        <f t="shared" si="4"/>
        <v>3002607.9620611984</v>
      </c>
      <c r="O26" s="7">
        <f t="shared" si="4"/>
        <v>3138364.9632930844</v>
      </c>
      <c r="P26" s="7">
        <f t="shared" si="4"/>
        <v>3291045.2568951277</v>
      </c>
      <c r="Q26" s="7">
        <f t="shared" si="4"/>
        <v>3292655.3406578591</v>
      </c>
      <c r="R26" s="7">
        <f t="shared" si="4"/>
        <v>3329216.8771099988</v>
      </c>
      <c r="S26" s="7">
        <f t="shared" si="4"/>
        <v>3493490.4773629871</v>
      </c>
      <c r="T26" s="7">
        <f t="shared" si="4"/>
        <v>3658196.8503014348</v>
      </c>
      <c r="U26" s="7">
        <f t="shared" si="4"/>
        <v>4073150.4143367875</v>
      </c>
      <c r="W26" s="9">
        <f>NPV(0.0666,B26:U26)</f>
        <v>26998593.638086263</v>
      </c>
      <c r="Y26" s="1"/>
    </row>
    <row r="27" spans="1:31" x14ac:dyDescent="0.25">
      <c r="A27" t="s">
        <v>8</v>
      </c>
      <c r="B27" s="15"/>
      <c r="C27" s="15">
        <f>C26-B26</f>
        <v>153126.91286078515</v>
      </c>
      <c r="D27" s="15">
        <f t="shared" ref="D27:U27" si="5">D26-C26</f>
        <v>104797.85791322822</v>
      </c>
      <c r="E27" s="15">
        <f t="shared" si="5"/>
        <v>141931.00847346615</v>
      </c>
      <c r="F27" s="15">
        <f t="shared" si="5"/>
        <v>39477.066065029241</v>
      </c>
      <c r="G27" s="15">
        <f t="shared" si="5"/>
        <v>89521.018082730472</v>
      </c>
      <c r="H27" s="15">
        <f t="shared" si="5"/>
        <v>158429.55100499885</v>
      </c>
      <c r="I27" s="15">
        <f t="shared" si="5"/>
        <v>138626.36053037783</v>
      </c>
      <c r="J27" s="15">
        <f t="shared" si="5"/>
        <v>185748.55386137776</v>
      </c>
      <c r="K27" s="15">
        <f t="shared" si="5"/>
        <v>58613.308776499704</v>
      </c>
      <c r="L27" s="15">
        <f t="shared" si="5"/>
        <v>127542.88971920218</v>
      </c>
      <c r="M27" s="15">
        <f t="shared" si="5"/>
        <v>20058.973521737382</v>
      </c>
      <c r="N27" s="15">
        <f t="shared" si="5"/>
        <v>170633.09206685098</v>
      </c>
      <c r="O27" s="15">
        <f t="shared" si="5"/>
        <v>135757.00123188598</v>
      </c>
      <c r="P27" s="15">
        <f t="shared" si="5"/>
        <v>152680.2936020433</v>
      </c>
      <c r="Q27" s="15">
        <f t="shared" si="5"/>
        <v>1610.0837627314031</v>
      </c>
      <c r="R27" s="15">
        <f t="shared" si="5"/>
        <v>36561.536452139728</v>
      </c>
      <c r="S27" s="15">
        <f t="shared" si="5"/>
        <v>164273.60025298828</v>
      </c>
      <c r="T27" s="15">
        <f t="shared" si="5"/>
        <v>164706.37293844763</v>
      </c>
      <c r="U27" s="15">
        <f t="shared" si="5"/>
        <v>414953.56403535279</v>
      </c>
      <c r="W27" s="9"/>
      <c r="Y27" s="12">
        <f>AVERAGE(C27:K27)</f>
        <v>118919.07084094371</v>
      </c>
      <c r="Z27" s="12">
        <f>AVERAGE(L27:U27)</f>
        <v>138877.74075833795</v>
      </c>
      <c r="AA27" s="12">
        <f>AVERAGE(C27:U27)</f>
        <v>129423.63395536174</v>
      </c>
      <c r="AB27" t="str">
        <f>A22</f>
        <v>C05-3</v>
      </c>
      <c r="AC27" s="3">
        <f>Y27-Y$13</f>
        <v>10909.677431260236</v>
      </c>
      <c r="AD27" s="3">
        <f>Z27-Z$13</f>
        <v>17834.949267341144</v>
      </c>
      <c r="AE27" s="3">
        <f>AA27-AA$13</f>
        <v>14554.557344987043</v>
      </c>
    </row>
    <row r="28" spans="1:31" x14ac:dyDescent="0.25">
      <c r="Y28" s="1"/>
    </row>
    <row r="29" spans="1:31" x14ac:dyDescent="0.25">
      <c r="A29" t="s">
        <v>16</v>
      </c>
      <c r="B29" s="8">
        <v>1216011.2037500001</v>
      </c>
      <c r="C29" s="8">
        <v>1289418.2879687501</v>
      </c>
      <c r="D29" s="8">
        <v>1366126.1439062499</v>
      </c>
      <c r="E29" s="8">
        <v>1388519.9728125003</v>
      </c>
      <c r="F29" s="8">
        <v>1438088.2681249999</v>
      </c>
      <c r="G29" s="8">
        <v>1475644.9321874999</v>
      </c>
      <c r="H29" s="8">
        <v>1549978.506875</v>
      </c>
      <c r="I29" s="8">
        <v>1611402.0925</v>
      </c>
      <c r="J29" s="8">
        <v>1667575.0546875</v>
      </c>
      <c r="K29" s="8">
        <v>1662882.4209375</v>
      </c>
      <c r="L29" s="8">
        <v>1791923.1693749998</v>
      </c>
      <c r="M29" s="8">
        <v>1836813.4821874998</v>
      </c>
      <c r="N29" s="8">
        <v>1874636.1653125</v>
      </c>
      <c r="O29" s="8">
        <v>2092092.7681249999</v>
      </c>
      <c r="P29" s="8">
        <v>2042119.1478124999</v>
      </c>
      <c r="Q29" s="8">
        <v>2128616.7646875</v>
      </c>
      <c r="R29" s="8">
        <v>2197042.0084374999</v>
      </c>
      <c r="S29" s="8">
        <v>2263152.6237500003</v>
      </c>
      <c r="T29" s="8">
        <v>2351781.0950000002</v>
      </c>
      <c r="U29" s="8">
        <v>2397063.1756250001</v>
      </c>
      <c r="V29" s="3"/>
      <c r="W29" s="9">
        <f>NPV(0.0666,B29:U29)</f>
        <v>17988715.467779521</v>
      </c>
      <c r="Y29" s="1"/>
    </row>
    <row r="30" spans="1:31" x14ac:dyDescent="0.25">
      <c r="A30" t="s">
        <v>4</v>
      </c>
      <c r="B30" s="3">
        <f>'Data Base Price'!B30</f>
        <v>388607.99999999994</v>
      </c>
      <c r="C30" s="3">
        <f>'Data Base Price'!C30</f>
        <v>422010</v>
      </c>
      <c r="D30" s="3">
        <f>'Data Base Price'!D30</f>
        <v>448619</v>
      </c>
      <c r="E30" s="3">
        <f>'Data Base Price'!E30</f>
        <v>506740</v>
      </c>
      <c r="F30" s="3">
        <f>'Data Base Price'!F30</f>
        <v>551529</v>
      </c>
      <c r="G30" s="3">
        <f>'Data Base Price'!G30</f>
        <v>606037</v>
      </c>
      <c r="H30" s="3">
        <f>'Data Base Price'!H30</f>
        <v>641502</v>
      </c>
      <c r="I30" s="3">
        <f>'Data Base Price'!I30</f>
        <v>728849</v>
      </c>
      <c r="J30" s="3">
        <f>'Data Base Price'!J30</f>
        <v>833131</v>
      </c>
      <c r="K30" s="3">
        <f>'Data Base Price'!K30</f>
        <v>831327</v>
      </c>
      <c r="L30" s="3">
        <f>'Data Base Price'!L30</f>
        <v>925737</v>
      </c>
      <c r="M30" s="3">
        <f>'Data Base Price'!M30</f>
        <v>918136</v>
      </c>
      <c r="N30" s="3">
        <f>'Data Base Price'!N30</f>
        <v>948932</v>
      </c>
      <c r="O30" s="3">
        <f>'Data Base Price'!O30</f>
        <v>1122498.8888381841</v>
      </c>
      <c r="P30" s="3">
        <f>'Data Base Price'!P30</f>
        <v>1011915.3327261097</v>
      </c>
      <c r="Q30" s="3">
        <f>'Data Base Price'!Q30</f>
        <v>1228721.6130849984</v>
      </c>
      <c r="R30" s="3">
        <f>'Data Base Price'!R30</f>
        <v>1054352.2547336132</v>
      </c>
      <c r="S30" s="3">
        <f>'Data Base Price'!S30</f>
        <v>1135803.8965735519</v>
      </c>
      <c r="T30" s="3">
        <f>'Data Base Price'!T30</f>
        <v>1260687.5576084494</v>
      </c>
      <c r="U30" s="3">
        <f>'Data Base Price'!U30</f>
        <v>1709740.347767567</v>
      </c>
      <c r="V30" s="3"/>
      <c r="W30" s="9">
        <f>NPV(0.0666,B30:U30)</f>
        <v>8170565.684573222</v>
      </c>
      <c r="Y30" s="1"/>
    </row>
    <row r="31" spans="1:31" x14ac:dyDescent="0.25">
      <c r="A31" t="s">
        <v>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9">
        <f>NPV(0.0666,B31:U31)</f>
        <v>0</v>
      </c>
      <c r="Y31" s="1"/>
    </row>
    <row r="32" spans="1:31" ht="45" x14ac:dyDescent="0.25">
      <c r="A32" s="4" t="s">
        <v>2</v>
      </c>
      <c r="B32" s="6">
        <f>'Data Base Price'!B32</f>
        <v>9566.2562161645619</v>
      </c>
      <c r="C32" s="6">
        <f>'Data Base Price'!C32</f>
        <v>55847.732983199538</v>
      </c>
      <c r="D32" s="6">
        <f>'Data Base Price'!D32</f>
        <v>57381.69089642787</v>
      </c>
      <c r="E32" s="6">
        <f>'Data Base Price'!E32</f>
        <v>67706.38593239375</v>
      </c>
      <c r="F32" s="6">
        <f>'Data Base Price'!F32</f>
        <v>67470.714591409997</v>
      </c>
      <c r="G32" s="6">
        <f>'Data Base Price'!G32</f>
        <v>65377.419274363318</v>
      </c>
      <c r="H32" s="6">
        <f>'Data Base Price'!H32</f>
        <v>116182.20282530229</v>
      </c>
      <c r="I32" s="6">
        <f>'Data Base Price'!I32</f>
        <v>97883.93845557858</v>
      </c>
      <c r="J32" s="6">
        <f>'Data Base Price'!J32</f>
        <v>35636.645808288224</v>
      </c>
      <c r="K32" s="6">
        <f>'Data Base Price'!K32</f>
        <v>93402.413309565527</v>
      </c>
      <c r="L32" s="6">
        <f>'Data Base Price'!L32</f>
        <v>6096.8780607574899</v>
      </c>
      <c r="M32" s="6">
        <f>'Data Base Price'!M32</f>
        <v>6219.5708356921386</v>
      </c>
      <c r="N32" s="6">
        <f>'Data Base Price'!N32</f>
        <v>122890.12021031465</v>
      </c>
      <c r="O32" s="6">
        <f>'Data Base Price'!O32</f>
        <v>-163641.1261827875</v>
      </c>
      <c r="P32" s="6">
        <f>'Data Base Price'!P32</f>
        <v>179553.79222154341</v>
      </c>
      <c r="Q32" s="6">
        <f>'Data Base Price'!Q32</f>
        <v>-112915.509510623</v>
      </c>
      <c r="R32" s="6">
        <f>'Data Base Price'!R32</f>
        <v>26274.23276410775</v>
      </c>
      <c r="S32" s="6">
        <f>'Data Base Price'!S32</f>
        <v>40594.62454966001</v>
      </c>
      <c r="T32" s="6">
        <f>'Data Base Price'!T32</f>
        <v>3722.1395966244017</v>
      </c>
      <c r="U32" s="6">
        <f>'Data Base Price'!U32</f>
        <v>-90923.836972401652</v>
      </c>
      <c r="W32" s="9">
        <f>NPV(0.0666,B32:U32)</f>
        <v>470559.31465805473</v>
      </c>
      <c r="Y32" s="1"/>
    </row>
    <row r="33" spans="1:31" x14ac:dyDescent="0.25">
      <c r="A33" t="s">
        <v>3</v>
      </c>
      <c r="B33" s="7">
        <f>SUM(B29:B32)</f>
        <v>1614185.4599661645</v>
      </c>
      <c r="C33" s="7">
        <f t="shared" ref="C33:U33" si="6">SUM(C29:C32)</f>
        <v>1767276.0209519498</v>
      </c>
      <c r="D33" s="7">
        <f t="shared" si="6"/>
        <v>1872126.8348026779</v>
      </c>
      <c r="E33" s="7">
        <f t="shared" si="6"/>
        <v>1962966.3587448942</v>
      </c>
      <c r="F33" s="7">
        <f t="shared" si="6"/>
        <v>2057087.98271641</v>
      </c>
      <c r="G33" s="7">
        <f t="shared" si="6"/>
        <v>2147059.3514618631</v>
      </c>
      <c r="H33" s="7">
        <f t="shared" si="6"/>
        <v>2307662.7097003022</v>
      </c>
      <c r="I33" s="7">
        <f t="shared" si="6"/>
        <v>2438135.0309555787</v>
      </c>
      <c r="J33" s="7">
        <f t="shared" si="6"/>
        <v>2536342.7004957884</v>
      </c>
      <c r="K33" s="7">
        <f t="shared" si="6"/>
        <v>2587611.8342470657</v>
      </c>
      <c r="L33" s="7">
        <f t="shared" si="6"/>
        <v>2723757.0474357572</v>
      </c>
      <c r="M33" s="7">
        <f t="shared" si="6"/>
        <v>2761169.0530231921</v>
      </c>
      <c r="N33" s="7">
        <f t="shared" si="6"/>
        <v>2946458.2855228144</v>
      </c>
      <c r="O33" s="7">
        <f t="shared" si="6"/>
        <v>3050950.5307803964</v>
      </c>
      <c r="P33" s="7">
        <f t="shared" si="6"/>
        <v>3233588.2727601528</v>
      </c>
      <c r="Q33" s="7">
        <f t="shared" si="6"/>
        <v>3244422.8682618756</v>
      </c>
      <c r="R33" s="7">
        <f t="shared" si="6"/>
        <v>3277668.4959352207</v>
      </c>
      <c r="S33" s="7">
        <f t="shared" si="6"/>
        <v>3439551.1448732121</v>
      </c>
      <c r="T33" s="7">
        <f t="shared" si="6"/>
        <v>3616190.7922050739</v>
      </c>
      <c r="U33" s="7">
        <f t="shared" si="6"/>
        <v>4015879.6864201659</v>
      </c>
      <c r="W33" s="9">
        <f>NPV(0.0666,B33:U33)</f>
        <v>26629840.467010789</v>
      </c>
      <c r="Y33" s="1"/>
    </row>
    <row r="34" spans="1:31" x14ac:dyDescent="0.25">
      <c r="A34" t="s">
        <v>8</v>
      </c>
      <c r="B34" s="15"/>
      <c r="C34" s="15">
        <f>C33-B33</f>
        <v>153090.56098578521</v>
      </c>
      <c r="D34" s="15">
        <f t="shared" ref="D34:U34" si="7">D33-C33</f>
        <v>104850.8138507281</v>
      </c>
      <c r="E34" s="15">
        <f t="shared" si="7"/>
        <v>90839.523942216299</v>
      </c>
      <c r="F34" s="15">
        <f t="shared" si="7"/>
        <v>94121.623971515801</v>
      </c>
      <c r="G34" s="15">
        <f t="shared" si="7"/>
        <v>89971.36874545319</v>
      </c>
      <c r="H34" s="15">
        <f t="shared" si="7"/>
        <v>160603.35823843908</v>
      </c>
      <c r="I34" s="15">
        <f t="shared" si="7"/>
        <v>130472.32125527645</v>
      </c>
      <c r="J34" s="15">
        <f t="shared" si="7"/>
        <v>98207.669540209696</v>
      </c>
      <c r="K34" s="15">
        <f t="shared" si="7"/>
        <v>51269.133751277346</v>
      </c>
      <c r="L34" s="15">
        <f t="shared" si="7"/>
        <v>136145.21318869153</v>
      </c>
      <c r="M34" s="15">
        <f t="shared" si="7"/>
        <v>37412.005587434862</v>
      </c>
      <c r="N34" s="15">
        <f t="shared" si="7"/>
        <v>185289.23249962227</v>
      </c>
      <c r="O34" s="15">
        <f t="shared" si="7"/>
        <v>104492.24525758205</v>
      </c>
      <c r="P34" s="15">
        <f t="shared" si="7"/>
        <v>182637.74197975639</v>
      </c>
      <c r="Q34" s="15">
        <f t="shared" si="7"/>
        <v>10834.595501722768</v>
      </c>
      <c r="R34" s="15">
        <f t="shared" si="7"/>
        <v>33245.627673345152</v>
      </c>
      <c r="S34" s="15">
        <f t="shared" si="7"/>
        <v>161882.64893799135</v>
      </c>
      <c r="T34" s="15">
        <f t="shared" si="7"/>
        <v>176639.64733186178</v>
      </c>
      <c r="U34" s="15">
        <f t="shared" si="7"/>
        <v>399688.89421509206</v>
      </c>
      <c r="W34" s="9"/>
      <c r="Y34" s="12">
        <f>AVERAGE(C34:K34)</f>
        <v>108158.48603121124</v>
      </c>
      <c r="Z34" s="12">
        <f>AVERAGE(L34:U34)</f>
        <v>142826.78521731001</v>
      </c>
      <c r="AA34" s="12">
        <f>AVERAGE(C34:U34)</f>
        <v>126404.9592870527</v>
      </c>
      <c r="AB34" t="str">
        <f>A29</f>
        <v>C05a-3</v>
      </c>
      <c r="AC34" s="3">
        <f>Y34-Y$13</f>
        <v>149.09262152777228</v>
      </c>
      <c r="AD34" s="3">
        <f>Z34-Z$13</f>
        <v>21783.993726313201</v>
      </c>
      <c r="AE34" s="3">
        <f>AA34-AA$13</f>
        <v>11535.882676677997</v>
      </c>
    </row>
    <row r="35" spans="1:31" x14ac:dyDescent="0.25">
      <c r="Y35" s="1"/>
    </row>
    <row r="36" spans="1:31" x14ac:dyDescent="0.25">
      <c r="A36" t="s">
        <v>17</v>
      </c>
      <c r="B36" s="8">
        <v>1211498.2845312501</v>
      </c>
      <c r="C36" s="8">
        <v>1286222.3695312501</v>
      </c>
      <c r="D36" s="8">
        <v>1361291.5057812501</v>
      </c>
      <c r="E36" s="8">
        <v>1384868.0760937501</v>
      </c>
      <c r="F36" s="8">
        <v>1437701.8628125</v>
      </c>
      <c r="G36" s="8">
        <v>1477026.6971874998</v>
      </c>
      <c r="H36" s="8">
        <v>1550494.109375</v>
      </c>
      <c r="I36" s="8">
        <v>1669967.3268750003</v>
      </c>
      <c r="J36" s="8">
        <v>1724596.7765624998</v>
      </c>
      <c r="K36" s="8">
        <v>1747741.8149999999</v>
      </c>
      <c r="L36" s="8">
        <v>1907227.4796875</v>
      </c>
      <c r="M36" s="8">
        <v>1927694.8199999998</v>
      </c>
      <c r="N36" s="8">
        <v>1969136.694375</v>
      </c>
      <c r="O36" s="8">
        <v>1992709.6328125</v>
      </c>
      <c r="P36" s="8">
        <v>1961612.3828125</v>
      </c>
      <c r="Q36" s="8">
        <v>2039703.0265624998</v>
      </c>
      <c r="R36" s="8">
        <v>2108398.4049999998</v>
      </c>
      <c r="S36" s="8">
        <v>2154451.8093750002</v>
      </c>
      <c r="T36" s="8">
        <v>2268428.3840624997</v>
      </c>
      <c r="U36" s="8">
        <v>2397330.8250000002</v>
      </c>
      <c r="V36" s="3"/>
      <c r="W36" s="9">
        <f>NPV(0.0666,B36:U36)</f>
        <v>18036110.762967762</v>
      </c>
    </row>
    <row r="37" spans="1:31" x14ac:dyDescent="0.25">
      <c r="A37" t="s">
        <v>4</v>
      </c>
      <c r="B37" s="3">
        <f>'Data Base Price'!B37</f>
        <v>391136.99999999994</v>
      </c>
      <c r="C37" s="3">
        <f>'Data Base Price'!C37</f>
        <v>427745</v>
      </c>
      <c r="D37" s="3">
        <f>'Data Base Price'!D37</f>
        <v>456310</v>
      </c>
      <c r="E37" s="3">
        <f>'Data Base Price'!E37</f>
        <v>514871</v>
      </c>
      <c r="F37" s="3">
        <f>'Data Base Price'!F37</f>
        <v>548900</v>
      </c>
      <c r="G37" s="3">
        <f>'Data Base Price'!G37</f>
        <v>625939.00000000012</v>
      </c>
      <c r="H37" s="3">
        <f>'Data Base Price'!H37</f>
        <v>644554</v>
      </c>
      <c r="I37" s="3">
        <f>'Data Base Price'!I37</f>
        <v>701339</v>
      </c>
      <c r="J37" s="3">
        <f>'Data Base Price'!J37</f>
        <v>684644</v>
      </c>
      <c r="K37" s="3">
        <f>'Data Base Price'!K37</f>
        <v>778857</v>
      </c>
      <c r="L37" s="3">
        <f>'Data Base Price'!L37</f>
        <v>849647.99999999988</v>
      </c>
      <c r="M37" s="3">
        <f>'Data Base Price'!M37</f>
        <v>825127</v>
      </c>
      <c r="N37" s="3">
        <f>'Data Base Price'!N37</f>
        <v>861287</v>
      </c>
      <c r="O37" s="3">
        <f>'Data Base Price'!O37</f>
        <v>1167735.0675027363</v>
      </c>
      <c r="P37" s="3">
        <f>'Data Base Price'!P37</f>
        <v>1146432.9447852885</v>
      </c>
      <c r="Q37" s="3">
        <f>'Data Base Price'!Q37</f>
        <v>1248459.7307733018</v>
      </c>
      <c r="R37" s="3">
        <f>'Data Base Price'!R37</f>
        <v>1133683.9706579943</v>
      </c>
      <c r="S37" s="3">
        <f>'Data Base Price'!S37</f>
        <v>1240133.324100496</v>
      </c>
      <c r="T37" s="3">
        <f>'Data Base Price'!T37</f>
        <v>1452107.8613767973</v>
      </c>
      <c r="U37" s="3">
        <f>'Data Base Price'!U37</f>
        <v>1522338.0511082311</v>
      </c>
      <c r="V37" s="3"/>
      <c r="W37" s="9">
        <f>NPV(0.0666,B37:U37)</f>
        <v>8099166.2418280523</v>
      </c>
    </row>
    <row r="38" spans="1:31" x14ac:dyDescent="0.25">
      <c r="A38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9">
        <f>NPV(0.0666,B38:U38)</f>
        <v>0</v>
      </c>
    </row>
    <row r="39" spans="1:31" ht="45" x14ac:dyDescent="0.25">
      <c r="A39" s="4" t="s">
        <v>2</v>
      </c>
      <c r="B39" s="6">
        <f>'Data Base Price'!B39</f>
        <v>6896.2284623158894</v>
      </c>
      <c r="C39" s="6">
        <f>'Data Base Price'!C39</f>
        <v>49924.571893488857</v>
      </c>
      <c r="D39" s="6">
        <f>'Data Base Price'!D39</f>
        <v>48988.218884820868</v>
      </c>
      <c r="E39" s="6">
        <f>'Data Base Price'!E39</f>
        <v>53399.330976164092</v>
      </c>
      <c r="F39" s="6">
        <f>'Data Base Price'!F39</f>
        <v>69225.584216954987</v>
      </c>
      <c r="G39" s="6">
        <f>'Data Base Price'!G39</f>
        <v>18140.278239083385</v>
      </c>
      <c r="H39" s="6">
        <f>'Data Base Price'!H39</f>
        <v>173909.5551066573</v>
      </c>
      <c r="I39" s="6">
        <f>'Data Base Price'!I39</f>
        <v>-1769.1254999609782</v>
      </c>
      <c r="J39" s="6">
        <f>'Data Base Price'!J39</f>
        <v>85437.404991089352</v>
      </c>
      <c r="K39" s="6">
        <f>'Data Base Price'!K39</f>
        <v>91235.841824869567</v>
      </c>
      <c r="L39" s="6">
        <f>'Data Base Price'!L39</f>
        <v>51557.811545575649</v>
      </c>
      <c r="M39" s="6">
        <f>'Data Base Price'!M39</f>
        <v>48157.505099217589</v>
      </c>
      <c r="N39" s="6">
        <f>'Data Base Price'!N39</f>
        <v>89514.333824801273</v>
      </c>
      <c r="O39" s="6">
        <f>'Data Base Price'!O39</f>
        <v>53102.046946797142</v>
      </c>
      <c r="P39" s="6">
        <f>'Data Base Price'!P39</f>
        <v>263944.22278199409</v>
      </c>
      <c r="Q39" s="6">
        <f>'Data Base Price'!Q39</f>
        <v>-45025.491717753088</v>
      </c>
      <c r="R39" s="6">
        <f>'Data Base Price'!R39</f>
        <v>21576.342530410329</v>
      </c>
      <c r="S39" s="6">
        <f>'Data Base Price'!S39</f>
        <v>123492.96512666637</v>
      </c>
      <c r="T39" s="6">
        <f>'Data Base Price'!T39</f>
        <v>-18482.120814529935</v>
      </c>
      <c r="U39" s="6">
        <f>'Data Base Price'!U39</f>
        <v>-86046.594236043122</v>
      </c>
      <c r="W39" s="9">
        <f>NPV(0.0666,B39:U39)</f>
        <v>608738.9827149132</v>
      </c>
    </row>
    <row r="40" spans="1:31" x14ac:dyDescent="0.25">
      <c r="A40" t="s">
        <v>3</v>
      </c>
      <c r="B40" s="7">
        <f>SUM(B36:B39)</f>
        <v>1609531.512993566</v>
      </c>
      <c r="C40" s="7">
        <f t="shared" ref="C40:U40" si="8">SUM(C36:C39)</f>
        <v>1763891.9414247388</v>
      </c>
      <c r="D40" s="7">
        <f t="shared" si="8"/>
        <v>1866589.7246660709</v>
      </c>
      <c r="E40" s="7">
        <f t="shared" si="8"/>
        <v>1953138.4070699143</v>
      </c>
      <c r="F40" s="7">
        <f t="shared" si="8"/>
        <v>2055827.4470294549</v>
      </c>
      <c r="G40" s="7">
        <f t="shared" si="8"/>
        <v>2121105.9754265836</v>
      </c>
      <c r="H40" s="7">
        <f t="shared" si="8"/>
        <v>2368957.6644816571</v>
      </c>
      <c r="I40" s="7">
        <f t="shared" si="8"/>
        <v>2369537.2013750393</v>
      </c>
      <c r="J40" s="7">
        <f t="shared" si="8"/>
        <v>2494678.1815535892</v>
      </c>
      <c r="K40" s="7">
        <f t="shared" si="8"/>
        <v>2617834.6568248696</v>
      </c>
      <c r="L40" s="7">
        <f t="shared" si="8"/>
        <v>2808433.2912330753</v>
      </c>
      <c r="M40" s="7">
        <f t="shared" si="8"/>
        <v>2800979.3250992172</v>
      </c>
      <c r="N40" s="7">
        <f t="shared" si="8"/>
        <v>2919938.0281998012</v>
      </c>
      <c r="O40" s="7">
        <f t="shared" si="8"/>
        <v>3213546.7472620332</v>
      </c>
      <c r="P40" s="7">
        <f t="shared" si="8"/>
        <v>3371989.5503797824</v>
      </c>
      <c r="Q40" s="7">
        <f t="shared" si="8"/>
        <v>3243137.2656180486</v>
      </c>
      <c r="R40" s="7">
        <f t="shared" si="8"/>
        <v>3263658.7181884046</v>
      </c>
      <c r="S40" s="7">
        <f t="shared" si="8"/>
        <v>3518078.0986021627</v>
      </c>
      <c r="T40" s="7">
        <f t="shared" si="8"/>
        <v>3702054.1246247673</v>
      </c>
      <c r="U40" s="7">
        <f t="shared" si="8"/>
        <v>3833622.2818721877</v>
      </c>
      <c r="W40" s="9">
        <f>NPV(0.0666,B40:U40)</f>
        <v>26744015.987510726</v>
      </c>
    </row>
    <row r="41" spans="1:31" x14ac:dyDescent="0.25">
      <c r="A41" t="s">
        <v>8</v>
      </c>
      <c r="B41" s="15"/>
      <c r="C41" s="15">
        <f>C40-B40</f>
        <v>154360.42843117286</v>
      </c>
      <c r="D41" s="15">
        <f t="shared" ref="D41:U41" si="9">D40-C40</f>
        <v>102697.78324133204</v>
      </c>
      <c r="E41" s="15">
        <f t="shared" si="9"/>
        <v>86548.682403843384</v>
      </c>
      <c r="F41" s="15">
        <f t="shared" si="9"/>
        <v>102689.03995954059</v>
      </c>
      <c r="G41" s="15">
        <f t="shared" si="9"/>
        <v>65278.528397128684</v>
      </c>
      <c r="H41" s="15">
        <f t="shared" si="9"/>
        <v>247851.68905507354</v>
      </c>
      <c r="I41" s="15">
        <f t="shared" si="9"/>
        <v>579.53689338220283</v>
      </c>
      <c r="J41" s="15">
        <f t="shared" si="9"/>
        <v>125140.98017854989</v>
      </c>
      <c r="K41" s="15">
        <f t="shared" si="9"/>
        <v>123156.47527128039</v>
      </c>
      <c r="L41" s="15">
        <f t="shared" si="9"/>
        <v>190598.63440820575</v>
      </c>
      <c r="M41" s="15">
        <f t="shared" si="9"/>
        <v>-7453.9661338580772</v>
      </c>
      <c r="N41" s="15">
        <f t="shared" si="9"/>
        <v>118958.70310058398</v>
      </c>
      <c r="O41" s="15">
        <f t="shared" si="9"/>
        <v>293608.71906223195</v>
      </c>
      <c r="P41" s="15">
        <f t="shared" si="9"/>
        <v>158442.80311774928</v>
      </c>
      <c r="Q41" s="15">
        <f t="shared" si="9"/>
        <v>-128852.28476173384</v>
      </c>
      <c r="R41" s="15">
        <f t="shared" si="9"/>
        <v>20521.452570355963</v>
      </c>
      <c r="S41" s="15">
        <f t="shared" si="9"/>
        <v>254419.3804137581</v>
      </c>
      <c r="T41" s="15">
        <f t="shared" si="9"/>
        <v>183976.02602260467</v>
      </c>
      <c r="U41" s="15">
        <f t="shared" si="9"/>
        <v>131568.1572474204</v>
      </c>
      <c r="Y41" s="12">
        <f>AVERAGE(C41:K41)</f>
        <v>112033.68264792261</v>
      </c>
      <c r="Z41" s="12">
        <f>AVERAGE(L41:U41)</f>
        <v>121578.76250473181</v>
      </c>
      <c r="AA41" s="12">
        <f>AVERAGE(C41:U41)</f>
        <v>117057.40888834852</v>
      </c>
      <c r="AB41" t="str">
        <f>A36</f>
        <v>C05b-1</v>
      </c>
      <c r="AC41" s="3">
        <f>Y41-Y$13</f>
        <v>4024.2892382391437</v>
      </c>
      <c r="AD41" s="3">
        <f>Z41-Z$13</f>
        <v>535.97101373500482</v>
      </c>
      <c r="AE41" s="3">
        <f>AA41-AA$13</f>
        <v>2188.3322779738228</v>
      </c>
    </row>
    <row r="43" spans="1:31" x14ac:dyDescent="0.25">
      <c r="A43" t="s">
        <v>18</v>
      </c>
      <c r="B43" s="8">
        <v>1215925.91140625</v>
      </c>
      <c r="C43" s="8">
        <v>1289368.6768750001</v>
      </c>
      <c r="D43" s="8">
        <v>1366025.8070312499</v>
      </c>
      <c r="E43" s="8">
        <v>1385804.4878125002</v>
      </c>
      <c r="F43" s="8">
        <v>1434442.6262500002</v>
      </c>
      <c r="G43" s="8">
        <v>1471524.1859375001</v>
      </c>
      <c r="H43" s="8">
        <v>1543691.7315624999</v>
      </c>
      <c r="I43" s="8">
        <v>1610971.3643749999</v>
      </c>
      <c r="J43" s="8">
        <v>1668153.2959374995</v>
      </c>
      <c r="K43" s="8">
        <v>1664591.8365625001</v>
      </c>
      <c r="L43" s="8">
        <v>1787071.1687499997</v>
      </c>
      <c r="M43" s="8">
        <v>1830395.39375</v>
      </c>
      <c r="N43" s="8">
        <v>1866637.9196875002</v>
      </c>
      <c r="O43" s="8">
        <v>2063695.2893750002</v>
      </c>
      <c r="P43" s="8">
        <v>1995867.2540624999</v>
      </c>
      <c r="Q43" s="8">
        <v>2076901.8821874997</v>
      </c>
      <c r="R43" s="8">
        <v>2150428.8424999998</v>
      </c>
      <c r="S43" s="8">
        <v>2222737.4668749999</v>
      </c>
      <c r="T43" s="8">
        <v>2301029.6331249997</v>
      </c>
      <c r="U43" s="8">
        <v>2351080.8168749996</v>
      </c>
      <c r="V43" s="3"/>
      <c r="W43" s="9">
        <f>NPV(0.0666,B43:U43)</f>
        <v>17865782.393180642</v>
      </c>
    </row>
    <row r="44" spans="1:31" x14ac:dyDescent="0.25">
      <c r="A44" t="s">
        <v>4</v>
      </c>
      <c r="B44" s="3">
        <f>'Data Base Price'!B44</f>
        <v>388607.99999999994</v>
      </c>
      <c r="C44" s="3">
        <f>'Data Base Price'!C44</f>
        <v>422010</v>
      </c>
      <c r="D44" s="3">
        <f>'Data Base Price'!D44</f>
        <v>448619</v>
      </c>
      <c r="E44" s="3">
        <f>'Data Base Price'!E44</f>
        <v>506740</v>
      </c>
      <c r="F44" s="3">
        <f>'Data Base Price'!F44</f>
        <v>551906</v>
      </c>
      <c r="G44" s="3">
        <f>'Data Base Price'!G44</f>
        <v>606381</v>
      </c>
      <c r="H44" s="3">
        <f>'Data Base Price'!H44</f>
        <v>641851</v>
      </c>
      <c r="I44" s="3">
        <f>'Data Base Price'!I44</f>
        <v>731444.00000000012</v>
      </c>
      <c r="J44" s="3">
        <f>'Data Base Price'!J44</f>
        <v>838252</v>
      </c>
      <c r="K44" s="3">
        <f>'Data Base Price'!K44</f>
        <v>836269</v>
      </c>
      <c r="L44" s="3">
        <f>'Data Base Price'!L44</f>
        <v>929527</v>
      </c>
      <c r="M44" s="3">
        <f>'Data Base Price'!M44</f>
        <v>923536.99999999988</v>
      </c>
      <c r="N44" s="3">
        <f>'Data Base Price'!N44</f>
        <v>953147</v>
      </c>
      <c r="O44" s="3">
        <f>'Data Base Price'!O44</f>
        <v>1251443.8914009342</v>
      </c>
      <c r="P44" s="3">
        <f>'Data Base Price'!P44</f>
        <v>1139250.048337552</v>
      </c>
      <c r="Q44" s="3">
        <f>'Data Base Price'!Q44</f>
        <v>1357743.4232930583</v>
      </c>
      <c r="R44" s="3">
        <f>'Data Base Price'!R44</f>
        <v>1185389.5673356261</v>
      </c>
      <c r="S44" s="3">
        <f>'Data Base Price'!S44</f>
        <v>1268940.1461150029</v>
      </c>
      <c r="T44" s="3">
        <f>'Data Base Price'!T44</f>
        <v>1396269.205891188</v>
      </c>
      <c r="U44" s="3">
        <f>'Data Base Price'!U44</f>
        <v>1850322.0212588313</v>
      </c>
      <c r="V44" s="3"/>
      <c r="W44" s="9">
        <f>NPV(0.0666,B44:U44)</f>
        <v>8495209.5929130483</v>
      </c>
    </row>
    <row r="45" spans="1:31" x14ac:dyDescent="0.25">
      <c r="A45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9">
        <f>NPV(0.0666,B45:U45)</f>
        <v>0</v>
      </c>
    </row>
    <row r="46" spans="1:31" ht="45" x14ac:dyDescent="0.25">
      <c r="A46" s="4" t="s">
        <v>2</v>
      </c>
      <c r="B46" s="6">
        <f>'Data Base Price'!B46</f>
        <v>9424.9514897946938</v>
      </c>
      <c r="C46" s="6">
        <f>'Data Base Price'!C46</f>
        <v>55655.937348516491</v>
      </c>
      <c r="D46" s="6">
        <f>'Data Base Price'!D46</f>
        <v>56736.157027315356</v>
      </c>
      <c r="E46" s="6">
        <f>'Data Base Price'!E46</f>
        <v>67045.420181636422</v>
      </c>
      <c r="F46" s="6">
        <f>'Data Base Price'!F46</f>
        <v>66396.041577131196</v>
      </c>
      <c r="G46" s="6">
        <f>'Data Base Price'!G46</f>
        <v>64306.656642494207</v>
      </c>
      <c r="H46" s="6">
        <f>'Data Base Price'!H46</f>
        <v>114502.97291368907</v>
      </c>
      <c r="I46" s="6">
        <f>'Data Base Price'!I46</f>
        <v>96256.929215970449</v>
      </c>
      <c r="J46" s="6">
        <f>'Data Base Price'!J46</f>
        <v>34247.80365942388</v>
      </c>
      <c r="K46" s="6">
        <f>'Data Base Price'!K46</f>
        <v>93004.756685380693</v>
      </c>
      <c r="L46" s="6">
        <f>'Data Base Price'!L46</f>
        <v>4118.943778613243</v>
      </c>
      <c r="M46" s="6">
        <f>'Data Base Price'!M46</f>
        <v>4421.7532427185233</v>
      </c>
      <c r="N46" s="6">
        <f>'Data Base Price'!N46</f>
        <v>70120.24049328886</v>
      </c>
      <c r="O46" s="6">
        <f>'Data Base Price'!O46</f>
        <v>-79357.271239159672</v>
      </c>
      <c r="P46" s="6">
        <f>'Data Base Price'!P46</f>
        <v>258901.10650394717</v>
      </c>
      <c r="Q46" s="6">
        <f>'Data Base Price'!Q46</f>
        <v>-66486.467853892464</v>
      </c>
      <c r="R46" s="6">
        <f>'Data Base Price'!R46</f>
        <v>60896.539353104345</v>
      </c>
      <c r="S46" s="6">
        <f>'Data Base Price'!S46</f>
        <v>120292.13615094728</v>
      </c>
      <c r="T46" s="6">
        <f>'Data Base Price'!T46</f>
        <v>12620.587428133149</v>
      </c>
      <c r="U46" s="6">
        <f>'Data Base Price'!U46</f>
        <v>-85408.369951653644</v>
      </c>
      <c r="W46" s="9">
        <f>NPV(0.0666,B46:U46)</f>
        <v>561620.67368205683</v>
      </c>
    </row>
    <row r="47" spans="1:31" x14ac:dyDescent="0.25">
      <c r="A47" t="s">
        <v>3</v>
      </c>
      <c r="B47" s="7">
        <f>SUM(B43:B46)</f>
        <v>1613958.8628960447</v>
      </c>
      <c r="C47" s="7">
        <f t="shared" ref="C47:U47" si="10">SUM(C43:C46)</f>
        <v>1767034.6142235165</v>
      </c>
      <c r="D47" s="7">
        <f t="shared" si="10"/>
        <v>1871380.9640585652</v>
      </c>
      <c r="E47" s="7">
        <f t="shared" si="10"/>
        <v>1959589.9079941367</v>
      </c>
      <c r="F47" s="7">
        <f t="shared" si="10"/>
        <v>2052744.6678271315</v>
      </c>
      <c r="G47" s="7">
        <f t="shared" si="10"/>
        <v>2142211.8425799944</v>
      </c>
      <c r="H47" s="7">
        <f t="shared" si="10"/>
        <v>2300045.7044761889</v>
      </c>
      <c r="I47" s="7">
        <f t="shared" si="10"/>
        <v>2438672.2935909703</v>
      </c>
      <c r="J47" s="7">
        <f t="shared" si="10"/>
        <v>2540653.0995969232</v>
      </c>
      <c r="K47" s="7">
        <f t="shared" si="10"/>
        <v>2593865.5932478812</v>
      </c>
      <c r="L47" s="7">
        <f t="shared" si="10"/>
        <v>2720717.1125286128</v>
      </c>
      <c r="M47" s="7">
        <f t="shared" si="10"/>
        <v>2758354.1469927183</v>
      </c>
      <c r="N47" s="7">
        <f t="shared" si="10"/>
        <v>2889905.160180789</v>
      </c>
      <c r="O47" s="7">
        <f t="shared" si="10"/>
        <v>3235781.9095367747</v>
      </c>
      <c r="P47" s="7">
        <f t="shared" si="10"/>
        <v>3394018.4089039988</v>
      </c>
      <c r="Q47" s="7">
        <f t="shared" si="10"/>
        <v>3368158.8376266654</v>
      </c>
      <c r="R47" s="7">
        <f t="shared" si="10"/>
        <v>3396714.9491887302</v>
      </c>
      <c r="S47" s="7">
        <f t="shared" si="10"/>
        <v>3611969.7491409504</v>
      </c>
      <c r="T47" s="7">
        <f t="shared" si="10"/>
        <v>3709919.4264443209</v>
      </c>
      <c r="U47" s="7">
        <f t="shared" si="10"/>
        <v>4115994.4681821768</v>
      </c>
      <c r="W47" s="9">
        <f>NPV(0.0666,B47:U47)</f>
        <v>26922612.659775749</v>
      </c>
    </row>
    <row r="48" spans="1:31" x14ac:dyDescent="0.25">
      <c r="A48" t="s">
        <v>8</v>
      </c>
      <c r="B48" s="15"/>
      <c r="C48" s="15">
        <f>C47-B47</f>
        <v>153075.75132747181</v>
      </c>
      <c r="D48" s="15">
        <f t="shared" ref="D48" si="11">D47-C47</f>
        <v>104346.34983504866</v>
      </c>
      <c r="E48" s="15">
        <f t="shared" ref="E48" si="12">E47-D47</f>
        <v>88208.943935571471</v>
      </c>
      <c r="F48" s="15">
        <f t="shared" ref="F48" si="13">F47-E47</f>
        <v>93154.75983299478</v>
      </c>
      <c r="G48" s="15">
        <f t="shared" ref="G48" si="14">G47-F47</f>
        <v>89467.174752862891</v>
      </c>
      <c r="H48" s="15">
        <f t="shared" ref="H48" si="15">H47-G47</f>
        <v>157833.86189619452</v>
      </c>
      <c r="I48" s="15">
        <f t="shared" ref="I48" si="16">I47-H47</f>
        <v>138626.58911478147</v>
      </c>
      <c r="J48" s="15">
        <f t="shared" ref="J48" si="17">J47-I47</f>
        <v>101980.80600595288</v>
      </c>
      <c r="K48" s="15">
        <f t="shared" ref="K48" si="18">K47-J47</f>
        <v>53212.493650957942</v>
      </c>
      <c r="L48" s="15">
        <f t="shared" ref="L48" si="19">L47-K47</f>
        <v>126851.51928073168</v>
      </c>
      <c r="M48" s="15">
        <f t="shared" ref="M48" si="20">M47-L47</f>
        <v>37637.034464105498</v>
      </c>
      <c r="N48" s="15">
        <f t="shared" ref="N48" si="21">N47-M47</f>
        <v>131551.01318807062</v>
      </c>
      <c r="O48" s="15">
        <f t="shared" ref="O48" si="22">O47-N47</f>
        <v>345876.74935598578</v>
      </c>
      <c r="P48" s="15">
        <f t="shared" ref="P48" si="23">P47-O47</f>
        <v>158236.49936722405</v>
      </c>
      <c r="Q48" s="15">
        <f t="shared" ref="Q48" si="24">Q47-P47</f>
        <v>-25859.571277333423</v>
      </c>
      <c r="R48" s="15">
        <f t="shared" ref="R48" si="25">R47-Q47</f>
        <v>28556.111562064849</v>
      </c>
      <c r="S48" s="15">
        <f t="shared" ref="S48" si="26">S47-R47</f>
        <v>215254.79995222017</v>
      </c>
      <c r="T48" s="15">
        <f t="shared" ref="T48" si="27">T47-S47</f>
        <v>97949.677303370554</v>
      </c>
      <c r="U48" s="15">
        <f t="shared" ref="U48" si="28">U47-T47</f>
        <v>406075.04173785588</v>
      </c>
      <c r="Y48" s="12">
        <f>AVERAGE(C48:K48)</f>
        <v>108878.5255946485</v>
      </c>
      <c r="Z48" s="12">
        <f>AVERAGE(L48:U48)</f>
        <v>152212.88749342956</v>
      </c>
      <c r="AA48" s="12">
        <f>AVERAGE(C48:U48)</f>
        <v>131686.0844887438</v>
      </c>
      <c r="AB48" t="str">
        <f>A43</f>
        <v>C05b-3</v>
      </c>
      <c r="AC48" s="3">
        <f>Y48-Y$13</f>
        <v>869.13218496502668</v>
      </c>
      <c r="AD48" s="3">
        <f>Z48-Z$13</f>
        <v>31170.096002432751</v>
      </c>
      <c r="AE48" s="3">
        <f>AA48-AA$13</f>
        <v>16817.007878369099</v>
      </c>
    </row>
    <row r="51" spans="1:31" x14ac:dyDescent="0.25">
      <c r="A51" s="22" t="s">
        <v>19</v>
      </c>
      <c r="B51" s="23">
        <v>1216081.7478125002</v>
      </c>
      <c r="C51" s="23">
        <v>1291617.9615625001</v>
      </c>
      <c r="D51" s="23">
        <v>1369453.285625</v>
      </c>
      <c r="E51" s="23">
        <v>1390131.9095312501</v>
      </c>
      <c r="F51" s="23">
        <v>1447774.125</v>
      </c>
      <c r="G51" s="23">
        <v>1472993.0196875001</v>
      </c>
      <c r="H51" s="23">
        <v>1545004.3462499999</v>
      </c>
      <c r="I51" s="23">
        <v>1631742.7315624999</v>
      </c>
      <c r="J51" s="23">
        <v>1680818.9818749996</v>
      </c>
      <c r="K51" s="23">
        <v>1716145.5165625005</v>
      </c>
      <c r="L51" s="23">
        <v>1837826.025625</v>
      </c>
      <c r="M51" s="23">
        <v>1878702.1818749998</v>
      </c>
      <c r="N51" s="23">
        <v>1918366.5493749999</v>
      </c>
      <c r="O51" s="23">
        <v>2027609.3928125002</v>
      </c>
      <c r="P51" s="23">
        <v>2003737.1371874998</v>
      </c>
      <c r="Q51" s="23">
        <v>2051199.4999999995</v>
      </c>
      <c r="R51" s="23">
        <v>2120626.4146874999</v>
      </c>
      <c r="S51" s="23">
        <v>2197040.7584375003</v>
      </c>
      <c r="T51" s="23">
        <v>2288974.1743750004</v>
      </c>
      <c r="U51" s="23">
        <v>2375463.6009375006</v>
      </c>
      <c r="V51" s="24"/>
      <c r="W51" s="29">
        <f>NPV(0.0666,B51:U51)</f>
        <v>17966100.773889277</v>
      </c>
    </row>
    <row r="52" spans="1:31" x14ac:dyDescent="0.25">
      <c r="A52" s="22" t="s">
        <v>4</v>
      </c>
      <c r="B52" s="24">
        <f>'Data Base Price'!B52</f>
        <v>391136.99999999994</v>
      </c>
      <c r="C52" s="24">
        <f>'Data Base Price'!C52</f>
        <v>427745</v>
      </c>
      <c r="D52" s="24">
        <f>'Data Base Price'!D52</f>
        <v>456310</v>
      </c>
      <c r="E52" s="24">
        <f>'Data Base Price'!E52</f>
        <v>514875</v>
      </c>
      <c r="F52" s="24">
        <f>'Data Base Price'!F52</f>
        <v>551752</v>
      </c>
      <c r="G52" s="24">
        <f>'Data Base Price'!G52</f>
        <v>672412</v>
      </c>
      <c r="H52" s="24">
        <f>'Data Base Price'!H52</f>
        <v>691774</v>
      </c>
      <c r="I52" s="24">
        <f>'Data Base Price'!I52</f>
        <v>803153.68954546272</v>
      </c>
      <c r="J52" s="24">
        <f>'Data Base Price'!J52</f>
        <v>836540.37208672974</v>
      </c>
      <c r="K52" s="24">
        <f>'Data Base Price'!K52</f>
        <v>885825.64315637737</v>
      </c>
      <c r="L52" s="24">
        <f>'Data Base Price'!L52</f>
        <v>958291.02837634867</v>
      </c>
      <c r="M52" s="24">
        <f>'Data Base Price'!M52</f>
        <v>941849.56791549933</v>
      </c>
      <c r="N52" s="24">
        <f>'Data Base Price'!N52</f>
        <v>983000.30270589376</v>
      </c>
      <c r="O52" s="24">
        <f>'Data Base Price'!O52</f>
        <v>1105635.1632954897</v>
      </c>
      <c r="P52" s="24">
        <f>'Data Base Price'!P52</f>
        <v>1083155.8583981043</v>
      </c>
      <c r="Q52" s="24">
        <f>'Data Base Price'!Q52</f>
        <v>1233086.682707668</v>
      </c>
      <c r="R52" s="24">
        <f>'Data Base Price'!R52</f>
        <v>1118023.695679114</v>
      </c>
      <c r="S52" s="24">
        <f>'Data Base Price'!S52</f>
        <v>1171981.957897017</v>
      </c>
      <c r="T52" s="24">
        <f>'Data Base Price'!T52</f>
        <v>1464421.6383187363</v>
      </c>
      <c r="U52" s="24">
        <f>'Data Base Price'!U52</f>
        <v>1602665.2654467926</v>
      </c>
      <c r="V52" s="24"/>
      <c r="W52" s="29">
        <f>NPV(0.0666,B52:U52)</f>
        <v>8469187.7230919469</v>
      </c>
    </row>
    <row r="53" spans="1:31" x14ac:dyDescent="0.25">
      <c r="A53" s="22" t="s">
        <v>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9">
        <f>NPV(0.0666,B53:U53)</f>
        <v>0</v>
      </c>
    </row>
    <row r="54" spans="1:31" ht="45" x14ac:dyDescent="0.25">
      <c r="A54" s="25" t="s">
        <v>2</v>
      </c>
      <c r="B54" s="26">
        <f>'Data Base Price'!B54</f>
        <v>6896.2284623158894</v>
      </c>
      <c r="C54" s="26">
        <f>'Data Base Price'!C54</f>
        <v>49924.571893488857</v>
      </c>
      <c r="D54" s="26">
        <f>'Data Base Price'!D54</f>
        <v>48988.218884820868</v>
      </c>
      <c r="E54" s="26">
        <f>'Data Base Price'!E54</f>
        <v>53399.330976164092</v>
      </c>
      <c r="F54" s="26">
        <f>'Data Base Price'!F54</f>
        <v>69036.866615333332</v>
      </c>
      <c r="G54" s="26">
        <f>'Data Base Price'!G54</f>
        <v>47607.361673501029</v>
      </c>
      <c r="H54" s="26">
        <f>'Data Base Price'!H54</f>
        <v>201846.45070299803</v>
      </c>
      <c r="I54" s="26">
        <f>'Data Base Price'!I54</f>
        <v>42765.471310670706</v>
      </c>
      <c r="J54" s="26">
        <f>'Data Base Price'!J54</f>
        <v>152490.05818540876</v>
      </c>
      <c r="K54" s="26">
        <f>'Data Base Price'!K54</f>
        <v>120022.40541925574</v>
      </c>
      <c r="L54" s="26">
        <f>'Data Base Price'!L54</f>
        <v>61927.293077152055</v>
      </c>
      <c r="M54" s="26">
        <f>'Data Base Price'!M54</f>
        <v>59880.22712739405</v>
      </c>
      <c r="N54" s="26">
        <f>'Data Base Price'!N54</f>
        <v>97142.758081283653</v>
      </c>
      <c r="O54" s="26">
        <f>'Data Base Price'!O54</f>
        <v>-52121.216360133192</v>
      </c>
      <c r="P54" s="26">
        <f>'Data Base Price'!P54</f>
        <v>154499.86294712653</v>
      </c>
      <c r="Q54" s="26">
        <f>'Data Base Price'!Q54</f>
        <v>-88315.672554481585</v>
      </c>
      <c r="R54" s="26">
        <f>'Data Base Price'!R54</f>
        <v>-6764.7766480886276</v>
      </c>
      <c r="S54" s="26">
        <f>'Data Base Price'!S54</f>
        <v>66345.5810046978</v>
      </c>
      <c r="T54" s="26">
        <f>'Data Base Price'!T54</f>
        <v>-18065.470745537368</v>
      </c>
      <c r="U54" s="26">
        <f>'Data Base Price'!U54</f>
        <v>-50184.782689189436</v>
      </c>
      <c r="V54" s="22"/>
      <c r="W54" s="29">
        <f>NPV(0.0666,B54:U54)</f>
        <v>622360.53812466259</v>
      </c>
    </row>
    <row r="55" spans="1:31" x14ac:dyDescent="0.25">
      <c r="A55" s="22" t="s">
        <v>3</v>
      </c>
      <c r="B55" s="27">
        <f>SUM(B51:B54)</f>
        <v>1614114.9762748161</v>
      </c>
      <c r="C55" s="27">
        <f t="shared" ref="C55:U55" si="29">SUM(C51:C54)</f>
        <v>1769287.5334559889</v>
      </c>
      <c r="D55" s="27">
        <f t="shared" si="29"/>
        <v>1874751.5045098208</v>
      </c>
      <c r="E55" s="27">
        <f t="shared" si="29"/>
        <v>1958406.2405074143</v>
      </c>
      <c r="F55" s="27">
        <f t="shared" si="29"/>
        <v>2068562.9916153334</v>
      </c>
      <c r="G55" s="27">
        <f t="shared" si="29"/>
        <v>2193012.3813610007</v>
      </c>
      <c r="H55" s="27">
        <f t="shared" si="29"/>
        <v>2438624.7969529978</v>
      </c>
      <c r="I55" s="27">
        <f t="shared" si="29"/>
        <v>2477661.8924186332</v>
      </c>
      <c r="J55" s="27">
        <f t="shared" si="29"/>
        <v>2669849.4121471383</v>
      </c>
      <c r="K55" s="27">
        <f t="shared" si="29"/>
        <v>2721993.5651381332</v>
      </c>
      <c r="L55" s="27">
        <f t="shared" si="29"/>
        <v>2858044.3470785008</v>
      </c>
      <c r="M55" s="27">
        <f t="shared" si="29"/>
        <v>2880431.9769178932</v>
      </c>
      <c r="N55" s="27">
        <f t="shared" si="29"/>
        <v>2998509.6101621771</v>
      </c>
      <c r="O55" s="27">
        <f t="shared" si="29"/>
        <v>3081123.3397478568</v>
      </c>
      <c r="P55" s="27">
        <f t="shared" si="29"/>
        <v>3241392.8585327305</v>
      </c>
      <c r="Q55" s="27">
        <f t="shared" si="29"/>
        <v>3195970.5101531856</v>
      </c>
      <c r="R55" s="27">
        <f t="shared" si="29"/>
        <v>3231885.3337185248</v>
      </c>
      <c r="S55" s="27">
        <f t="shared" si="29"/>
        <v>3435368.2973392149</v>
      </c>
      <c r="T55" s="27">
        <f t="shared" si="29"/>
        <v>3735330.3419481991</v>
      </c>
      <c r="U55" s="27">
        <f t="shared" si="29"/>
        <v>3927944.0836951034</v>
      </c>
      <c r="V55" s="22"/>
      <c r="W55" s="29">
        <f>NPV(0.0666,B55:U55)</f>
        <v>27057649.035105888</v>
      </c>
    </row>
    <row r="56" spans="1:31" x14ac:dyDescent="0.25">
      <c r="A56" s="22" t="s">
        <v>8</v>
      </c>
      <c r="B56" s="28"/>
      <c r="C56" s="28">
        <f>C55-B55</f>
        <v>155172.55718117277</v>
      </c>
      <c r="D56" s="28">
        <f t="shared" ref="D56" si="30">D55-C55</f>
        <v>105463.97105383198</v>
      </c>
      <c r="E56" s="28">
        <f t="shared" ref="E56" si="31">E55-D55</f>
        <v>83654.735997593496</v>
      </c>
      <c r="F56" s="28">
        <f t="shared" ref="F56" si="32">F55-E55</f>
        <v>110156.75110791903</v>
      </c>
      <c r="G56" s="28">
        <f t="shared" ref="G56" si="33">G55-F55</f>
        <v>124449.38974566734</v>
      </c>
      <c r="H56" s="28">
        <f t="shared" ref="H56" si="34">H55-G55</f>
        <v>245612.41559199709</v>
      </c>
      <c r="I56" s="28">
        <f t="shared" ref="I56" si="35">I55-H55</f>
        <v>39037.095465635415</v>
      </c>
      <c r="J56" s="28">
        <f t="shared" ref="J56" si="36">J55-I55</f>
        <v>192187.51972850505</v>
      </c>
      <c r="K56" s="28">
        <f t="shared" ref="K56" si="37">K55-J55</f>
        <v>52144.152990994975</v>
      </c>
      <c r="L56" s="28">
        <f t="shared" ref="L56" si="38">L55-K55</f>
        <v>136050.78194036754</v>
      </c>
      <c r="M56" s="28">
        <f t="shared" ref="M56" si="39">M55-L55</f>
        <v>22387.629839392379</v>
      </c>
      <c r="N56" s="28">
        <f t="shared" ref="N56" si="40">N55-M55</f>
        <v>118077.63324428396</v>
      </c>
      <c r="O56" s="28">
        <f t="shared" ref="O56" si="41">O55-N55</f>
        <v>82613.729585679714</v>
      </c>
      <c r="P56" s="28">
        <f t="shared" ref="P56" si="42">P55-O55</f>
        <v>160269.51878487365</v>
      </c>
      <c r="Q56" s="28">
        <f t="shared" ref="Q56" si="43">Q55-P55</f>
        <v>-45422.348379544914</v>
      </c>
      <c r="R56" s="28">
        <f t="shared" ref="R56" si="44">R55-Q55</f>
        <v>35914.823565339204</v>
      </c>
      <c r="S56" s="28">
        <f t="shared" ref="S56" si="45">S55-R55</f>
        <v>203482.96362069016</v>
      </c>
      <c r="T56" s="28">
        <f t="shared" ref="T56" si="46">T55-S55</f>
        <v>299962.04460898414</v>
      </c>
      <c r="U56" s="28">
        <f t="shared" ref="U56" si="47">U55-T55</f>
        <v>192613.74174690433</v>
      </c>
      <c r="V56" s="22"/>
      <c r="W56" s="22"/>
      <c r="Y56" s="12">
        <f>AVERAGE(C56:K56)</f>
        <v>123097.62098481302</v>
      </c>
      <c r="Z56" s="12">
        <f>AVERAGE(L56:U56)</f>
        <v>120595.05185569702</v>
      </c>
      <c r="AA56" s="12">
        <f>AVERAGE(C56:U56)</f>
        <v>121780.47933790984</v>
      </c>
      <c r="AB56" t="str">
        <f>A51</f>
        <v>C09-1</v>
      </c>
      <c r="AC56" s="3">
        <f>Y56-Y$13</f>
        <v>15088.227575129553</v>
      </c>
      <c r="AD56" s="3">
        <f>Z56-Z$13</f>
        <v>-447.73963529978937</v>
      </c>
      <c r="AE56" s="3">
        <f>AA56-AA$13</f>
        <v>6911.40272753514</v>
      </c>
    </row>
    <row r="58" spans="1:31" x14ac:dyDescent="0.25">
      <c r="A58" s="22" t="s">
        <v>20</v>
      </c>
      <c r="B58" s="23">
        <v>1214388.1379687502</v>
      </c>
      <c r="C58" s="23">
        <v>1287631.60625</v>
      </c>
      <c r="D58" s="23">
        <v>1364327.4203125001</v>
      </c>
      <c r="E58" s="23">
        <v>1385908.8223437499</v>
      </c>
      <c r="F58" s="23">
        <v>1443160.3396874999</v>
      </c>
      <c r="G58" s="23">
        <v>1492123.7518750001</v>
      </c>
      <c r="H58" s="23">
        <v>1557084.3409374999</v>
      </c>
      <c r="I58" s="23">
        <v>1654796.0825</v>
      </c>
      <c r="J58" s="23">
        <v>1649367.2837499995</v>
      </c>
      <c r="K58" s="23">
        <v>1704068.3378125001</v>
      </c>
      <c r="L58" s="23">
        <v>1847361.1703124999</v>
      </c>
      <c r="M58" s="23">
        <v>1863645.6906249998</v>
      </c>
      <c r="N58" s="23">
        <v>1904079.0387500001</v>
      </c>
      <c r="O58" s="23">
        <v>2022594.5465624998</v>
      </c>
      <c r="P58" s="23">
        <v>2001534.07375</v>
      </c>
      <c r="Q58" s="23">
        <v>2066651.3268750003</v>
      </c>
      <c r="R58" s="23">
        <v>2121362.0390625</v>
      </c>
      <c r="S58" s="23">
        <v>2143140.9781249999</v>
      </c>
      <c r="T58" s="23">
        <v>2309414.2106250003</v>
      </c>
      <c r="U58" s="23">
        <v>2400507.7990624998</v>
      </c>
      <c r="V58" s="23"/>
      <c r="W58" s="29">
        <f>NPV(0.0666,B58:U58)</f>
        <v>17951148.505691975</v>
      </c>
    </row>
    <row r="59" spans="1:31" x14ac:dyDescent="0.25">
      <c r="A59" s="22" t="s">
        <v>4</v>
      </c>
      <c r="B59" s="3">
        <f>'Data Base Price'!B59</f>
        <v>391138.66599999997</v>
      </c>
      <c r="C59" s="3">
        <f>'Data Base Price'!C59</f>
        <v>427744.43000000005</v>
      </c>
      <c r="D59" s="3">
        <f>'Data Base Price'!D59</f>
        <v>456311.51399999997</v>
      </c>
      <c r="E59" s="3">
        <f>'Data Base Price'!E59</f>
        <v>514808.89400000003</v>
      </c>
      <c r="F59" s="3">
        <f>'Data Base Price'!F59</f>
        <v>548214.22399999993</v>
      </c>
      <c r="G59" s="3">
        <f>'Data Base Price'!G59</f>
        <v>648640.37000000011</v>
      </c>
      <c r="H59" s="3">
        <f>'Data Base Price'!H59</f>
        <v>660612.94500000007</v>
      </c>
      <c r="I59" s="3">
        <f>'Data Base Price'!I59</f>
        <v>720264.73596158344</v>
      </c>
      <c r="J59" s="3">
        <f>'Data Base Price'!J59</f>
        <v>753996.9987508537</v>
      </c>
      <c r="K59" s="3">
        <f>'Data Base Price'!K59</f>
        <v>815973.46835312003</v>
      </c>
      <c r="L59" s="3">
        <f>'Data Base Price'!L59</f>
        <v>898761.44116582908</v>
      </c>
      <c r="M59" s="3">
        <f>'Data Base Price'!M59</f>
        <v>878764.69701197976</v>
      </c>
      <c r="N59" s="3">
        <f>'Data Base Price'!N59</f>
        <v>918743.2841482074</v>
      </c>
      <c r="O59" s="3">
        <f>'Data Base Price'!O59</f>
        <v>1043445.7351112076</v>
      </c>
      <c r="P59" s="3">
        <f>'Data Base Price'!P59</f>
        <v>1019664.6082613204</v>
      </c>
      <c r="Q59" s="3">
        <f>'Data Base Price'!Q59</f>
        <v>1151913.4826273783</v>
      </c>
      <c r="R59" s="3">
        <f>'Data Base Price'!R59</f>
        <v>1037467.8651032984</v>
      </c>
      <c r="S59" s="3">
        <f>'Data Base Price'!S59</f>
        <v>1147840.3211637</v>
      </c>
      <c r="T59" s="3">
        <f>'Data Base Price'!T59</f>
        <v>1318566.4982487913</v>
      </c>
      <c r="U59" s="3">
        <f>'Data Base Price'!U59</f>
        <v>1442024.79020638</v>
      </c>
      <c r="V59" s="23"/>
      <c r="W59" s="29">
        <f>NPV(0.0666,B59:U59)</f>
        <v>8012204.5197461406</v>
      </c>
    </row>
    <row r="60" spans="1:31" x14ac:dyDescent="0.25">
      <c r="A60" s="22" t="s">
        <v>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9">
        <f>NPV(0.0666,B60:U60)</f>
        <v>0</v>
      </c>
    </row>
    <row r="61" spans="1:31" ht="45" x14ac:dyDescent="0.25">
      <c r="A61" s="25" t="s">
        <v>2</v>
      </c>
      <c r="B61" s="6">
        <f>'Data Base Price'!B61</f>
        <v>6896.2284623158894</v>
      </c>
      <c r="C61" s="6">
        <f>'Data Base Price'!C61</f>
        <v>49924.571893488857</v>
      </c>
      <c r="D61" s="6">
        <f>'Data Base Price'!D61</f>
        <v>48988.218884820868</v>
      </c>
      <c r="E61" s="6">
        <f>'Data Base Price'!E61</f>
        <v>53399.330976164092</v>
      </c>
      <c r="F61" s="6">
        <f>'Data Base Price'!F61</f>
        <v>69036.866615333332</v>
      </c>
      <c r="G61" s="6">
        <f>'Data Base Price'!G61</f>
        <v>47607.361673501029</v>
      </c>
      <c r="H61" s="6">
        <f>'Data Base Price'!H61</f>
        <v>201846.45070299803</v>
      </c>
      <c r="I61" s="6">
        <f>'Data Base Price'!I61</f>
        <v>16982.004167989431</v>
      </c>
      <c r="J61" s="6">
        <f>'Data Base Price'!J61</f>
        <v>125383.97915621795</v>
      </c>
      <c r="K61" s="6">
        <f>'Data Base Price'!K61</f>
        <v>101577.94341468548</v>
      </c>
      <c r="L61" s="6">
        <f>'Data Base Price'!L61</f>
        <v>45694.46842674131</v>
      </c>
      <c r="M61" s="6">
        <f>'Data Base Price'!M61</f>
        <v>46160.163007964569</v>
      </c>
      <c r="N61" s="6">
        <f>'Data Base Price'!N61</f>
        <v>85860.115028791028</v>
      </c>
      <c r="O61" s="6">
        <f>'Data Base Price'!O61</f>
        <v>-60983.247694745725</v>
      </c>
      <c r="P61" s="6">
        <f>'Data Base Price'!P61</f>
        <v>148023.48784309925</v>
      </c>
      <c r="Q61" s="6">
        <f>'Data Base Price'!Q61</f>
        <v>-103410.54961890735</v>
      </c>
      <c r="R61" s="6">
        <f>'Data Base Price'!R61</f>
        <v>-20923.265387108018</v>
      </c>
      <c r="S61" s="6">
        <f>'Data Base Price'!S61</f>
        <v>87263.091926610738</v>
      </c>
      <c r="T61" s="6">
        <f>'Data Base Price'!T61</f>
        <v>-66723.811091574142</v>
      </c>
      <c r="U61" s="6">
        <f>'Data Base Price'!U61</f>
        <v>-99028.089631313836</v>
      </c>
      <c r="V61" s="22"/>
      <c r="W61" s="29">
        <f>NPV(0.0666,B61:U61)</f>
        <v>525561.67182043602</v>
      </c>
    </row>
    <row r="62" spans="1:31" x14ac:dyDescent="0.25">
      <c r="A62" s="22" t="s">
        <v>3</v>
      </c>
      <c r="B62" s="27">
        <f>SUM(B58:B61)</f>
        <v>1612423.032431066</v>
      </c>
      <c r="C62" s="27">
        <f t="shared" ref="C62:U62" si="48">SUM(C58:C61)</f>
        <v>1765300.6081434886</v>
      </c>
      <c r="D62" s="27">
        <f t="shared" si="48"/>
        <v>1869627.1531973209</v>
      </c>
      <c r="E62" s="27">
        <f t="shared" si="48"/>
        <v>1954117.0473199142</v>
      </c>
      <c r="F62" s="27">
        <f t="shared" si="48"/>
        <v>2060411.4303028332</v>
      </c>
      <c r="G62" s="27">
        <f t="shared" si="48"/>
        <v>2188371.483548501</v>
      </c>
      <c r="H62" s="27">
        <f t="shared" si="48"/>
        <v>2419543.736640498</v>
      </c>
      <c r="I62" s="27">
        <f t="shared" si="48"/>
        <v>2392042.8226295728</v>
      </c>
      <c r="J62" s="27">
        <f t="shared" si="48"/>
        <v>2528748.2616570713</v>
      </c>
      <c r="K62" s="27">
        <f t="shared" si="48"/>
        <v>2621619.7495803055</v>
      </c>
      <c r="L62" s="27">
        <f t="shared" si="48"/>
        <v>2791817.0799050699</v>
      </c>
      <c r="M62" s="27">
        <f t="shared" si="48"/>
        <v>2788570.550644944</v>
      </c>
      <c r="N62" s="27">
        <f t="shared" si="48"/>
        <v>2908682.4379269984</v>
      </c>
      <c r="O62" s="27">
        <f t="shared" si="48"/>
        <v>3005057.0339789619</v>
      </c>
      <c r="P62" s="27">
        <f t="shared" si="48"/>
        <v>3169222.1698544193</v>
      </c>
      <c r="Q62" s="27">
        <f t="shared" si="48"/>
        <v>3115154.2598834713</v>
      </c>
      <c r="R62" s="27">
        <f t="shared" si="48"/>
        <v>3137906.6387786902</v>
      </c>
      <c r="S62" s="27">
        <f t="shared" si="48"/>
        <v>3378244.3912153104</v>
      </c>
      <c r="T62" s="27">
        <f t="shared" si="48"/>
        <v>3561256.8977822177</v>
      </c>
      <c r="U62" s="27">
        <f t="shared" si="48"/>
        <v>3743504.499637566</v>
      </c>
      <c r="V62" s="22"/>
      <c r="W62" s="29">
        <f>NPV(0.0666,B62:U62)</f>
        <v>26488914.697258554</v>
      </c>
    </row>
    <row r="63" spans="1:31" x14ac:dyDescent="0.25">
      <c r="A63" s="22" t="s">
        <v>8</v>
      </c>
      <c r="B63" s="28"/>
      <c r="C63" s="28">
        <f>C62-B62</f>
        <v>152877.57571242261</v>
      </c>
      <c r="D63" s="28">
        <f t="shared" ref="D63:U63" si="49">D62-C62</f>
        <v>104326.54505383223</v>
      </c>
      <c r="E63" s="28">
        <f t="shared" si="49"/>
        <v>84489.894122593338</v>
      </c>
      <c r="F63" s="28">
        <f t="shared" si="49"/>
        <v>106294.38298291899</v>
      </c>
      <c r="G63" s="28">
        <f t="shared" si="49"/>
        <v>127960.05324566783</v>
      </c>
      <c r="H63" s="28">
        <f t="shared" si="49"/>
        <v>231172.253091997</v>
      </c>
      <c r="I63" s="28">
        <f t="shared" si="49"/>
        <v>-27500.914010925218</v>
      </c>
      <c r="J63" s="28">
        <f t="shared" si="49"/>
        <v>136705.43902749848</v>
      </c>
      <c r="K63" s="28">
        <f t="shared" si="49"/>
        <v>92871.487923234235</v>
      </c>
      <c r="L63" s="28">
        <f t="shared" si="49"/>
        <v>170197.33032476436</v>
      </c>
      <c r="M63" s="28">
        <f t="shared" si="49"/>
        <v>-3246.5292601259425</v>
      </c>
      <c r="N63" s="28">
        <f t="shared" si="49"/>
        <v>120111.88728205441</v>
      </c>
      <c r="O63" s="28">
        <f t="shared" si="49"/>
        <v>96374.596051963512</v>
      </c>
      <c r="P63" s="28">
        <f t="shared" si="49"/>
        <v>164165.13587545743</v>
      </c>
      <c r="Q63" s="28">
        <f t="shared" si="49"/>
        <v>-54067.909970948007</v>
      </c>
      <c r="R63" s="28">
        <f t="shared" si="49"/>
        <v>22752.37889521895</v>
      </c>
      <c r="S63" s="28">
        <f t="shared" si="49"/>
        <v>240337.75243662018</v>
      </c>
      <c r="T63" s="28">
        <f t="shared" si="49"/>
        <v>183012.50656690728</v>
      </c>
      <c r="U63" s="28">
        <f t="shared" si="49"/>
        <v>182247.60185534833</v>
      </c>
      <c r="V63" s="22"/>
      <c r="W63" s="22"/>
      <c r="Y63" s="12">
        <f>AVERAGE(C63:K63)</f>
        <v>112132.96857213772</v>
      </c>
      <c r="Z63" s="12">
        <f>AVERAGE(L63:U63)</f>
        <v>112188.47500572605</v>
      </c>
      <c r="AA63" s="12">
        <f>AVERAGE(C63:U63)</f>
        <v>112162.18248455263</v>
      </c>
      <c r="AB63" t="str">
        <f>A58</f>
        <v>C13-1</v>
      </c>
      <c r="AC63" s="3">
        <f>Y63-Y$13</f>
        <v>4123.5751624542463</v>
      </c>
      <c r="AD63" s="3">
        <f>Z63-Z$13</f>
        <v>-8854.3164852707559</v>
      </c>
      <c r="AE63" s="3">
        <f>AA63-AA$13</f>
        <v>-2706.894125822073</v>
      </c>
    </row>
    <row r="75" spans="14:14" x14ac:dyDescent="0.25">
      <c r="N75" s="30"/>
    </row>
  </sheetData>
  <pageMargins left="0.7" right="0.7" top="0.75" bottom="0.75" header="0.3" footer="0.3"/>
  <pageSetup paperSize="5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I76"/>
  <sheetViews>
    <sheetView zoomScale="70" zoomScaleNormal="70" workbookViewId="0">
      <selection activeCell="A4" sqref="A4"/>
    </sheetView>
  </sheetViews>
  <sheetFormatPr defaultRowHeight="15" x14ac:dyDescent="0.25"/>
  <cols>
    <col min="1" max="1" width="12.5703125" customWidth="1"/>
    <col min="2" max="21" width="12" customWidth="1"/>
    <col min="22" max="22" width="2.7109375" customWidth="1"/>
    <col min="23" max="23" width="15.5703125" customWidth="1"/>
    <col min="25" max="25" width="11" bestFit="1" customWidth="1"/>
    <col min="26" max="26" width="14" customWidth="1"/>
    <col min="27" max="27" width="17.42578125" customWidth="1"/>
    <col min="29" max="31" width="12.140625" bestFit="1" customWidth="1"/>
  </cols>
  <sheetData>
    <row r="1" spans="1:31" ht="18.75" x14ac:dyDescent="0.3">
      <c r="A1" s="2" t="s">
        <v>1</v>
      </c>
      <c r="F1" s="17"/>
      <c r="H1" s="17"/>
    </row>
    <row r="2" spans="1:31" x14ac:dyDescent="0.25">
      <c r="A2" s="1" t="s">
        <v>6</v>
      </c>
    </row>
    <row r="3" spans="1:31" x14ac:dyDescent="0.25">
      <c r="A3" s="1" t="s">
        <v>33</v>
      </c>
    </row>
    <row r="5" spans="1:31" ht="90" x14ac:dyDescent="0.25">
      <c r="B5" s="5">
        <f>'Data Base Price'!B5</f>
        <v>2015</v>
      </c>
      <c r="C5" s="5">
        <f>'Data Base Price'!C5</f>
        <v>2016</v>
      </c>
      <c r="D5" s="5">
        <f>'Data Base Price'!D5</f>
        <v>2017</v>
      </c>
      <c r="E5" s="5">
        <f>'Data Base Price'!E5</f>
        <v>2018</v>
      </c>
      <c r="F5" s="5">
        <f>'Data Base Price'!F5</f>
        <v>2019</v>
      </c>
      <c r="G5" s="5">
        <f>'Data Base Price'!G5</f>
        <v>2020</v>
      </c>
      <c r="H5" s="5">
        <f>'Data Base Price'!H5</f>
        <v>2021</v>
      </c>
      <c r="I5" s="5">
        <f>'Data Base Price'!I5</f>
        <v>2022</v>
      </c>
      <c r="J5" s="5">
        <f>'Data Base Price'!J5</f>
        <v>2023</v>
      </c>
      <c r="K5" s="5">
        <f>'Data Base Price'!K5</f>
        <v>2024</v>
      </c>
      <c r="L5" s="5">
        <f>'Data Base Price'!L5</f>
        <v>2025</v>
      </c>
      <c r="M5" s="5">
        <f>'Data Base Price'!M5</f>
        <v>2026</v>
      </c>
      <c r="N5" s="5">
        <f>'Data Base Price'!N5</f>
        <v>2027</v>
      </c>
      <c r="O5" s="5">
        <f>'Data Base Price'!O5</f>
        <v>2028</v>
      </c>
      <c r="P5" s="5">
        <f>'Data Base Price'!P5</f>
        <v>2029</v>
      </c>
      <c r="Q5" s="5">
        <f>'Data Base Price'!Q5</f>
        <v>2030</v>
      </c>
      <c r="R5" s="5">
        <f>'Data Base Price'!R5</f>
        <v>2031</v>
      </c>
      <c r="S5" s="5">
        <f>'Data Base Price'!S5</f>
        <v>2032</v>
      </c>
      <c r="T5" s="5">
        <f>'Data Base Price'!T5</f>
        <v>2033</v>
      </c>
      <c r="U5" s="5">
        <f>'Data Base Price'!U5</f>
        <v>2034</v>
      </c>
      <c r="V5" s="5"/>
      <c r="W5" s="5" t="s">
        <v>22</v>
      </c>
      <c r="Y5" s="16" t="s">
        <v>12</v>
      </c>
      <c r="Z5" s="16" t="s">
        <v>13</v>
      </c>
      <c r="AA5" s="16" t="s">
        <v>11</v>
      </c>
      <c r="AC5" s="16" t="s">
        <v>23</v>
      </c>
      <c r="AD5" s="16" t="s">
        <v>25</v>
      </c>
      <c r="AE5" s="16" t="s">
        <v>24</v>
      </c>
    </row>
    <row r="6" spans="1:31" x14ac:dyDescent="0.25">
      <c r="Y6" s="1"/>
    </row>
    <row r="7" spans="1:3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Y7" s="1"/>
    </row>
    <row r="8" spans="1:31" x14ac:dyDescent="0.25">
      <c r="A8" s="22" t="s">
        <v>21</v>
      </c>
      <c r="B8" s="8">
        <v>1252434.21796875</v>
      </c>
      <c r="C8" s="8">
        <v>1361202.65359375</v>
      </c>
      <c r="D8" s="8">
        <v>1450269.1553125</v>
      </c>
      <c r="E8" s="8">
        <v>1497259.3559375</v>
      </c>
      <c r="F8" s="8">
        <v>1573428.9312500001</v>
      </c>
      <c r="G8" s="8">
        <v>1626336.9853125</v>
      </c>
      <c r="H8" s="8">
        <v>1736274.5</v>
      </c>
      <c r="I8" s="8">
        <v>1803115.9853124998</v>
      </c>
      <c r="J8" s="8">
        <v>1866758.7831250001</v>
      </c>
      <c r="K8" s="8">
        <v>1860435.02</v>
      </c>
      <c r="L8" s="8">
        <v>2095283.9690624999</v>
      </c>
      <c r="M8" s="8">
        <v>2150871.1981249996</v>
      </c>
      <c r="N8" s="8">
        <v>2208791.1721874997</v>
      </c>
      <c r="O8" s="8">
        <v>2598850.5421874998</v>
      </c>
      <c r="P8" s="8">
        <v>2520093.3665624997</v>
      </c>
      <c r="Q8" s="8">
        <v>2815438.6259374996</v>
      </c>
      <c r="R8" s="8">
        <v>2950263.223125</v>
      </c>
      <c r="S8" s="8">
        <v>3074918.8175000004</v>
      </c>
      <c r="T8" s="8">
        <v>3238868.5253125001</v>
      </c>
      <c r="U8" s="8">
        <v>3289540.6596874995</v>
      </c>
      <c r="V8" s="3"/>
      <c r="W8" s="9">
        <f>NPV(0.0666,B8:U8)</f>
        <v>20971031.326170798</v>
      </c>
    </row>
    <row r="9" spans="1:31" x14ac:dyDescent="0.25">
      <c r="A9" t="s">
        <v>4</v>
      </c>
      <c r="B9" s="3">
        <f>'Data Base Price'!B9</f>
        <v>388607.99999999994</v>
      </c>
      <c r="C9" s="3">
        <f>'Data Base Price'!C9</f>
        <v>422010</v>
      </c>
      <c r="D9" s="3">
        <f>'Data Base Price'!D9</f>
        <v>448619</v>
      </c>
      <c r="E9" s="3">
        <f>'Data Base Price'!E9</f>
        <v>506740</v>
      </c>
      <c r="F9" s="3">
        <f>'Data Base Price'!F9</f>
        <v>551529</v>
      </c>
      <c r="G9" s="3">
        <f>'Data Base Price'!G9</f>
        <v>606037</v>
      </c>
      <c r="H9" s="3">
        <f>'Data Base Price'!H9</f>
        <v>641502</v>
      </c>
      <c r="I9" s="3">
        <f>'Data Base Price'!I9</f>
        <v>728849</v>
      </c>
      <c r="J9" s="3">
        <f>'Data Base Price'!J9</f>
        <v>833131</v>
      </c>
      <c r="K9" s="3">
        <f>'Data Base Price'!K9</f>
        <v>831327</v>
      </c>
      <c r="L9" s="3">
        <f>'Data Base Price'!L9</f>
        <v>925737</v>
      </c>
      <c r="M9" s="3">
        <f>'Data Base Price'!M9</f>
        <v>918136</v>
      </c>
      <c r="N9" s="3">
        <f>'Data Base Price'!N9</f>
        <v>948932</v>
      </c>
      <c r="O9" s="3">
        <f>'Data Base Price'!O9</f>
        <v>1122494.8888381841</v>
      </c>
      <c r="P9" s="3">
        <f>'Data Base Price'!P9</f>
        <v>1012719.3327261097</v>
      </c>
      <c r="Q9" s="3">
        <f>'Data Base Price'!Q9</f>
        <v>1228720.6130849984</v>
      </c>
      <c r="R9" s="3">
        <f>'Data Base Price'!R9</f>
        <v>1054347.2547336135</v>
      </c>
      <c r="S9" s="3">
        <f>'Data Base Price'!S9</f>
        <v>1106276.8965735519</v>
      </c>
      <c r="T9" s="3">
        <f>'Data Base Price'!T9</f>
        <v>1230907.5576084494</v>
      </c>
      <c r="U9" s="3">
        <f>'Data Base Price'!U9</f>
        <v>1570864.6429767006</v>
      </c>
      <c r="V9" s="3"/>
      <c r="W9" s="9">
        <f>NPV(0.0666,B9:U9)</f>
        <v>8114622.1641390612</v>
      </c>
    </row>
    <row r="10" spans="1:31" x14ac:dyDescent="0.25">
      <c r="A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>
        <f>NPV(0.0666,B10:U10)</f>
        <v>0</v>
      </c>
    </row>
    <row r="11" spans="1:31" ht="45" x14ac:dyDescent="0.25">
      <c r="A11" s="4" t="s">
        <v>2</v>
      </c>
      <c r="B11" s="6">
        <f>'Data Base Price'!B11</f>
        <v>9566.2562161645619</v>
      </c>
      <c r="C11" s="6">
        <f>'Data Base Price'!C11</f>
        <v>55847.732983199538</v>
      </c>
      <c r="D11" s="6">
        <f>'Data Base Price'!D11</f>
        <v>57381.69089642787</v>
      </c>
      <c r="E11" s="6">
        <f>'Data Base Price'!E11</f>
        <v>67706.38593239375</v>
      </c>
      <c r="F11" s="6">
        <f>'Data Base Price'!F11</f>
        <v>67470.714591409997</v>
      </c>
      <c r="G11" s="6">
        <f>'Data Base Price'!G11</f>
        <v>65377.419274363318</v>
      </c>
      <c r="H11" s="6">
        <f>'Data Base Price'!H11</f>
        <v>116182.20282530229</v>
      </c>
      <c r="I11" s="6">
        <f>'Data Base Price'!I11</f>
        <v>97883.93845557858</v>
      </c>
      <c r="J11" s="6">
        <f>'Data Base Price'!J11</f>
        <v>35636.645808288224</v>
      </c>
      <c r="K11" s="6">
        <f>'Data Base Price'!K11</f>
        <v>93402.413309565527</v>
      </c>
      <c r="L11" s="6">
        <f>'Data Base Price'!L11</f>
        <v>6096.8780607574899</v>
      </c>
      <c r="M11" s="6">
        <f>'Data Base Price'!M11</f>
        <v>6219.5708356921386</v>
      </c>
      <c r="N11" s="6">
        <f>'Data Base Price'!N11</f>
        <v>122890.12021031465</v>
      </c>
      <c r="O11" s="6">
        <f>'Data Base Price'!O11</f>
        <v>-163637.12618278738</v>
      </c>
      <c r="P11" s="6">
        <f>'Data Base Price'!P11</f>
        <v>179553.79222154341</v>
      </c>
      <c r="Q11" s="6">
        <f>'Data Base Price'!Q11</f>
        <v>-112914.50951062301</v>
      </c>
      <c r="R11" s="6">
        <f>'Data Base Price'!R11</f>
        <v>26279.232764107634</v>
      </c>
      <c r="S11" s="6">
        <f>'Data Base Price'!S11</f>
        <v>20970.848002242063</v>
      </c>
      <c r="T11" s="6">
        <f>'Data Base Price'!T11</f>
        <v>-14861.098712362491</v>
      </c>
      <c r="U11" s="6">
        <f>'Data Base Price'!U11</f>
        <v>-188270.89538216704</v>
      </c>
      <c r="W11" s="9">
        <f>NPV(0.0666,B11:U11)</f>
        <v>432146.29305462644</v>
      </c>
    </row>
    <row r="12" spans="1:31" x14ac:dyDescent="0.25">
      <c r="A12" t="s">
        <v>3</v>
      </c>
      <c r="B12" s="7">
        <f>SUM(B8:B11)</f>
        <v>1650608.4741849145</v>
      </c>
      <c r="C12" s="7">
        <f t="shared" ref="C12:U12" si="0">SUM(C8:C11)</f>
        <v>1839060.3865769496</v>
      </c>
      <c r="D12" s="7">
        <f t="shared" si="0"/>
        <v>1956269.8462089279</v>
      </c>
      <c r="E12" s="7">
        <f t="shared" si="0"/>
        <v>2071705.7418698939</v>
      </c>
      <c r="F12" s="7">
        <f t="shared" si="0"/>
        <v>2192428.6458414104</v>
      </c>
      <c r="G12" s="7">
        <f t="shared" si="0"/>
        <v>2297751.4045868632</v>
      </c>
      <c r="H12" s="7">
        <f t="shared" si="0"/>
        <v>2493958.7028253023</v>
      </c>
      <c r="I12" s="7">
        <f t="shared" si="0"/>
        <v>2629848.9237680784</v>
      </c>
      <c r="J12" s="7">
        <f t="shared" si="0"/>
        <v>2735526.4289332884</v>
      </c>
      <c r="K12" s="7">
        <f t="shared" si="0"/>
        <v>2785164.4333095658</v>
      </c>
      <c r="L12" s="7">
        <f t="shared" si="0"/>
        <v>3027117.8471232574</v>
      </c>
      <c r="M12" s="7">
        <f t="shared" si="0"/>
        <v>3075226.768960692</v>
      </c>
      <c r="N12" s="7">
        <f t="shared" si="0"/>
        <v>3280613.2923978143</v>
      </c>
      <c r="O12" s="7">
        <f t="shared" si="0"/>
        <v>3557708.3048428963</v>
      </c>
      <c r="P12" s="7">
        <f t="shared" si="0"/>
        <v>3712366.4915101528</v>
      </c>
      <c r="Q12" s="7">
        <f t="shared" si="0"/>
        <v>3931244.7295118752</v>
      </c>
      <c r="R12" s="7">
        <f t="shared" si="0"/>
        <v>4030889.7106227209</v>
      </c>
      <c r="S12" s="7">
        <f t="shared" si="0"/>
        <v>4202166.5620757947</v>
      </c>
      <c r="T12" s="7">
        <f t="shared" si="0"/>
        <v>4454914.9842085876</v>
      </c>
      <c r="U12" s="7">
        <f t="shared" si="0"/>
        <v>4672134.407282033</v>
      </c>
      <c r="W12" s="9">
        <f>NPV(0.0666,B12:U12)</f>
        <v>29517799.78336449</v>
      </c>
    </row>
    <row r="13" spans="1:31" x14ac:dyDescent="0.25">
      <c r="A13" t="s">
        <v>8</v>
      </c>
      <c r="B13" s="15"/>
      <c r="C13" s="15">
        <f>C12-B12</f>
        <v>188451.91239203513</v>
      </c>
      <c r="D13" s="15">
        <f t="shared" ref="D13:U13" si="1">D12-C12</f>
        <v>117209.4596319783</v>
      </c>
      <c r="E13" s="15">
        <f t="shared" si="1"/>
        <v>115435.89566096594</v>
      </c>
      <c r="F13" s="15">
        <f t="shared" si="1"/>
        <v>120722.90397151653</v>
      </c>
      <c r="G13" s="15">
        <f t="shared" si="1"/>
        <v>105322.75874545285</v>
      </c>
      <c r="H13" s="15">
        <f t="shared" si="1"/>
        <v>196207.29823843902</v>
      </c>
      <c r="I13" s="15">
        <f t="shared" si="1"/>
        <v>135890.22094277618</v>
      </c>
      <c r="J13" s="15">
        <f t="shared" si="1"/>
        <v>105677.50516520999</v>
      </c>
      <c r="K13" s="15">
        <f t="shared" si="1"/>
        <v>49638.004376277328</v>
      </c>
      <c r="L13" s="15">
        <f t="shared" si="1"/>
        <v>241953.41381369159</v>
      </c>
      <c r="M13" s="15">
        <f t="shared" si="1"/>
        <v>48108.921837434638</v>
      </c>
      <c r="N13" s="15">
        <f t="shared" si="1"/>
        <v>205386.52343712235</v>
      </c>
      <c r="O13" s="15">
        <f t="shared" si="1"/>
        <v>277095.01244508196</v>
      </c>
      <c r="P13" s="15">
        <f t="shared" si="1"/>
        <v>154658.18666725652</v>
      </c>
      <c r="Q13" s="15">
        <f t="shared" si="1"/>
        <v>218878.23800172238</v>
      </c>
      <c r="R13" s="15">
        <f t="shared" si="1"/>
        <v>99644.981110845692</v>
      </c>
      <c r="S13" s="15">
        <f t="shared" si="1"/>
        <v>171276.85145307379</v>
      </c>
      <c r="T13" s="15">
        <f t="shared" si="1"/>
        <v>252748.42213279288</v>
      </c>
      <c r="U13" s="15">
        <f t="shared" si="1"/>
        <v>217219.42307344545</v>
      </c>
      <c r="Y13" s="12">
        <f>AVERAGE(C13:K13)</f>
        <v>126061.77323607236</v>
      </c>
      <c r="Z13" s="12">
        <f>AVERAGE(L13:U13)</f>
        <v>188696.99739724671</v>
      </c>
      <c r="AA13" s="12">
        <f>AVERAGE(C13:U13)</f>
        <v>159027.68068932203</v>
      </c>
      <c r="AB13" t="str">
        <f>A8</f>
        <v>C05a-3Q</v>
      </c>
      <c r="AC13" s="3">
        <f>Y13-Y$13</f>
        <v>0</v>
      </c>
      <c r="AD13" s="3">
        <f>Z13-Z$13</f>
        <v>0</v>
      </c>
      <c r="AE13" s="3">
        <f>AA13-AA$13</f>
        <v>0</v>
      </c>
    </row>
    <row r="14" spans="1:3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Y14" s="1"/>
    </row>
    <row r="15" spans="1:31" x14ac:dyDescent="0.25">
      <c r="A15" s="22" t="s">
        <v>14</v>
      </c>
      <c r="B15" s="23">
        <v>1251138.6682812502</v>
      </c>
      <c r="C15" s="23">
        <v>1353940.7593750001</v>
      </c>
      <c r="D15" s="23">
        <v>1450846.1484375</v>
      </c>
      <c r="E15" s="23">
        <v>1493911.6125000003</v>
      </c>
      <c r="F15" s="23">
        <v>1583660.9903124999</v>
      </c>
      <c r="G15" s="23">
        <v>1620256.8109375001</v>
      </c>
      <c r="H15" s="23">
        <v>1726510.4840624998</v>
      </c>
      <c r="I15" s="23">
        <v>1915097.640625</v>
      </c>
      <c r="J15" s="23">
        <v>1983102.5459374995</v>
      </c>
      <c r="K15" s="23">
        <v>2068703.4156250001</v>
      </c>
      <c r="L15" s="23">
        <v>2345670.1462499998</v>
      </c>
      <c r="M15" s="23">
        <v>2379427.8637499996</v>
      </c>
      <c r="N15" s="23">
        <v>2460334.3687500004</v>
      </c>
      <c r="O15" s="23">
        <v>2625615.3149999999</v>
      </c>
      <c r="P15" s="23">
        <v>2580597.1571875</v>
      </c>
      <c r="Q15" s="23">
        <v>2763359.3031249996</v>
      </c>
      <c r="R15" s="23">
        <v>2905673.8003124995</v>
      </c>
      <c r="S15" s="23">
        <v>2994660.0971875004</v>
      </c>
      <c r="T15" s="23">
        <v>3354805.6528125</v>
      </c>
      <c r="U15" s="23">
        <v>3465097.5168749997</v>
      </c>
      <c r="V15" s="24"/>
      <c r="W15" s="29">
        <f>NPV(0.0666,B15:U15)</f>
        <v>21594730.006999873</v>
      </c>
      <c r="Y15" s="1"/>
    </row>
    <row r="16" spans="1:31" x14ac:dyDescent="0.25">
      <c r="A16" s="22" t="s">
        <v>4</v>
      </c>
      <c r="B16" s="24">
        <f>'Data Base Price'!B16</f>
        <v>391136.99999999994</v>
      </c>
      <c r="C16" s="24">
        <f>'Data Base Price'!C16</f>
        <v>427745</v>
      </c>
      <c r="D16" s="24">
        <f>'Data Base Price'!D16</f>
        <v>456310</v>
      </c>
      <c r="E16" s="24">
        <f>'Data Base Price'!E16</f>
        <v>514875</v>
      </c>
      <c r="F16" s="24">
        <f>'Data Base Price'!F16</f>
        <v>549093</v>
      </c>
      <c r="G16" s="24">
        <f>'Data Base Price'!G16</f>
        <v>669753</v>
      </c>
      <c r="H16" s="24">
        <f>'Data Base Price'!H16</f>
        <v>689115</v>
      </c>
      <c r="I16" s="24">
        <f>'Data Base Price'!I16</f>
        <v>746657</v>
      </c>
      <c r="J16" s="24">
        <f>'Data Base Price'!J16</f>
        <v>730774</v>
      </c>
      <c r="K16" s="24">
        <f>'Data Base Price'!K16</f>
        <v>835745.72934313794</v>
      </c>
      <c r="L16" s="24">
        <f>'Data Base Price'!L16</f>
        <v>907526.84220065747</v>
      </c>
      <c r="M16" s="24">
        <f>'Data Base Price'!M16</f>
        <v>890949.15420246997</v>
      </c>
      <c r="N16" s="24">
        <f>'Data Base Price'!N16</f>
        <v>931141.68813231692</v>
      </c>
      <c r="O16" s="24">
        <f>'Data Base Price'!O16</f>
        <v>1106681.9600160588</v>
      </c>
      <c r="P16" s="24">
        <f>'Data Base Price'!P16</f>
        <v>1084230.9602563642</v>
      </c>
      <c r="Q16" s="24">
        <f>'Data Base Price'!Q16</f>
        <v>1184130.0875383278</v>
      </c>
      <c r="R16" s="24">
        <f>'Data Base Price'!R16</f>
        <v>1068150.9102015556</v>
      </c>
      <c r="S16" s="24">
        <f>'Data Base Price'!S16</f>
        <v>1173370.1114953854</v>
      </c>
      <c r="T16" s="24">
        <f>'Data Base Price'!T16</f>
        <v>1400615.7556137978</v>
      </c>
      <c r="U16" s="24">
        <f>'Data Base Price'!U16</f>
        <v>1463345.9079704599</v>
      </c>
      <c r="V16" s="24"/>
      <c r="W16" s="29">
        <f>NPV(0.0666,B16:U16)</f>
        <v>8183704.8051590351</v>
      </c>
      <c r="Y16" s="1"/>
    </row>
    <row r="17" spans="1:35" x14ac:dyDescent="0.25">
      <c r="A17" s="22" t="s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9">
        <f>NPV(0.0666,B17:U17)</f>
        <v>0</v>
      </c>
      <c r="Y17" s="1"/>
    </row>
    <row r="18" spans="1:35" ht="45" x14ac:dyDescent="0.25">
      <c r="A18" s="25" t="s">
        <v>2</v>
      </c>
      <c r="B18" s="26">
        <f>'Data Base Price'!B18</f>
        <v>6896.2284623158894</v>
      </c>
      <c r="C18" s="26">
        <f>'Data Base Price'!C18</f>
        <v>49924.571893488857</v>
      </c>
      <c r="D18" s="26">
        <f>'Data Base Price'!D18</f>
        <v>48988.218884820868</v>
      </c>
      <c r="E18" s="26">
        <f>'Data Base Price'!E18</f>
        <v>53399.330976164092</v>
      </c>
      <c r="F18" s="26">
        <f>'Data Base Price'!F18</f>
        <v>69036.866615333332</v>
      </c>
      <c r="G18" s="26">
        <f>'Data Base Price'!G18</f>
        <v>47607.361673501029</v>
      </c>
      <c r="H18" s="26">
        <f>'Data Base Price'!H18</f>
        <v>201846.45070299803</v>
      </c>
      <c r="I18" s="26">
        <f>'Data Base Price'!I18</f>
        <v>13623.291437382022</v>
      </c>
      <c r="J18" s="26">
        <f>'Data Base Price'!J18</f>
        <v>95739.299442808027</v>
      </c>
      <c r="K18" s="26">
        <f>'Data Base Price'!K18</f>
        <v>101437.89127888976</v>
      </c>
      <c r="L18" s="26">
        <f>'Data Base Price'!L18</f>
        <v>57767.131143128725</v>
      </c>
      <c r="M18" s="26">
        <f>'Data Base Price'!M18</f>
        <v>50928.598849204602</v>
      </c>
      <c r="N18" s="26">
        <f>'Data Base Price'!N18</f>
        <v>90197.184850088204</v>
      </c>
      <c r="O18" s="26">
        <f>'Data Base Price'!O18</f>
        <v>-30032.124781028528</v>
      </c>
      <c r="P18" s="26">
        <f>'Data Base Price'!P18</f>
        <v>181722.78150775333</v>
      </c>
      <c r="Q18" s="26">
        <f>'Data Base Price'!Q18</f>
        <v>-96050.229534421305</v>
      </c>
      <c r="R18" s="26">
        <f>'Data Base Price'!R18</f>
        <v>-18707.28375765634</v>
      </c>
      <c r="S18" s="26">
        <f>'Data Base Price'!S18</f>
        <v>92129.480798426579</v>
      </c>
      <c r="T18" s="26">
        <f>'Data Base Price'!T18</f>
        <v>-42456.257422451927</v>
      </c>
      <c r="U18" s="26">
        <f>'Data Base Price'!U18</f>
        <v>-105814.08623993662</v>
      </c>
      <c r="V18" s="22"/>
      <c r="W18" s="29">
        <f>NPV(0.0666,B18:U18)</f>
        <v>552415.02920296462</v>
      </c>
      <c r="Y18" s="1"/>
    </row>
    <row r="19" spans="1:35" x14ac:dyDescent="0.25">
      <c r="A19" s="22" t="s">
        <v>3</v>
      </c>
      <c r="B19" s="27">
        <f>SUM(B15:B18)</f>
        <v>1649171.896743566</v>
      </c>
      <c r="C19" s="27">
        <f t="shared" ref="C19:U19" si="2">SUM(C15:C18)</f>
        <v>1831610.3312684889</v>
      </c>
      <c r="D19" s="27">
        <f t="shared" si="2"/>
        <v>1956144.3673223208</v>
      </c>
      <c r="E19" s="27">
        <f t="shared" si="2"/>
        <v>2062185.9434761645</v>
      </c>
      <c r="F19" s="27">
        <f t="shared" si="2"/>
        <v>2201790.8569278331</v>
      </c>
      <c r="G19" s="27">
        <f t="shared" si="2"/>
        <v>2337617.1726110009</v>
      </c>
      <c r="H19" s="27">
        <f t="shared" si="2"/>
        <v>2617471.9347654977</v>
      </c>
      <c r="I19" s="27">
        <f t="shared" si="2"/>
        <v>2675377.9320623819</v>
      </c>
      <c r="J19" s="27">
        <f t="shared" si="2"/>
        <v>2809615.8453803076</v>
      </c>
      <c r="K19" s="27">
        <f t="shared" si="2"/>
        <v>3005887.036247028</v>
      </c>
      <c r="L19" s="27">
        <f t="shared" si="2"/>
        <v>3310964.1195937856</v>
      </c>
      <c r="M19" s="27">
        <f t="shared" si="2"/>
        <v>3321305.6168016745</v>
      </c>
      <c r="N19" s="27">
        <f t="shared" si="2"/>
        <v>3481673.2417324055</v>
      </c>
      <c r="O19" s="27">
        <f t="shared" si="2"/>
        <v>3702265.1502350303</v>
      </c>
      <c r="P19" s="27">
        <f t="shared" si="2"/>
        <v>3846550.8989516175</v>
      </c>
      <c r="Q19" s="27">
        <f t="shared" si="2"/>
        <v>3851439.1611289065</v>
      </c>
      <c r="R19" s="27">
        <f t="shared" si="2"/>
        <v>3955117.4267563988</v>
      </c>
      <c r="S19" s="27">
        <f t="shared" si="2"/>
        <v>4260159.6894813124</v>
      </c>
      <c r="T19" s="27">
        <f t="shared" si="2"/>
        <v>4712965.151003846</v>
      </c>
      <c r="U19" s="27">
        <f t="shared" si="2"/>
        <v>4822629.3386055231</v>
      </c>
      <c r="V19" s="22"/>
      <c r="W19" s="29">
        <f>NPV(0.0666,B19:U19)</f>
        <v>30330849.841361873</v>
      </c>
      <c r="Y19" s="1"/>
    </row>
    <row r="20" spans="1:35" x14ac:dyDescent="0.25">
      <c r="A20" s="22" t="s">
        <v>8</v>
      </c>
      <c r="B20" s="28"/>
      <c r="C20" s="28">
        <f>C19-B19</f>
        <v>182438.43452492286</v>
      </c>
      <c r="D20" s="28">
        <f t="shared" ref="D20:U20" si="3">D19-C19</f>
        <v>124534.03605383192</v>
      </c>
      <c r="E20" s="28">
        <f t="shared" si="3"/>
        <v>106041.57615384366</v>
      </c>
      <c r="F20" s="28">
        <f t="shared" si="3"/>
        <v>139604.91345166857</v>
      </c>
      <c r="G20" s="28">
        <f t="shared" si="3"/>
        <v>135826.31568316789</v>
      </c>
      <c r="H20" s="28">
        <f t="shared" si="3"/>
        <v>279854.76215449674</v>
      </c>
      <c r="I20" s="28">
        <f t="shared" si="3"/>
        <v>57905.99729688419</v>
      </c>
      <c r="J20" s="28">
        <f t="shared" si="3"/>
        <v>134237.91331792576</v>
      </c>
      <c r="K20" s="28">
        <f t="shared" si="3"/>
        <v>196271.1908667204</v>
      </c>
      <c r="L20" s="28">
        <f t="shared" si="3"/>
        <v>305077.08334675757</v>
      </c>
      <c r="M20" s="28">
        <f t="shared" si="3"/>
        <v>10341.497207888868</v>
      </c>
      <c r="N20" s="28">
        <f t="shared" si="3"/>
        <v>160367.62493073102</v>
      </c>
      <c r="O20" s="28">
        <f t="shared" si="3"/>
        <v>220591.90850262484</v>
      </c>
      <c r="P20" s="28">
        <f t="shared" si="3"/>
        <v>144285.7487165872</v>
      </c>
      <c r="Q20" s="28">
        <f t="shared" si="3"/>
        <v>4888.2621772889979</v>
      </c>
      <c r="R20" s="28">
        <f t="shared" si="3"/>
        <v>103678.26562749222</v>
      </c>
      <c r="S20" s="28">
        <f t="shared" si="3"/>
        <v>305042.26272491366</v>
      </c>
      <c r="T20" s="28">
        <f t="shared" si="3"/>
        <v>452805.46152253356</v>
      </c>
      <c r="U20" s="28">
        <f t="shared" si="3"/>
        <v>109664.18760167714</v>
      </c>
      <c r="V20" s="22"/>
      <c r="W20" s="29"/>
      <c r="Y20" s="12">
        <f>AVERAGE(C20:K20)</f>
        <v>150746.12661149577</v>
      </c>
      <c r="Z20" s="12">
        <f>AVERAGE(L20:U20)</f>
        <v>181674.23023584951</v>
      </c>
      <c r="AA20" s="12">
        <f>AVERAGE(C20:U20)</f>
        <v>167024.07588747141</v>
      </c>
      <c r="AB20" t="str">
        <f>A15</f>
        <v>C05-1</v>
      </c>
      <c r="AC20" s="3">
        <f>Y20-Y$13</f>
        <v>24684.353375423409</v>
      </c>
      <c r="AD20" s="3">
        <f>Z20-Z$13</f>
        <v>-7022.7671613972052</v>
      </c>
      <c r="AE20" s="3">
        <f>AA20-AA$13</f>
        <v>7996.3951981493738</v>
      </c>
      <c r="AI20" s="3">
        <f>AVERAGE(AA20,'Data Low Price'!AA20,'Data Base Price'!AA20)</f>
        <v>141864.06640830473</v>
      </c>
    </row>
    <row r="21" spans="1:35" x14ac:dyDescent="0.25">
      <c r="Y21" s="1"/>
    </row>
    <row r="22" spans="1:35" x14ac:dyDescent="0.25">
      <c r="A22" t="s">
        <v>15</v>
      </c>
      <c r="B22" s="8">
        <v>1252091.8748437499</v>
      </c>
      <c r="C22" s="8">
        <v>1355771.7725</v>
      </c>
      <c r="D22" s="8">
        <v>1452651.2354687499</v>
      </c>
      <c r="E22" s="8">
        <v>1498490.6498437503</v>
      </c>
      <c r="F22" s="8">
        <v>1575426.3221874998</v>
      </c>
      <c r="G22" s="8">
        <v>1626364.7531249998</v>
      </c>
      <c r="H22" s="8">
        <v>1734337.3309374996</v>
      </c>
      <c r="I22" s="8">
        <v>1809042.7184374998</v>
      </c>
      <c r="J22" s="8">
        <v>1838368.4634374995</v>
      </c>
      <c r="K22" s="8">
        <v>1828360.7156249997</v>
      </c>
      <c r="L22" s="8">
        <v>2074265.4474999998</v>
      </c>
      <c r="M22" s="8">
        <v>2117521.3325</v>
      </c>
      <c r="N22" s="8">
        <v>2173541.1274999999</v>
      </c>
      <c r="O22" s="8">
        <v>2602525.1709375</v>
      </c>
      <c r="P22" s="8">
        <v>2496597.6359374998</v>
      </c>
      <c r="Q22" s="8">
        <v>2789605.5696874997</v>
      </c>
      <c r="R22" s="8">
        <v>2926283.1953125</v>
      </c>
      <c r="S22" s="8">
        <v>3033340.7675000001</v>
      </c>
      <c r="T22" s="8">
        <v>3198161.2284375001</v>
      </c>
      <c r="U22" s="8">
        <v>3176857.75875</v>
      </c>
      <c r="V22" s="3"/>
      <c r="W22" s="9">
        <f>NPV(0.0666,B22:U22)</f>
        <v>20818246.135030545</v>
      </c>
      <c r="Y22" s="1"/>
    </row>
    <row r="23" spans="1:35" x14ac:dyDescent="0.25">
      <c r="A23" t="s">
        <v>4</v>
      </c>
      <c r="B23" s="3">
        <f>'Data Base Price'!B23</f>
        <v>388607.99999999994</v>
      </c>
      <c r="C23" s="3">
        <f>'Data Base Price'!C23</f>
        <v>422010</v>
      </c>
      <c r="D23" s="3">
        <f>'Data Base Price'!D23</f>
        <v>448619</v>
      </c>
      <c r="E23" s="3">
        <f>'Data Base Price'!E23</f>
        <v>506740</v>
      </c>
      <c r="F23" s="3">
        <f>'Data Base Price'!F23</f>
        <v>552281.99999999988</v>
      </c>
      <c r="G23" s="3">
        <f>'Data Base Price'!G23</f>
        <v>606805.00000000012</v>
      </c>
      <c r="H23" s="3">
        <f>'Data Base Price'!H23</f>
        <v>642285</v>
      </c>
      <c r="I23" s="3">
        <f>'Data Base Price'!I23</f>
        <v>731958.00000000012</v>
      </c>
      <c r="J23" s="3">
        <f>'Data Base Price'!J23</f>
        <v>903448.93354023341</v>
      </c>
      <c r="K23" s="3">
        <f>'Data Base Price'!K23</f>
        <v>909946.67127749766</v>
      </c>
      <c r="L23" s="3">
        <f>'Data Base Price'!L23</f>
        <v>1008080.0880317702</v>
      </c>
      <c r="M23" s="3">
        <f>'Data Base Price'!M23</f>
        <v>1001616.1967043738</v>
      </c>
      <c r="N23" s="3">
        <f>'Data Base Price'!N23</f>
        <v>1029092.0104417572</v>
      </c>
      <c r="O23" s="3">
        <f>'Data Base Price'!O23</f>
        <v>1204157.4314783346</v>
      </c>
      <c r="P23" s="3">
        <f>'Data Base Price'!P23</f>
        <v>1090043.1396764228</v>
      </c>
      <c r="Q23" s="3">
        <f>'Data Base Price'!Q23</f>
        <v>1306358.4303673676</v>
      </c>
      <c r="R23" s="3">
        <f>'Data Base Price'!R23</f>
        <v>1133051.8425443475</v>
      </c>
      <c r="S23" s="3">
        <f>'Data Base Price'!S23</f>
        <v>1215620.02955269</v>
      </c>
      <c r="T23" s="3">
        <f>'Data Base Price'!T23</f>
        <v>1341956.025114191</v>
      </c>
      <c r="U23" s="3">
        <f>'Data Base Price'!U23</f>
        <v>1794986.0910470714</v>
      </c>
      <c r="V23" s="3"/>
      <c r="W23" s="9">
        <f>NPV(0.0666,B23:U23)</f>
        <v>8557439.1654628236</v>
      </c>
      <c r="Y23" s="1"/>
    </row>
    <row r="24" spans="1:35" x14ac:dyDescent="0.25">
      <c r="A24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9">
        <f>NPV(0.0666,B24:U24)</f>
        <v>0</v>
      </c>
      <c r="Y24" s="1"/>
    </row>
    <row r="25" spans="1:35" ht="45" x14ac:dyDescent="0.25">
      <c r="A25" s="4" t="s">
        <v>2</v>
      </c>
      <c r="B25" s="6">
        <f>'Data Base Price'!B25</f>
        <v>9566.2562161645619</v>
      </c>
      <c r="C25" s="6">
        <f>'Data Base Price'!C25</f>
        <v>55847.732983199538</v>
      </c>
      <c r="D25" s="6">
        <f>'Data Base Price'!D25</f>
        <v>57381.69089642787</v>
      </c>
      <c r="E25" s="6">
        <f>'Data Base Price'!E25</f>
        <v>121423.92843239389</v>
      </c>
      <c r="F25" s="6">
        <f>'Data Base Price'!F25</f>
        <v>66715.844184923524</v>
      </c>
      <c r="G25" s="6">
        <f>'Data Base Price'!G25</f>
        <v>64608.206330153735</v>
      </c>
      <c r="H25" s="6">
        <f>'Data Base Price'!H25</f>
        <v>115398.3748351527</v>
      </c>
      <c r="I25" s="6">
        <f>'Data Base Price'!I25</f>
        <v>97066.113803030472</v>
      </c>
      <c r="J25" s="6">
        <f>'Data Base Price'!J25</f>
        <v>75741.474749175264</v>
      </c>
      <c r="K25" s="6">
        <f>'Data Base Price'!K25</f>
        <v>133880.01578841021</v>
      </c>
      <c r="L25" s="6">
        <f>'Data Base Price'!L25</f>
        <v>31007.535315839959</v>
      </c>
      <c r="M25" s="6">
        <f>'Data Base Price'!M25</f>
        <v>23509.960164973789</v>
      </c>
      <c r="N25" s="6">
        <f>'Data Base Price'!N25</f>
        <v>132966.44130694141</v>
      </c>
      <c r="O25" s="6">
        <f>'Data Base Price'!O25</f>
        <v>-159147.51099775004</v>
      </c>
      <c r="P25" s="6">
        <f>'Data Base Price'!P25</f>
        <v>180274.69753120499</v>
      </c>
      <c r="Q25" s="6">
        <f>'Data Base Price'!Q25</f>
        <v>-114780.79002200798</v>
      </c>
      <c r="R25" s="6">
        <f>'Data Base Price'!R25</f>
        <v>22808.009565651446</v>
      </c>
      <c r="S25" s="6">
        <f>'Data Base Price'!S25</f>
        <v>34360.597497797018</v>
      </c>
      <c r="T25" s="6">
        <f>'Data Base Price'!T25</f>
        <v>-5292.4776252559695</v>
      </c>
      <c r="U25" s="6">
        <f>'Data Base Price'!U25</f>
        <v>-99843.055772783831</v>
      </c>
      <c r="V25" s="6"/>
      <c r="W25" s="9">
        <f>NPV(0.0666,B25:U25)</f>
        <v>571504.92303801363</v>
      </c>
      <c r="Y25" s="1"/>
    </row>
    <row r="26" spans="1:35" x14ac:dyDescent="0.25">
      <c r="A26" t="s">
        <v>3</v>
      </c>
      <c r="B26" s="7">
        <f>SUM(B22:B25)</f>
        <v>1650266.1310599144</v>
      </c>
      <c r="C26" s="7">
        <f t="shared" ref="C26:U26" si="4">SUM(C22:C25)</f>
        <v>1833629.5054831996</v>
      </c>
      <c r="D26" s="7">
        <f t="shared" si="4"/>
        <v>1958651.9263651778</v>
      </c>
      <c r="E26" s="7">
        <f t="shared" si="4"/>
        <v>2126654.5782761443</v>
      </c>
      <c r="F26" s="7">
        <f t="shared" si="4"/>
        <v>2194424.1663724231</v>
      </c>
      <c r="G26" s="7">
        <f t="shared" si="4"/>
        <v>2297777.9594551534</v>
      </c>
      <c r="H26" s="7">
        <f t="shared" si="4"/>
        <v>2492020.7057726523</v>
      </c>
      <c r="I26" s="7">
        <f t="shared" si="4"/>
        <v>2638066.8322405303</v>
      </c>
      <c r="J26" s="7">
        <f t="shared" si="4"/>
        <v>2817558.8717269083</v>
      </c>
      <c r="K26" s="7">
        <f t="shared" si="4"/>
        <v>2872187.4026909075</v>
      </c>
      <c r="L26" s="7">
        <f t="shared" si="4"/>
        <v>3113353.07084761</v>
      </c>
      <c r="M26" s="7">
        <f t="shared" si="4"/>
        <v>3142647.4893693477</v>
      </c>
      <c r="N26" s="7">
        <f t="shared" si="4"/>
        <v>3335599.5792486984</v>
      </c>
      <c r="O26" s="7">
        <f t="shared" si="4"/>
        <v>3647535.0914180847</v>
      </c>
      <c r="P26" s="7">
        <f t="shared" si="4"/>
        <v>3766915.4731451278</v>
      </c>
      <c r="Q26" s="7">
        <f t="shared" si="4"/>
        <v>3981183.2100328589</v>
      </c>
      <c r="R26" s="7">
        <f t="shared" si="4"/>
        <v>4082143.0474224989</v>
      </c>
      <c r="S26" s="7">
        <f t="shared" si="4"/>
        <v>4283321.3945504865</v>
      </c>
      <c r="T26" s="7">
        <f t="shared" si="4"/>
        <v>4534824.7759264344</v>
      </c>
      <c r="U26" s="7">
        <f t="shared" si="4"/>
        <v>4872000.7940242877</v>
      </c>
      <c r="W26" s="9">
        <f>NPV(0.0666,B26:U26)</f>
        <v>29947190.22353138</v>
      </c>
      <c r="Y26" s="1"/>
    </row>
    <row r="27" spans="1:35" x14ac:dyDescent="0.25">
      <c r="A27" t="s">
        <v>8</v>
      </c>
      <c r="B27" s="15"/>
      <c r="C27" s="15">
        <f>C26-B26</f>
        <v>183363.37442328525</v>
      </c>
      <c r="D27" s="15">
        <f t="shared" ref="D27:U27" si="5">D26-C26</f>
        <v>125022.42088197824</v>
      </c>
      <c r="E27" s="15">
        <f t="shared" si="5"/>
        <v>168002.6519109665</v>
      </c>
      <c r="F27" s="15">
        <f t="shared" si="5"/>
        <v>67769.58809627872</v>
      </c>
      <c r="G27" s="15">
        <f t="shared" si="5"/>
        <v>103353.79308273038</v>
      </c>
      <c r="H27" s="15">
        <f t="shared" si="5"/>
        <v>194242.74631749885</v>
      </c>
      <c r="I27" s="15">
        <f t="shared" si="5"/>
        <v>146046.126467878</v>
      </c>
      <c r="J27" s="15">
        <f t="shared" si="5"/>
        <v>179492.03948637797</v>
      </c>
      <c r="K27" s="15">
        <f t="shared" si="5"/>
        <v>54628.530963999219</v>
      </c>
      <c r="L27" s="15">
        <f t="shared" si="5"/>
        <v>241165.66815670254</v>
      </c>
      <c r="M27" s="15">
        <f t="shared" si="5"/>
        <v>29294.41852173768</v>
      </c>
      <c r="N27" s="15">
        <f t="shared" si="5"/>
        <v>192952.08987935074</v>
      </c>
      <c r="O27" s="15">
        <f t="shared" si="5"/>
        <v>311935.51216938626</v>
      </c>
      <c r="P27" s="15">
        <f t="shared" si="5"/>
        <v>119380.38172704307</v>
      </c>
      <c r="Q27" s="15">
        <f t="shared" si="5"/>
        <v>214267.73688773112</v>
      </c>
      <c r="R27" s="15">
        <f t="shared" si="5"/>
        <v>100959.83738964004</v>
      </c>
      <c r="S27" s="15">
        <f t="shared" si="5"/>
        <v>201178.34712798754</v>
      </c>
      <c r="T27" s="15">
        <f t="shared" si="5"/>
        <v>251503.38137594797</v>
      </c>
      <c r="U27" s="15">
        <f t="shared" si="5"/>
        <v>337176.01809785329</v>
      </c>
      <c r="W27" s="9"/>
      <c r="Y27" s="12">
        <f>AVERAGE(C27:K27)</f>
        <v>135769.03018122146</v>
      </c>
      <c r="Z27" s="12">
        <f>AVERAGE(L27:U27)</f>
        <v>199981.33913333801</v>
      </c>
      <c r="AA27" s="12">
        <f>AVERAGE(C27:U27)</f>
        <v>169564.9822612828</v>
      </c>
      <c r="AB27" t="str">
        <f>A22</f>
        <v>C05-3</v>
      </c>
      <c r="AC27" s="3">
        <f>Y27-Y$13</f>
        <v>9707.2569451490999</v>
      </c>
      <c r="AD27" s="3">
        <f>Z27-Z$13</f>
        <v>11284.341736091301</v>
      </c>
      <c r="AE27" s="3">
        <f>AA27-AA$13</f>
        <v>10537.301571960765</v>
      </c>
      <c r="AI27" s="3">
        <f>AVERAGE(AA27,'Data Low Price'!AA27,'Data Base Price'!AA27)</f>
        <v>150108.87059735731</v>
      </c>
    </row>
    <row r="28" spans="1:35" x14ac:dyDescent="0.25">
      <c r="Y28" s="1"/>
    </row>
    <row r="29" spans="1:35" x14ac:dyDescent="0.25">
      <c r="A29" t="s">
        <v>16</v>
      </c>
      <c r="B29" s="8">
        <v>1252129.7632812499</v>
      </c>
      <c r="C29" s="8">
        <v>1355792.97140625</v>
      </c>
      <c r="D29" s="8">
        <v>1452751.6118749999</v>
      </c>
      <c r="E29" s="8">
        <v>1501279.6639062501</v>
      </c>
      <c r="F29" s="8">
        <v>1579254.4346875001</v>
      </c>
      <c r="G29" s="8">
        <v>1630598.1590625001</v>
      </c>
      <c r="H29" s="8">
        <v>1740907.5603124998</v>
      </c>
      <c r="I29" s="8">
        <v>1809119.0943750001</v>
      </c>
      <c r="J29" s="8">
        <v>1872271.7203124999</v>
      </c>
      <c r="K29" s="8">
        <v>1866758.171875</v>
      </c>
      <c r="L29" s="8">
        <v>2109374.3218750004</v>
      </c>
      <c r="M29" s="8">
        <v>2162375.9334374997</v>
      </c>
      <c r="N29" s="8">
        <v>2221914.3178124996</v>
      </c>
      <c r="O29" s="8">
        <v>2616442.0940625002</v>
      </c>
      <c r="P29" s="8">
        <v>2536135.6365625001</v>
      </c>
      <c r="Q29" s="8">
        <v>2836102.5121875</v>
      </c>
      <c r="R29" s="8">
        <v>2968000.4140625</v>
      </c>
      <c r="S29" s="8">
        <v>3068706.6100000003</v>
      </c>
      <c r="T29" s="8">
        <v>3243139.120625</v>
      </c>
      <c r="U29" s="8">
        <v>3211862.5909374999</v>
      </c>
      <c r="V29" s="3"/>
      <c r="W29" s="9">
        <f>NPV(0.0666,B29:U29)</f>
        <v>21013550.874009479</v>
      </c>
      <c r="Y29" s="1"/>
    </row>
    <row r="30" spans="1:35" x14ac:dyDescent="0.25">
      <c r="A30" t="s">
        <v>4</v>
      </c>
      <c r="B30" s="3">
        <f>'Data Base Price'!B30</f>
        <v>388607.99999999994</v>
      </c>
      <c r="C30" s="3">
        <f>'Data Base Price'!C30</f>
        <v>422010</v>
      </c>
      <c r="D30" s="3">
        <f>'Data Base Price'!D30</f>
        <v>448619</v>
      </c>
      <c r="E30" s="3">
        <f>'Data Base Price'!E30</f>
        <v>506740</v>
      </c>
      <c r="F30" s="3">
        <f>'Data Base Price'!F30</f>
        <v>551529</v>
      </c>
      <c r="G30" s="3">
        <f>'Data Base Price'!G30</f>
        <v>606037</v>
      </c>
      <c r="H30" s="3">
        <f>'Data Base Price'!H30</f>
        <v>641502</v>
      </c>
      <c r="I30" s="3">
        <f>'Data Base Price'!I30</f>
        <v>728849</v>
      </c>
      <c r="J30" s="3">
        <f>'Data Base Price'!J30</f>
        <v>833131</v>
      </c>
      <c r="K30" s="3">
        <f>'Data Base Price'!K30</f>
        <v>831327</v>
      </c>
      <c r="L30" s="3">
        <f>'Data Base Price'!L30</f>
        <v>925737</v>
      </c>
      <c r="M30" s="3">
        <f>'Data Base Price'!M30</f>
        <v>918136</v>
      </c>
      <c r="N30" s="3">
        <f>'Data Base Price'!N30</f>
        <v>948932</v>
      </c>
      <c r="O30" s="3">
        <f>'Data Base Price'!O30</f>
        <v>1122498.8888381841</v>
      </c>
      <c r="P30" s="3">
        <f>'Data Base Price'!P30</f>
        <v>1011915.3327261097</v>
      </c>
      <c r="Q30" s="3">
        <f>'Data Base Price'!Q30</f>
        <v>1228721.6130849984</v>
      </c>
      <c r="R30" s="3">
        <f>'Data Base Price'!R30</f>
        <v>1054352.2547336132</v>
      </c>
      <c r="S30" s="3">
        <f>'Data Base Price'!S30</f>
        <v>1135803.8965735519</v>
      </c>
      <c r="T30" s="3">
        <f>'Data Base Price'!T30</f>
        <v>1260687.5576084494</v>
      </c>
      <c r="U30" s="3">
        <f>'Data Base Price'!U30</f>
        <v>1709740.347767567</v>
      </c>
      <c r="V30" s="3"/>
      <c r="W30" s="9">
        <f>NPV(0.0666,B30:U30)</f>
        <v>8170565.684573222</v>
      </c>
      <c r="Y30" s="1"/>
    </row>
    <row r="31" spans="1:35" x14ac:dyDescent="0.25">
      <c r="A31" t="s">
        <v>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>
        <f>NPV(0.0666,B31:U31)</f>
        <v>0</v>
      </c>
      <c r="Y31" s="1"/>
    </row>
    <row r="32" spans="1:35" ht="45" x14ac:dyDescent="0.25">
      <c r="A32" s="4" t="s">
        <v>2</v>
      </c>
      <c r="B32" s="6">
        <f>'Data Base Price'!B32</f>
        <v>9566.2562161645619</v>
      </c>
      <c r="C32" s="6">
        <f>'Data Base Price'!C32</f>
        <v>55847.732983199538</v>
      </c>
      <c r="D32" s="6">
        <f>'Data Base Price'!D32</f>
        <v>57381.69089642787</v>
      </c>
      <c r="E32" s="6">
        <f>'Data Base Price'!E32</f>
        <v>67706.38593239375</v>
      </c>
      <c r="F32" s="6">
        <f>'Data Base Price'!F32</f>
        <v>67470.714591409997</v>
      </c>
      <c r="G32" s="6">
        <f>'Data Base Price'!G32</f>
        <v>65377.419274363318</v>
      </c>
      <c r="H32" s="6">
        <f>'Data Base Price'!H32</f>
        <v>116182.20282530229</v>
      </c>
      <c r="I32" s="6">
        <f>'Data Base Price'!I32</f>
        <v>97883.93845557858</v>
      </c>
      <c r="J32" s="6">
        <f>'Data Base Price'!J32</f>
        <v>35636.645808288224</v>
      </c>
      <c r="K32" s="6">
        <f>'Data Base Price'!K32</f>
        <v>93402.413309565527</v>
      </c>
      <c r="L32" s="6">
        <f>'Data Base Price'!L32</f>
        <v>6096.8780607574899</v>
      </c>
      <c r="M32" s="6">
        <f>'Data Base Price'!M32</f>
        <v>6219.5708356921386</v>
      </c>
      <c r="N32" s="6">
        <f>'Data Base Price'!N32</f>
        <v>122890.12021031465</v>
      </c>
      <c r="O32" s="6">
        <f>'Data Base Price'!O32</f>
        <v>-163641.1261827875</v>
      </c>
      <c r="P32" s="6">
        <f>'Data Base Price'!P32</f>
        <v>179553.79222154341</v>
      </c>
      <c r="Q32" s="6">
        <f>'Data Base Price'!Q32</f>
        <v>-112915.509510623</v>
      </c>
      <c r="R32" s="6">
        <f>'Data Base Price'!R32</f>
        <v>26274.23276410775</v>
      </c>
      <c r="S32" s="6">
        <f>'Data Base Price'!S32</f>
        <v>40594.62454966001</v>
      </c>
      <c r="T32" s="6">
        <f>'Data Base Price'!T32</f>
        <v>3722.1395966244017</v>
      </c>
      <c r="U32" s="6">
        <f>'Data Base Price'!U32</f>
        <v>-90923.836972401652</v>
      </c>
      <c r="W32" s="9">
        <f>NPV(0.0666,B32:U32)</f>
        <v>470559.31465805473</v>
      </c>
      <c r="Y32" s="1"/>
    </row>
    <row r="33" spans="1:35" x14ac:dyDescent="0.25">
      <c r="A33" t="s">
        <v>3</v>
      </c>
      <c r="B33" s="7">
        <f>SUM(B29:B32)</f>
        <v>1650304.0194974146</v>
      </c>
      <c r="C33" s="7">
        <f t="shared" ref="C33:U33" si="6">SUM(C29:C32)</f>
        <v>1833650.7043894497</v>
      </c>
      <c r="D33" s="7">
        <f t="shared" si="6"/>
        <v>1958752.3027714279</v>
      </c>
      <c r="E33" s="7">
        <f t="shared" si="6"/>
        <v>2075726.049838644</v>
      </c>
      <c r="F33" s="7">
        <f t="shared" si="6"/>
        <v>2198254.1492789099</v>
      </c>
      <c r="G33" s="7">
        <f t="shared" si="6"/>
        <v>2302012.5783368633</v>
      </c>
      <c r="H33" s="7">
        <f t="shared" si="6"/>
        <v>2498591.763137802</v>
      </c>
      <c r="I33" s="7">
        <f t="shared" si="6"/>
        <v>2635852.0328305787</v>
      </c>
      <c r="J33" s="7">
        <f t="shared" si="6"/>
        <v>2741039.3661207883</v>
      </c>
      <c r="K33" s="7">
        <f t="shared" si="6"/>
        <v>2791487.5851845657</v>
      </c>
      <c r="L33" s="7">
        <f t="shared" si="6"/>
        <v>3041208.199935758</v>
      </c>
      <c r="M33" s="7">
        <f t="shared" si="6"/>
        <v>3086731.504273192</v>
      </c>
      <c r="N33" s="7">
        <f t="shared" si="6"/>
        <v>3293736.4380228142</v>
      </c>
      <c r="O33" s="7">
        <f t="shared" si="6"/>
        <v>3575299.8567178966</v>
      </c>
      <c r="P33" s="7">
        <f t="shared" si="6"/>
        <v>3727604.7615101533</v>
      </c>
      <c r="Q33" s="7">
        <f t="shared" si="6"/>
        <v>3951908.6157618756</v>
      </c>
      <c r="R33" s="7">
        <f t="shared" si="6"/>
        <v>4048626.9015602209</v>
      </c>
      <c r="S33" s="7">
        <f t="shared" si="6"/>
        <v>4245105.1311232122</v>
      </c>
      <c r="T33" s="7">
        <f t="shared" si="6"/>
        <v>4507548.8178300736</v>
      </c>
      <c r="U33" s="7">
        <f t="shared" si="6"/>
        <v>4830679.1017326657</v>
      </c>
      <c r="W33" s="9">
        <f>NPV(0.0666,B33:U33)</f>
        <v>29654675.873240754</v>
      </c>
      <c r="Y33" s="1"/>
    </row>
    <row r="34" spans="1:35" x14ac:dyDescent="0.25">
      <c r="A34" t="s">
        <v>8</v>
      </c>
      <c r="B34" s="15"/>
      <c r="C34" s="15">
        <f>C33-B33</f>
        <v>183346.68489203509</v>
      </c>
      <c r="D34" s="15">
        <f t="shared" ref="D34:U34" si="7">D33-C33</f>
        <v>125101.59838197823</v>
      </c>
      <c r="E34" s="15">
        <f t="shared" si="7"/>
        <v>116973.74706721609</v>
      </c>
      <c r="F34" s="15">
        <f t="shared" si="7"/>
        <v>122528.09944026591</v>
      </c>
      <c r="G34" s="15">
        <f t="shared" si="7"/>
        <v>103758.42905795341</v>
      </c>
      <c r="H34" s="15">
        <f t="shared" si="7"/>
        <v>196579.1848009387</v>
      </c>
      <c r="I34" s="15">
        <f t="shared" si="7"/>
        <v>137260.26969277672</v>
      </c>
      <c r="J34" s="15">
        <f t="shared" si="7"/>
        <v>105187.33329020953</v>
      </c>
      <c r="K34" s="15">
        <f t="shared" si="7"/>
        <v>50448.219063777477</v>
      </c>
      <c r="L34" s="15">
        <f t="shared" si="7"/>
        <v>249720.61475119228</v>
      </c>
      <c r="M34" s="15">
        <f t="shared" si="7"/>
        <v>45523.304337434005</v>
      </c>
      <c r="N34" s="15">
        <f t="shared" si="7"/>
        <v>207004.9337496222</v>
      </c>
      <c r="O34" s="15">
        <f t="shared" si="7"/>
        <v>281563.41869508242</v>
      </c>
      <c r="P34" s="15">
        <f t="shared" si="7"/>
        <v>152304.90479225665</v>
      </c>
      <c r="Q34" s="15">
        <f t="shared" si="7"/>
        <v>224303.85425172234</v>
      </c>
      <c r="R34" s="15">
        <f t="shared" si="7"/>
        <v>96718.285798345227</v>
      </c>
      <c r="S34" s="15">
        <f t="shared" si="7"/>
        <v>196478.2295629913</v>
      </c>
      <c r="T34" s="15">
        <f t="shared" si="7"/>
        <v>262443.68670686148</v>
      </c>
      <c r="U34" s="15">
        <f t="shared" si="7"/>
        <v>323130.28390259203</v>
      </c>
      <c r="W34" s="9"/>
      <c r="Y34" s="12">
        <f>AVERAGE(C34:K34)</f>
        <v>126798.17396523902</v>
      </c>
      <c r="Z34" s="12">
        <f>AVERAGE(L34:U34)</f>
        <v>203919.15165481</v>
      </c>
      <c r="AA34" s="12">
        <f>AVERAGE(C34:U34)</f>
        <v>167388.16222290797</v>
      </c>
      <c r="AB34" t="str">
        <f>A29</f>
        <v>C05a-3</v>
      </c>
      <c r="AC34" s="3">
        <f>Y34-Y$13</f>
        <v>736.40072916666395</v>
      </c>
      <c r="AD34" s="3">
        <f>Z34-Z$13</f>
        <v>15222.154257563292</v>
      </c>
      <c r="AE34" s="3">
        <f>AA34-AA$13</f>
        <v>8360.4815335859312</v>
      </c>
      <c r="AI34" s="3">
        <f>AVERAGE(AA34,'Data Low Price'!AA34,'Data Base Price'!AA34)</f>
        <v>147533.09690492551</v>
      </c>
    </row>
    <row r="35" spans="1:35" x14ac:dyDescent="0.25">
      <c r="Y35" s="1"/>
    </row>
    <row r="36" spans="1:35" x14ac:dyDescent="0.25">
      <c r="A36" t="s">
        <v>17</v>
      </c>
      <c r="B36" s="8">
        <v>1246329.51609375</v>
      </c>
      <c r="C36" s="8">
        <v>1349150.2645312501</v>
      </c>
      <c r="D36" s="8">
        <v>1443208.8721874999</v>
      </c>
      <c r="E36" s="8">
        <v>1490048.7078125002</v>
      </c>
      <c r="F36" s="8">
        <v>1576627.2103125001</v>
      </c>
      <c r="G36" s="8">
        <v>1636407.785625</v>
      </c>
      <c r="H36" s="8">
        <v>1743925.6850000001</v>
      </c>
      <c r="I36" s="8">
        <v>1937575.2200000002</v>
      </c>
      <c r="J36" s="8">
        <v>2006025.4678125</v>
      </c>
      <c r="K36" s="8">
        <v>2095764.6274999999</v>
      </c>
      <c r="L36" s="8">
        <v>2388667.6009374997</v>
      </c>
      <c r="M36" s="8">
        <v>2416670.3884374998</v>
      </c>
      <c r="N36" s="8">
        <v>2495600.3340624999</v>
      </c>
      <c r="O36" s="8">
        <v>2579836.8334374996</v>
      </c>
      <c r="P36" s="8">
        <v>2528967.7959375</v>
      </c>
      <c r="Q36" s="8">
        <v>2709768.4493749999</v>
      </c>
      <c r="R36" s="8">
        <v>2853241.4812499997</v>
      </c>
      <c r="S36" s="8">
        <v>2943060.7859375002</v>
      </c>
      <c r="T36" s="8">
        <v>3304006.8668750003</v>
      </c>
      <c r="U36" s="8">
        <v>3411943.8440624997</v>
      </c>
      <c r="V36" s="3"/>
      <c r="W36" s="9">
        <f>NPV(0.0666,B36:U36)</f>
        <v>21567194.252856892</v>
      </c>
    </row>
    <row r="37" spans="1:35" x14ac:dyDescent="0.25">
      <c r="A37" t="s">
        <v>4</v>
      </c>
      <c r="B37" s="3">
        <f>'Data Base Price'!B37</f>
        <v>391136.99999999994</v>
      </c>
      <c r="C37" s="3">
        <f>'Data Base Price'!C37</f>
        <v>427745</v>
      </c>
      <c r="D37" s="3">
        <f>'Data Base Price'!D37</f>
        <v>456310</v>
      </c>
      <c r="E37" s="3">
        <f>'Data Base Price'!E37</f>
        <v>514871</v>
      </c>
      <c r="F37" s="3">
        <f>'Data Base Price'!F37</f>
        <v>548900</v>
      </c>
      <c r="G37" s="3">
        <f>'Data Base Price'!G37</f>
        <v>625939.00000000012</v>
      </c>
      <c r="H37" s="3">
        <f>'Data Base Price'!H37</f>
        <v>644554</v>
      </c>
      <c r="I37" s="3">
        <f>'Data Base Price'!I37</f>
        <v>701339</v>
      </c>
      <c r="J37" s="3">
        <f>'Data Base Price'!J37</f>
        <v>684644</v>
      </c>
      <c r="K37" s="3">
        <f>'Data Base Price'!K37</f>
        <v>778857</v>
      </c>
      <c r="L37" s="3">
        <f>'Data Base Price'!L37</f>
        <v>849647.99999999988</v>
      </c>
      <c r="M37" s="3">
        <f>'Data Base Price'!M37</f>
        <v>825127</v>
      </c>
      <c r="N37" s="3">
        <f>'Data Base Price'!N37</f>
        <v>861287</v>
      </c>
      <c r="O37" s="3">
        <f>'Data Base Price'!O37</f>
        <v>1167735.0675027363</v>
      </c>
      <c r="P37" s="3">
        <f>'Data Base Price'!P37</f>
        <v>1146432.9447852885</v>
      </c>
      <c r="Q37" s="3">
        <f>'Data Base Price'!Q37</f>
        <v>1248459.7307733018</v>
      </c>
      <c r="R37" s="3">
        <f>'Data Base Price'!R37</f>
        <v>1133683.9706579943</v>
      </c>
      <c r="S37" s="3">
        <f>'Data Base Price'!S37</f>
        <v>1240133.324100496</v>
      </c>
      <c r="T37" s="3">
        <f>'Data Base Price'!T37</f>
        <v>1452107.8613767973</v>
      </c>
      <c r="U37" s="3">
        <f>'Data Base Price'!U37</f>
        <v>1522338.0511082311</v>
      </c>
      <c r="V37" s="3"/>
      <c r="W37" s="9">
        <f>NPV(0.0666,B37:U37)</f>
        <v>8099166.2418280523</v>
      </c>
    </row>
    <row r="38" spans="1:35" x14ac:dyDescent="0.25">
      <c r="A38" t="s">
        <v>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>
        <f>NPV(0.0666,B38:U38)</f>
        <v>0</v>
      </c>
    </row>
    <row r="39" spans="1:35" ht="45" x14ac:dyDescent="0.25">
      <c r="A39" s="4" t="s">
        <v>2</v>
      </c>
      <c r="B39" s="6">
        <f>'Data Base Price'!B39</f>
        <v>6896.2284623158894</v>
      </c>
      <c r="C39" s="6">
        <f>'Data Base Price'!C39</f>
        <v>49924.571893488857</v>
      </c>
      <c r="D39" s="6">
        <f>'Data Base Price'!D39</f>
        <v>48988.218884820868</v>
      </c>
      <c r="E39" s="6">
        <f>'Data Base Price'!E39</f>
        <v>53399.330976164092</v>
      </c>
      <c r="F39" s="6">
        <f>'Data Base Price'!F39</f>
        <v>69225.584216954987</v>
      </c>
      <c r="G39" s="6">
        <f>'Data Base Price'!G39</f>
        <v>18140.278239083385</v>
      </c>
      <c r="H39" s="6">
        <f>'Data Base Price'!H39</f>
        <v>173909.5551066573</v>
      </c>
      <c r="I39" s="6">
        <f>'Data Base Price'!I39</f>
        <v>-1769.1254999609782</v>
      </c>
      <c r="J39" s="6">
        <f>'Data Base Price'!J39</f>
        <v>85437.404991089352</v>
      </c>
      <c r="K39" s="6">
        <f>'Data Base Price'!K39</f>
        <v>91235.841824869567</v>
      </c>
      <c r="L39" s="6">
        <f>'Data Base Price'!L39</f>
        <v>51557.811545575649</v>
      </c>
      <c r="M39" s="6">
        <f>'Data Base Price'!M39</f>
        <v>48157.505099217589</v>
      </c>
      <c r="N39" s="6">
        <f>'Data Base Price'!N39</f>
        <v>89514.333824801273</v>
      </c>
      <c r="O39" s="6">
        <f>'Data Base Price'!O39</f>
        <v>53102.046946797142</v>
      </c>
      <c r="P39" s="6">
        <f>'Data Base Price'!P39</f>
        <v>263944.22278199409</v>
      </c>
      <c r="Q39" s="6">
        <f>'Data Base Price'!Q39</f>
        <v>-45025.491717753088</v>
      </c>
      <c r="R39" s="6">
        <f>'Data Base Price'!R39</f>
        <v>21576.342530410329</v>
      </c>
      <c r="S39" s="6">
        <f>'Data Base Price'!S39</f>
        <v>123492.96512666637</v>
      </c>
      <c r="T39" s="6">
        <f>'Data Base Price'!T39</f>
        <v>-18482.120814529935</v>
      </c>
      <c r="U39" s="6">
        <f>'Data Base Price'!U39</f>
        <v>-86046.594236043122</v>
      </c>
      <c r="W39" s="9">
        <f>NPV(0.0666,B39:U39)</f>
        <v>608738.9827149132</v>
      </c>
    </row>
    <row r="40" spans="1:35" x14ac:dyDescent="0.25">
      <c r="A40" t="s">
        <v>3</v>
      </c>
      <c r="B40" s="7">
        <f>SUM(B36:B39)</f>
        <v>1644362.7445560659</v>
      </c>
      <c r="C40" s="7">
        <f t="shared" ref="C40:U40" si="8">SUM(C36:C39)</f>
        <v>1826819.8364247389</v>
      </c>
      <c r="D40" s="7">
        <f t="shared" si="8"/>
        <v>1948507.0910723207</v>
      </c>
      <c r="E40" s="7">
        <f t="shared" si="8"/>
        <v>2058319.0387886644</v>
      </c>
      <c r="F40" s="7">
        <f t="shared" si="8"/>
        <v>2194752.7945294552</v>
      </c>
      <c r="G40" s="7">
        <f t="shared" si="8"/>
        <v>2280487.0638640835</v>
      </c>
      <c r="H40" s="7">
        <f t="shared" si="8"/>
        <v>2562389.2401066571</v>
      </c>
      <c r="I40" s="7">
        <f t="shared" si="8"/>
        <v>2637145.0945000392</v>
      </c>
      <c r="J40" s="7">
        <f t="shared" si="8"/>
        <v>2776106.8728035893</v>
      </c>
      <c r="K40" s="7">
        <f t="shared" si="8"/>
        <v>2965857.4693248696</v>
      </c>
      <c r="L40" s="7">
        <f t="shared" si="8"/>
        <v>3289873.4124830752</v>
      </c>
      <c r="M40" s="7">
        <f t="shared" si="8"/>
        <v>3289954.8935367172</v>
      </c>
      <c r="N40" s="7">
        <f t="shared" si="8"/>
        <v>3446401.6678873012</v>
      </c>
      <c r="O40" s="7">
        <f t="shared" si="8"/>
        <v>3800673.9478870328</v>
      </c>
      <c r="P40" s="7">
        <f t="shared" si="8"/>
        <v>3939344.9635047824</v>
      </c>
      <c r="Q40" s="7">
        <f t="shared" si="8"/>
        <v>3913202.6884305486</v>
      </c>
      <c r="R40" s="7">
        <f t="shared" si="8"/>
        <v>4008501.7944384045</v>
      </c>
      <c r="S40" s="7">
        <f t="shared" si="8"/>
        <v>4306687.0751646627</v>
      </c>
      <c r="T40" s="7">
        <f t="shared" si="8"/>
        <v>4737632.6074372679</v>
      </c>
      <c r="U40" s="7">
        <f t="shared" si="8"/>
        <v>4848235.3009346873</v>
      </c>
      <c r="W40" s="9">
        <f>NPV(0.0666,B40:U40)</f>
        <v>30275099.47739986</v>
      </c>
    </row>
    <row r="41" spans="1:35" x14ac:dyDescent="0.25">
      <c r="A41" t="s">
        <v>8</v>
      </c>
      <c r="B41" s="15"/>
      <c r="C41" s="15">
        <f>C40-B40</f>
        <v>182457.09186867299</v>
      </c>
      <c r="D41" s="15">
        <f t="shared" ref="D41:U41" si="9">D40-C40</f>
        <v>121687.25464758184</v>
      </c>
      <c r="E41" s="15">
        <f t="shared" si="9"/>
        <v>109811.94771634368</v>
      </c>
      <c r="F41" s="15">
        <f t="shared" si="9"/>
        <v>136433.75574079086</v>
      </c>
      <c r="G41" s="15">
        <f t="shared" si="9"/>
        <v>85734.269334628247</v>
      </c>
      <c r="H41" s="15">
        <f t="shared" si="9"/>
        <v>281902.17624257365</v>
      </c>
      <c r="I41" s="15">
        <f t="shared" si="9"/>
        <v>74755.854393382091</v>
      </c>
      <c r="J41" s="15">
        <f t="shared" si="9"/>
        <v>138961.77830355009</v>
      </c>
      <c r="K41" s="15">
        <f t="shared" si="9"/>
        <v>189750.59652128024</v>
      </c>
      <c r="L41" s="15">
        <f t="shared" si="9"/>
        <v>324015.9431582056</v>
      </c>
      <c r="M41" s="15">
        <f t="shared" si="9"/>
        <v>81.481053641997278</v>
      </c>
      <c r="N41" s="15">
        <f t="shared" si="9"/>
        <v>156446.77435058402</v>
      </c>
      <c r="O41" s="15">
        <f t="shared" si="9"/>
        <v>354272.27999973157</v>
      </c>
      <c r="P41" s="15">
        <f t="shared" si="9"/>
        <v>138671.01561774965</v>
      </c>
      <c r="Q41" s="15">
        <f t="shared" si="9"/>
        <v>-26142.275074233767</v>
      </c>
      <c r="R41" s="15">
        <f t="shared" si="9"/>
        <v>95299.106007855851</v>
      </c>
      <c r="S41" s="15">
        <f t="shared" si="9"/>
        <v>298185.28072625818</v>
      </c>
      <c r="T41" s="15">
        <f t="shared" si="9"/>
        <v>430945.53227260523</v>
      </c>
      <c r="U41" s="15">
        <f t="shared" si="9"/>
        <v>110602.69349741936</v>
      </c>
      <c r="Y41" s="12">
        <f>AVERAGE(C41:K41)</f>
        <v>146832.74719653375</v>
      </c>
      <c r="Z41" s="12">
        <f>AVERAGE(L41:U41)</f>
        <v>188237.78316098178</v>
      </c>
      <c r="AA41" s="12">
        <f>AVERAGE(C41:U41)</f>
        <v>168624.87138834849</v>
      </c>
      <c r="AB41" t="str">
        <f>A36</f>
        <v>C05b-1</v>
      </c>
      <c r="AC41" s="3">
        <f>Y41-Y$13</f>
        <v>20770.973960461386</v>
      </c>
      <c r="AD41" s="3">
        <f>Z41-Z$13</f>
        <v>-459.21423626493197</v>
      </c>
      <c r="AE41" s="3">
        <f>AA41-AA$13</f>
        <v>9597.1906990264542</v>
      </c>
      <c r="AI41" s="3">
        <f>AVERAGE(AA41,'Data Low Price'!AA41,'Data Base Price'!AA41)</f>
        <v>143798.2591898836</v>
      </c>
    </row>
    <row r="43" spans="1:35" x14ac:dyDescent="0.25">
      <c r="A43" t="s">
        <v>18</v>
      </c>
      <c r="B43" s="8">
        <v>1252099.0423437499</v>
      </c>
      <c r="C43" s="8">
        <v>1355776.6528125</v>
      </c>
      <c r="D43" s="8">
        <v>1452654.76078125</v>
      </c>
      <c r="E43" s="8">
        <v>1498491.0321875003</v>
      </c>
      <c r="F43" s="8">
        <v>1575441.7090624999</v>
      </c>
      <c r="G43" s="8">
        <v>1626378.3493750002</v>
      </c>
      <c r="H43" s="8">
        <v>1734332.6328125</v>
      </c>
      <c r="I43" s="8">
        <v>1809033.109375</v>
      </c>
      <c r="J43" s="8">
        <v>1872937.1628124998</v>
      </c>
      <c r="K43" s="8">
        <v>1868651.9184374998</v>
      </c>
      <c r="L43" s="8">
        <v>2104827.6078124996</v>
      </c>
      <c r="M43" s="8">
        <v>2156335.1500000004</v>
      </c>
      <c r="N43" s="8">
        <v>2214600.2409374998</v>
      </c>
      <c r="O43" s="8">
        <v>2562896.5034375</v>
      </c>
      <c r="P43" s="8">
        <v>2458324.9618749996</v>
      </c>
      <c r="Q43" s="8">
        <v>2751478.3084374997</v>
      </c>
      <c r="R43" s="8">
        <v>2890273.1887500002</v>
      </c>
      <c r="S43" s="8">
        <v>3001490.1396875</v>
      </c>
      <c r="T43" s="8">
        <v>3166043.0724999998</v>
      </c>
      <c r="U43" s="8">
        <v>3139961.0034374995</v>
      </c>
      <c r="V43" s="3"/>
      <c r="W43" s="9">
        <f>NPV(0.0666,B43:U43)</f>
        <v>20823648.09229869</v>
      </c>
    </row>
    <row r="44" spans="1:35" x14ac:dyDescent="0.25">
      <c r="A44" t="s">
        <v>4</v>
      </c>
      <c r="B44" s="3">
        <f>'Data Base Price'!B44</f>
        <v>388607.99999999994</v>
      </c>
      <c r="C44" s="3">
        <f>'Data Base Price'!C44</f>
        <v>422010</v>
      </c>
      <c r="D44" s="3">
        <f>'Data Base Price'!D44</f>
        <v>448619</v>
      </c>
      <c r="E44" s="3">
        <f>'Data Base Price'!E44</f>
        <v>506740</v>
      </c>
      <c r="F44" s="3">
        <f>'Data Base Price'!F44</f>
        <v>551906</v>
      </c>
      <c r="G44" s="3">
        <f>'Data Base Price'!G44</f>
        <v>606381</v>
      </c>
      <c r="H44" s="3">
        <f>'Data Base Price'!H44</f>
        <v>641851</v>
      </c>
      <c r="I44" s="3">
        <f>'Data Base Price'!I44</f>
        <v>731444.00000000012</v>
      </c>
      <c r="J44" s="3">
        <f>'Data Base Price'!J44</f>
        <v>838252</v>
      </c>
      <c r="K44" s="3">
        <f>'Data Base Price'!K44</f>
        <v>836269</v>
      </c>
      <c r="L44" s="3">
        <f>'Data Base Price'!L44</f>
        <v>929527</v>
      </c>
      <c r="M44" s="3">
        <f>'Data Base Price'!M44</f>
        <v>923536.99999999988</v>
      </c>
      <c r="N44" s="3">
        <f>'Data Base Price'!N44</f>
        <v>953147</v>
      </c>
      <c r="O44" s="3">
        <f>'Data Base Price'!O44</f>
        <v>1251443.8914009342</v>
      </c>
      <c r="P44" s="3">
        <f>'Data Base Price'!P44</f>
        <v>1139250.048337552</v>
      </c>
      <c r="Q44" s="3">
        <f>'Data Base Price'!Q44</f>
        <v>1357743.4232930583</v>
      </c>
      <c r="R44" s="3">
        <f>'Data Base Price'!R44</f>
        <v>1185389.5673356261</v>
      </c>
      <c r="S44" s="3">
        <f>'Data Base Price'!S44</f>
        <v>1268940.1461150029</v>
      </c>
      <c r="T44" s="3">
        <f>'Data Base Price'!T44</f>
        <v>1396269.205891188</v>
      </c>
      <c r="U44" s="3">
        <f>'Data Base Price'!U44</f>
        <v>1850322.0212588313</v>
      </c>
      <c r="V44" s="3"/>
      <c r="W44" s="9">
        <f>NPV(0.0666,B44:U44)</f>
        <v>8495209.5929130483</v>
      </c>
    </row>
    <row r="45" spans="1:35" x14ac:dyDescent="0.25">
      <c r="A45" t="s">
        <v>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>
        <f>NPV(0.0666,B45:U45)</f>
        <v>0</v>
      </c>
    </row>
    <row r="46" spans="1:35" ht="45" x14ac:dyDescent="0.25">
      <c r="A46" s="4" t="s">
        <v>2</v>
      </c>
      <c r="B46" s="6">
        <f>'Data Base Price'!B46</f>
        <v>9424.9514897946938</v>
      </c>
      <c r="C46" s="6">
        <f>'Data Base Price'!C46</f>
        <v>55655.937348516491</v>
      </c>
      <c r="D46" s="6">
        <f>'Data Base Price'!D46</f>
        <v>56736.157027315356</v>
      </c>
      <c r="E46" s="6">
        <f>'Data Base Price'!E46</f>
        <v>67045.420181636422</v>
      </c>
      <c r="F46" s="6">
        <f>'Data Base Price'!F46</f>
        <v>66396.041577131196</v>
      </c>
      <c r="G46" s="6">
        <f>'Data Base Price'!G46</f>
        <v>64306.656642494207</v>
      </c>
      <c r="H46" s="6">
        <f>'Data Base Price'!H46</f>
        <v>114502.97291368907</v>
      </c>
      <c r="I46" s="6">
        <f>'Data Base Price'!I46</f>
        <v>96256.929215970449</v>
      </c>
      <c r="J46" s="6">
        <f>'Data Base Price'!J46</f>
        <v>34247.80365942388</v>
      </c>
      <c r="K46" s="6">
        <f>'Data Base Price'!K46</f>
        <v>93004.756685380693</v>
      </c>
      <c r="L46" s="6">
        <f>'Data Base Price'!L46</f>
        <v>4118.943778613243</v>
      </c>
      <c r="M46" s="6">
        <f>'Data Base Price'!M46</f>
        <v>4421.7532427185233</v>
      </c>
      <c r="N46" s="6">
        <f>'Data Base Price'!N46</f>
        <v>70120.24049328886</v>
      </c>
      <c r="O46" s="6">
        <f>'Data Base Price'!O46</f>
        <v>-79357.271239159672</v>
      </c>
      <c r="P46" s="6">
        <f>'Data Base Price'!P46</f>
        <v>258901.10650394717</v>
      </c>
      <c r="Q46" s="6">
        <f>'Data Base Price'!Q46</f>
        <v>-66486.467853892464</v>
      </c>
      <c r="R46" s="6">
        <f>'Data Base Price'!R46</f>
        <v>60896.539353104345</v>
      </c>
      <c r="S46" s="6">
        <f>'Data Base Price'!S46</f>
        <v>120292.13615094728</v>
      </c>
      <c r="T46" s="6">
        <f>'Data Base Price'!T46</f>
        <v>12620.587428133149</v>
      </c>
      <c r="U46" s="6">
        <f>'Data Base Price'!U46</f>
        <v>-85408.369951653644</v>
      </c>
      <c r="W46" s="9">
        <f>NPV(0.0666,B46:U46)</f>
        <v>561620.67368205683</v>
      </c>
    </row>
    <row r="47" spans="1:35" x14ac:dyDescent="0.25">
      <c r="A47" t="s">
        <v>3</v>
      </c>
      <c r="B47" s="7">
        <f>SUM(B43:B46)</f>
        <v>1650131.9938335447</v>
      </c>
      <c r="C47" s="7">
        <f t="shared" ref="C47:U47" si="10">SUM(C43:C46)</f>
        <v>1833442.5901610164</v>
      </c>
      <c r="D47" s="7">
        <f t="shared" si="10"/>
        <v>1958009.9178085653</v>
      </c>
      <c r="E47" s="7">
        <f t="shared" si="10"/>
        <v>2072276.4523691367</v>
      </c>
      <c r="F47" s="7">
        <f t="shared" si="10"/>
        <v>2193743.7506396309</v>
      </c>
      <c r="G47" s="7">
        <f t="shared" si="10"/>
        <v>2297066.0060174945</v>
      </c>
      <c r="H47" s="7">
        <f t="shared" si="10"/>
        <v>2490686.605726189</v>
      </c>
      <c r="I47" s="7">
        <f t="shared" si="10"/>
        <v>2636734.0385909704</v>
      </c>
      <c r="J47" s="7">
        <f t="shared" si="10"/>
        <v>2745436.9664719235</v>
      </c>
      <c r="K47" s="7">
        <f t="shared" si="10"/>
        <v>2797925.6751228804</v>
      </c>
      <c r="L47" s="7">
        <f t="shared" si="10"/>
        <v>3038473.5515911127</v>
      </c>
      <c r="M47" s="7">
        <f t="shared" si="10"/>
        <v>3084293.9032427189</v>
      </c>
      <c r="N47" s="7">
        <f t="shared" si="10"/>
        <v>3237867.4814307885</v>
      </c>
      <c r="O47" s="7">
        <f t="shared" si="10"/>
        <v>3734983.1235992745</v>
      </c>
      <c r="P47" s="7">
        <f t="shared" si="10"/>
        <v>3856476.116716499</v>
      </c>
      <c r="Q47" s="7">
        <f t="shared" si="10"/>
        <v>4042735.2638766654</v>
      </c>
      <c r="R47" s="7">
        <f t="shared" si="10"/>
        <v>4136559.2954387306</v>
      </c>
      <c r="S47" s="7">
        <f t="shared" si="10"/>
        <v>4390722.42195345</v>
      </c>
      <c r="T47" s="7">
        <f t="shared" si="10"/>
        <v>4574932.865819321</v>
      </c>
      <c r="U47" s="7">
        <f t="shared" si="10"/>
        <v>4904874.6547446772</v>
      </c>
      <c r="W47" s="9">
        <f>NPV(0.0666,B47:U47)</f>
        <v>29880478.358893789</v>
      </c>
    </row>
    <row r="48" spans="1:35" x14ac:dyDescent="0.25">
      <c r="A48" t="s">
        <v>8</v>
      </c>
      <c r="B48" s="15"/>
      <c r="C48" s="15">
        <f>C47-B47</f>
        <v>183310.59632747178</v>
      </c>
      <c r="D48" s="15">
        <f t="shared" ref="D48" si="11">D47-C47</f>
        <v>124567.32764754887</v>
      </c>
      <c r="E48" s="15">
        <f t="shared" ref="E48" si="12">E47-D47</f>
        <v>114266.53456057142</v>
      </c>
      <c r="F48" s="15">
        <f t="shared" ref="F48" si="13">F47-E47</f>
        <v>121467.29827049421</v>
      </c>
      <c r="G48" s="15">
        <f t="shared" ref="G48" si="14">G47-F47</f>
        <v>103322.25537786353</v>
      </c>
      <c r="H48" s="15">
        <f t="shared" ref="H48" si="15">H47-G47</f>
        <v>193620.5997086945</v>
      </c>
      <c r="I48" s="15">
        <f t="shared" ref="I48" si="16">I47-H47</f>
        <v>146047.43286478147</v>
      </c>
      <c r="J48" s="15">
        <f t="shared" ref="J48" si="17">J47-I47</f>
        <v>108702.92788095307</v>
      </c>
      <c r="K48" s="15">
        <f t="shared" ref="K48" si="18">K47-J47</f>
        <v>52488.708650956862</v>
      </c>
      <c r="L48" s="15">
        <f t="shared" ref="L48" si="19">L47-K47</f>
        <v>240547.87646823237</v>
      </c>
      <c r="M48" s="15">
        <f t="shared" ref="M48" si="20">M47-L47</f>
        <v>45820.35165160615</v>
      </c>
      <c r="N48" s="15">
        <f t="shared" ref="N48" si="21">N47-M47</f>
        <v>153573.57818806963</v>
      </c>
      <c r="O48" s="15">
        <f t="shared" ref="O48" si="22">O47-N47</f>
        <v>497115.64216848603</v>
      </c>
      <c r="P48" s="15">
        <f t="shared" ref="P48" si="23">P47-O47</f>
        <v>121492.99311722443</v>
      </c>
      <c r="Q48" s="15">
        <f t="shared" ref="Q48" si="24">Q47-P47</f>
        <v>186259.14716016641</v>
      </c>
      <c r="R48" s="15">
        <f t="shared" ref="R48" si="25">R47-Q47</f>
        <v>93824.03156206524</v>
      </c>
      <c r="S48" s="15">
        <f t="shared" ref="S48" si="26">S47-R47</f>
        <v>254163.12651471933</v>
      </c>
      <c r="T48" s="15">
        <f t="shared" ref="T48" si="27">T47-S47</f>
        <v>184210.44386587106</v>
      </c>
      <c r="U48" s="15">
        <f t="shared" ref="U48" si="28">U47-T47</f>
        <v>329941.78892535623</v>
      </c>
      <c r="Y48" s="12">
        <f>AVERAGE(C48:K48)</f>
        <v>127532.63125437063</v>
      </c>
      <c r="Z48" s="12">
        <f>AVERAGE(L48:U48)</f>
        <v>210694.89796217968</v>
      </c>
      <c r="AA48" s="12">
        <f>AVERAGE(C48:U48)</f>
        <v>171302.24531111223</v>
      </c>
      <c r="AB48" t="str">
        <f>A43</f>
        <v>C05b-3</v>
      </c>
      <c r="AC48" s="3">
        <f>Y48-Y$13</f>
        <v>1470.8580182982696</v>
      </c>
      <c r="AD48" s="3">
        <f>Z48-Z$13</f>
        <v>21997.900564932963</v>
      </c>
      <c r="AE48" s="3">
        <f>AA48-AA$13</f>
        <v>12274.564621790196</v>
      </c>
      <c r="AI48" s="3">
        <f>AVERAGE(AA48,'Data Low Price'!AA48,'Data Base Price'!AA48)</f>
        <v>152117.01742459906</v>
      </c>
    </row>
    <row r="51" spans="1:35" x14ac:dyDescent="0.25">
      <c r="A51" s="22" t="s">
        <v>19</v>
      </c>
      <c r="B51" s="23">
        <v>1252625.1890625001</v>
      </c>
      <c r="C51" s="23">
        <v>1357007.5496875001</v>
      </c>
      <c r="D51" s="23">
        <v>1454591.7653124998</v>
      </c>
      <c r="E51" s="23">
        <v>1498083.28125</v>
      </c>
      <c r="F51" s="23">
        <v>1587374.2421874998</v>
      </c>
      <c r="G51" s="23">
        <v>1625011.0171874999</v>
      </c>
      <c r="H51" s="23">
        <v>1729711.8378125001</v>
      </c>
      <c r="I51" s="23">
        <v>1876271.6287499997</v>
      </c>
      <c r="J51" s="23">
        <v>1934220.5099999993</v>
      </c>
      <c r="K51" s="23">
        <v>2040310.5412500002</v>
      </c>
      <c r="L51" s="23">
        <v>2286189.3143750001</v>
      </c>
      <c r="M51" s="23">
        <v>2333037.9674999998</v>
      </c>
      <c r="N51" s="23">
        <v>2409552.4274999998</v>
      </c>
      <c r="O51" s="23">
        <v>2618479.7418750003</v>
      </c>
      <c r="P51" s="23">
        <v>2576663.4053125</v>
      </c>
      <c r="Q51" s="23">
        <v>2721486.7981249997</v>
      </c>
      <c r="R51" s="23">
        <v>2863307.9581249999</v>
      </c>
      <c r="S51" s="23">
        <v>2987559.8121875003</v>
      </c>
      <c r="T51" s="23">
        <v>3296138.3912500003</v>
      </c>
      <c r="U51" s="23">
        <v>3369915.9896875005</v>
      </c>
      <c r="V51" s="24"/>
      <c r="W51" s="29">
        <f>NPV(0.0666,B51:U51)</f>
        <v>21395875.641799387</v>
      </c>
    </row>
    <row r="52" spans="1:35" x14ac:dyDescent="0.25">
      <c r="A52" s="22" t="s">
        <v>4</v>
      </c>
      <c r="B52" s="24">
        <f>'Data Base Price'!B52</f>
        <v>391136.99999999994</v>
      </c>
      <c r="C52" s="24">
        <f>'Data Base Price'!C52</f>
        <v>427745</v>
      </c>
      <c r="D52" s="24">
        <f>'Data Base Price'!D52</f>
        <v>456310</v>
      </c>
      <c r="E52" s="24">
        <f>'Data Base Price'!E52</f>
        <v>514875</v>
      </c>
      <c r="F52" s="24">
        <f>'Data Base Price'!F52</f>
        <v>551752</v>
      </c>
      <c r="G52" s="24">
        <f>'Data Base Price'!G52</f>
        <v>672412</v>
      </c>
      <c r="H52" s="24">
        <f>'Data Base Price'!H52</f>
        <v>691774</v>
      </c>
      <c r="I52" s="24">
        <f>'Data Base Price'!I52</f>
        <v>803153.68954546272</v>
      </c>
      <c r="J52" s="24">
        <f>'Data Base Price'!J52</f>
        <v>836540.37208672974</v>
      </c>
      <c r="K52" s="24">
        <f>'Data Base Price'!K52</f>
        <v>885825.64315637737</v>
      </c>
      <c r="L52" s="24">
        <f>'Data Base Price'!L52</f>
        <v>958291.02837634867</v>
      </c>
      <c r="M52" s="24">
        <f>'Data Base Price'!M52</f>
        <v>941849.56791549933</v>
      </c>
      <c r="N52" s="24">
        <f>'Data Base Price'!N52</f>
        <v>983000.30270589376</v>
      </c>
      <c r="O52" s="24">
        <f>'Data Base Price'!O52</f>
        <v>1105635.1632954897</v>
      </c>
      <c r="P52" s="24">
        <f>'Data Base Price'!P52</f>
        <v>1083155.8583981043</v>
      </c>
      <c r="Q52" s="24">
        <f>'Data Base Price'!Q52</f>
        <v>1233086.682707668</v>
      </c>
      <c r="R52" s="24">
        <f>'Data Base Price'!R52</f>
        <v>1118023.695679114</v>
      </c>
      <c r="S52" s="24">
        <f>'Data Base Price'!S52</f>
        <v>1171981.957897017</v>
      </c>
      <c r="T52" s="24">
        <f>'Data Base Price'!T52</f>
        <v>1464421.6383187363</v>
      </c>
      <c r="U52" s="24">
        <f>'Data Base Price'!U52</f>
        <v>1602665.2654467926</v>
      </c>
      <c r="V52" s="24"/>
      <c r="W52" s="29">
        <f>NPV(0.0666,B52:U52)</f>
        <v>8469187.7230919469</v>
      </c>
    </row>
    <row r="53" spans="1:35" x14ac:dyDescent="0.25">
      <c r="A53" s="22" t="s">
        <v>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9">
        <f>NPV(0.0666,B53:U53)</f>
        <v>0</v>
      </c>
    </row>
    <row r="54" spans="1:35" ht="45" x14ac:dyDescent="0.25">
      <c r="A54" s="25" t="s">
        <v>2</v>
      </c>
      <c r="B54" s="26">
        <f>'Data Base Price'!B54</f>
        <v>6896.2284623158894</v>
      </c>
      <c r="C54" s="26">
        <f>'Data Base Price'!C54</f>
        <v>49924.571893488857</v>
      </c>
      <c r="D54" s="26">
        <f>'Data Base Price'!D54</f>
        <v>48988.218884820868</v>
      </c>
      <c r="E54" s="26">
        <f>'Data Base Price'!E54</f>
        <v>53399.330976164092</v>
      </c>
      <c r="F54" s="26">
        <f>'Data Base Price'!F54</f>
        <v>69036.866615333332</v>
      </c>
      <c r="G54" s="26">
        <f>'Data Base Price'!G54</f>
        <v>47607.361673501029</v>
      </c>
      <c r="H54" s="26">
        <f>'Data Base Price'!H54</f>
        <v>201846.45070299803</v>
      </c>
      <c r="I54" s="26">
        <f>'Data Base Price'!I54</f>
        <v>42765.471310670706</v>
      </c>
      <c r="J54" s="26">
        <f>'Data Base Price'!J54</f>
        <v>152490.05818540876</v>
      </c>
      <c r="K54" s="26">
        <f>'Data Base Price'!K54</f>
        <v>120022.40541925574</v>
      </c>
      <c r="L54" s="26">
        <f>'Data Base Price'!L54</f>
        <v>61927.293077152055</v>
      </c>
      <c r="M54" s="26">
        <f>'Data Base Price'!M54</f>
        <v>59880.22712739405</v>
      </c>
      <c r="N54" s="26">
        <f>'Data Base Price'!N54</f>
        <v>97142.758081283653</v>
      </c>
      <c r="O54" s="26">
        <f>'Data Base Price'!O54</f>
        <v>-52121.216360133192</v>
      </c>
      <c r="P54" s="26">
        <f>'Data Base Price'!P54</f>
        <v>154499.86294712653</v>
      </c>
      <c r="Q54" s="26">
        <f>'Data Base Price'!Q54</f>
        <v>-88315.672554481585</v>
      </c>
      <c r="R54" s="26">
        <f>'Data Base Price'!R54</f>
        <v>-6764.7766480886276</v>
      </c>
      <c r="S54" s="26">
        <f>'Data Base Price'!S54</f>
        <v>66345.5810046978</v>
      </c>
      <c r="T54" s="26">
        <f>'Data Base Price'!T54</f>
        <v>-18065.470745537368</v>
      </c>
      <c r="U54" s="26">
        <f>'Data Base Price'!U54</f>
        <v>-50184.782689189436</v>
      </c>
      <c r="V54" s="22"/>
      <c r="W54" s="29">
        <f>NPV(0.0666,B54:U54)</f>
        <v>622360.53812466259</v>
      </c>
    </row>
    <row r="55" spans="1:35" x14ac:dyDescent="0.25">
      <c r="A55" s="22" t="s">
        <v>3</v>
      </c>
      <c r="B55" s="27">
        <f>SUM(B51:B54)</f>
        <v>1650658.417524816</v>
      </c>
      <c r="C55" s="27">
        <f t="shared" ref="C55:U55" si="29">SUM(C51:C54)</f>
        <v>1834677.1215809889</v>
      </c>
      <c r="D55" s="27">
        <f t="shared" si="29"/>
        <v>1959889.9841973206</v>
      </c>
      <c r="E55" s="27">
        <f t="shared" si="29"/>
        <v>2066357.6122261642</v>
      </c>
      <c r="F55" s="27">
        <f t="shared" si="29"/>
        <v>2208163.1088028331</v>
      </c>
      <c r="G55" s="27">
        <f t="shared" si="29"/>
        <v>2345030.3788610008</v>
      </c>
      <c r="H55" s="27">
        <f t="shared" si="29"/>
        <v>2623332.2885154979</v>
      </c>
      <c r="I55" s="27">
        <f t="shared" si="29"/>
        <v>2722190.789606133</v>
      </c>
      <c r="J55" s="27">
        <f t="shared" si="29"/>
        <v>2923250.940272138</v>
      </c>
      <c r="K55" s="27">
        <f t="shared" si="29"/>
        <v>3046158.589825633</v>
      </c>
      <c r="L55" s="27">
        <f t="shared" si="29"/>
        <v>3306407.6358285011</v>
      </c>
      <c r="M55" s="27">
        <f t="shared" si="29"/>
        <v>3334767.7625428932</v>
      </c>
      <c r="N55" s="27">
        <f t="shared" si="29"/>
        <v>3489695.4882871769</v>
      </c>
      <c r="O55" s="27">
        <f t="shared" si="29"/>
        <v>3671993.6888103569</v>
      </c>
      <c r="P55" s="27">
        <f t="shared" si="29"/>
        <v>3814319.1266577304</v>
      </c>
      <c r="Q55" s="27">
        <f t="shared" si="29"/>
        <v>3866257.8082781862</v>
      </c>
      <c r="R55" s="27">
        <f t="shared" si="29"/>
        <v>3974566.8771560253</v>
      </c>
      <c r="S55" s="27">
        <f t="shared" si="29"/>
        <v>4225887.3510892149</v>
      </c>
      <c r="T55" s="27">
        <f t="shared" si="29"/>
        <v>4742494.558823199</v>
      </c>
      <c r="U55" s="27">
        <f t="shared" si="29"/>
        <v>4922396.4724451033</v>
      </c>
      <c r="V55" s="22"/>
      <c r="W55" s="29">
        <f>NPV(0.0666,B55:U55)</f>
        <v>30487423.903015997</v>
      </c>
    </row>
    <row r="56" spans="1:35" x14ac:dyDescent="0.25">
      <c r="A56" s="22" t="s">
        <v>8</v>
      </c>
      <c r="B56" s="28"/>
      <c r="C56" s="28">
        <f>C55-B55</f>
        <v>184018.70405617286</v>
      </c>
      <c r="D56" s="28">
        <f t="shared" ref="D56" si="30">D55-C55</f>
        <v>125212.86261633178</v>
      </c>
      <c r="E56" s="28">
        <f t="shared" ref="E56" si="31">E55-D55</f>
        <v>106467.62802884355</v>
      </c>
      <c r="F56" s="28">
        <f t="shared" ref="F56" si="32">F55-E55</f>
        <v>141805.49657666893</v>
      </c>
      <c r="G56" s="28">
        <f t="shared" ref="G56" si="33">G55-F55</f>
        <v>136867.27005816763</v>
      </c>
      <c r="H56" s="28">
        <f t="shared" ref="H56" si="34">H55-G55</f>
        <v>278301.90965449717</v>
      </c>
      <c r="I56" s="28">
        <f t="shared" ref="I56" si="35">I55-H55</f>
        <v>98858.50109063508</v>
      </c>
      <c r="J56" s="28">
        <f t="shared" ref="J56" si="36">J55-I55</f>
        <v>201060.15066600498</v>
      </c>
      <c r="K56" s="28">
        <f t="shared" ref="K56" si="37">K55-J55</f>
        <v>122907.64955349499</v>
      </c>
      <c r="L56" s="28">
        <f t="shared" ref="L56" si="38">L55-K55</f>
        <v>260249.0460028681</v>
      </c>
      <c r="M56" s="28">
        <f t="shared" ref="M56" si="39">M55-L55</f>
        <v>28360.1267143921</v>
      </c>
      <c r="N56" s="28">
        <f t="shared" ref="N56" si="40">N55-M55</f>
        <v>154927.72574428376</v>
      </c>
      <c r="O56" s="28">
        <f t="shared" ref="O56" si="41">O55-N55</f>
        <v>182298.20052317996</v>
      </c>
      <c r="P56" s="28">
        <f t="shared" ref="P56" si="42">P55-O55</f>
        <v>142325.43784737354</v>
      </c>
      <c r="Q56" s="28">
        <f t="shared" ref="Q56" si="43">Q55-P55</f>
        <v>51938.681620455813</v>
      </c>
      <c r="R56" s="28">
        <f t="shared" ref="R56" si="44">R55-Q55</f>
        <v>108309.06887783902</v>
      </c>
      <c r="S56" s="28">
        <f t="shared" ref="S56" si="45">S55-R55</f>
        <v>251320.47393318964</v>
      </c>
      <c r="T56" s="28">
        <f t="shared" ref="T56" si="46">T55-S55</f>
        <v>516607.20773398411</v>
      </c>
      <c r="U56" s="28">
        <f t="shared" ref="U56" si="47">U55-T55</f>
        <v>179901.91362190433</v>
      </c>
      <c r="V56" s="22"/>
      <c r="W56" s="22"/>
      <c r="Y56" s="12">
        <f>AVERAGE(C56:K56)</f>
        <v>155055.57470009077</v>
      </c>
      <c r="Z56" s="12">
        <f>AVERAGE(L56:U56)</f>
        <v>187623.78826194705</v>
      </c>
      <c r="AA56" s="12">
        <f>AVERAGE(C56:U56)</f>
        <v>172196.7397326467</v>
      </c>
      <c r="AB56" t="str">
        <f>A51</f>
        <v>C09-1</v>
      </c>
      <c r="AC56" s="3">
        <f>Y56-Y$13</f>
        <v>28993.801464018412</v>
      </c>
      <c r="AD56" s="3">
        <f>Z56-Z$13</f>
        <v>-1073.2091352996649</v>
      </c>
      <c r="AE56" s="3">
        <f>AA56-AA$13</f>
        <v>13169.059043324669</v>
      </c>
      <c r="AI56" s="3">
        <f>AVERAGE(AA56,'Data Low Price'!AA56,'Data Base Price'!AA56)</f>
        <v>147992.50107584847</v>
      </c>
    </row>
    <row r="58" spans="1:35" x14ac:dyDescent="0.25">
      <c r="A58" s="22" t="s">
        <v>20</v>
      </c>
      <c r="B58" s="23">
        <v>1251163.7851562502</v>
      </c>
      <c r="C58" s="23">
        <v>1354012.9850000001</v>
      </c>
      <c r="D58" s="23">
        <v>1450936.7201562501</v>
      </c>
      <c r="E58" s="23">
        <v>1496870.0504687503</v>
      </c>
      <c r="F58" s="23">
        <v>1587337.9974999998</v>
      </c>
      <c r="G58" s="23">
        <v>1651490.9240625002</v>
      </c>
      <c r="H58" s="23">
        <v>1749512.9565625</v>
      </c>
      <c r="I58" s="23">
        <v>1917552.2725</v>
      </c>
      <c r="J58" s="23">
        <v>1919892.3162499997</v>
      </c>
      <c r="K58" s="23">
        <v>2046801.9968750002</v>
      </c>
      <c r="L58" s="23">
        <v>2317764.4340624996</v>
      </c>
      <c r="M58" s="23">
        <v>2338040.8421874996</v>
      </c>
      <c r="N58" s="23">
        <v>2415405.3481249996</v>
      </c>
      <c r="O58" s="23">
        <v>2635577.7471874999</v>
      </c>
      <c r="P58" s="23">
        <v>2591679.9934374997</v>
      </c>
      <c r="Q58" s="23">
        <v>2755949.7553125001</v>
      </c>
      <c r="R58" s="23">
        <v>2888405.5806249999</v>
      </c>
      <c r="S58" s="23">
        <v>2943352.4481250001</v>
      </c>
      <c r="T58" s="23">
        <v>3352252.4012500001</v>
      </c>
      <c r="U58" s="23">
        <v>3426626.4068749999</v>
      </c>
      <c r="V58" s="19"/>
      <c r="W58" s="21">
        <f>NPV(0.0666,B58:U58)</f>
        <v>21510461.102455057</v>
      </c>
    </row>
    <row r="59" spans="1:35" x14ac:dyDescent="0.25">
      <c r="A59" s="22" t="s">
        <v>4</v>
      </c>
      <c r="B59" s="3">
        <f>'Data Base Price'!B59</f>
        <v>391138.66599999997</v>
      </c>
      <c r="C59" s="3">
        <f>'Data Base Price'!C59</f>
        <v>427744.43000000005</v>
      </c>
      <c r="D59" s="3">
        <f>'Data Base Price'!D59</f>
        <v>456311.51399999997</v>
      </c>
      <c r="E59" s="3">
        <f>'Data Base Price'!E59</f>
        <v>514808.89400000003</v>
      </c>
      <c r="F59" s="3">
        <f>'Data Base Price'!F59</f>
        <v>548214.22399999993</v>
      </c>
      <c r="G59" s="3">
        <f>'Data Base Price'!G59</f>
        <v>648640.37000000011</v>
      </c>
      <c r="H59" s="3">
        <f>'Data Base Price'!H59</f>
        <v>660612.94500000007</v>
      </c>
      <c r="I59" s="3">
        <f>'Data Base Price'!I59</f>
        <v>720264.73596158344</v>
      </c>
      <c r="J59" s="3">
        <f>'Data Base Price'!J59</f>
        <v>753996.9987508537</v>
      </c>
      <c r="K59" s="3">
        <f>'Data Base Price'!K59</f>
        <v>815973.46835312003</v>
      </c>
      <c r="L59" s="3">
        <f>'Data Base Price'!L59</f>
        <v>898761.44116582908</v>
      </c>
      <c r="M59" s="3">
        <f>'Data Base Price'!M59</f>
        <v>878764.69701197976</v>
      </c>
      <c r="N59" s="3">
        <f>'Data Base Price'!N59</f>
        <v>918743.2841482074</v>
      </c>
      <c r="O59" s="3">
        <f>'Data Base Price'!O59</f>
        <v>1043445.7351112076</v>
      </c>
      <c r="P59" s="3">
        <f>'Data Base Price'!P59</f>
        <v>1019664.6082613204</v>
      </c>
      <c r="Q59" s="3">
        <f>'Data Base Price'!Q59</f>
        <v>1151913.4826273783</v>
      </c>
      <c r="R59" s="3">
        <f>'Data Base Price'!R59</f>
        <v>1037467.8651032984</v>
      </c>
      <c r="S59" s="3">
        <f>'Data Base Price'!S59</f>
        <v>1147840.3211637</v>
      </c>
      <c r="T59" s="3">
        <f>'Data Base Price'!T59</f>
        <v>1318566.4982487913</v>
      </c>
      <c r="U59" s="3">
        <f>'Data Base Price'!U59</f>
        <v>1442024.79020638</v>
      </c>
      <c r="V59" s="19"/>
      <c r="W59" s="21">
        <f>NPV(0.0666,B59:U59)</f>
        <v>8012204.5197461406</v>
      </c>
    </row>
    <row r="60" spans="1:35" x14ac:dyDescent="0.25">
      <c r="A60" s="22" t="s">
        <v>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0"/>
      <c r="W60" s="21">
        <f>NPV(0.0666,B60:U60)</f>
        <v>0</v>
      </c>
    </row>
    <row r="61" spans="1:35" ht="45" x14ac:dyDescent="0.25">
      <c r="A61" s="25" t="s">
        <v>2</v>
      </c>
      <c r="B61" s="6">
        <f>'Data Base Price'!B61</f>
        <v>6896.2284623158894</v>
      </c>
      <c r="C61" s="6">
        <f>'Data Base Price'!C61</f>
        <v>49924.571893488857</v>
      </c>
      <c r="D61" s="6">
        <f>'Data Base Price'!D61</f>
        <v>48988.218884820868</v>
      </c>
      <c r="E61" s="6">
        <f>'Data Base Price'!E61</f>
        <v>53399.330976164092</v>
      </c>
      <c r="F61" s="6">
        <f>'Data Base Price'!F61</f>
        <v>69036.866615333332</v>
      </c>
      <c r="G61" s="6">
        <f>'Data Base Price'!G61</f>
        <v>47607.361673501029</v>
      </c>
      <c r="H61" s="6">
        <f>'Data Base Price'!H61</f>
        <v>201846.45070299803</v>
      </c>
      <c r="I61" s="6">
        <f>'Data Base Price'!I61</f>
        <v>16982.004167989431</v>
      </c>
      <c r="J61" s="6">
        <f>'Data Base Price'!J61</f>
        <v>125383.97915621795</v>
      </c>
      <c r="K61" s="6">
        <f>'Data Base Price'!K61</f>
        <v>101577.94341468548</v>
      </c>
      <c r="L61" s="6">
        <f>'Data Base Price'!L61</f>
        <v>45694.46842674131</v>
      </c>
      <c r="M61" s="6">
        <f>'Data Base Price'!M61</f>
        <v>46160.163007964569</v>
      </c>
      <c r="N61" s="6">
        <f>'Data Base Price'!N61</f>
        <v>85860.115028791028</v>
      </c>
      <c r="O61" s="6">
        <f>'Data Base Price'!O61</f>
        <v>-60983.247694745725</v>
      </c>
      <c r="P61" s="6">
        <f>'Data Base Price'!P61</f>
        <v>148023.48784309925</v>
      </c>
      <c r="Q61" s="6">
        <f>'Data Base Price'!Q61</f>
        <v>-103410.54961890735</v>
      </c>
      <c r="R61" s="6">
        <f>'Data Base Price'!R61</f>
        <v>-20923.265387108018</v>
      </c>
      <c r="S61" s="6">
        <f>'Data Base Price'!S61</f>
        <v>87263.091926610738</v>
      </c>
      <c r="T61" s="6">
        <f>'Data Base Price'!T61</f>
        <v>-66723.811091574142</v>
      </c>
      <c r="U61" s="6">
        <f>'Data Base Price'!U61</f>
        <v>-99028.089631313836</v>
      </c>
      <c r="V61" s="18"/>
      <c r="W61" s="21">
        <f>NPV(0.0666,B61:U61)</f>
        <v>525561.67182043602</v>
      </c>
    </row>
    <row r="62" spans="1:35" x14ac:dyDescent="0.25">
      <c r="A62" s="22" t="s">
        <v>3</v>
      </c>
      <c r="B62" s="27">
        <f>SUM(B58:B61)</f>
        <v>1649198.6796185661</v>
      </c>
      <c r="C62" s="27">
        <f t="shared" ref="C62:U62" si="48">SUM(C58:C61)</f>
        <v>1831681.9868934888</v>
      </c>
      <c r="D62" s="27">
        <f t="shared" si="48"/>
        <v>1956236.4530410708</v>
      </c>
      <c r="E62" s="27">
        <f t="shared" si="48"/>
        <v>2065078.2754449146</v>
      </c>
      <c r="F62" s="27">
        <f t="shared" si="48"/>
        <v>2204589.0881153331</v>
      </c>
      <c r="G62" s="27">
        <f t="shared" si="48"/>
        <v>2347738.6557360012</v>
      </c>
      <c r="H62" s="27">
        <f t="shared" si="48"/>
        <v>2611972.3522654977</v>
      </c>
      <c r="I62" s="27">
        <f t="shared" si="48"/>
        <v>2654799.0126295728</v>
      </c>
      <c r="J62" s="27">
        <f t="shared" si="48"/>
        <v>2799273.2941570715</v>
      </c>
      <c r="K62" s="27">
        <f t="shared" si="48"/>
        <v>2964353.4086428056</v>
      </c>
      <c r="L62" s="27">
        <f t="shared" si="48"/>
        <v>3262220.3436550698</v>
      </c>
      <c r="M62" s="27">
        <f t="shared" si="48"/>
        <v>3262965.7022074438</v>
      </c>
      <c r="N62" s="27">
        <f t="shared" si="48"/>
        <v>3420008.7473019981</v>
      </c>
      <c r="O62" s="27">
        <f t="shared" si="48"/>
        <v>3618040.2346039619</v>
      </c>
      <c r="P62" s="27">
        <f t="shared" si="48"/>
        <v>3759368.0895419191</v>
      </c>
      <c r="Q62" s="27">
        <f t="shared" si="48"/>
        <v>3804452.6883209711</v>
      </c>
      <c r="R62" s="27">
        <f t="shared" si="48"/>
        <v>3904950.1803411902</v>
      </c>
      <c r="S62" s="27">
        <f t="shared" si="48"/>
        <v>4178455.8612153106</v>
      </c>
      <c r="T62" s="27">
        <f t="shared" si="48"/>
        <v>4604095.0884072175</v>
      </c>
      <c r="U62" s="27">
        <f t="shared" si="48"/>
        <v>4769623.1074500661</v>
      </c>
      <c r="V62" s="18"/>
      <c r="W62" s="21">
        <f>NPV(0.0666,B62:U62)</f>
        <v>30048227.294021629</v>
      </c>
    </row>
    <row r="63" spans="1:35" x14ac:dyDescent="0.25">
      <c r="A63" s="22" t="s">
        <v>8</v>
      </c>
      <c r="B63" s="28"/>
      <c r="C63" s="28">
        <f>C62-B62</f>
        <v>182483.30727492273</v>
      </c>
      <c r="D63" s="28">
        <f t="shared" ref="D63:U63" si="49">D62-C62</f>
        <v>124554.46614758205</v>
      </c>
      <c r="E63" s="28">
        <f t="shared" si="49"/>
        <v>108841.82240384375</v>
      </c>
      <c r="F63" s="28">
        <f t="shared" si="49"/>
        <v>139510.81267041853</v>
      </c>
      <c r="G63" s="28">
        <f t="shared" si="49"/>
        <v>143149.56762066809</v>
      </c>
      <c r="H63" s="28">
        <f t="shared" si="49"/>
        <v>264233.69652949646</v>
      </c>
      <c r="I63" s="28">
        <f t="shared" si="49"/>
        <v>42826.660364075098</v>
      </c>
      <c r="J63" s="28">
        <f t="shared" si="49"/>
        <v>144474.28152749874</v>
      </c>
      <c r="K63" s="28">
        <f t="shared" si="49"/>
        <v>165080.11448573414</v>
      </c>
      <c r="L63" s="28">
        <f t="shared" si="49"/>
        <v>297866.93501226418</v>
      </c>
      <c r="M63" s="28">
        <f t="shared" si="49"/>
        <v>745.35855237394571</v>
      </c>
      <c r="N63" s="28">
        <f t="shared" si="49"/>
        <v>157043.04509455431</v>
      </c>
      <c r="O63" s="28">
        <f t="shared" si="49"/>
        <v>198031.48730196385</v>
      </c>
      <c r="P63" s="28">
        <f t="shared" si="49"/>
        <v>141327.85493795713</v>
      </c>
      <c r="Q63" s="28">
        <f t="shared" si="49"/>
        <v>45084.59877905203</v>
      </c>
      <c r="R63" s="28">
        <f t="shared" si="49"/>
        <v>100497.4920202191</v>
      </c>
      <c r="S63" s="28">
        <f t="shared" si="49"/>
        <v>273505.68087412044</v>
      </c>
      <c r="T63" s="28">
        <f t="shared" si="49"/>
        <v>425639.22719190689</v>
      </c>
      <c r="U63" s="28">
        <f t="shared" si="49"/>
        <v>165528.01904284861</v>
      </c>
      <c r="V63" s="18"/>
      <c r="W63" s="18"/>
      <c r="Y63" s="12">
        <f>AVERAGE(C63:K63)</f>
        <v>146128.30322491552</v>
      </c>
      <c r="Z63" s="12">
        <f>AVERAGE(L63:U63)</f>
        <v>180526.96988072604</v>
      </c>
      <c r="AA63" s="12">
        <f>AVERAGE(C63:U63)</f>
        <v>164232.86462271053</v>
      </c>
      <c r="AB63" t="str">
        <f>A58</f>
        <v>C13-1</v>
      </c>
      <c r="AC63" s="3">
        <f>Y63-Y$13</f>
        <v>20066.529988843162</v>
      </c>
      <c r="AD63" s="3">
        <f>Z63-Z$13</f>
        <v>-8170.0275165206695</v>
      </c>
      <c r="AE63" s="3">
        <f>AA63-AA$13</f>
        <v>5205.1839333885</v>
      </c>
      <c r="AI63" s="3">
        <f>AVERAGE(AA63,'Data Low Price'!AA63,'Data Base Price'!AA63)</f>
        <v>139191.51073564912</v>
      </c>
    </row>
    <row r="70" spans="14:35" x14ac:dyDescent="0.25">
      <c r="AI70" s="3">
        <f>AVERAGE(AA13,'Data Low Price'!AA13,'Data Base Price'!AA13)</f>
        <v>137810.91292068167</v>
      </c>
    </row>
    <row r="76" spans="14:35" x14ac:dyDescent="0.25">
      <c r="N76" s="8"/>
    </row>
  </sheetData>
  <pageMargins left="0.7" right="0.7" top="0.75" bottom="0.75" header="0.3" footer="0.3"/>
  <pageSetup paperSize="5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H98"/>
  <sheetViews>
    <sheetView zoomScale="70" zoomScaleNormal="70" workbookViewId="0">
      <selection activeCell="A4" sqref="A4"/>
    </sheetView>
  </sheetViews>
  <sheetFormatPr defaultRowHeight="15" x14ac:dyDescent="0.25"/>
  <cols>
    <col min="1" max="1" width="12.5703125" customWidth="1"/>
    <col min="2" max="21" width="12.7109375" customWidth="1"/>
    <col min="22" max="22" width="2.7109375" customWidth="1"/>
    <col min="23" max="23" width="14.140625" customWidth="1"/>
    <col min="25" max="25" width="12.5703125" customWidth="1"/>
    <col min="26" max="26" width="14" customWidth="1"/>
    <col min="27" max="27" width="17.42578125" customWidth="1"/>
    <col min="28" max="28" width="11.140625" customWidth="1"/>
    <col min="29" max="29" width="14.7109375" customWidth="1"/>
    <col min="30" max="30" width="13.85546875" customWidth="1"/>
    <col min="31" max="31" width="14.140625" customWidth="1"/>
  </cols>
  <sheetData>
    <row r="1" spans="1:31" ht="18.75" x14ac:dyDescent="0.3">
      <c r="A1" s="2" t="s">
        <v>1</v>
      </c>
      <c r="F1" s="17"/>
      <c r="H1" s="17"/>
    </row>
    <row r="2" spans="1:31" x14ac:dyDescent="0.25">
      <c r="A2" s="1" t="s">
        <v>6</v>
      </c>
    </row>
    <row r="3" spans="1:31" x14ac:dyDescent="0.25">
      <c r="A3" s="1" t="s">
        <v>36</v>
      </c>
    </row>
    <row r="5" spans="1:31" ht="111.75" customHeight="1" x14ac:dyDescent="0.25">
      <c r="B5" s="5">
        <f>'Data Base Price'!B5</f>
        <v>2015</v>
      </c>
      <c r="C5" s="5">
        <f>'Data Base Price'!C5</f>
        <v>2016</v>
      </c>
      <c r="D5" s="5">
        <f>'Data Base Price'!D5</f>
        <v>2017</v>
      </c>
      <c r="E5" s="5">
        <f>'Data Base Price'!E5</f>
        <v>2018</v>
      </c>
      <c r="F5" s="5">
        <f>'Data Base Price'!F5</f>
        <v>2019</v>
      </c>
      <c r="G5" s="5">
        <f>'Data Base Price'!G5</f>
        <v>2020</v>
      </c>
      <c r="H5" s="5">
        <f>'Data Base Price'!H5</f>
        <v>2021</v>
      </c>
      <c r="I5" s="5">
        <f>'Data Base Price'!I5</f>
        <v>2022</v>
      </c>
      <c r="J5" s="5">
        <f>'Data Base Price'!J5</f>
        <v>2023</v>
      </c>
      <c r="K5" s="5">
        <f>'Data Base Price'!K5</f>
        <v>2024</v>
      </c>
      <c r="L5" s="5">
        <f>'Data Base Price'!L5</f>
        <v>2025</v>
      </c>
      <c r="M5" s="5">
        <f>'Data Base Price'!M5</f>
        <v>2026</v>
      </c>
      <c r="N5" s="5">
        <f>'Data Base Price'!N5</f>
        <v>2027</v>
      </c>
      <c r="O5" s="5">
        <f>'Data Base Price'!O5</f>
        <v>2028</v>
      </c>
      <c r="P5" s="5">
        <f>'Data Base Price'!P5</f>
        <v>2029</v>
      </c>
      <c r="Q5" s="5">
        <f>'Data Base Price'!Q5</f>
        <v>2030</v>
      </c>
      <c r="R5" s="5">
        <f>'Data Base Price'!R5</f>
        <v>2031</v>
      </c>
      <c r="S5" s="5">
        <f>'Data Base Price'!S5</f>
        <v>2032</v>
      </c>
      <c r="T5" s="5">
        <f>'Data Base Price'!T5</f>
        <v>2033</v>
      </c>
      <c r="U5" s="5">
        <f>'Data Base Price'!U5</f>
        <v>2034</v>
      </c>
      <c r="V5" s="5"/>
      <c r="W5" s="5" t="s">
        <v>22</v>
      </c>
      <c r="Y5" s="16" t="s">
        <v>12</v>
      </c>
      <c r="Z5" s="16" t="s">
        <v>13</v>
      </c>
      <c r="AA5" s="16" t="s">
        <v>11</v>
      </c>
      <c r="AC5" s="16" t="s">
        <v>23</v>
      </c>
      <c r="AD5" s="16" t="s">
        <v>25</v>
      </c>
      <c r="AE5" s="16" t="s">
        <v>24</v>
      </c>
    </row>
    <row r="6" spans="1:31" x14ac:dyDescent="0.25">
      <c r="Y6" s="1"/>
    </row>
    <row r="7" spans="1:31" x14ac:dyDescent="0.25">
      <c r="Y7" s="1"/>
    </row>
    <row r="8" spans="1:31" x14ac:dyDescent="0.25">
      <c r="A8" s="22" t="s">
        <v>21</v>
      </c>
      <c r="B8" s="8">
        <v>1241448.18671875</v>
      </c>
      <c r="C8" s="8">
        <v>1336523.4918750001</v>
      </c>
      <c r="D8" s="8">
        <v>1384947.98734375</v>
      </c>
      <c r="E8" s="8">
        <v>1408836.23875</v>
      </c>
      <c r="F8" s="8">
        <v>1473775.2471874999</v>
      </c>
      <c r="G8" s="8">
        <v>2620745.0378124998</v>
      </c>
      <c r="H8" s="8">
        <v>3134561.1524999999</v>
      </c>
      <c r="I8" s="8">
        <v>3621988.4293750003</v>
      </c>
      <c r="J8" s="8">
        <v>4105276.0549999997</v>
      </c>
      <c r="K8" s="8">
        <v>4461280.8912500003</v>
      </c>
      <c r="L8" s="8">
        <v>5081156.6193749998</v>
      </c>
      <c r="M8" s="8">
        <v>5571273.8656249996</v>
      </c>
      <c r="N8" s="8">
        <v>6047496.2331250003</v>
      </c>
      <c r="O8" s="8">
        <v>6459750.0787500003</v>
      </c>
      <c r="P8" s="8">
        <v>6639971.6343749994</v>
      </c>
      <c r="Q8" s="8">
        <v>6676289.6656249994</v>
      </c>
      <c r="R8" s="8">
        <v>7246009.4275000002</v>
      </c>
      <c r="S8" s="8">
        <v>7710416.7649999997</v>
      </c>
      <c r="T8" s="8">
        <v>8053967.7012499999</v>
      </c>
      <c r="U8" s="8">
        <v>8260042.1512499992</v>
      </c>
      <c r="V8" s="3"/>
      <c r="W8" s="9">
        <f>NPV(0.0666,B8:U8)</f>
        <v>40900496.163200609</v>
      </c>
    </row>
    <row r="9" spans="1:31" x14ac:dyDescent="0.25">
      <c r="A9" t="s">
        <v>4</v>
      </c>
      <c r="B9" s="3">
        <f>'Data Base Price'!B9</f>
        <v>388607.99999999994</v>
      </c>
      <c r="C9" s="3">
        <f>'Data Base Price'!C9</f>
        <v>422010</v>
      </c>
      <c r="D9" s="3">
        <f>'Data Base Price'!D9</f>
        <v>448619</v>
      </c>
      <c r="E9" s="3">
        <f>'Data Base Price'!E9</f>
        <v>506740</v>
      </c>
      <c r="F9" s="3">
        <f>'Data Base Price'!F9</f>
        <v>551529</v>
      </c>
      <c r="G9" s="3">
        <f>'Data Base Price'!G9</f>
        <v>606037</v>
      </c>
      <c r="H9" s="3">
        <f>'Data Base Price'!H9</f>
        <v>641502</v>
      </c>
      <c r="I9" s="3">
        <f>'Data Base Price'!I9</f>
        <v>728849</v>
      </c>
      <c r="J9" s="3">
        <f>'Data Base Price'!J9</f>
        <v>833131</v>
      </c>
      <c r="K9" s="3">
        <f>'Data Base Price'!K9</f>
        <v>831327</v>
      </c>
      <c r="L9" s="3">
        <f>'Data Base Price'!L9</f>
        <v>925737</v>
      </c>
      <c r="M9" s="3">
        <f>'Data Base Price'!M9</f>
        <v>918136</v>
      </c>
      <c r="N9" s="3">
        <f>'Data Base Price'!N9</f>
        <v>948932</v>
      </c>
      <c r="O9" s="3">
        <f>'Data Base Price'!O9</f>
        <v>1122494.8888381841</v>
      </c>
      <c r="P9" s="3">
        <f>'Data Base Price'!P9</f>
        <v>1012719.3327261097</v>
      </c>
      <c r="Q9" s="3">
        <f>'Data Base Price'!Q9</f>
        <v>1228720.6130849984</v>
      </c>
      <c r="R9" s="3">
        <f>'Data Base Price'!R9</f>
        <v>1054347.2547336135</v>
      </c>
      <c r="S9" s="3">
        <f>'Data Base Price'!S9</f>
        <v>1106276.8965735519</v>
      </c>
      <c r="T9" s="3">
        <f>'Data Base Price'!T9</f>
        <v>1230907.5576084494</v>
      </c>
      <c r="U9" s="3">
        <f>'Data Base Price'!U9</f>
        <v>1570864.6429767006</v>
      </c>
      <c r="V9" s="3"/>
      <c r="W9" s="9">
        <f>NPV(0.0666,B9:U9)</f>
        <v>8114622.1641390612</v>
      </c>
    </row>
    <row r="10" spans="1:31" x14ac:dyDescent="0.25">
      <c r="A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>
        <f>NPV(0.0666,B10:U10)</f>
        <v>0</v>
      </c>
    </row>
    <row r="11" spans="1:31" ht="45" x14ac:dyDescent="0.25">
      <c r="A11" s="4" t="s">
        <v>2</v>
      </c>
      <c r="B11" s="26">
        <f>'Data Base Price'!B11</f>
        <v>9566.2562161645619</v>
      </c>
      <c r="C11" s="26">
        <f>'Data Base Price'!C11</f>
        <v>55847.732983199538</v>
      </c>
      <c r="D11" s="26">
        <f>'Data Base Price'!D11</f>
        <v>57381.69089642787</v>
      </c>
      <c r="E11" s="26">
        <f>'Data Base Price'!E11</f>
        <v>67706.38593239375</v>
      </c>
      <c r="F11" s="26">
        <f>'Data Base Price'!F11</f>
        <v>67470.714591409997</v>
      </c>
      <c r="G11" s="26">
        <f>'Data Base Price'!G11</f>
        <v>65377.419274363318</v>
      </c>
      <c r="H11" s="26">
        <f>'Data Base Price'!H11</f>
        <v>116182.20282530229</v>
      </c>
      <c r="I11" s="26">
        <f>'Data Base Price'!I11</f>
        <v>97883.93845557858</v>
      </c>
      <c r="J11" s="26">
        <f>'Data Base Price'!J11</f>
        <v>35636.645808288224</v>
      </c>
      <c r="K11" s="26">
        <f>'Data Base Price'!K11</f>
        <v>93402.413309565527</v>
      </c>
      <c r="L11" s="26">
        <f>'Data Base Price'!L11</f>
        <v>6096.8780607574899</v>
      </c>
      <c r="M11" s="26">
        <f>'Data Base Price'!M11</f>
        <v>6219.5708356921386</v>
      </c>
      <c r="N11" s="26">
        <f>'Data Base Price'!N11</f>
        <v>122890.12021031465</v>
      </c>
      <c r="O11" s="26">
        <f>'Data Base Price'!O11</f>
        <v>-163637.12618278738</v>
      </c>
      <c r="P11" s="26">
        <f>'Data Base Price'!P11</f>
        <v>179553.79222154341</v>
      </c>
      <c r="Q11" s="26">
        <f>'Data Base Price'!Q11</f>
        <v>-112914.50951062301</v>
      </c>
      <c r="R11" s="26">
        <f>'Data Base Price'!R11</f>
        <v>26279.232764107634</v>
      </c>
      <c r="S11" s="26">
        <f>'Data Base Price'!S11</f>
        <v>20970.848002242063</v>
      </c>
      <c r="T11" s="26">
        <f>'Data Base Price'!T11</f>
        <v>-14861.098712362491</v>
      </c>
      <c r="U11" s="26">
        <f>'Data Base Price'!U11</f>
        <v>-188270.89538216704</v>
      </c>
      <c r="W11" s="9">
        <f>NPV(0.0666,B11:U11)</f>
        <v>432146.29305462644</v>
      </c>
    </row>
    <row r="12" spans="1:31" x14ac:dyDescent="0.25">
      <c r="A12" t="s">
        <v>3</v>
      </c>
      <c r="B12" s="7">
        <f>SUM(B8:B11)</f>
        <v>1639622.4429349145</v>
      </c>
      <c r="C12" s="7">
        <f t="shared" ref="C12:U12" si="0">SUM(C8:C11)</f>
        <v>1814381.2248581997</v>
      </c>
      <c r="D12" s="7">
        <f t="shared" si="0"/>
        <v>1890948.6782401779</v>
      </c>
      <c r="E12" s="7">
        <f t="shared" si="0"/>
        <v>1983282.6246823939</v>
      </c>
      <c r="F12" s="7">
        <f t="shared" si="0"/>
        <v>2092774.9617789099</v>
      </c>
      <c r="G12" s="7">
        <f t="shared" si="0"/>
        <v>3292159.457086863</v>
      </c>
      <c r="H12" s="7">
        <f t="shared" si="0"/>
        <v>3892245.3553253021</v>
      </c>
      <c r="I12" s="7">
        <f t="shared" si="0"/>
        <v>4448721.3678305792</v>
      </c>
      <c r="J12" s="7">
        <f t="shared" si="0"/>
        <v>4974043.7008082876</v>
      </c>
      <c r="K12" s="7">
        <f t="shared" si="0"/>
        <v>5386010.3045595661</v>
      </c>
      <c r="L12" s="7">
        <f t="shared" si="0"/>
        <v>6012990.497435757</v>
      </c>
      <c r="M12" s="7">
        <f t="shared" si="0"/>
        <v>6495629.4364606915</v>
      </c>
      <c r="N12" s="7">
        <f t="shared" si="0"/>
        <v>7119318.3533353154</v>
      </c>
      <c r="O12" s="7">
        <f t="shared" si="0"/>
        <v>7418607.8414053973</v>
      </c>
      <c r="P12" s="7">
        <f t="shared" si="0"/>
        <v>7832244.7593226526</v>
      </c>
      <c r="Q12" s="7">
        <f t="shared" si="0"/>
        <v>7792095.7691993751</v>
      </c>
      <c r="R12" s="7">
        <f t="shared" si="0"/>
        <v>8326635.9149977211</v>
      </c>
      <c r="S12" s="7">
        <f t="shared" si="0"/>
        <v>8837664.5095757935</v>
      </c>
      <c r="T12" s="7">
        <f t="shared" si="0"/>
        <v>9270014.1601460874</v>
      </c>
      <c r="U12" s="7">
        <f t="shared" si="0"/>
        <v>9642635.8988445327</v>
      </c>
      <c r="W12" s="9">
        <f>NPV(0.0666,B12:U12)</f>
        <v>49447264.620394289</v>
      </c>
    </row>
    <row r="13" spans="1:31" x14ac:dyDescent="0.25">
      <c r="A13" t="s">
        <v>8</v>
      </c>
      <c r="B13" s="15"/>
      <c r="C13" s="15">
        <f>C12-B12</f>
        <v>174758.78192328522</v>
      </c>
      <c r="D13" s="15">
        <f t="shared" ref="D13:U13" si="1">D12-C12</f>
        <v>76567.453381978208</v>
      </c>
      <c r="E13" s="15">
        <f t="shared" si="1"/>
        <v>92333.946442215936</v>
      </c>
      <c r="F13" s="15">
        <f t="shared" si="1"/>
        <v>109492.33709651604</v>
      </c>
      <c r="G13" s="15">
        <f t="shared" si="1"/>
        <v>1199384.4953079531</v>
      </c>
      <c r="H13" s="15">
        <f t="shared" si="1"/>
        <v>600085.89823843911</v>
      </c>
      <c r="I13" s="15">
        <f t="shared" si="1"/>
        <v>556476.01250527706</v>
      </c>
      <c r="J13" s="15">
        <f t="shared" si="1"/>
        <v>525322.33297770843</v>
      </c>
      <c r="K13" s="15">
        <f t="shared" si="1"/>
        <v>411966.60375127848</v>
      </c>
      <c r="L13" s="15">
        <f t="shared" si="1"/>
        <v>626980.19287619088</v>
      </c>
      <c r="M13" s="15">
        <f t="shared" si="1"/>
        <v>482638.93902493455</v>
      </c>
      <c r="N13" s="15">
        <f t="shared" si="1"/>
        <v>623688.91687462386</v>
      </c>
      <c r="O13" s="15">
        <f t="shared" si="1"/>
        <v>299289.48807008192</v>
      </c>
      <c r="P13" s="15">
        <f t="shared" si="1"/>
        <v>413636.91791725531</v>
      </c>
      <c r="Q13" s="15">
        <f t="shared" si="1"/>
        <v>-40148.99012327753</v>
      </c>
      <c r="R13" s="15">
        <f t="shared" si="1"/>
        <v>534540.14579834603</v>
      </c>
      <c r="S13" s="15">
        <f t="shared" si="1"/>
        <v>511028.59457807243</v>
      </c>
      <c r="T13" s="15">
        <f t="shared" si="1"/>
        <v>432349.65057029389</v>
      </c>
      <c r="U13" s="15">
        <f t="shared" si="1"/>
        <v>372621.73869844526</v>
      </c>
      <c r="Y13" s="12">
        <f>AVERAGE(C13:K13)</f>
        <v>416265.31795829465</v>
      </c>
      <c r="Z13" s="12">
        <f>AVERAGE(L13:U13)</f>
        <v>425662.55942849664</v>
      </c>
      <c r="AA13" s="12">
        <f>AVERAGE(C13:U13)</f>
        <v>421211.23452155886</v>
      </c>
      <c r="AB13" t="str">
        <f>A8</f>
        <v>C05a-3Q</v>
      </c>
      <c r="AC13" s="3">
        <f>Y13-Y$13</f>
        <v>0</v>
      </c>
      <c r="AD13" s="3">
        <f>Z13-Z$13</f>
        <v>0</v>
      </c>
      <c r="AE13" s="3">
        <f>AA13-AA$13</f>
        <v>0</v>
      </c>
    </row>
    <row r="14" spans="1:31" x14ac:dyDescent="0.25">
      <c r="Y14" s="1"/>
    </row>
    <row r="15" spans="1:31" x14ac:dyDescent="0.25">
      <c r="A15" s="22" t="s">
        <v>14</v>
      </c>
      <c r="B15" s="23">
        <v>1239953.4537500001</v>
      </c>
      <c r="C15" s="23">
        <v>1327962.9473437502</v>
      </c>
      <c r="D15" s="23">
        <v>1383598.03421875</v>
      </c>
      <c r="E15" s="23">
        <v>1405067.9853125</v>
      </c>
      <c r="F15" s="23">
        <v>1479362.1371875</v>
      </c>
      <c r="G15" s="23">
        <v>2602017.2878125003</v>
      </c>
      <c r="H15" s="23">
        <v>3113430.7737499997</v>
      </c>
      <c r="I15" s="23">
        <v>3654536.12</v>
      </c>
      <c r="J15" s="23">
        <v>4138826.2837499995</v>
      </c>
      <c r="K15" s="23">
        <v>4486779.6256250003</v>
      </c>
      <c r="L15" s="23">
        <v>5119654.4718749998</v>
      </c>
      <c r="M15" s="23">
        <v>5581913.7674999991</v>
      </c>
      <c r="N15" s="23">
        <v>6044173.2518750001</v>
      </c>
      <c r="O15" s="23">
        <v>6185182.3093750002</v>
      </c>
      <c r="P15" s="23">
        <v>6339920.5931249997</v>
      </c>
      <c r="Q15" s="23">
        <v>6712042.7331250003</v>
      </c>
      <c r="R15" s="23">
        <v>7292602.5056250002</v>
      </c>
      <c r="S15" s="23">
        <v>7436039.4343750002</v>
      </c>
      <c r="T15" s="23">
        <v>7209726.711875</v>
      </c>
      <c r="U15" s="23">
        <v>7635977.9218749991</v>
      </c>
      <c r="V15" s="24"/>
      <c r="W15" s="29">
        <f>NPV(0.0666,B15:U15)</f>
        <v>40236507.841671042</v>
      </c>
      <c r="Y15" s="1"/>
    </row>
    <row r="16" spans="1:31" x14ac:dyDescent="0.25">
      <c r="A16" s="22" t="s">
        <v>4</v>
      </c>
      <c r="B16" s="24">
        <f>'Data Base Price'!B16</f>
        <v>391136.99999999994</v>
      </c>
      <c r="C16" s="24">
        <f>'Data Base Price'!C16</f>
        <v>427745</v>
      </c>
      <c r="D16" s="24">
        <f>'Data Base Price'!D16</f>
        <v>456310</v>
      </c>
      <c r="E16" s="24">
        <f>'Data Base Price'!E16</f>
        <v>514875</v>
      </c>
      <c r="F16" s="24">
        <f>'Data Base Price'!F16</f>
        <v>549093</v>
      </c>
      <c r="G16" s="24">
        <f>'Data Base Price'!G16</f>
        <v>669753</v>
      </c>
      <c r="H16" s="24">
        <f>'Data Base Price'!H16</f>
        <v>689115</v>
      </c>
      <c r="I16" s="24">
        <f>'Data Base Price'!I16</f>
        <v>746657</v>
      </c>
      <c r="J16" s="24">
        <f>'Data Base Price'!J16</f>
        <v>730774</v>
      </c>
      <c r="K16" s="24">
        <f>'Data Base Price'!K16</f>
        <v>835745.72934313794</v>
      </c>
      <c r="L16" s="24">
        <f>'Data Base Price'!L16</f>
        <v>907526.84220065747</v>
      </c>
      <c r="M16" s="24">
        <f>'Data Base Price'!M16</f>
        <v>890949.15420246997</v>
      </c>
      <c r="N16" s="24">
        <f>'Data Base Price'!N16</f>
        <v>931141.68813231692</v>
      </c>
      <c r="O16" s="24">
        <f>'Data Base Price'!O16</f>
        <v>1106681.9600160588</v>
      </c>
      <c r="P16" s="24">
        <f>'Data Base Price'!P16</f>
        <v>1084230.9602563642</v>
      </c>
      <c r="Q16" s="24">
        <f>'Data Base Price'!Q16</f>
        <v>1184130.0875383278</v>
      </c>
      <c r="R16" s="24">
        <f>'Data Base Price'!R16</f>
        <v>1068150.9102015556</v>
      </c>
      <c r="S16" s="24">
        <f>'Data Base Price'!S16</f>
        <v>1173370.1114953854</v>
      </c>
      <c r="T16" s="24">
        <f>'Data Base Price'!T16</f>
        <v>1400615.7556137978</v>
      </c>
      <c r="U16" s="24">
        <f>'Data Base Price'!U16</f>
        <v>1463345.9079704599</v>
      </c>
      <c r="V16" s="24"/>
      <c r="W16" s="29">
        <f>NPV(0.0666,B16:U16)</f>
        <v>8183704.8051590351</v>
      </c>
      <c r="Y16" s="1"/>
    </row>
    <row r="17" spans="1:31" x14ac:dyDescent="0.25">
      <c r="A17" s="22" t="s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9">
        <f>NPV(0.0666,B17:U17)</f>
        <v>0</v>
      </c>
      <c r="Y17" s="1"/>
    </row>
    <row r="18" spans="1:31" ht="45" x14ac:dyDescent="0.25">
      <c r="A18" s="25" t="s">
        <v>2</v>
      </c>
      <c r="B18" s="26">
        <f>'Data Base Price'!B18</f>
        <v>6896.2284623158894</v>
      </c>
      <c r="C18" s="26">
        <f>'Data Base Price'!C18</f>
        <v>49924.571893488857</v>
      </c>
      <c r="D18" s="26">
        <f>'Data Base Price'!D18</f>
        <v>48988.218884820868</v>
      </c>
      <c r="E18" s="26">
        <f>'Data Base Price'!E18</f>
        <v>53399.330976164092</v>
      </c>
      <c r="F18" s="26">
        <f>'Data Base Price'!F18</f>
        <v>69036.866615333332</v>
      </c>
      <c r="G18" s="26">
        <f>'Data Base Price'!G18</f>
        <v>47607.361673501029</v>
      </c>
      <c r="H18" s="26">
        <f>'Data Base Price'!H18</f>
        <v>201846.45070299803</v>
      </c>
      <c r="I18" s="26">
        <f>'Data Base Price'!I18</f>
        <v>13623.291437382022</v>
      </c>
      <c r="J18" s="26">
        <f>'Data Base Price'!J18</f>
        <v>95739.299442808027</v>
      </c>
      <c r="K18" s="26">
        <f>'Data Base Price'!K18</f>
        <v>101437.89127888976</v>
      </c>
      <c r="L18" s="26">
        <f>'Data Base Price'!L18</f>
        <v>57767.131143128725</v>
      </c>
      <c r="M18" s="26">
        <f>'Data Base Price'!M18</f>
        <v>50928.598849204602</v>
      </c>
      <c r="N18" s="26">
        <f>'Data Base Price'!N18</f>
        <v>90197.184850088204</v>
      </c>
      <c r="O18" s="26">
        <f>'Data Base Price'!O18</f>
        <v>-30032.124781028528</v>
      </c>
      <c r="P18" s="26">
        <f>'Data Base Price'!P18</f>
        <v>181722.78150775333</v>
      </c>
      <c r="Q18" s="26">
        <f>'Data Base Price'!Q18</f>
        <v>-96050.229534421305</v>
      </c>
      <c r="R18" s="26">
        <f>'Data Base Price'!R18</f>
        <v>-18707.28375765634</v>
      </c>
      <c r="S18" s="26">
        <f>'Data Base Price'!S18</f>
        <v>92129.480798426579</v>
      </c>
      <c r="T18" s="26">
        <f>'Data Base Price'!T18</f>
        <v>-42456.257422451927</v>
      </c>
      <c r="U18" s="26">
        <f>'Data Base Price'!U18</f>
        <v>-105814.08623993662</v>
      </c>
      <c r="V18" s="22"/>
      <c r="W18" s="29">
        <f>NPV(0.0666,B18:U18)</f>
        <v>552415.02920296462</v>
      </c>
      <c r="Y18" s="1"/>
    </row>
    <row r="19" spans="1:31" x14ac:dyDescent="0.25">
      <c r="A19" s="22" t="s">
        <v>3</v>
      </c>
      <c r="B19" s="27">
        <f>SUM(B15:B18)</f>
        <v>1637986.682212316</v>
      </c>
      <c r="C19" s="27">
        <f t="shared" ref="C19:U19" si="2">SUM(C15:C18)</f>
        <v>1805632.5192372389</v>
      </c>
      <c r="D19" s="27">
        <f t="shared" si="2"/>
        <v>1888896.2531035708</v>
      </c>
      <c r="E19" s="27">
        <f t="shared" si="2"/>
        <v>1973342.3162886642</v>
      </c>
      <c r="F19" s="27">
        <f t="shared" si="2"/>
        <v>2097492.0038028331</v>
      </c>
      <c r="G19" s="27">
        <f t="shared" si="2"/>
        <v>3319377.6494860011</v>
      </c>
      <c r="H19" s="27">
        <f t="shared" si="2"/>
        <v>4004392.2244529976</v>
      </c>
      <c r="I19" s="27">
        <f t="shared" si="2"/>
        <v>4414816.411437382</v>
      </c>
      <c r="J19" s="27">
        <f t="shared" si="2"/>
        <v>4965339.5831928076</v>
      </c>
      <c r="K19" s="27">
        <f t="shared" si="2"/>
        <v>5423963.246247028</v>
      </c>
      <c r="L19" s="27">
        <f t="shared" si="2"/>
        <v>6084948.4452187857</v>
      </c>
      <c r="M19" s="27">
        <f t="shared" si="2"/>
        <v>6523791.5205516731</v>
      </c>
      <c r="N19" s="27">
        <f t="shared" si="2"/>
        <v>7065512.1248574052</v>
      </c>
      <c r="O19" s="27">
        <f t="shared" si="2"/>
        <v>7261832.1446100306</v>
      </c>
      <c r="P19" s="27">
        <f t="shared" si="2"/>
        <v>7605874.3348891176</v>
      </c>
      <c r="Q19" s="27">
        <f t="shared" si="2"/>
        <v>7800122.5911289072</v>
      </c>
      <c r="R19" s="27">
        <f t="shared" si="2"/>
        <v>8342046.1320688995</v>
      </c>
      <c r="S19" s="27">
        <f t="shared" si="2"/>
        <v>8701539.0266688131</v>
      </c>
      <c r="T19" s="27">
        <f t="shared" si="2"/>
        <v>8567886.2100663446</v>
      </c>
      <c r="U19" s="27">
        <f t="shared" si="2"/>
        <v>8993509.7436055224</v>
      </c>
      <c r="V19" s="22"/>
      <c r="W19" s="29">
        <f>NPV(0.0666,B19:U19)</f>
        <v>48972627.676033042</v>
      </c>
      <c r="Y19" s="1"/>
    </row>
    <row r="20" spans="1:31" x14ac:dyDescent="0.25">
      <c r="A20" s="22" t="s">
        <v>8</v>
      </c>
      <c r="B20" s="28"/>
      <c r="C20" s="28">
        <f>C19-B19</f>
        <v>167645.83702492295</v>
      </c>
      <c r="D20" s="28">
        <f t="shared" ref="D20:U20" si="3">D19-C19</f>
        <v>83263.733866331866</v>
      </c>
      <c r="E20" s="28">
        <f t="shared" si="3"/>
        <v>84446.063185093459</v>
      </c>
      <c r="F20" s="28">
        <f t="shared" si="3"/>
        <v>124149.68751416891</v>
      </c>
      <c r="G20" s="28">
        <f t="shared" si="3"/>
        <v>1221885.645683168</v>
      </c>
      <c r="H20" s="28">
        <f t="shared" si="3"/>
        <v>685014.57496699644</v>
      </c>
      <c r="I20" s="28">
        <f t="shared" si="3"/>
        <v>410424.18698438443</v>
      </c>
      <c r="J20" s="28">
        <f t="shared" si="3"/>
        <v>550523.17175542563</v>
      </c>
      <c r="K20" s="28">
        <f t="shared" si="3"/>
        <v>458623.66305422038</v>
      </c>
      <c r="L20" s="28">
        <f t="shared" si="3"/>
        <v>660985.19897175767</v>
      </c>
      <c r="M20" s="28">
        <f t="shared" si="3"/>
        <v>438843.07533288747</v>
      </c>
      <c r="N20" s="28">
        <f t="shared" si="3"/>
        <v>541720.60430573206</v>
      </c>
      <c r="O20" s="28">
        <f t="shared" si="3"/>
        <v>196320.01975262538</v>
      </c>
      <c r="P20" s="28">
        <f t="shared" si="3"/>
        <v>344042.19027908705</v>
      </c>
      <c r="Q20" s="28">
        <f t="shared" si="3"/>
        <v>194248.25623978954</v>
      </c>
      <c r="R20" s="28">
        <f t="shared" si="3"/>
        <v>541923.54093999229</v>
      </c>
      <c r="S20" s="28">
        <f t="shared" si="3"/>
        <v>359492.89459991362</v>
      </c>
      <c r="T20" s="28">
        <f t="shared" si="3"/>
        <v>-133652.81660246849</v>
      </c>
      <c r="U20" s="28">
        <f t="shared" si="3"/>
        <v>425623.53353917785</v>
      </c>
      <c r="V20" s="22"/>
      <c r="W20" s="29"/>
      <c r="Y20" s="12">
        <f>AVERAGE(C20:K20)</f>
        <v>420664.06267052353</v>
      </c>
      <c r="Z20" s="12">
        <f>AVERAGE(L20:U20)</f>
        <v>356954.64973584947</v>
      </c>
      <c r="AA20" s="12">
        <f>AVERAGE(C20:U20)</f>
        <v>387132.79270490556</v>
      </c>
      <c r="AB20" t="str">
        <f>A15</f>
        <v>C05-1</v>
      </c>
      <c r="AC20" s="3">
        <f>Y20-Y$13</f>
        <v>4398.7447122288868</v>
      </c>
      <c r="AD20" s="3">
        <f>Z20-Z$13</f>
        <v>-68707.909692647168</v>
      </c>
      <c r="AE20" s="3">
        <f>AA20-AA$13</f>
        <v>-34078.4418166533</v>
      </c>
    </row>
    <row r="21" spans="1:31" x14ac:dyDescent="0.25">
      <c r="Y21" s="1"/>
    </row>
    <row r="22" spans="1:31" x14ac:dyDescent="0.25">
      <c r="A22" t="s">
        <v>15</v>
      </c>
      <c r="B22" s="8">
        <v>1241015.0154687499</v>
      </c>
      <c r="C22" s="8">
        <v>1329796.2846875</v>
      </c>
      <c r="D22" s="8">
        <v>1385451.6654687501</v>
      </c>
      <c r="E22" s="8">
        <v>1408066.2706250001</v>
      </c>
      <c r="F22" s="8">
        <v>1473111.203125</v>
      </c>
      <c r="G22" s="8">
        <v>2623528.5871874997</v>
      </c>
      <c r="H22" s="8">
        <v>3139603.2859374997</v>
      </c>
      <c r="I22" s="8">
        <v>3638313.4181249999</v>
      </c>
      <c r="J22" s="8">
        <v>4079898.2168749999</v>
      </c>
      <c r="K22" s="8">
        <v>4433172.6681249999</v>
      </c>
      <c r="L22" s="8">
        <v>5068511.7931249999</v>
      </c>
      <c r="M22" s="8">
        <v>5551239.9031250002</v>
      </c>
      <c r="N22" s="8">
        <v>6032021.6656250004</v>
      </c>
      <c r="O22" s="8">
        <v>6487537.8762499997</v>
      </c>
      <c r="P22" s="8">
        <v>6638976.3743749997</v>
      </c>
      <c r="Q22" s="8">
        <v>6684548.7506249994</v>
      </c>
      <c r="R22" s="8">
        <v>7260011.2837499995</v>
      </c>
      <c r="S22" s="8">
        <v>7691353.5456249993</v>
      </c>
      <c r="T22" s="8">
        <v>8034156.3612499991</v>
      </c>
      <c r="U22" s="8">
        <v>8246875.6737499991</v>
      </c>
      <c r="V22" s="3"/>
      <c r="W22" s="9">
        <f>NPV(0.0666,B22:U22)</f>
        <v>40860345.692449756</v>
      </c>
      <c r="Y22" s="1"/>
    </row>
    <row r="23" spans="1:31" x14ac:dyDescent="0.25">
      <c r="A23" t="s">
        <v>4</v>
      </c>
      <c r="B23" s="3">
        <f>'Data Base Price'!B23</f>
        <v>388607.99999999994</v>
      </c>
      <c r="C23" s="3">
        <f>'Data Base Price'!C23</f>
        <v>422010</v>
      </c>
      <c r="D23" s="3">
        <f>'Data Base Price'!D23</f>
        <v>448619</v>
      </c>
      <c r="E23" s="3">
        <f>'Data Base Price'!E23</f>
        <v>506740</v>
      </c>
      <c r="F23" s="3">
        <f>'Data Base Price'!F23</f>
        <v>552281.99999999988</v>
      </c>
      <c r="G23" s="3">
        <f>'Data Base Price'!G23</f>
        <v>606805.00000000012</v>
      </c>
      <c r="H23" s="3">
        <f>'Data Base Price'!H23</f>
        <v>642285</v>
      </c>
      <c r="I23" s="3">
        <f>'Data Base Price'!I23</f>
        <v>731958.00000000012</v>
      </c>
      <c r="J23" s="3">
        <f>'Data Base Price'!J23</f>
        <v>903448.93354023341</v>
      </c>
      <c r="K23" s="3">
        <f>'Data Base Price'!K23</f>
        <v>909946.67127749766</v>
      </c>
      <c r="L23" s="3">
        <f>'Data Base Price'!L23</f>
        <v>1008080.0880317702</v>
      </c>
      <c r="M23" s="3">
        <f>'Data Base Price'!M23</f>
        <v>1001616.1967043738</v>
      </c>
      <c r="N23" s="3">
        <f>'Data Base Price'!N23</f>
        <v>1029092.0104417572</v>
      </c>
      <c r="O23" s="3">
        <f>'Data Base Price'!O23</f>
        <v>1204157.4314783346</v>
      </c>
      <c r="P23" s="3">
        <f>'Data Base Price'!P23</f>
        <v>1090043.1396764228</v>
      </c>
      <c r="Q23" s="3">
        <f>'Data Base Price'!Q23</f>
        <v>1306358.4303673676</v>
      </c>
      <c r="R23" s="3">
        <f>'Data Base Price'!R23</f>
        <v>1133051.8425443475</v>
      </c>
      <c r="S23" s="3">
        <f>'Data Base Price'!S23</f>
        <v>1215620.02955269</v>
      </c>
      <c r="T23" s="3">
        <f>'Data Base Price'!T23</f>
        <v>1341956.025114191</v>
      </c>
      <c r="U23" s="3">
        <f>'Data Base Price'!U23</f>
        <v>1794986.0910470714</v>
      </c>
      <c r="V23" s="3"/>
      <c r="W23" s="9">
        <f>NPV(0.0666,B23:U23)</f>
        <v>8557439.1654628236</v>
      </c>
      <c r="Y23" s="1"/>
    </row>
    <row r="24" spans="1:31" x14ac:dyDescent="0.25">
      <c r="A24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9">
        <f>NPV(0.0666,B24:U24)</f>
        <v>0</v>
      </c>
      <c r="Y24" s="1"/>
    </row>
    <row r="25" spans="1:31" ht="45" x14ac:dyDescent="0.25">
      <c r="A25" s="4" t="s">
        <v>2</v>
      </c>
      <c r="B25" s="26">
        <f>'Data Base Price'!B25</f>
        <v>9566.2562161645619</v>
      </c>
      <c r="C25" s="26">
        <f>'Data Base Price'!C25</f>
        <v>55847.732983199538</v>
      </c>
      <c r="D25" s="26">
        <f>'Data Base Price'!D25</f>
        <v>57381.69089642787</v>
      </c>
      <c r="E25" s="26">
        <f>'Data Base Price'!E25</f>
        <v>121423.92843239389</v>
      </c>
      <c r="F25" s="26">
        <f>'Data Base Price'!F25</f>
        <v>66715.844184923524</v>
      </c>
      <c r="G25" s="26">
        <f>'Data Base Price'!G25</f>
        <v>64608.206330153735</v>
      </c>
      <c r="H25" s="26">
        <f>'Data Base Price'!H25</f>
        <v>115398.3748351527</v>
      </c>
      <c r="I25" s="26">
        <f>'Data Base Price'!I25</f>
        <v>97066.113803030472</v>
      </c>
      <c r="J25" s="26">
        <f>'Data Base Price'!J25</f>
        <v>75741.474749175264</v>
      </c>
      <c r="K25" s="26">
        <f>'Data Base Price'!K25</f>
        <v>133880.01578841021</v>
      </c>
      <c r="L25" s="26">
        <f>'Data Base Price'!L25</f>
        <v>31007.535315839959</v>
      </c>
      <c r="M25" s="26">
        <f>'Data Base Price'!M25</f>
        <v>23509.960164973789</v>
      </c>
      <c r="N25" s="26">
        <f>'Data Base Price'!N25</f>
        <v>132966.44130694141</v>
      </c>
      <c r="O25" s="26">
        <f>'Data Base Price'!O25</f>
        <v>-159147.51099775004</v>
      </c>
      <c r="P25" s="26">
        <f>'Data Base Price'!P25</f>
        <v>180274.69753120499</v>
      </c>
      <c r="Q25" s="26">
        <f>'Data Base Price'!Q25</f>
        <v>-114780.79002200798</v>
      </c>
      <c r="R25" s="26">
        <f>'Data Base Price'!R25</f>
        <v>22808.009565651446</v>
      </c>
      <c r="S25" s="26">
        <f>'Data Base Price'!S25</f>
        <v>34360.597497797018</v>
      </c>
      <c r="T25" s="26">
        <f>'Data Base Price'!T25</f>
        <v>-5292.4776252559695</v>
      </c>
      <c r="U25" s="26">
        <f>'Data Base Price'!U25</f>
        <v>-99843.055772783831</v>
      </c>
      <c r="V25" s="6"/>
      <c r="W25" s="9">
        <f>NPV(0.0666,B25:U25)</f>
        <v>571504.92303801363</v>
      </c>
      <c r="Y25" s="1"/>
    </row>
    <row r="26" spans="1:31" x14ac:dyDescent="0.25">
      <c r="A26" t="s">
        <v>3</v>
      </c>
      <c r="B26" s="7">
        <f>SUM(B22:B25)</f>
        <v>1639189.2716849144</v>
      </c>
      <c r="C26" s="7">
        <f t="shared" ref="C26:U26" si="4">SUM(C22:C25)</f>
        <v>1807654.0176706996</v>
      </c>
      <c r="D26" s="7">
        <f t="shared" si="4"/>
        <v>1891452.356365178</v>
      </c>
      <c r="E26" s="7">
        <f t="shared" si="4"/>
        <v>2036230.1990573939</v>
      </c>
      <c r="F26" s="7">
        <f t="shared" si="4"/>
        <v>2092109.0473099235</v>
      </c>
      <c r="G26" s="7">
        <f t="shared" si="4"/>
        <v>3294941.7935176534</v>
      </c>
      <c r="H26" s="7">
        <f t="shared" si="4"/>
        <v>3897286.6607726524</v>
      </c>
      <c r="I26" s="7">
        <f t="shared" si="4"/>
        <v>4467337.5319280308</v>
      </c>
      <c r="J26" s="7">
        <f t="shared" si="4"/>
        <v>5059088.6251644082</v>
      </c>
      <c r="K26" s="7">
        <f t="shared" si="4"/>
        <v>5476999.3551909076</v>
      </c>
      <c r="L26" s="7">
        <f t="shared" si="4"/>
        <v>6107599.4164726101</v>
      </c>
      <c r="M26" s="7">
        <f t="shared" si="4"/>
        <v>6576366.0599943474</v>
      </c>
      <c r="N26" s="7">
        <f t="shared" si="4"/>
        <v>7194080.1173736984</v>
      </c>
      <c r="O26" s="7">
        <f t="shared" si="4"/>
        <v>7532547.7967305845</v>
      </c>
      <c r="P26" s="7">
        <f t="shared" si="4"/>
        <v>7909294.2115826271</v>
      </c>
      <c r="Q26" s="7">
        <f t="shared" si="4"/>
        <v>7876126.3909703586</v>
      </c>
      <c r="R26" s="7">
        <f t="shared" si="4"/>
        <v>8415871.1358599979</v>
      </c>
      <c r="S26" s="7">
        <f t="shared" si="4"/>
        <v>8941334.1726754867</v>
      </c>
      <c r="T26" s="7">
        <f t="shared" si="4"/>
        <v>9370819.9087389335</v>
      </c>
      <c r="U26" s="7">
        <f t="shared" si="4"/>
        <v>9942018.7090242878</v>
      </c>
      <c r="W26" s="9">
        <f>NPV(0.0666,B26:U26)</f>
        <v>49989289.780950584</v>
      </c>
      <c r="Y26" s="1"/>
    </row>
    <row r="27" spans="1:31" x14ac:dyDescent="0.25">
      <c r="A27" t="s">
        <v>8</v>
      </c>
      <c r="B27" s="15"/>
      <c r="C27" s="15">
        <f>C26-B26</f>
        <v>168464.74598578527</v>
      </c>
      <c r="D27" s="15">
        <f t="shared" ref="D27:U27" si="5">D26-C26</f>
        <v>83798.338694478385</v>
      </c>
      <c r="E27" s="15">
        <f t="shared" si="5"/>
        <v>144777.84269221593</v>
      </c>
      <c r="F27" s="15">
        <f t="shared" si="5"/>
        <v>55878.848252529511</v>
      </c>
      <c r="G27" s="15">
        <f t="shared" si="5"/>
        <v>1202832.7462077299</v>
      </c>
      <c r="H27" s="15">
        <f t="shared" si="5"/>
        <v>602344.867254999</v>
      </c>
      <c r="I27" s="15">
        <f t="shared" si="5"/>
        <v>570050.87115537841</v>
      </c>
      <c r="J27" s="15">
        <f t="shared" si="5"/>
        <v>591751.09323637746</v>
      </c>
      <c r="K27" s="15">
        <f t="shared" si="5"/>
        <v>417910.73002649937</v>
      </c>
      <c r="L27" s="15">
        <f t="shared" si="5"/>
        <v>630600.06128170248</v>
      </c>
      <c r="M27" s="15">
        <f t="shared" si="5"/>
        <v>468766.64352173731</v>
      </c>
      <c r="N27" s="15">
        <f t="shared" si="5"/>
        <v>617714.057379351</v>
      </c>
      <c r="O27" s="15">
        <f t="shared" si="5"/>
        <v>338467.67935688607</v>
      </c>
      <c r="P27" s="15">
        <f t="shared" si="5"/>
        <v>376746.41485204268</v>
      </c>
      <c r="Q27" s="15">
        <f t="shared" si="5"/>
        <v>-33167.820612268522</v>
      </c>
      <c r="R27" s="15">
        <f t="shared" si="5"/>
        <v>539744.74488963932</v>
      </c>
      <c r="S27" s="15">
        <f t="shared" si="5"/>
        <v>525463.03681548871</v>
      </c>
      <c r="T27" s="15">
        <f t="shared" si="5"/>
        <v>429485.73606344685</v>
      </c>
      <c r="U27" s="15">
        <f t="shared" si="5"/>
        <v>571198.80028535426</v>
      </c>
      <c r="W27" s="9"/>
      <c r="Y27" s="12">
        <f>AVERAGE(C27:K27)</f>
        <v>426423.34261177701</v>
      </c>
      <c r="Z27" s="12">
        <f>AVERAGE(L27:U27)</f>
        <v>446501.93538333802</v>
      </c>
      <c r="AA27" s="12">
        <f>AVERAGE(C27:U27)</f>
        <v>436991.02301786171</v>
      </c>
      <c r="AB27" t="str">
        <f>A22</f>
        <v>C05-3</v>
      </c>
      <c r="AC27" s="3">
        <f>Y27-Y$13</f>
        <v>10158.024653482367</v>
      </c>
      <c r="AD27" s="3">
        <f>Z27-Z$13</f>
        <v>20839.37595484138</v>
      </c>
      <c r="AE27" s="3">
        <f>AA27-AA$13</f>
        <v>15779.788496302848</v>
      </c>
    </row>
    <row r="28" spans="1:31" x14ac:dyDescent="0.25">
      <c r="Y28" s="1"/>
    </row>
    <row r="29" spans="1:31" x14ac:dyDescent="0.25">
      <c r="A29" t="s">
        <v>16</v>
      </c>
      <c r="B29" s="8">
        <v>1241062.4789062501</v>
      </c>
      <c r="C29" s="8">
        <v>1329855.7184375001</v>
      </c>
      <c r="D29" s="8">
        <v>1385539.8829687501</v>
      </c>
      <c r="E29" s="8">
        <v>1410884.3187500003</v>
      </c>
      <c r="F29" s="8">
        <v>1476856.4668749999</v>
      </c>
      <c r="G29" s="8">
        <v>2625787.9465625002</v>
      </c>
      <c r="H29" s="8">
        <v>3143580.7109375</v>
      </c>
      <c r="I29" s="8">
        <v>3638095.6518750004</v>
      </c>
      <c r="J29" s="8">
        <v>4127493.4418749996</v>
      </c>
      <c r="K29" s="8">
        <v>4490530.9831249993</v>
      </c>
      <c r="L29" s="8">
        <v>5124809.5750000002</v>
      </c>
      <c r="M29" s="8">
        <v>5617935.4787500007</v>
      </c>
      <c r="N29" s="8">
        <v>6098946.4093749998</v>
      </c>
      <c r="O29" s="8">
        <v>6520814.9031250002</v>
      </c>
      <c r="P29" s="8">
        <v>6700426.4693749994</v>
      </c>
      <c r="Q29" s="8">
        <v>6751349.6624999996</v>
      </c>
      <c r="R29" s="8">
        <v>7322331.1643750006</v>
      </c>
      <c r="S29" s="8">
        <v>7740509.5531249996</v>
      </c>
      <c r="T29" s="8">
        <v>8089128.4362500003</v>
      </c>
      <c r="U29" s="8">
        <v>8295350.118125001</v>
      </c>
      <c r="V29" s="3"/>
      <c r="W29" s="9">
        <f>NPV(0.0666,B29:U29)</f>
        <v>41139884.644298337</v>
      </c>
      <c r="Y29" s="1"/>
    </row>
    <row r="30" spans="1:31" x14ac:dyDescent="0.25">
      <c r="A30" t="s">
        <v>4</v>
      </c>
      <c r="B30" s="3">
        <f>'Data Base Price'!B30</f>
        <v>388607.99999999994</v>
      </c>
      <c r="C30" s="3">
        <f>'Data Base Price'!C30</f>
        <v>422010</v>
      </c>
      <c r="D30" s="3">
        <f>'Data Base Price'!D30</f>
        <v>448619</v>
      </c>
      <c r="E30" s="3">
        <f>'Data Base Price'!E30</f>
        <v>506740</v>
      </c>
      <c r="F30" s="3">
        <f>'Data Base Price'!F30</f>
        <v>551529</v>
      </c>
      <c r="G30" s="3">
        <f>'Data Base Price'!G30</f>
        <v>606037</v>
      </c>
      <c r="H30" s="3">
        <f>'Data Base Price'!H30</f>
        <v>641502</v>
      </c>
      <c r="I30" s="3">
        <f>'Data Base Price'!I30</f>
        <v>728849</v>
      </c>
      <c r="J30" s="3">
        <f>'Data Base Price'!J30</f>
        <v>833131</v>
      </c>
      <c r="K30" s="3">
        <f>'Data Base Price'!K30</f>
        <v>831327</v>
      </c>
      <c r="L30" s="3">
        <f>'Data Base Price'!L30</f>
        <v>925737</v>
      </c>
      <c r="M30" s="3">
        <f>'Data Base Price'!M30</f>
        <v>918136</v>
      </c>
      <c r="N30" s="3">
        <f>'Data Base Price'!N30</f>
        <v>948932</v>
      </c>
      <c r="O30" s="3">
        <f>'Data Base Price'!O30</f>
        <v>1122498.8888381841</v>
      </c>
      <c r="P30" s="3">
        <f>'Data Base Price'!P30</f>
        <v>1011915.3327261097</v>
      </c>
      <c r="Q30" s="3">
        <f>'Data Base Price'!Q30</f>
        <v>1228721.6130849984</v>
      </c>
      <c r="R30" s="3">
        <f>'Data Base Price'!R30</f>
        <v>1054352.2547336132</v>
      </c>
      <c r="S30" s="3">
        <f>'Data Base Price'!S30</f>
        <v>1135803.8965735519</v>
      </c>
      <c r="T30" s="3">
        <f>'Data Base Price'!T30</f>
        <v>1260687.5576084494</v>
      </c>
      <c r="U30" s="3">
        <f>'Data Base Price'!U30</f>
        <v>1709740.347767567</v>
      </c>
      <c r="V30" s="3"/>
      <c r="W30" s="9">
        <f>NPV(0.0666,B30:U30)</f>
        <v>8170565.684573222</v>
      </c>
      <c r="Y30" s="1"/>
    </row>
    <row r="31" spans="1:31" x14ac:dyDescent="0.25">
      <c r="A31" t="s">
        <v>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>
        <f>NPV(0.0666,B31:U31)</f>
        <v>0</v>
      </c>
      <c r="Y31" s="1"/>
    </row>
    <row r="32" spans="1:31" ht="45" x14ac:dyDescent="0.25">
      <c r="A32" s="4" t="s">
        <v>2</v>
      </c>
      <c r="B32" s="26">
        <f>'Data Base Price'!B32</f>
        <v>9566.2562161645619</v>
      </c>
      <c r="C32" s="26">
        <f>'Data Base Price'!C32</f>
        <v>55847.732983199538</v>
      </c>
      <c r="D32" s="26">
        <f>'Data Base Price'!D32</f>
        <v>57381.69089642787</v>
      </c>
      <c r="E32" s="26">
        <f>'Data Base Price'!E32</f>
        <v>67706.38593239375</v>
      </c>
      <c r="F32" s="26">
        <f>'Data Base Price'!F32</f>
        <v>67470.714591409997</v>
      </c>
      <c r="G32" s="26">
        <f>'Data Base Price'!G32</f>
        <v>65377.419274363318</v>
      </c>
      <c r="H32" s="26">
        <f>'Data Base Price'!H32</f>
        <v>116182.20282530229</v>
      </c>
      <c r="I32" s="26">
        <f>'Data Base Price'!I32</f>
        <v>97883.93845557858</v>
      </c>
      <c r="J32" s="26">
        <f>'Data Base Price'!J32</f>
        <v>35636.645808288224</v>
      </c>
      <c r="K32" s="26">
        <f>'Data Base Price'!K32</f>
        <v>93402.413309565527</v>
      </c>
      <c r="L32" s="26">
        <f>'Data Base Price'!L32</f>
        <v>6096.8780607574899</v>
      </c>
      <c r="M32" s="26">
        <f>'Data Base Price'!M32</f>
        <v>6219.5708356921386</v>
      </c>
      <c r="N32" s="26">
        <f>'Data Base Price'!N32</f>
        <v>122890.12021031465</v>
      </c>
      <c r="O32" s="26">
        <f>'Data Base Price'!O32</f>
        <v>-163641.1261827875</v>
      </c>
      <c r="P32" s="26">
        <f>'Data Base Price'!P32</f>
        <v>179553.79222154341</v>
      </c>
      <c r="Q32" s="26">
        <f>'Data Base Price'!Q32</f>
        <v>-112915.509510623</v>
      </c>
      <c r="R32" s="26">
        <f>'Data Base Price'!R32</f>
        <v>26274.23276410775</v>
      </c>
      <c r="S32" s="26">
        <f>'Data Base Price'!S32</f>
        <v>40594.62454966001</v>
      </c>
      <c r="T32" s="26">
        <f>'Data Base Price'!T32</f>
        <v>3722.1395966244017</v>
      </c>
      <c r="U32" s="26">
        <f>'Data Base Price'!U32</f>
        <v>-90923.836972401652</v>
      </c>
      <c r="W32" s="9">
        <f>NPV(0.0666,B32:U32)</f>
        <v>470559.31465805473</v>
      </c>
      <c r="Y32" s="1"/>
    </row>
    <row r="33" spans="1:31" x14ac:dyDescent="0.25">
      <c r="A33" t="s">
        <v>3</v>
      </c>
      <c r="B33" s="7">
        <f>SUM(B29:B32)</f>
        <v>1639236.7351224148</v>
      </c>
      <c r="C33" s="7">
        <f t="shared" ref="C33:U33" si="6">SUM(C29:C32)</f>
        <v>1807713.4514206997</v>
      </c>
      <c r="D33" s="7">
        <f t="shared" si="6"/>
        <v>1891540.573865178</v>
      </c>
      <c r="E33" s="7">
        <f t="shared" si="6"/>
        <v>1985330.7046823942</v>
      </c>
      <c r="F33" s="7">
        <f t="shared" si="6"/>
        <v>2095856.1814664099</v>
      </c>
      <c r="G33" s="7">
        <f t="shared" si="6"/>
        <v>3297202.3658368634</v>
      </c>
      <c r="H33" s="7">
        <f t="shared" si="6"/>
        <v>3901264.9137628023</v>
      </c>
      <c r="I33" s="7">
        <f t="shared" si="6"/>
        <v>4464828.5903305793</v>
      </c>
      <c r="J33" s="7">
        <f t="shared" si="6"/>
        <v>4996261.0876832874</v>
      </c>
      <c r="K33" s="7">
        <f t="shared" si="6"/>
        <v>5415260.3964345651</v>
      </c>
      <c r="L33" s="7">
        <f t="shared" si="6"/>
        <v>6056643.4530607574</v>
      </c>
      <c r="M33" s="7">
        <f t="shared" si="6"/>
        <v>6542291.0495856926</v>
      </c>
      <c r="N33" s="7">
        <f t="shared" si="6"/>
        <v>7170768.5295853149</v>
      </c>
      <c r="O33" s="7">
        <f t="shared" si="6"/>
        <v>7479672.6657803971</v>
      </c>
      <c r="P33" s="7">
        <f t="shared" si="6"/>
        <v>7891895.5943226526</v>
      </c>
      <c r="Q33" s="7">
        <f t="shared" si="6"/>
        <v>7867155.7660743743</v>
      </c>
      <c r="R33" s="7">
        <f t="shared" si="6"/>
        <v>8402957.6518727224</v>
      </c>
      <c r="S33" s="7">
        <f t="shared" si="6"/>
        <v>8916908.0742482133</v>
      </c>
      <c r="T33" s="7">
        <f t="shared" si="6"/>
        <v>9353538.1334550735</v>
      </c>
      <c r="U33" s="7">
        <f t="shared" si="6"/>
        <v>9914166.6289201658</v>
      </c>
      <c r="W33" s="9">
        <f>NPV(0.0666,B33:U33)</f>
        <v>49781009.643529616</v>
      </c>
      <c r="Y33" s="1"/>
    </row>
    <row r="34" spans="1:31" x14ac:dyDescent="0.25">
      <c r="A34" t="s">
        <v>8</v>
      </c>
      <c r="B34" s="15"/>
      <c r="C34" s="15">
        <f>C33-B33</f>
        <v>168476.71629828494</v>
      </c>
      <c r="D34" s="15">
        <f t="shared" ref="D34:U34" si="7">D33-C33</f>
        <v>83827.122444478329</v>
      </c>
      <c r="E34" s="15">
        <f t="shared" si="7"/>
        <v>93790.130817216123</v>
      </c>
      <c r="F34" s="15">
        <f t="shared" si="7"/>
        <v>110525.47678401577</v>
      </c>
      <c r="G34" s="15">
        <f t="shared" si="7"/>
        <v>1201346.1843704535</v>
      </c>
      <c r="H34" s="15">
        <f t="shared" si="7"/>
        <v>604062.54792593885</v>
      </c>
      <c r="I34" s="15">
        <f t="shared" si="7"/>
        <v>563563.67656777706</v>
      </c>
      <c r="J34" s="15">
        <f t="shared" si="7"/>
        <v>531432.49735270813</v>
      </c>
      <c r="K34" s="15">
        <f t="shared" si="7"/>
        <v>418999.30875127763</v>
      </c>
      <c r="L34" s="15">
        <f t="shared" si="7"/>
        <v>641383.05662619229</v>
      </c>
      <c r="M34" s="15">
        <f t="shared" si="7"/>
        <v>485647.59652493522</v>
      </c>
      <c r="N34" s="15">
        <f t="shared" si="7"/>
        <v>628477.47999962233</v>
      </c>
      <c r="O34" s="15">
        <f t="shared" si="7"/>
        <v>308904.13619508222</v>
      </c>
      <c r="P34" s="15">
        <f t="shared" si="7"/>
        <v>412222.92854225542</v>
      </c>
      <c r="Q34" s="15">
        <f t="shared" si="7"/>
        <v>-24739.828248278238</v>
      </c>
      <c r="R34" s="15">
        <f t="shared" si="7"/>
        <v>535801.88579834811</v>
      </c>
      <c r="S34" s="15">
        <f t="shared" si="7"/>
        <v>513950.42237549089</v>
      </c>
      <c r="T34" s="15">
        <f t="shared" si="7"/>
        <v>436630.05920686014</v>
      </c>
      <c r="U34" s="15">
        <f t="shared" si="7"/>
        <v>560628.49546509236</v>
      </c>
      <c r="W34" s="9"/>
      <c r="Y34" s="12">
        <f>AVERAGE(C34:K34)</f>
        <v>419558.1845902389</v>
      </c>
      <c r="Z34" s="12">
        <f>AVERAGE(L34:U34)</f>
        <v>449890.62324856006</v>
      </c>
      <c r="AA34" s="12">
        <f>AVERAGE(C34:U34)</f>
        <v>435522.62598935532</v>
      </c>
      <c r="AB34" t="str">
        <f>A29</f>
        <v>C05a-3</v>
      </c>
      <c r="AC34" s="3">
        <f>Y34-Y$13</f>
        <v>3292.8666319442564</v>
      </c>
      <c r="AD34" s="3">
        <f>Z34-Z$13</f>
        <v>24228.063820063428</v>
      </c>
      <c r="AE34" s="3">
        <f>AA34-AA$13</f>
        <v>14311.391467796464</v>
      </c>
    </row>
    <row r="35" spans="1:31" x14ac:dyDescent="0.25">
      <c r="Y35" s="1"/>
    </row>
    <row r="36" spans="1:31" x14ac:dyDescent="0.25">
      <c r="A36" t="s">
        <v>17</v>
      </c>
      <c r="B36" s="8">
        <v>1235439.8340625002</v>
      </c>
      <c r="C36" s="8">
        <v>1324530.7875000001</v>
      </c>
      <c r="D36" s="8">
        <v>1379226.6743749999</v>
      </c>
      <c r="E36" s="8">
        <v>1405179.3046875002</v>
      </c>
      <c r="F36" s="8">
        <v>1475893.3540624999</v>
      </c>
      <c r="G36" s="8">
        <v>2627038.0887500001</v>
      </c>
      <c r="H36" s="8">
        <v>3143082.0340625001</v>
      </c>
      <c r="I36" s="8">
        <v>3694284.6687499997</v>
      </c>
      <c r="J36" s="8">
        <v>4182090.0681249998</v>
      </c>
      <c r="K36" s="8">
        <v>4540236.5606250009</v>
      </c>
      <c r="L36" s="8">
        <v>5187033.1793749994</v>
      </c>
      <c r="M36" s="8">
        <v>5647163.9206250003</v>
      </c>
      <c r="N36" s="8">
        <v>6112239</v>
      </c>
      <c r="O36" s="8">
        <v>6107812.5343749998</v>
      </c>
      <c r="P36" s="8">
        <v>6247547.3499999996</v>
      </c>
      <c r="Q36" s="8">
        <v>6618017.78125</v>
      </c>
      <c r="R36" s="8">
        <v>7193421.2612500004</v>
      </c>
      <c r="S36" s="8">
        <v>7343253.75</v>
      </c>
      <c r="T36" s="8">
        <v>7121992.8918750007</v>
      </c>
      <c r="U36" s="8">
        <v>7539505.8331249999</v>
      </c>
      <c r="V36" s="3"/>
      <c r="W36" s="9">
        <f>NPV(0.0666,B36:U36)</f>
        <v>40213237.232201837</v>
      </c>
    </row>
    <row r="37" spans="1:31" x14ac:dyDescent="0.25">
      <c r="A37" t="s">
        <v>4</v>
      </c>
      <c r="B37" s="3">
        <f>'Data Base Price'!B37</f>
        <v>391136.99999999994</v>
      </c>
      <c r="C37" s="3">
        <f>'Data Base Price'!C37</f>
        <v>427745</v>
      </c>
      <c r="D37" s="3">
        <f>'Data Base Price'!D37</f>
        <v>456310</v>
      </c>
      <c r="E37" s="3">
        <f>'Data Base Price'!E37</f>
        <v>514871</v>
      </c>
      <c r="F37" s="3">
        <f>'Data Base Price'!F37</f>
        <v>548900</v>
      </c>
      <c r="G37" s="3">
        <f>'Data Base Price'!G37</f>
        <v>625939.00000000012</v>
      </c>
      <c r="H37" s="3">
        <f>'Data Base Price'!H37</f>
        <v>644554</v>
      </c>
      <c r="I37" s="3">
        <f>'Data Base Price'!I37</f>
        <v>701339</v>
      </c>
      <c r="J37" s="3">
        <f>'Data Base Price'!J37</f>
        <v>684644</v>
      </c>
      <c r="K37" s="3">
        <f>'Data Base Price'!K37</f>
        <v>778857</v>
      </c>
      <c r="L37" s="3">
        <f>'Data Base Price'!L37</f>
        <v>849647.99999999988</v>
      </c>
      <c r="M37" s="3">
        <f>'Data Base Price'!M37</f>
        <v>825127</v>
      </c>
      <c r="N37" s="3">
        <f>'Data Base Price'!N37</f>
        <v>861287</v>
      </c>
      <c r="O37" s="3">
        <f>'Data Base Price'!O37</f>
        <v>1167735.0675027363</v>
      </c>
      <c r="P37" s="3">
        <f>'Data Base Price'!P37</f>
        <v>1146432.9447852885</v>
      </c>
      <c r="Q37" s="3">
        <f>'Data Base Price'!Q37</f>
        <v>1248459.7307733018</v>
      </c>
      <c r="R37" s="3">
        <f>'Data Base Price'!R37</f>
        <v>1133683.9706579943</v>
      </c>
      <c r="S37" s="3">
        <f>'Data Base Price'!S37</f>
        <v>1240133.324100496</v>
      </c>
      <c r="T37" s="3">
        <f>'Data Base Price'!T37</f>
        <v>1452107.8613767973</v>
      </c>
      <c r="U37" s="3">
        <f>'Data Base Price'!U37</f>
        <v>1522338.0511082311</v>
      </c>
      <c r="V37" s="3"/>
      <c r="W37" s="9">
        <f>NPV(0.0666,B37:U37)</f>
        <v>8099166.2418280523</v>
      </c>
    </row>
    <row r="38" spans="1:31" x14ac:dyDescent="0.25">
      <c r="A38" t="s">
        <v>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>
        <f>NPV(0.0666,B38:U38)</f>
        <v>0</v>
      </c>
    </row>
    <row r="39" spans="1:31" ht="45" x14ac:dyDescent="0.25">
      <c r="A39" s="4" t="s">
        <v>2</v>
      </c>
      <c r="B39" s="26">
        <f>'Data Base Price'!B39</f>
        <v>6896.2284623158894</v>
      </c>
      <c r="C39" s="26">
        <f>'Data Base Price'!C39</f>
        <v>49924.571893488857</v>
      </c>
      <c r="D39" s="26">
        <f>'Data Base Price'!D39</f>
        <v>48988.218884820868</v>
      </c>
      <c r="E39" s="26">
        <f>'Data Base Price'!E39</f>
        <v>53399.330976164092</v>
      </c>
      <c r="F39" s="26">
        <f>'Data Base Price'!F39</f>
        <v>69225.584216954987</v>
      </c>
      <c r="G39" s="26">
        <f>'Data Base Price'!G39</f>
        <v>18140.278239083385</v>
      </c>
      <c r="H39" s="26">
        <f>'Data Base Price'!H39</f>
        <v>173909.5551066573</v>
      </c>
      <c r="I39" s="26">
        <f>'Data Base Price'!I39</f>
        <v>-1769.1254999609782</v>
      </c>
      <c r="J39" s="26">
        <f>'Data Base Price'!J39</f>
        <v>85437.404991089352</v>
      </c>
      <c r="K39" s="26">
        <f>'Data Base Price'!K39</f>
        <v>91235.841824869567</v>
      </c>
      <c r="L39" s="26">
        <f>'Data Base Price'!L39</f>
        <v>51557.811545575649</v>
      </c>
      <c r="M39" s="26">
        <f>'Data Base Price'!M39</f>
        <v>48157.505099217589</v>
      </c>
      <c r="N39" s="26">
        <f>'Data Base Price'!N39</f>
        <v>89514.333824801273</v>
      </c>
      <c r="O39" s="26">
        <f>'Data Base Price'!O39</f>
        <v>53102.046946797142</v>
      </c>
      <c r="P39" s="26">
        <f>'Data Base Price'!P39</f>
        <v>263944.22278199409</v>
      </c>
      <c r="Q39" s="26">
        <f>'Data Base Price'!Q39</f>
        <v>-45025.491717753088</v>
      </c>
      <c r="R39" s="26">
        <f>'Data Base Price'!R39</f>
        <v>21576.342530410329</v>
      </c>
      <c r="S39" s="26">
        <f>'Data Base Price'!S39</f>
        <v>123492.96512666637</v>
      </c>
      <c r="T39" s="26">
        <f>'Data Base Price'!T39</f>
        <v>-18482.120814529935</v>
      </c>
      <c r="U39" s="26">
        <f>'Data Base Price'!U39</f>
        <v>-86046.594236043122</v>
      </c>
      <c r="W39" s="9">
        <f>NPV(0.0666,B39:U39)</f>
        <v>608738.9827149132</v>
      </c>
    </row>
    <row r="40" spans="1:31" x14ac:dyDescent="0.25">
      <c r="A40" t="s">
        <v>3</v>
      </c>
      <c r="B40" s="7">
        <f>SUM(B36:B39)</f>
        <v>1633473.062524816</v>
      </c>
      <c r="C40" s="7">
        <f t="shared" ref="C40:U40" si="8">SUM(C36:C39)</f>
        <v>1802200.3593934888</v>
      </c>
      <c r="D40" s="7">
        <f t="shared" si="8"/>
        <v>1884524.8932598208</v>
      </c>
      <c r="E40" s="7">
        <f t="shared" si="8"/>
        <v>1973449.6356636644</v>
      </c>
      <c r="F40" s="7">
        <f t="shared" si="8"/>
        <v>2094018.9382794548</v>
      </c>
      <c r="G40" s="7">
        <f t="shared" si="8"/>
        <v>3271117.3669890836</v>
      </c>
      <c r="H40" s="7">
        <f t="shared" si="8"/>
        <v>3961545.5891691572</v>
      </c>
      <c r="I40" s="7">
        <f t="shared" si="8"/>
        <v>4393854.5432500383</v>
      </c>
      <c r="J40" s="7">
        <f t="shared" si="8"/>
        <v>4952171.4731160896</v>
      </c>
      <c r="K40" s="7">
        <f t="shared" si="8"/>
        <v>5410329.4024498705</v>
      </c>
      <c r="L40" s="7">
        <f t="shared" si="8"/>
        <v>6088238.9909205753</v>
      </c>
      <c r="M40" s="7">
        <f t="shared" si="8"/>
        <v>6520448.4257242177</v>
      </c>
      <c r="N40" s="7">
        <f t="shared" si="8"/>
        <v>7063040.3338248013</v>
      </c>
      <c r="O40" s="7">
        <f t="shared" si="8"/>
        <v>7328649.6488245334</v>
      </c>
      <c r="P40" s="7">
        <f t="shared" si="8"/>
        <v>7657924.5175672825</v>
      </c>
      <c r="Q40" s="7">
        <f t="shared" si="8"/>
        <v>7821452.0203055488</v>
      </c>
      <c r="R40" s="7">
        <f t="shared" si="8"/>
        <v>8348681.5744384052</v>
      </c>
      <c r="S40" s="7">
        <f t="shared" si="8"/>
        <v>8706880.0392271634</v>
      </c>
      <c r="T40" s="7">
        <f t="shared" si="8"/>
        <v>8555618.6324372683</v>
      </c>
      <c r="U40" s="7">
        <f t="shared" si="8"/>
        <v>8975797.2899971884</v>
      </c>
      <c r="W40" s="9">
        <f>NPV(0.0666,B40:U40)</f>
        <v>48921142.456744812</v>
      </c>
    </row>
    <row r="41" spans="1:31" x14ac:dyDescent="0.25">
      <c r="A41" t="s">
        <v>8</v>
      </c>
      <c r="B41" s="15"/>
      <c r="C41" s="15">
        <f>C40-B40</f>
        <v>168727.29686867283</v>
      </c>
      <c r="D41" s="15">
        <f t="shared" ref="D41:U41" si="9">D40-C40</f>
        <v>82324.533866331913</v>
      </c>
      <c r="E41" s="15">
        <f t="shared" si="9"/>
        <v>88924.742403843673</v>
      </c>
      <c r="F41" s="15">
        <f t="shared" si="9"/>
        <v>120569.3026157904</v>
      </c>
      <c r="G41" s="15">
        <f t="shared" si="9"/>
        <v>1177098.4287096288</v>
      </c>
      <c r="H41" s="15">
        <f t="shared" si="9"/>
        <v>690428.22218007362</v>
      </c>
      <c r="I41" s="15">
        <f t="shared" si="9"/>
        <v>432308.95408088109</v>
      </c>
      <c r="J41" s="15">
        <f t="shared" si="9"/>
        <v>558316.9298660513</v>
      </c>
      <c r="K41" s="15">
        <f t="shared" si="9"/>
        <v>458157.92933378089</v>
      </c>
      <c r="L41" s="15">
        <f t="shared" si="9"/>
        <v>677909.58847070485</v>
      </c>
      <c r="M41" s="15">
        <f t="shared" si="9"/>
        <v>432209.43480364233</v>
      </c>
      <c r="N41" s="15">
        <f t="shared" si="9"/>
        <v>542591.90810058359</v>
      </c>
      <c r="O41" s="15">
        <f t="shared" si="9"/>
        <v>265609.31499973219</v>
      </c>
      <c r="P41" s="15">
        <f t="shared" si="9"/>
        <v>329274.86874274909</v>
      </c>
      <c r="Q41" s="15">
        <f t="shared" si="9"/>
        <v>163527.50273826625</v>
      </c>
      <c r="R41" s="15">
        <f t="shared" si="9"/>
        <v>527229.55413285643</v>
      </c>
      <c r="S41" s="15">
        <f t="shared" si="9"/>
        <v>358198.4647887582</v>
      </c>
      <c r="T41" s="15">
        <f t="shared" si="9"/>
        <v>-151261.40678989515</v>
      </c>
      <c r="U41" s="15">
        <f t="shared" si="9"/>
        <v>420178.6575599201</v>
      </c>
      <c r="Y41" s="12">
        <f>AVERAGE(C41:K41)</f>
        <v>419650.70443611714</v>
      </c>
      <c r="Z41" s="12">
        <f>AVERAGE(L41:U41)</f>
        <v>356546.78875473177</v>
      </c>
      <c r="AA41" s="12">
        <f>AVERAGE(C41:U41)</f>
        <v>386438.11723538802</v>
      </c>
      <c r="AB41" t="str">
        <f>A36</f>
        <v>C05b-1</v>
      </c>
      <c r="AC41" s="3">
        <f>Y41-Y$13</f>
        <v>3385.3864778224961</v>
      </c>
      <c r="AD41" s="3">
        <f>Z41-Z$13</f>
        <v>-69115.77067376487</v>
      </c>
      <c r="AE41" s="3">
        <f>AA41-AA$13</f>
        <v>-34773.117286170833</v>
      </c>
    </row>
    <row r="43" spans="1:31" x14ac:dyDescent="0.25">
      <c r="A43" t="s">
        <v>18</v>
      </c>
      <c r="B43" s="8">
        <v>1241026.1487499999</v>
      </c>
      <c r="C43" s="8">
        <v>1329799.8921875001</v>
      </c>
      <c r="D43" s="8">
        <v>1385451.73875</v>
      </c>
      <c r="E43" s="8">
        <v>1408058.3270312501</v>
      </c>
      <c r="F43" s="8">
        <v>1473114.5334374998</v>
      </c>
      <c r="G43" s="8">
        <v>2623527.8584375</v>
      </c>
      <c r="H43" s="8">
        <v>3139625.8784375</v>
      </c>
      <c r="I43" s="8">
        <v>3638273.8718749997</v>
      </c>
      <c r="J43" s="8">
        <v>4128028.868125</v>
      </c>
      <c r="K43" s="8">
        <v>4492610.0787499994</v>
      </c>
      <c r="L43" s="8">
        <v>5122498.6537499996</v>
      </c>
      <c r="M43" s="8">
        <v>5614641.2987500001</v>
      </c>
      <c r="N43" s="8">
        <v>6096042.2718749996</v>
      </c>
      <c r="O43" s="8">
        <v>6430158.3162500001</v>
      </c>
      <c r="P43" s="8">
        <v>6575484.07125</v>
      </c>
      <c r="Q43" s="8">
        <v>6619679.5931249997</v>
      </c>
      <c r="R43" s="8">
        <v>7193599.6687499993</v>
      </c>
      <c r="S43" s="8">
        <v>7629686.8643749999</v>
      </c>
      <c r="T43" s="8">
        <v>7976791.0587500008</v>
      </c>
      <c r="U43" s="8">
        <v>8179175.1025</v>
      </c>
      <c r="V43" s="3"/>
      <c r="W43" s="9">
        <f>NPV(0.0666,B43:U43)</f>
        <v>40854441.344573975</v>
      </c>
    </row>
    <row r="44" spans="1:31" x14ac:dyDescent="0.25">
      <c r="A44" t="s">
        <v>4</v>
      </c>
      <c r="B44" s="3">
        <f>'Data Base Price'!B44</f>
        <v>388607.99999999994</v>
      </c>
      <c r="C44" s="3">
        <f>'Data Base Price'!C44</f>
        <v>422010</v>
      </c>
      <c r="D44" s="3">
        <f>'Data Base Price'!D44</f>
        <v>448619</v>
      </c>
      <c r="E44" s="3">
        <f>'Data Base Price'!E44</f>
        <v>506740</v>
      </c>
      <c r="F44" s="3">
        <f>'Data Base Price'!F44</f>
        <v>551906</v>
      </c>
      <c r="G44" s="3">
        <f>'Data Base Price'!G44</f>
        <v>606381</v>
      </c>
      <c r="H44" s="3">
        <f>'Data Base Price'!H44</f>
        <v>641851</v>
      </c>
      <c r="I44" s="3">
        <f>'Data Base Price'!I44</f>
        <v>731444.00000000012</v>
      </c>
      <c r="J44" s="3">
        <f>'Data Base Price'!J44</f>
        <v>838252</v>
      </c>
      <c r="K44" s="3">
        <f>'Data Base Price'!K44</f>
        <v>836269</v>
      </c>
      <c r="L44" s="3">
        <f>'Data Base Price'!L44</f>
        <v>929527</v>
      </c>
      <c r="M44" s="3">
        <f>'Data Base Price'!M44</f>
        <v>923536.99999999988</v>
      </c>
      <c r="N44" s="3">
        <f>'Data Base Price'!N44</f>
        <v>953147</v>
      </c>
      <c r="O44" s="3">
        <f>'Data Base Price'!O44</f>
        <v>1251443.8914009342</v>
      </c>
      <c r="P44" s="3">
        <f>'Data Base Price'!P44</f>
        <v>1139250.048337552</v>
      </c>
      <c r="Q44" s="3">
        <f>'Data Base Price'!Q44</f>
        <v>1357743.4232930583</v>
      </c>
      <c r="R44" s="3">
        <f>'Data Base Price'!R44</f>
        <v>1185389.5673356261</v>
      </c>
      <c r="S44" s="3">
        <f>'Data Base Price'!S44</f>
        <v>1268940.1461150029</v>
      </c>
      <c r="T44" s="3">
        <f>'Data Base Price'!T44</f>
        <v>1396269.205891188</v>
      </c>
      <c r="U44" s="3">
        <f>'Data Base Price'!U44</f>
        <v>1850322.0212588313</v>
      </c>
      <c r="V44" s="3"/>
      <c r="W44" s="9">
        <f>NPV(0.0666,B44:U44)</f>
        <v>8495209.5929130483</v>
      </c>
    </row>
    <row r="45" spans="1:31" x14ac:dyDescent="0.25">
      <c r="A45" t="s">
        <v>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>
        <f>NPV(0.0666,B45:U45)</f>
        <v>0</v>
      </c>
    </row>
    <row r="46" spans="1:31" ht="45" x14ac:dyDescent="0.25">
      <c r="A46" s="4" t="s">
        <v>2</v>
      </c>
      <c r="B46" s="26">
        <f>'Data Base Price'!B46</f>
        <v>9424.9514897946938</v>
      </c>
      <c r="C46" s="26">
        <f>'Data Base Price'!C46</f>
        <v>55655.937348516491</v>
      </c>
      <c r="D46" s="26">
        <f>'Data Base Price'!D46</f>
        <v>56736.157027315356</v>
      </c>
      <c r="E46" s="26">
        <f>'Data Base Price'!E46</f>
        <v>67045.420181636422</v>
      </c>
      <c r="F46" s="26">
        <f>'Data Base Price'!F46</f>
        <v>66396.041577131196</v>
      </c>
      <c r="G46" s="26">
        <f>'Data Base Price'!G46</f>
        <v>64306.656642494207</v>
      </c>
      <c r="H46" s="26">
        <f>'Data Base Price'!H46</f>
        <v>114502.97291368907</v>
      </c>
      <c r="I46" s="26">
        <f>'Data Base Price'!I46</f>
        <v>96256.929215970449</v>
      </c>
      <c r="J46" s="26">
        <f>'Data Base Price'!J46</f>
        <v>34247.80365942388</v>
      </c>
      <c r="K46" s="26">
        <f>'Data Base Price'!K46</f>
        <v>93004.756685380693</v>
      </c>
      <c r="L46" s="26">
        <f>'Data Base Price'!L46</f>
        <v>4118.943778613243</v>
      </c>
      <c r="M46" s="26">
        <f>'Data Base Price'!M46</f>
        <v>4421.7532427185233</v>
      </c>
      <c r="N46" s="26">
        <f>'Data Base Price'!N46</f>
        <v>70120.24049328886</v>
      </c>
      <c r="O46" s="26">
        <f>'Data Base Price'!O46</f>
        <v>-79357.271239159672</v>
      </c>
      <c r="P46" s="26">
        <f>'Data Base Price'!P46</f>
        <v>258901.10650394717</v>
      </c>
      <c r="Q46" s="26">
        <f>'Data Base Price'!Q46</f>
        <v>-66486.467853892464</v>
      </c>
      <c r="R46" s="26">
        <f>'Data Base Price'!R46</f>
        <v>60896.539353104345</v>
      </c>
      <c r="S46" s="26">
        <f>'Data Base Price'!S46</f>
        <v>120292.13615094728</v>
      </c>
      <c r="T46" s="26">
        <f>'Data Base Price'!T46</f>
        <v>12620.587428133149</v>
      </c>
      <c r="U46" s="26">
        <f>'Data Base Price'!U46</f>
        <v>-85408.369951653644</v>
      </c>
      <c r="W46" s="9">
        <f>NPV(0.0666,B46:U46)</f>
        <v>561620.67368205683</v>
      </c>
    </row>
    <row r="47" spans="1:31" x14ac:dyDescent="0.25">
      <c r="A47" t="s">
        <v>3</v>
      </c>
      <c r="B47" s="7">
        <f>SUM(B43:B46)</f>
        <v>1639059.1002397947</v>
      </c>
      <c r="C47" s="7">
        <f t="shared" ref="C47:U47" si="10">SUM(C43:C46)</f>
        <v>1807465.8295360166</v>
      </c>
      <c r="D47" s="7">
        <f t="shared" si="10"/>
        <v>1890806.8957773154</v>
      </c>
      <c r="E47" s="7">
        <f t="shared" si="10"/>
        <v>1981843.7472128866</v>
      </c>
      <c r="F47" s="7">
        <f t="shared" si="10"/>
        <v>2091416.575014631</v>
      </c>
      <c r="G47" s="7">
        <f t="shared" si="10"/>
        <v>3294215.5150799942</v>
      </c>
      <c r="H47" s="7">
        <f t="shared" si="10"/>
        <v>3895979.851351189</v>
      </c>
      <c r="I47" s="7">
        <f t="shared" si="10"/>
        <v>4465974.8010909706</v>
      </c>
      <c r="J47" s="7">
        <f t="shared" si="10"/>
        <v>5000528.6717844242</v>
      </c>
      <c r="K47" s="7">
        <f t="shared" si="10"/>
        <v>5421883.8354353802</v>
      </c>
      <c r="L47" s="7">
        <f t="shared" si="10"/>
        <v>6056144.5975286132</v>
      </c>
      <c r="M47" s="7">
        <f t="shared" si="10"/>
        <v>6542600.0519927191</v>
      </c>
      <c r="N47" s="7">
        <f t="shared" si="10"/>
        <v>7119309.5123682888</v>
      </c>
      <c r="O47" s="7">
        <f t="shared" si="10"/>
        <v>7602244.9364117747</v>
      </c>
      <c r="P47" s="7">
        <f t="shared" si="10"/>
        <v>7973635.2260914985</v>
      </c>
      <c r="Q47" s="7">
        <f t="shared" si="10"/>
        <v>7910936.5485641658</v>
      </c>
      <c r="R47" s="7">
        <f t="shared" si="10"/>
        <v>8439885.7754387297</v>
      </c>
      <c r="S47" s="7">
        <f t="shared" si="10"/>
        <v>9018919.146640949</v>
      </c>
      <c r="T47" s="7">
        <f t="shared" si="10"/>
        <v>9385680.852069322</v>
      </c>
      <c r="U47" s="7">
        <f t="shared" si="10"/>
        <v>9944088.7538071778</v>
      </c>
      <c r="W47" s="9">
        <f>NPV(0.0666,B47:U47)</f>
        <v>49911271.61116907</v>
      </c>
    </row>
    <row r="48" spans="1:31" x14ac:dyDescent="0.25">
      <c r="A48" t="s">
        <v>8</v>
      </c>
      <c r="B48" s="15"/>
      <c r="C48" s="15">
        <f>C47-B47</f>
        <v>168406.72929622186</v>
      </c>
      <c r="D48" s="15">
        <f t="shared" ref="D48:U48" si="11">D47-C47</f>
        <v>83341.066241298802</v>
      </c>
      <c r="E48" s="15">
        <f t="shared" si="11"/>
        <v>91036.85143557121</v>
      </c>
      <c r="F48" s="15">
        <f t="shared" si="11"/>
        <v>109572.82780174445</v>
      </c>
      <c r="G48" s="15">
        <f t="shared" si="11"/>
        <v>1202798.9400653632</v>
      </c>
      <c r="H48" s="15">
        <f t="shared" si="11"/>
        <v>601764.33627119474</v>
      </c>
      <c r="I48" s="15">
        <f t="shared" si="11"/>
        <v>569994.94973978167</v>
      </c>
      <c r="J48" s="15">
        <f t="shared" si="11"/>
        <v>534553.87069345359</v>
      </c>
      <c r="K48" s="15">
        <f t="shared" si="11"/>
        <v>421355.163650956</v>
      </c>
      <c r="L48" s="15">
        <f t="shared" si="11"/>
        <v>634260.76209323294</v>
      </c>
      <c r="M48" s="15">
        <f t="shared" si="11"/>
        <v>486455.45446410589</v>
      </c>
      <c r="N48" s="15">
        <f t="shared" si="11"/>
        <v>576709.46037556976</v>
      </c>
      <c r="O48" s="15">
        <f t="shared" si="11"/>
        <v>482935.42404348589</v>
      </c>
      <c r="P48" s="15">
        <f t="shared" si="11"/>
        <v>371390.28967972379</v>
      </c>
      <c r="Q48" s="15">
        <f t="shared" si="11"/>
        <v>-62698.677527332678</v>
      </c>
      <c r="R48" s="15">
        <f t="shared" si="11"/>
        <v>528949.22687456384</v>
      </c>
      <c r="S48" s="15">
        <f t="shared" si="11"/>
        <v>579033.37120221928</v>
      </c>
      <c r="T48" s="15">
        <f t="shared" si="11"/>
        <v>366761.70542837307</v>
      </c>
      <c r="U48" s="15">
        <f t="shared" si="11"/>
        <v>558407.90173785575</v>
      </c>
      <c r="Y48" s="12">
        <f>AVERAGE(C48:K48)</f>
        <v>420313.85946617619</v>
      </c>
      <c r="Z48" s="12">
        <f>AVERAGE(L48:U48)</f>
        <v>452220.49183717975</v>
      </c>
      <c r="AA48" s="12">
        <f>AVERAGE(C48:U48)</f>
        <v>437106.82387196756</v>
      </c>
      <c r="AB48" t="str">
        <f>A43</f>
        <v>C05b-3</v>
      </c>
      <c r="AC48" s="3">
        <f>Y48-Y$13</f>
        <v>4048.5415078815422</v>
      </c>
      <c r="AD48" s="3">
        <f>Z48-Z$13</f>
        <v>26557.932408683118</v>
      </c>
      <c r="AE48" s="3">
        <f>AA48-AA$13</f>
        <v>15895.5893504087</v>
      </c>
    </row>
    <row r="51" spans="1:34" x14ac:dyDescent="0.25">
      <c r="A51" s="22" t="s">
        <v>19</v>
      </c>
      <c r="B51" s="23">
        <v>1241521.8123437501</v>
      </c>
      <c r="C51" s="23">
        <v>1331430.22484375</v>
      </c>
      <c r="D51" s="23">
        <v>1388677.6270312499</v>
      </c>
      <c r="E51" s="23">
        <v>1411186.2931249999</v>
      </c>
      <c r="F51" s="23">
        <v>1486411.4640625</v>
      </c>
      <c r="G51" s="23">
        <v>2605551.8631250001</v>
      </c>
      <c r="H51" s="23">
        <v>3114362.7665625</v>
      </c>
      <c r="I51" s="23">
        <v>3608117.8831249997</v>
      </c>
      <c r="J51" s="23">
        <v>4005579.1931249998</v>
      </c>
      <c r="K51" s="23">
        <v>4354992.390625</v>
      </c>
      <c r="L51" s="23">
        <v>4935791.3287500003</v>
      </c>
      <c r="M51" s="23">
        <v>5380899.8849999998</v>
      </c>
      <c r="N51" s="23">
        <v>5807004.8068749998</v>
      </c>
      <c r="O51" s="23">
        <v>6148048.0643750001</v>
      </c>
      <c r="P51" s="23">
        <v>6297673.6568750003</v>
      </c>
      <c r="Q51" s="23">
        <v>6390846.5806249995</v>
      </c>
      <c r="R51" s="23">
        <v>6931512.9512499999</v>
      </c>
      <c r="S51" s="23">
        <v>7370050.57125</v>
      </c>
      <c r="T51" s="23">
        <v>7122684.0393749997</v>
      </c>
      <c r="U51" s="23">
        <v>7368410.7718750006</v>
      </c>
      <c r="V51" s="24"/>
      <c r="W51" s="29">
        <f>NPV(0.0666,B51:U51)</f>
        <v>39414617.380089052</v>
      </c>
    </row>
    <row r="52" spans="1:34" x14ac:dyDescent="0.25">
      <c r="A52" s="22" t="s">
        <v>4</v>
      </c>
      <c r="B52" s="24">
        <f>'Data Base Price'!B52</f>
        <v>391136.99999999994</v>
      </c>
      <c r="C52" s="24">
        <f>'Data Base Price'!C52</f>
        <v>427745</v>
      </c>
      <c r="D52" s="24">
        <f>'Data Base Price'!D52</f>
        <v>456310</v>
      </c>
      <c r="E52" s="24">
        <f>'Data Base Price'!E52</f>
        <v>514875</v>
      </c>
      <c r="F52" s="24">
        <f>'Data Base Price'!F52</f>
        <v>551752</v>
      </c>
      <c r="G52" s="24">
        <f>'Data Base Price'!G52</f>
        <v>672412</v>
      </c>
      <c r="H52" s="24">
        <f>'Data Base Price'!H52</f>
        <v>691774</v>
      </c>
      <c r="I52" s="24">
        <f>'Data Base Price'!I52</f>
        <v>803153.68954546272</v>
      </c>
      <c r="J52" s="24">
        <f>'Data Base Price'!J52</f>
        <v>836540.37208672974</v>
      </c>
      <c r="K52" s="24">
        <f>'Data Base Price'!K52</f>
        <v>885825.64315637737</v>
      </c>
      <c r="L52" s="24">
        <f>'Data Base Price'!L52</f>
        <v>958291.02837634867</v>
      </c>
      <c r="M52" s="24">
        <f>'Data Base Price'!M52</f>
        <v>941849.56791549933</v>
      </c>
      <c r="N52" s="24">
        <f>'Data Base Price'!N52</f>
        <v>983000.30270589376</v>
      </c>
      <c r="O52" s="24">
        <f>'Data Base Price'!O52</f>
        <v>1105635.1632954897</v>
      </c>
      <c r="P52" s="24">
        <f>'Data Base Price'!P52</f>
        <v>1083155.8583981043</v>
      </c>
      <c r="Q52" s="24">
        <f>'Data Base Price'!Q52</f>
        <v>1233086.682707668</v>
      </c>
      <c r="R52" s="24">
        <f>'Data Base Price'!R52</f>
        <v>1118023.695679114</v>
      </c>
      <c r="S52" s="24">
        <f>'Data Base Price'!S52</f>
        <v>1171981.957897017</v>
      </c>
      <c r="T52" s="24">
        <f>'Data Base Price'!T52</f>
        <v>1464421.6383187363</v>
      </c>
      <c r="U52" s="24">
        <f>'Data Base Price'!U52</f>
        <v>1602665.2654467926</v>
      </c>
      <c r="V52" s="24"/>
      <c r="W52" s="29">
        <f>NPV(0.0666,B52:U52)</f>
        <v>8469187.7230919469</v>
      </c>
    </row>
    <row r="53" spans="1:34" x14ac:dyDescent="0.25">
      <c r="A53" s="22" t="s">
        <v>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9">
        <f>NPV(0.0666,B53:U53)</f>
        <v>0</v>
      </c>
    </row>
    <row r="54" spans="1:34" ht="45" x14ac:dyDescent="0.25">
      <c r="A54" s="25" t="s">
        <v>2</v>
      </c>
      <c r="B54" s="26">
        <f>'Data Base Price'!B54</f>
        <v>6896.2284623158894</v>
      </c>
      <c r="C54" s="26">
        <f>'Data Base Price'!C54</f>
        <v>49924.571893488857</v>
      </c>
      <c r="D54" s="26">
        <f>'Data Base Price'!D54</f>
        <v>48988.218884820868</v>
      </c>
      <c r="E54" s="26">
        <f>'Data Base Price'!E54</f>
        <v>53399.330976164092</v>
      </c>
      <c r="F54" s="26">
        <f>'Data Base Price'!F54</f>
        <v>69036.866615333332</v>
      </c>
      <c r="G54" s="26">
        <f>'Data Base Price'!G54</f>
        <v>47607.361673501029</v>
      </c>
      <c r="H54" s="26">
        <f>'Data Base Price'!H54</f>
        <v>201846.45070299803</v>
      </c>
      <c r="I54" s="26">
        <f>'Data Base Price'!I54</f>
        <v>42765.471310670706</v>
      </c>
      <c r="J54" s="26">
        <f>'Data Base Price'!J54</f>
        <v>152490.05818540876</v>
      </c>
      <c r="K54" s="26">
        <f>'Data Base Price'!K54</f>
        <v>120022.40541925574</v>
      </c>
      <c r="L54" s="26">
        <f>'Data Base Price'!L54</f>
        <v>61927.293077152055</v>
      </c>
      <c r="M54" s="26">
        <f>'Data Base Price'!M54</f>
        <v>59880.22712739405</v>
      </c>
      <c r="N54" s="26">
        <f>'Data Base Price'!N54</f>
        <v>97142.758081283653</v>
      </c>
      <c r="O54" s="26">
        <f>'Data Base Price'!O54</f>
        <v>-52121.216360133192</v>
      </c>
      <c r="P54" s="26">
        <f>'Data Base Price'!P54</f>
        <v>154499.86294712653</v>
      </c>
      <c r="Q54" s="26">
        <f>'Data Base Price'!Q54</f>
        <v>-88315.672554481585</v>
      </c>
      <c r="R54" s="26">
        <f>'Data Base Price'!R54</f>
        <v>-6764.7766480886276</v>
      </c>
      <c r="S54" s="26">
        <f>'Data Base Price'!S54</f>
        <v>66345.5810046978</v>
      </c>
      <c r="T54" s="26">
        <f>'Data Base Price'!T54</f>
        <v>-18065.470745537368</v>
      </c>
      <c r="U54" s="26">
        <f>'Data Base Price'!U54</f>
        <v>-50184.782689189436</v>
      </c>
      <c r="V54" s="22"/>
      <c r="W54" s="29">
        <f>NPV(0.0666,B54:U54)</f>
        <v>622360.53812466259</v>
      </c>
    </row>
    <row r="55" spans="1:34" x14ac:dyDescent="0.25">
      <c r="A55" s="22" t="s">
        <v>3</v>
      </c>
      <c r="B55" s="27">
        <f>SUM(B51:B54)</f>
        <v>1639555.040806066</v>
      </c>
      <c r="C55" s="27">
        <f t="shared" ref="C55:U55" si="12">SUM(C51:C54)</f>
        <v>1809099.7967372388</v>
      </c>
      <c r="D55" s="27">
        <f t="shared" si="12"/>
        <v>1893975.8459160707</v>
      </c>
      <c r="E55" s="27">
        <f t="shared" si="12"/>
        <v>1979460.6241011641</v>
      </c>
      <c r="F55" s="27">
        <f t="shared" si="12"/>
        <v>2107200.3306778334</v>
      </c>
      <c r="G55" s="27">
        <f t="shared" si="12"/>
        <v>3325571.224798501</v>
      </c>
      <c r="H55" s="27">
        <f t="shared" si="12"/>
        <v>4007983.2172654979</v>
      </c>
      <c r="I55" s="27">
        <f t="shared" si="12"/>
        <v>4454037.043981133</v>
      </c>
      <c r="J55" s="27">
        <f t="shared" si="12"/>
        <v>4994609.623397138</v>
      </c>
      <c r="K55" s="27">
        <f t="shared" si="12"/>
        <v>5360840.4392006332</v>
      </c>
      <c r="L55" s="27">
        <f t="shared" si="12"/>
        <v>5956009.6502035009</v>
      </c>
      <c r="M55" s="27">
        <f t="shared" si="12"/>
        <v>6382629.6800428927</v>
      </c>
      <c r="N55" s="27">
        <f t="shared" si="12"/>
        <v>6887147.8676621765</v>
      </c>
      <c r="O55" s="27">
        <f t="shared" si="12"/>
        <v>7201562.0113103567</v>
      </c>
      <c r="P55" s="27">
        <f t="shared" si="12"/>
        <v>7535329.3782202313</v>
      </c>
      <c r="Q55" s="27">
        <f t="shared" si="12"/>
        <v>7535617.590778186</v>
      </c>
      <c r="R55" s="27">
        <f t="shared" si="12"/>
        <v>8042771.8702810258</v>
      </c>
      <c r="S55" s="27">
        <f t="shared" si="12"/>
        <v>8608378.1101517156</v>
      </c>
      <c r="T55" s="27">
        <f t="shared" si="12"/>
        <v>8569040.2069481984</v>
      </c>
      <c r="U55" s="27">
        <f t="shared" si="12"/>
        <v>8920891.2546326034</v>
      </c>
      <c r="V55" s="22"/>
      <c r="W55" s="29">
        <f>NPV(0.0666,B55:U55)</f>
        <v>48506165.641305663</v>
      </c>
    </row>
    <row r="56" spans="1:34" x14ac:dyDescent="0.25">
      <c r="A56" s="22" t="s">
        <v>8</v>
      </c>
      <c r="B56" s="28"/>
      <c r="C56" s="28">
        <f>C55-B55</f>
        <v>169544.75593117275</v>
      </c>
      <c r="D56" s="28">
        <f t="shared" ref="D56:U56" si="13">D55-C55</f>
        <v>84876.049178831978</v>
      </c>
      <c r="E56" s="28">
        <f t="shared" si="13"/>
        <v>85484.77818509331</v>
      </c>
      <c r="F56" s="28">
        <f t="shared" si="13"/>
        <v>127739.70657666936</v>
      </c>
      <c r="G56" s="28">
        <f t="shared" si="13"/>
        <v>1218370.8941206676</v>
      </c>
      <c r="H56" s="28">
        <f t="shared" si="13"/>
        <v>682411.99246699689</v>
      </c>
      <c r="I56" s="28">
        <f t="shared" si="13"/>
        <v>446053.82671563514</v>
      </c>
      <c r="J56" s="28">
        <f t="shared" si="13"/>
        <v>540572.57941600494</v>
      </c>
      <c r="K56" s="28">
        <f t="shared" si="13"/>
        <v>366230.81580349524</v>
      </c>
      <c r="L56" s="28">
        <f t="shared" si="13"/>
        <v>595169.21100286767</v>
      </c>
      <c r="M56" s="28">
        <f t="shared" si="13"/>
        <v>426620.02983939182</v>
      </c>
      <c r="N56" s="28">
        <f t="shared" si="13"/>
        <v>504518.1876192838</v>
      </c>
      <c r="O56" s="28">
        <f t="shared" si="13"/>
        <v>314414.14364818018</v>
      </c>
      <c r="P56" s="28">
        <f t="shared" si="13"/>
        <v>333767.3669098746</v>
      </c>
      <c r="Q56" s="28">
        <f t="shared" si="13"/>
        <v>288.2125579547137</v>
      </c>
      <c r="R56" s="28">
        <f t="shared" si="13"/>
        <v>507154.27950283978</v>
      </c>
      <c r="S56" s="28">
        <f t="shared" si="13"/>
        <v>565606.23987068981</v>
      </c>
      <c r="T56" s="28">
        <f t="shared" si="13"/>
        <v>-39337.903203517199</v>
      </c>
      <c r="U56" s="28">
        <f t="shared" si="13"/>
        <v>351851.047684405</v>
      </c>
      <c r="V56" s="22"/>
      <c r="W56" s="22"/>
      <c r="Y56" s="12">
        <f>AVERAGE(C56:K56)</f>
        <v>413476.15537717409</v>
      </c>
      <c r="Z56" s="12">
        <f>AVERAGE(L56:U56)</f>
        <v>356005.08154319704</v>
      </c>
      <c r="AA56" s="12">
        <f>AVERAGE(C56:U56)</f>
        <v>383228.22178034409</v>
      </c>
      <c r="AB56" t="str">
        <f>A51</f>
        <v>C09-1</v>
      </c>
      <c r="AC56" s="3">
        <f>Y56-Y$13</f>
        <v>-2789.1625811205595</v>
      </c>
      <c r="AD56" s="3">
        <f>Z56-Z$13</f>
        <v>-69657.477885299595</v>
      </c>
      <c r="AE56" s="3">
        <f>AA56-AA$13</f>
        <v>-37983.01274121477</v>
      </c>
    </row>
    <row r="58" spans="1:34" x14ac:dyDescent="0.25">
      <c r="A58" s="22" t="s">
        <v>20</v>
      </c>
      <c r="B58" s="23">
        <v>1239995.2876562502</v>
      </c>
      <c r="C58" s="23">
        <v>1328062.933125</v>
      </c>
      <c r="D58" s="23">
        <v>1383775.1949999998</v>
      </c>
      <c r="E58" s="23">
        <v>1407923.7995312503</v>
      </c>
      <c r="F58" s="23">
        <v>1483086.4312499999</v>
      </c>
      <c r="G58" s="23">
        <v>2624040.2796875001</v>
      </c>
      <c r="H58" s="23">
        <v>3128093.6043750001</v>
      </c>
      <c r="I58" s="23">
        <v>3654863.3887500004</v>
      </c>
      <c r="J58" s="23">
        <v>3990017.7756249998</v>
      </c>
      <c r="K58" s="23">
        <v>4376884.6749999998</v>
      </c>
      <c r="L58" s="23">
        <v>4997394.8356250003</v>
      </c>
      <c r="M58" s="23">
        <v>5435265.836875</v>
      </c>
      <c r="N58" s="23">
        <v>5885447.6256249994</v>
      </c>
      <c r="O58" s="23">
        <v>6286571.1749999998</v>
      </c>
      <c r="P58" s="23">
        <v>6453451.2443750007</v>
      </c>
      <c r="Q58" s="23">
        <v>6785686.0543749994</v>
      </c>
      <c r="R58" s="23">
        <v>7375980.0831249999</v>
      </c>
      <c r="S58" s="23">
        <v>7448135.5306249997</v>
      </c>
      <c r="T58" s="23">
        <v>7026831.711875</v>
      </c>
      <c r="U58" s="23">
        <v>7165102.2462499999</v>
      </c>
      <c r="V58" s="19"/>
      <c r="W58" s="21">
        <f>NPV(0.0666,B58:U58)</f>
        <v>39887528.83092244</v>
      </c>
    </row>
    <row r="59" spans="1:34" x14ac:dyDescent="0.25">
      <c r="A59" s="22" t="s">
        <v>4</v>
      </c>
      <c r="B59" s="3">
        <f>'Data Base Price'!B59</f>
        <v>391138.66599999997</v>
      </c>
      <c r="C59" s="3">
        <f>'Data Base Price'!C59</f>
        <v>427744.43000000005</v>
      </c>
      <c r="D59" s="3">
        <f>'Data Base Price'!D59</f>
        <v>456311.51399999997</v>
      </c>
      <c r="E59" s="3">
        <f>'Data Base Price'!E59</f>
        <v>514808.89400000003</v>
      </c>
      <c r="F59" s="3">
        <f>'Data Base Price'!F59</f>
        <v>548214.22399999993</v>
      </c>
      <c r="G59" s="3">
        <f>'Data Base Price'!G59</f>
        <v>648640.37000000011</v>
      </c>
      <c r="H59" s="3">
        <f>'Data Base Price'!H59</f>
        <v>660612.94500000007</v>
      </c>
      <c r="I59" s="3">
        <f>'Data Base Price'!I59</f>
        <v>720264.73596158344</v>
      </c>
      <c r="J59" s="3">
        <f>'Data Base Price'!J59</f>
        <v>753996.9987508537</v>
      </c>
      <c r="K59" s="3">
        <f>'Data Base Price'!K59</f>
        <v>815973.46835312003</v>
      </c>
      <c r="L59" s="3">
        <f>'Data Base Price'!L59</f>
        <v>898761.44116582908</v>
      </c>
      <c r="M59" s="3">
        <f>'Data Base Price'!M59</f>
        <v>878764.69701197976</v>
      </c>
      <c r="N59" s="3">
        <f>'Data Base Price'!N59</f>
        <v>918743.2841482074</v>
      </c>
      <c r="O59" s="3">
        <f>'Data Base Price'!O59</f>
        <v>1043445.7351112076</v>
      </c>
      <c r="P59" s="3">
        <f>'Data Base Price'!P59</f>
        <v>1019664.6082613204</v>
      </c>
      <c r="Q59" s="3">
        <f>'Data Base Price'!Q59</f>
        <v>1151913.4826273783</v>
      </c>
      <c r="R59" s="3">
        <f>'Data Base Price'!R59</f>
        <v>1037467.8651032984</v>
      </c>
      <c r="S59" s="3">
        <f>'Data Base Price'!S59</f>
        <v>1147840.3211637</v>
      </c>
      <c r="T59" s="3">
        <f>'Data Base Price'!T59</f>
        <v>1318566.4982487913</v>
      </c>
      <c r="U59" s="3">
        <f>'Data Base Price'!U59</f>
        <v>1442024.79020638</v>
      </c>
      <c r="V59" s="19"/>
      <c r="W59" s="21">
        <f>NPV(0.0666,B59:U59)</f>
        <v>8012204.5197461406</v>
      </c>
    </row>
    <row r="60" spans="1:34" x14ac:dyDescent="0.25">
      <c r="A60" s="22" t="s">
        <v>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0"/>
      <c r="W60" s="21">
        <f>NPV(0.0666,B60:U60)</f>
        <v>0</v>
      </c>
    </row>
    <row r="61" spans="1:34" ht="45" x14ac:dyDescent="0.25">
      <c r="A61" s="25" t="s">
        <v>2</v>
      </c>
      <c r="B61" s="26">
        <f>'Data Base Price'!B61</f>
        <v>6896.2284623158894</v>
      </c>
      <c r="C61" s="26">
        <f>'Data Base Price'!C61</f>
        <v>49924.571893488857</v>
      </c>
      <c r="D61" s="26">
        <f>'Data Base Price'!D61</f>
        <v>48988.218884820868</v>
      </c>
      <c r="E61" s="26">
        <f>'Data Base Price'!E61</f>
        <v>53399.330976164092</v>
      </c>
      <c r="F61" s="26">
        <f>'Data Base Price'!F61</f>
        <v>69036.866615333332</v>
      </c>
      <c r="G61" s="26">
        <f>'Data Base Price'!G61</f>
        <v>47607.361673501029</v>
      </c>
      <c r="H61" s="26">
        <f>'Data Base Price'!H61</f>
        <v>201846.45070299803</v>
      </c>
      <c r="I61" s="26">
        <f>'Data Base Price'!I61</f>
        <v>16982.004167989431</v>
      </c>
      <c r="J61" s="26">
        <f>'Data Base Price'!J61</f>
        <v>125383.97915621795</v>
      </c>
      <c r="K61" s="26">
        <f>'Data Base Price'!K61</f>
        <v>101577.94341468548</v>
      </c>
      <c r="L61" s="26">
        <f>'Data Base Price'!L61</f>
        <v>45694.46842674131</v>
      </c>
      <c r="M61" s="26">
        <f>'Data Base Price'!M61</f>
        <v>46160.163007964569</v>
      </c>
      <c r="N61" s="26">
        <f>'Data Base Price'!N61</f>
        <v>85860.115028791028</v>
      </c>
      <c r="O61" s="26">
        <f>'Data Base Price'!O61</f>
        <v>-60983.247694745725</v>
      </c>
      <c r="P61" s="26">
        <f>'Data Base Price'!P61</f>
        <v>148023.48784309925</v>
      </c>
      <c r="Q61" s="26">
        <f>'Data Base Price'!Q61</f>
        <v>-103410.54961890735</v>
      </c>
      <c r="R61" s="26">
        <f>'Data Base Price'!R61</f>
        <v>-20923.265387108018</v>
      </c>
      <c r="S61" s="26">
        <f>'Data Base Price'!S61</f>
        <v>87263.091926610738</v>
      </c>
      <c r="T61" s="26">
        <f>'Data Base Price'!T61</f>
        <v>-66723.811091574142</v>
      </c>
      <c r="U61" s="26">
        <f>'Data Base Price'!U61</f>
        <v>-99028.089631313836</v>
      </c>
      <c r="V61" s="18"/>
      <c r="W61" s="21">
        <f>NPV(0.0666,B61:U61)</f>
        <v>525561.67182043602</v>
      </c>
      <c r="AH61">
        <v>0</v>
      </c>
    </row>
    <row r="62" spans="1:34" x14ac:dyDescent="0.25">
      <c r="A62" s="22" t="s">
        <v>3</v>
      </c>
      <c r="B62" s="27">
        <f>SUM(B58:B61)</f>
        <v>1638030.182118566</v>
      </c>
      <c r="C62" s="27">
        <f t="shared" ref="C62:U62" si="14">SUM(C58:C61)</f>
        <v>1805731.9350184889</v>
      </c>
      <c r="D62" s="27">
        <f t="shared" si="14"/>
        <v>1889074.9278848206</v>
      </c>
      <c r="E62" s="27">
        <f t="shared" si="14"/>
        <v>1976132.0245074145</v>
      </c>
      <c r="F62" s="27">
        <f t="shared" si="14"/>
        <v>2100337.521865333</v>
      </c>
      <c r="G62" s="27">
        <f t="shared" si="14"/>
        <v>3320288.0113610011</v>
      </c>
      <c r="H62" s="27">
        <f t="shared" si="14"/>
        <v>3990553.0000779983</v>
      </c>
      <c r="I62" s="27">
        <f t="shared" si="14"/>
        <v>4392110.1288795741</v>
      </c>
      <c r="J62" s="27">
        <f t="shared" si="14"/>
        <v>4869398.7535320707</v>
      </c>
      <c r="K62" s="27">
        <f t="shared" si="14"/>
        <v>5294436.0867678048</v>
      </c>
      <c r="L62" s="27">
        <f t="shared" si="14"/>
        <v>5941850.745217571</v>
      </c>
      <c r="M62" s="27">
        <f t="shared" si="14"/>
        <v>6360190.6968949446</v>
      </c>
      <c r="N62" s="27">
        <f t="shared" si="14"/>
        <v>6890051.0248019975</v>
      </c>
      <c r="O62" s="27">
        <f t="shared" si="14"/>
        <v>7269033.6624164619</v>
      </c>
      <c r="P62" s="27">
        <f t="shared" si="14"/>
        <v>7621139.3404794205</v>
      </c>
      <c r="Q62" s="27">
        <f t="shared" si="14"/>
        <v>7834188.9873834699</v>
      </c>
      <c r="R62" s="27">
        <f t="shared" si="14"/>
        <v>8392524.6828411892</v>
      </c>
      <c r="S62" s="27">
        <f t="shared" si="14"/>
        <v>8683238.9437153097</v>
      </c>
      <c r="T62" s="27">
        <f t="shared" si="14"/>
        <v>8278674.3990322175</v>
      </c>
      <c r="U62" s="27">
        <f t="shared" si="14"/>
        <v>8508098.9468250666</v>
      </c>
      <c r="V62" s="18"/>
      <c r="W62" s="21">
        <f>NPV(0.0666,B62:U62)</f>
        <v>48425295.022489011</v>
      </c>
    </row>
    <row r="63" spans="1:34" x14ac:dyDescent="0.25">
      <c r="A63" s="22" t="s">
        <v>8</v>
      </c>
      <c r="B63" s="28"/>
      <c r="C63" s="28">
        <f>C62-B62</f>
        <v>167701.7528999229</v>
      </c>
      <c r="D63" s="28">
        <f t="shared" ref="D63:U63" si="15">D62-C62</f>
        <v>83342.992866331711</v>
      </c>
      <c r="E63" s="28">
        <f t="shared" si="15"/>
        <v>87057.096622593934</v>
      </c>
      <c r="F63" s="28">
        <f t="shared" si="15"/>
        <v>124205.49735791842</v>
      </c>
      <c r="G63" s="28">
        <f t="shared" si="15"/>
        <v>1219950.4894956681</v>
      </c>
      <c r="H63" s="28">
        <f t="shared" si="15"/>
        <v>670264.98871699721</v>
      </c>
      <c r="I63" s="28">
        <f t="shared" si="15"/>
        <v>401557.12880157586</v>
      </c>
      <c r="J63" s="28">
        <f t="shared" si="15"/>
        <v>477288.62465249654</v>
      </c>
      <c r="K63" s="28">
        <f t="shared" si="15"/>
        <v>425037.33323573414</v>
      </c>
      <c r="L63" s="28">
        <f t="shared" si="15"/>
        <v>647414.65844976623</v>
      </c>
      <c r="M63" s="28">
        <f t="shared" si="15"/>
        <v>418339.95167737361</v>
      </c>
      <c r="N63" s="28">
        <f t="shared" si="15"/>
        <v>529860.32790705282</v>
      </c>
      <c r="O63" s="28">
        <f t="shared" si="15"/>
        <v>378982.63761446439</v>
      </c>
      <c r="P63" s="28">
        <f t="shared" si="15"/>
        <v>352105.67806295864</v>
      </c>
      <c r="Q63" s="28">
        <f t="shared" si="15"/>
        <v>213049.64690404944</v>
      </c>
      <c r="R63" s="28">
        <f t="shared" si="15"/>
        <v>558335.69545771927</v>
      </c>
      <c r="S63" s="28">
        <f t="shared" si="15"/>
        <v>290714.26087412052</v>
      </c>
      <c r="T63" s="28">
        <f t="shared" si="15"/>
        <v>-404564.54468309227</v>
      </c>
      <c r="U63" s="28">
        <f t="shared" si="15"/>
        <v>229424.54779284913</v>
      </c>
      <c r="V63" s="18"/>
      <c r="W63" s="18"/>
      <c r="Y63" s="12">
        <f>AVERAGE(C63:K63)</f>
        <v>406267.32273880433</v>
      </c>
      <c r="Z63" s="12">
        <f>AVERAGE(L63:U63)</f>
        <v>321366.2860057262</v>
      </c>
      <c r="AA63" s="12">
        <f>AVERAGE(C63:U63)</f>
        <v>361582.56656350003</v>
      </c>
      <c r="AB63" t="str">
        <f>A58</f>
        <v>C13-1</v>
      </c>
      <c r="AC63" s="3">
        <f>Y63-Y$13</f>
        <v>-9997.9952194903162</v>
      </c>
      <c r="AD63" s="3">
        <f>Z63-Z$13</f>
        <v>-104296.27342277043</v>
      </c>
      <c r="AE63" s="3">
        <f>AA63-AA$13</f>
        <v>-59628.667958058824</v>
      </c>
    </row>
    <row r="72" spans="1:31" x14ac:dyDescent="0.2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"/>
      <c r="W72" s="9"/>
    </row>
    <row r="73" spans="1:31" x14ac:dyDescent="0.25">
      <c r="A73" s="2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3"/>
      <c r="W73" s="9"/>
    </row>
    <row r="74" spans="1:31" x14ac:dyDescent="0.25">
      <c r="A74" s="22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3"/>
      <c r="W74" s="9"/>
    </row>
    <row r="75" spans="1:31" x14ac:dyDescent="0.25">
      <c r="A75" s="2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3"/>
      <c r="W75" s="9"/>
    </row>
    <row r="76" spans="1:31" x14ac:dyDescent="0.25">
      <c r="A76" s="22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3"/>
      <c r="W76" s="9"/>
    </row>
    <row r="77" spans="1:31" x14ac:dyDescent="0.25">
      <c r="A77" s="22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3"/>
      <c r="W77" s="9"/>
      <c r="Y77" s="12"/>
      <c r="Z77" s="12"/>
      <c r="AA77" s="12"/>
      <c r="AC77" s="3"/>
      <c r="AD77" s="3"/>
      <c r="AE77" s="3"/>
    </row>
    <row r="78" spans="1:31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3"/>
      <c r="W78" s="9"/>
    </row>
    <row r="79" spans="1:31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3"/>
      <c r="W79" s="9"/>
      <c r="Y79" s="12"/>
      <c r="Z79" s="12"/>
      <c r="AA79" s="12"/>
      <c r="AC79" s="3"/>
      <c r="AD79" s="3"/>
      <c r="AE79" s="3"/>
    </row>
    <row r="80" spans="1:3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3"/>
      <c r="W80" s="9"/>
      <c r="Y80" s="12"/>
      <c r="Z80" s="12"/>
      <c r="AA80" s="12"/>
      <c r="AC80" s="3"/>
      <c r="AD80" s="3"/>
      <c r="AE80" s="3"/>
    </row>
    <row r="81" spans="1:3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3"/>
      <c r="W81" s="9"/>
      <c r="Y81" s="12"/>
      <c r="Z81" s="12"/>
      <c r="AA81" s="12"/>
      <c r="AC81" s="3"/>
      <c r="AD81" s="3"/>
      <c r="AE81" s="3"/>
    </row>
    <row r="82" spans="1:31" x14ac:dyDescent="0.25">
      <c r="A82" s="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3"/>
      <c r="W82" s="9"/>
      <c r="Y82" s="12"/>
      <c r="Z82" s="12"/>
      <c r="AA82" s="12"/>
      <c r="AC82" s="3"/>
      <c r="AD82" s="3"/>
      <c r="AE82" s="3"/>
    </row>
    <row r="83" spans="1:31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3"/>
      <c r="W83" s="9"/>
      <c r="Y83" s="12"/>
      <c r="Z83" s="12"/>
      <c r="AA83" s="12"/>
      <c r="AC83" s="3"/>
      <c r="AD83" s="3"/>
      <c r="AE83" s="3"/>
    </row>
    <row r="84" spans="1:3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3"/>
      <c r="W84" s="9"/>
      <c r="Y84" s="12"/>
      <c r="Z84" s="12"/>
      <c r="AA84" s="12"/>
      <c r="AC84" s="3"/>
      <c r="AD84" s="3"/>
      <c r="AE84" s="3"/>
    </row>
    <row r="85" spans="1:31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3"/>
      <c r="W85" s="9"/>
      <c r="Y85" s="12"/>
      <c r="Z85" s="12"/>
      <c r="AA85" s="12"/>
      <c r="AC85" s="3"/>
      <c r="AD85" s="3"/>
      <c r="AE85" s="3"/>
    </row>
    <row r="86" spans="1:31" x14ac:dyDescent="0.25">
      <c r="A86" s="2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3"/>
      <c r="W86" s="9"/>
    </row>
    <row r="87" spans="1:31" x14ac:dyDescent="0.25">
      <c r="A87" s="22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3"/>
      <c r="W87" s="9"/>
    </row>
    <row r="88" spans="1:31" x14ac:dyDescent="0.25">
      <c r="A88" s="22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3"/>
      <c r="W88" s="9"/>
    </row>
    <row r="89" spans="1:31" x14ac:dyDescent="0.25">
      <c r="A89" s="2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3"/>
      <c r="W89" s="9"/>
    </row>
    <row r="90" spans="1:31" x14ac:dyDescent="0.25">
      <c r="A90" s="22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3"/>
      <c r="W90" s="9"/>
    </row>
    <row r="91" spans="1:31" x14ac:dyDescent="0.25">
      <c r="A91" s="22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3"/>
      <c r="W91" s="9"/>
      <c r="Y91" s="12"/>
      <c r="Z91" s="12"/>
      <c r="AA91" s="12"/>
      <c r="AC91" s="3"/>
      <c r="AD91" s="3"/>
      <c r="AE91" s="3"/>
    </row>
    <row r="92" spans="1:3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3"/>
      <c r="W92" s="9"/>
    </row>
    <row r="93" spans="1:3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3"/>
      <c r="W93" s="9"/>
    </row>
    <row r="94" spans="1:3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3"/>
      <c r="W94" s="9"/>
    </row>
    <row r="95" spans="1:3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3"/>
      <c r="W95" s="9"/>
    </row>
    <row r="96" spans="1:3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3"/>
      <c r="W96" s="9"/>
    </row>
    <row r="97" spans="2:23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3"/>
      <c r="W97" s="9"/>
    </row>
    <row r="98" spans="2:23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3"/>
      <c r="W98" s="9"/>
    </row>
  </sheetData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PaR</vt:lpstr>
      <vt:lpstr>Summary Rev Reg Change by Year</vt:lpstr>
      <vt:lpstr>Data Base Price</vt:lpstr>
      <vt:lpstr>Data Low Price</vt:lpstr>
      <vt:lpstr>Data High Price</vt:lpstr>
      <vt:lpstr>Data High CO2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2015-03-23T22:57:46Z</dcterms:created>
  <dcterms:modified xsi:type="dcterms:W3CDTF">2015-04-06T17:02:10Z</dcterms:modified>
</cp:coreProperties>
</file>