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6390" windowWidth="28830" windowHeight="6435" tabRatio="759"/>
  </bookViews>
  <sheets>
    <sheet name="Tbl 5.4 Portfolio L&amp;R" sheetId="4" r:id="rId1"/>
  </sheets>
  <definedNames>
    <definedName name="ALTTargetMargin">'Tbl 5.4 Portfolio L&amp;R'!#REF!</definedName>
    <definedName name="CapBalReport">#REF!</definedName>
    <definedName name="CapBalRptTab">#REF!</definedName>
    <definedName name="ContractBalRpt">#REF!</definedName>
    <definedName name="ContractRptTab">#REF!</definedName>
    <definedName name="DataPath">#REF!</definedName>
    <definedName name="EastTAList">#REF!</definedName>
    <definedName name="LR_Folder">#REF!</definedName>
    <definedName name="OutputLocation">#REF!</definedName>
    <definedName name="Prev_LR_Folder">#REF!</definedName>
    <definedName name="Prev_LR_Name">#REF!</definedName>
    <definedName name="Prev_LR_Tab">#REF!</definedName>
    <definedName name="ProcessList">#REF!</definedName>
    <definedName name="Rpt_Portfolio_LR">'Tbl 5.4 Portfolio L&amp;R'!$C$2:$M$84</definedName>
    <definedName name="StatCapRptTab">#REF!</definedName>
    <definedName name="StationCapReport">#REF!</definedName>
    <definedName name="StudyName">#REF!</definedName>
    <definedName name="Target_Margin">#REF!</definedName>
    <definedName name="tbl_LRData">#REF!</definedName>
    <definedName name="WestTAList">#REF!</definedName>
  </definedNames>
  <calcPr calcId="152511"/>
</workbook>
</file>

<file path=xl/calcChain.xml><?xml version="1.0" encoding="utf-8"?>
<calcChain xmlns="http://schemas.openxmlformats.org/spreadsheetml/2006/main">
  <c r="D60" i="4" l="1"/>
  <c r="E5" i="4"/>
  <c r="E60" i="4" l="1"/>
  <c r="F5" i="4"/>
  <c r="F60" i="4" l="1"/>
  <c r="G5" i="4"/>
  <c r="G60" i="4" l="1"/>
  <c r="H5" i="4"/>
  <c r="H60" i="4" l="1"/>
  <c r="I5" i="4"/>
  <c r="I60" i="4" l="1"/>
  <c r="J5" i="4"/>
  <c r="J60" i="4" l="1"/>
  <c r="K5" i="4"/>
  <c r="K60" i="4" l="1"/>
  <c r="L5" i="4"/>
  <c r="L60" i="4" l="1"/>
  <c r="M5" i="4"/>
  <c r="M60" i="4" l="1"/>
  <c r="D24" i="4" l="1"/>
  <c r="F24" i="4" l="1"/>
  <c r="E24" i="4"/>
  <c r="G24" i="4" l="1"/>
  <c r="H24" i="4" l="1"/>
  <c r="I24" i="4" l="1"/>
  <c r="J24" i="4" l="1"/>
  <c r="K24" i="4" l="1"/>
  <c r="L24" i="4" l="1"/>
  <c r="M24" i="4" l="1"/>
  <c r="D68" i="4" l="1"/>
  <c r="E68" i="4" l="1"/>
  <c r="F68" i="4" l="1"/>
  <c r="G68" i="4" l="1"/>
  <c r="H68" i="4" l="1"/>
  <c r="I68" i="4" l="1"/>
  <c r="J68" i="4" l="1"/>
  <c r="K68" i="4" l="1"/>
  <c r="L68" i="4" l="1"/>
  <c r="D16" i="4"/>
  <c r="M68" i="4" l="1"/>
  <c r="E32" i="4"/>
  <c r="D32" i="4"/>
  <c r="D35" i="4" l="1"/>
  <c r="D37" i="4" s="1"/>
  <c r="D79" i="4"/>
  <c r="E35" i="4"/>
  <c r="E37" i="4" s="1"/>
  <c r="E79" i="4"/>
  <c r="D26" i="4"/>
  <c r="D39" i="4" s="1"/>
  <c r="E16" i="4"/>
  <c r="I16" i="4"/>
  <c r="J16" i="4"/>
  <c r="F16" i="4"/>
  <c r="H16" i="4"/>
  <c r="L16" i="4"/>
  <c r="G16" i="4"/>
  <c r="M16" i="4"/>
  <c r="K16" i="4"/>
  <c r="F32" i="4" l="1"/>
  <c r="K26" i="4"/>
  <c r="M26" i="4"/>
  <c r="H26" i="4"/>
  <c r="I26" i="4"/>
  <c r="E26" i="4"/>
  <c r="E39" i="4" s="1"/>
  <c r="G26" i="4"/>
  <c r="L26" i="4"/>
  <c r="F26" i="4"/>
  <c r="F39" i="4" s="1"/>
  <c r="J26" i="4"/>
  <c r="G32" i="4" l="1"/>
  <c r="G39" i="4" s="1"/>
  <c r="F35" i="4"/>
  <c r="F37" i="4" s="1"/>
  <c r="F38" i="4" s="1"/>
  <c r="F79" i="4"/>
  <c r="D38" i="4"/>
  <c r="E38" i="4"/>
  <c r="G79" i="4" l="1"/>
  <c r="G35" i="4"/>
  <c r="G37" i="4" s="1"/>
  <c r="G38" i="4" s="1"/>
  <c r="H32" i="4"/>
  <c r="I32" i="4" l="1"/>
  <c r="H35" i="4"/>
  <c r="H37" i="4" s="1"/>
  <c r="H38" i="4" s="1"/>
  <c r="H79" i="4"/>
  <c r="H39" i="4"/>
  <c r="J32" i="4" l="1"/>
  <c r="I35" i="4"/>
  <c r="I37" i="4" s="1"/>
  <c r="I38" i="4" s="1"/>
  <c r="I79" i="4"/>
  <c r="I39" i="4"/>
  <c r="K32" i="4" l="1"/>
  <c r="J35" i="4"/>
  <c r="J37" i="4" s="1"/>
  <c r="J38" i="4" s="1"/>
  <c r="J79" i="4"/>
  <c r="J39" i="4"/>
  <c r="L32" i="4" l="1"/>
  <c r="L35" i="4" s="1"/>
  <c r="L37" i="4" s="1"/>
  <c r="L38" i="4" s="1"/>
  <c r="K35" i="4"/>
  <c r="K37" i="4" s="1"/>
  <c r="K38" i="4" s="1"/>
  <c r="K79" i="4"/>
  <c r="K39" i="4"/>
  <c r="L39" i="4" l="1"/>
  <c r="L79" i="4"/>
  <c r="M32" i="4"/>
  <c r="M35" i="4" l="1"/>
  <c r="M37" i="4" s="1"/>
  <c r="M38" i="4" s="1"/>
  <c r="M79" i="4"/>
  <c r="M39" i="4"/>
  <c r="D52" i="4" l="1"/>
  <c r="D62" i="4" l="1"/>
  <c r="D75" i="4" s="1"/>
  <c r="J52" i="4"/>
  <c r="E52" i="4"/>
  <c r="K52" i="4"/>
  <c r="F52" i="4"/>
  <c r="H52" i="4"/>
  <c r="M52" i="4"/>
  <c r="I52" i="4"/>
  <c r="L52" i="4"/>
  <c r="G52" i="4"/>
  <c r="D78" i="4" l="1"/>
  <c r="D83" i="4" s="1"/>
  <c r="G62" i="4"/>
  <c r="G75" i="4" s="1"/>
  <c r="L62" i="4"/>
  <c r="L75" i="4" s="1"/>
  <c r="I62" i="4"/>
  <c r="I75" i="4" s="1"/>
  <c r="M62" i="4"/>
  <c r="M75" i="4" s="1"/>
  <c r="H62" i="4"/>
  <c r="H75" i="4" s="1"/>
  <c r="F62" i="4"/>
  <c r="F75" i="4" s="1"/>
  <c r="K62" i="4"/>
  <c r="K75" i="4" s="1"/>
  <c r="E62" i="4"/>
  <c r="E75" i="4" s="1"/>
  <c r="J62" i="4"/>
  <c r="J75" i="4" s="1"/>
  <c r="K71" i="4" l="1"/>
  <c r="H71" i="4"/>
  <c r="I71" i="4"/>
  <c r="L71" i="4"/>
  <c r="D71" i="4"/>
  <c r="F71" i="4"/>
  <c r="M71" i="4"/>
  <c r="G71" i="4"/>
  <c r="K78" i="4"/>
  <c r="K83" i="4" s="1"/>
  <c r="H78" i="4"/>
  <c r="H83" i="4" s="1"/>
  <c r="I78" i="4"/>
  <c r="I83" i="4" s="1"/>
  <c r="L78" i="4"/>
  <c r="L83" i="4" s="1"/>
  <c r="F78" i="4"/>
  <c r="F83" i="4" s="1"/>
  <c r="M78" i="4"/>
  <c r="M83" i="4" s="1"/>
  <c r="G78" i="4"/>
  <c r="G83" i="4" s="1"/>
  <c r="J78" i="4"/>
  <c r="J83" i="4" s="1"/>
  <c r="E78" i="4"/>
  <c r="E83" i="4" s="1"/>
  <c r="G80" i="4" l="1"/>
  <c r="G81" i="4" s="1"/>
  <c r="G73" i="4"/>
  <c r="G74" i="4" s="1"/>
  <c r="M80" i="4"/>
  <c r="M81" i="4" s="1"/>
  <c r="M73" i="4"/>
  <c r="M74" i="4" s="1"/>
  <c r="F73" i="4"/>
  <c r="F74" i="4" s="1"/>
  <c r="F80" i="4"/>
  <c r="F81" i="4" s="1"/>
  <c r="J71" i="4"/>
  <c r="D80" i="4"/>
  <c r="D81" i="4" s="1"/>
  <c r="D73" i="4"/>
  <c r="D74" i="4" s="1"/>
  <c r="L73" i="4"/>
  <c r="L74" i="4" s="1"/>
  <c r="L80" i="4"/>
  <c r="L81" i="4" s="1"/>
  <c r="I73" i="4"/>
  <c r="I74" i="4" s="1"/>
  <c r="I80" i="4"/>
  <c r="I81" i="4" s="1"/>
  <c r="H73" i="4"/>
  <c r="H74" i="4" s="1"/>
  <c r="H80" i="4"/>
  <c r="H81" i="4" s="1"/>
  <c r="K73" i="4"/>
  <c r="K74" i="4" s="1"/>
  <c r="K80" i="4"/>
  <c r="K81" i="4" s="1"/>
  <c r="E71" i="4"/>
  <c r="H82" i="4" l="1"/>
  <c r="I82" i="4"/>
  <c r="L82" i="4"/>
  <c r="F82" i="4"/>
  <c r="D82" i="4"/>
  <c r="G82" i="4"/>
  <c r="K82" i="4"/>
  <c r="M82" i="4"/>
  <c r="E73" i="4"/>
  <c r="E74" i="4" s="1"/>
  <c r="E80" i="4"/>
  <c r="E81" i="4" s="1"/>
  <c r="J73" i="4"/>
  <c r="J74" i="4" s="1"/>
  <c r="J80" i="4"/>
  <c r="J81" i="4" s="1"/>
  <c r="J82" i="4" l="1"/>
  <c r="E82" i="4"/>
</calcChain>
</file>

<file path=xl/sharedStrings.xml><?xml version="1.0" encoding="utf-8"?>
<sst xmlns="http://schemas.openxmlformats.org/spreadsheetml/2006/main" count="67" uniqueCount="46">
  <si>
    <t>East</t>
  </si>
  <si>
    <t>Gas</t>
  </si>
  <si>
    <t>West</t>
  </si>
  <si>
    <t>Other</t>
  </si>
  <si>
    <t>Wind</t>
  </si>
  <si>
    <t>Solar</t>
  </si>
  <si>
    <t>Interruptible</t>
  </si>
  <si>
    <t>Purchase</t>
  </si>
  <si>
    <t>Sale</t>
  </si>
  <si>
    <t>Calendar Year</t>
  </si>
  <si>
    <t>Transfers</t>
  </si>
  <si>
    <t>East Existing Resources</t>
  </si>
  <si>
    <t>East Planned Resources</t>
  </si>
  <si>
    <t>East Total Resources</t>
  </si>
  <si>
    <t>Load</t>
  </si>
  <si>
    <t>East Reserves</t>
  </si>
  <si>
    <t>East Obligation + Reserves</t>
  </si>
  <si>
    <t>East Position</t>
  </si>
  <si>
    <t>East Reserve Margin</t>
  </si>
  <si>
    <t>West Existing Resources</t>
  </si>
  <si>
    <t>West Planned Resources</t>
  </si>
  <si>
    <t>West Total Resources</t>
  </si>
  <si>
    <t>West Reserves</t>
  </si>
  <si>
    <t>West Obligation + Reserves</t>
  </si>
  <si>
    <t>West Position</t>
  </si>
  <si>
    <t>West Reserve Margin</t>
  </si>
  <si>
    <t>Total Resources</t>
  </si>
  <si>
    <t>Obligation</t>
  </si>
  <si>
    <t>Reserves</t>
  </si>
  <si>
    <t>Obligation + Reserves</t>
  </si>
  <si>
    <t>System Position</t>
  </si>
  <si>
    <t>Reserve Margin</t>
  </si>
  <si>
    <t>Thermal</t>
  </si>
  <si>
    <t>Hydroelectric</t>
  </si>
  <si>
    <t>Renewable</t>
  </si>
  <si>
    <t>Qualifying Facilities</t>
  </si>
  <si>
    <t>Class 1 DSM</t>
  </si>
  <si>
    <t>Front Office Transactions</t>
  </si>
  <si>
    <t>East obligation</t>
  </si>
  <si>
    <t>Planning Reserves (13%)</t>
  </si>
  <si>
    <t>Non-Owned Reserves</t>
  </si>
  <si>
    <t>West obligation</t>
  </si>
  <si>
    <t>System</t>
  </si>
  <si>
    <t>Existing Class 2 DSM</t>
  </si>
  <si>
    <t>New Class 2 DSM</t>
  </si>
  <si>
    <t>Table 5.4 –2015 Fall Business Plan Capacity Load and Resource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</si>
</sst>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%;[Red]\(0%\)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9" fillId="0" borderId="0" applyNumberFormat="0" applyFill="0" applyBorder="0" applyAlignment="0" applyProtection="0">
      <alignment vertical="top"/>
      <protection locked="0"/>
    </xf>
    <xf numFmtId="164" fontId="5" fillId="0" borderId="0"/>
    <xf numFmtId="164" fontId="10" fillId="0" borderId="0"/>
    <xf numFmtId="164" fontId="10" fillId="0" borderId="0"/>
    <xf numFmtId="164" fontId="10" fillId="0" borderId="0"/>
    <xf numFmtId="164" fontId="11" fillId="0" borderId="0"/>
    <xf numFmtId="164" fontId="5" fillId="0" borderId="0"/>
    <xf numFmtId="164" fontId="7" fillId="0" borderId="0"/>
    <xf numFmtId="164" fontId="7" fillId="0" borderId="0"/>
    <xf numFmtId="164" fontId="10" fillId="0" borderId="0"/>
    <xf numFmtId="164" fontId="10" fillId="0" borderId="0"/>
    <xf numFmtId="164" fontId="10" fillId="0" borderId="0"/>
    <xf numFmtId="164" fontId="12" fillId="0" borderId="0"/>
    <xf numFmtId="9" fontId="7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4" applyNumberFormat="0" applyAlignment="0" applyProtection="0"/>
    <xf numFmtId="0" fontId="23" fillId="7" borderId="5" applyNumberFormat="0" applyAlignment="0" applyProtection="0"/>
    <xf numFmtId="0" fontId="24" fillId="7" borderId="4" applyNumberFormat="0" applyAlignment="0" applyProtection="0"/>
    <xf numFmtId="0" fontId="25" fillId="0" borderId="6" applyNumberFormat="0" applyFill="0" applyAlignment="0" applyProtection="0"/>
    <xf numFmtId="0" fontId="26" fillId="8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3" fillId="0" borderId="0" xfId="0" applyFont="1"/>
    <xf numFmtId="0" fontId="0" fillId="0" borderId="0" xfId="0" applyFill="1"/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NumberFormat="1"/>
    <xf numFmtId="0" fontId="30" fillId="0" borderId="0" xfId="0" applyFont="1"/>
    <xf numFmtId="0" fontId="13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38" fontId="30" fillId="0" borderId="0" xfId="0" applyNumberFormat="1" applyFont="1" applyBorder="1"/>
    <xf numFmtId="0" fontId="13" fillId="0" borderId="0" xfId="0" applyFont="1" applyBorder="1"/>
    <xf numFmtId="164" fontId="31" fillId="0" borderId="0" xfId="15" applyFont="1" applyFill="1" applyBorder="1" applyAlignment="1">
      <alignment horizontal="right" wrapText="1"/>
    </xf>
    <xf numFmtId="38" fontId="13" fillId="0" borderId="0" xfId="0" applyNumberFormat="1" applyFont="1" applyBorder="1"/>
    <xf numFmtId="0" fontId="13" fillId="0" borderId="0" xfId="0" applyFont="1" applyAlignment="1">
      <alignment horizontal="right"/>
    </xf>
    <xf numFmtId="38" fontId="13" fillId="0" borderId="0" xfId="0" applyNumberFormat="1" applyFont="1" applyFill="1" applyBorder="1"/>
    <xf numFmtId="0" fontId="32" fillId="0" borderId="0" xfId="0" applyFont="1" applyBorder="1" applyAlignment="1">
      <alignment horizontal="centerContinuous"/>
    </xf>
    <xf numFmtId="0" fontId="33" fillId="0" borderId="0" xfId="0" applyFont="1" applyAlignment="1">
      <alignment horizontal="centerContinuous"/>
    </xf>
    <xf numFmtId="38" fontId="33" fillId="0" borderId="0" xfId="0" applyNumberFormat="1" applyFont="1"/>
    <xf numFmtId="0" fontId="33" fillId="0" borderId="0" xfId="0" applyFont="1" applyBorder="1" applyAlignment="1">
      <alignment horizontal="centerContinuous"/>
    </xf>
    <xf numFmtId="0" fontId="33" fillId="0" borderId="0" xfId="0" applyFont="1" applyAlignment="1">
      <alignment horizontal="right"/>
    </xf>
    <xf numFmtId="0" fontId="33" fillId="0" borderId="0" xfId="0" applyFont="1" applyBorder="1"/>
    <xf numFmtId="164" fontId="34" fillId="0" borderId="0" xfId="15" applyFont="1" applyFill="1" applyBorder="1" applyAlignment="1">
      <alignment horizontal="right" wrapText="1"/>
    </xf>
    <xf numFmtId="0" fontId="35" fillId="0" borderId="0" xfId="0" applyFont="1" applyAlignment="1">
      <alignment horizontal="centerContinuous"/>
    </xf>
    <xf numFmtId="165" fontId="13" fillId="0" borderId="0" xfId="60" applyNumberFormat="1" applyFont="1"/>
    <xf numFmtId="0" fontId="13" fillId="0" borderId="0" xfId="0" applyNumberFormat="1" applyFont="1" applyBorder="1"/>
    <xf numFmtId="0" fontId="31" fillId="0" borderId="0" xfId="15" applyNumberFormat="1" applyFont="1" applyFill="1" applyBorder="1" applyAlignment="1">
      <alignment horizontal="right" wrapText="1"/>
    </xf>
    <xf numFmtId="0" fontId="13" fillId="0" borderId="0" xfId="0" applyFont="1" applyAlignment="1"/>
    <xf numFmtId="0" fontId="36" fillId="2" borderId="0" xfId="0" applyFont="1" applyFill="1" applyAlignment="1">
      <alignment horizontal="center"/>
    </xf>
    <xf numFmtId="0" fontId="37" fillId="2" borderId="0" xfId="0" applyFont="1" applyFill="1"/>
    <xf numFmtId="38" fontId="0" fillId="0" borderId="0" xfId="0" applyNumberFormat="1"/>
    <xf numFmtId="0" fontId="13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/>
    <xf numFmtId="0" fontId="13" fillId="0" borderId="0" xfId="0" applyFont="1" applyAlignment="1">
      <alignment horizontal="left" indent="1"/>
    </xf>
    <xf numFmtId="0" fontId="32" fillId="0" borderId="0" xfId="0" applyFont="1"/>
    <xf numFmtId="0" fontId="30" fillId="0" borderId="0" xfId="0" applyFont="1" applyFill="1" applyAlignment="1"/>
    <xf numFmtId="0" fontId="30" fillId="0" borderId="0" xfId="0" applyFont="1" applyFill="1" applyBorder="1"/>
    <xf numFmtId="38" fontId="30" fillId="0" borderId="0" xfId="0" applyNumberFormat="1" applyFont="1" applyFill="1" applyBorder="1"/>
    <xf numFmtId="0" fontId="13" fillId="0" borderId="0" xfId="0" applyFont="1" applyFill="1" applyBorder="1"/>
    <xf numFmtId="0" fontId="3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38" fontId="0" fillId="0" borderId="0" xfId="0" applyNumberFormat="1" applyFill="1"/>
    <xf numFmtId="0" fontId="30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38" fontId="13" fillId="0" borderId="0" xfId="0" applyNumberFormat="1" applyFont="1" applyFill="1"/>
  </cellXfs>
  <cellStyles count="98">
    <cellStyle name="20% - Accent1" xfId="35" builtinId="30" customBuiltin="1"/>
    <cellStyle name="20% - Accent1 2" xfId="86"/>
    <cellStyle name="20% - Accent1 3" xfId="63"/>
    <cellStyle name="20% - Accent2" xfId="39" builtinId="34" customBuiltin="1"/>
    <cellStyle name="20% - Accent2 2" xfId="88"/>
    <cellStyle name="20% - Accent2 3" xfId="65"/>
    <cellStyle name="20% - Accent3" xfId="43" builtinId="38" customBuiltin="1"/>
    <cellStyle name="20% - Accent3 2" xfId="90"/>
    <cellStyle name="20% - Accent3 3" xfId="67"/>
    <cellStyle name="20% - Accent4" xfId="47" builtinId="42" customBuiltin="1"/>
    <cellStyle name="20% - Accent4 2" xfId="92"/>
    <cellStyle name="20% - Accent4 3" xfId="69"/>
    <cellStyle name="20% - Accent5" xfId="51" builtinId="46" customBuiltin="1"/>
    <cellStyle name="20% - Accent5 2" xfId="94"/>
    <cellStyle name="20% - Accent5 3" xfId="71"/>
    <cellStyle name="20% - Accent6" xfId="55" builtinId="50" customBuiltin="1"/>
    <cellStyle name="20% - Accent6 2" xfId="96"/>
    <cellStyle name="20% - Accent6 3" xfId="73"/>
    <cellStyle name="40% - Accent1" xfId="36" builtinId="31" customBuiltin="1"/>
    <cellStyle name="40% - Accent1 2" xfId="87"/>
    <cellStyle name="40% - Accent1 3" xfId="64"/>
    <cellStyle name="40% - Accent2" xfId="40" builtinId="35" customBuiltin="1"/>
    <cellStyle name="40% - Accent2 2" xfId="89"/>
    <cellStyle name="40% - Accent2 3" xfId="66"/>
    <cellStyle name="40% - Accent3" xfId="44" builtinId="39" customBuiltin="1"/>
    <cellStyle name="40% - Accent3 2" xfId="91"/>
    <cellStyle name="40% - Accent3 3" xfId="68"/>
    <cellStyle name="40% - Accent4" xfId="48" builtinId="43" customBuiltin="1"/>
    <cellStyle name="40% - Accent4 2" xfId="93"/>
    <cellStyle name="40% - Accent4 3" xfId="70"/>
    <cellStyle name="40% - Accent5" xfId="52" builtinId="47" customBuiltin="1"/>
    <cellStyle name="40% - Accent5 2" xfId="95"/>
    <cellStyle name="40% - Accent5 3" xfId="72"/>
    <cellStyle name="40% - Accent6" xfId="56" builtinId="51" customBuiltin="1"/>
    <cellStyle name="40% - Accent6 2" xfId="97"/>
    <cellStyle name="40% - Accent6 3" xfId="74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 2" xfId="1"/>
    <cellStyle name="Comma 3" xfId="83"/>
    <cellStyle name="Currency 2" xfId="2"/>
    <cellStyle name="Explanatory Text" xfId="32" builtinId="53" customBuilti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 2" xfId="3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4"/>
    <cellStyle name="Normal 10 2" xfId="76"/>
    <cellStyle name="Normal 11" xfId="17"/>
    <cellStyle name="Normal 11 2" xfId="78"/>
    <cellStyle name="Normal 12" xfId="58"/>
    <cellStyle name="Normal 12 2" xfId="79"/>
    <cellStyle name="Normal 13" xfId="61"/>
    <cellStyle name="Normal 13 2" xfId="82"/>
    <cellStyle name="Normal 14" xfId="84"/>
    <cellStyle name="Normal 15" xfId="75"/>
    <cellStyle name="Normal 16" xfId="62"/>
    <cellStyle name="Normal 2" xfId="5"/>
    <cellStyle name="Normal 2 2" xfId="6"/>
    <cellStyle name="Normal 2 3" xfId="7"/>
    <cellStyle name="Normal 3" xfId="8"/>
    <cellStyle name="Normal 4" xfId="9"/>
    <cellStyle name="Normal 4 2" xfId="77"/>
    <cellStyle name="Normal 5" xfId="10"/>
    <cellStyle name="Normal 6" xfId="11"/>
    <cellStyle name="Normal 7" xfId="12"/>
    <cellStyle name="Normal 8" xfId="13"/>
    <cellStyle name="Normal 9" xfId="14"/>
    <cellStyle name="Normal_Sheet1" xfId="15"/>
    <cellStyle name="Note 2" xfId="59"/>
    <cellStyle name="Note 2 2" xfId="80"/>
    <cellStyle name="Note 3" xfId="85"/>
    <cellStyle name="Output" xfId="27" builtinId="21" customBuiltin="1"/>
    <cellStyle name="Percent" xfId="60" builtinId="5"/>
    <cellStyle name="Percent 2" xfId="16"/>
    <cellStyle name="Percent 3" xfId="81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0" tint="-0.14999847407452621"/>
    <pageSetUpPr fitToPage="1"/>
  </sheetPr>
  <dimension ref="B1:Y162"/>
  <sheetViews>
    <sheetView showGridLines="0" tabSelected="1" zoomScale="90" zoomScaleNormal="90" workbookViewId="0"/>
  </sheetViews>
  <sheetFormatPr defaultRowHeight="12.75" x14ac:dyDescent="0.2"/>
  <cols>
    <col min="1" max="1" width="4.7109375" customWidth="1"/>
    <col min="2" max="2" width="13.85546875" customWidth="1"/>
    <col min="3" max="3" width="33.7109375" customWidth="1"/>
    <col min="4" max="4" width="8.28515625" bestFit="1" customWidth="1"/>
    <col min="5" max="5" width="8" bestFit="1" customWidth="1"/>
    <col min="6" max="6" width="9" bestFit="1" customWidth="1"/>
    <col min="7" max="7" width="8.42578125" customWidth="1"/>
    <col min="8" max="10" width="8.28515625" bestFit="1" customWidth="1"/>
    <col min="11" max="11" width="8" bestFit="1" customWidth="1"/>
    <col min="12" max="13" width="8.28515625" bestFit="1" customWidth="1"/>
    <col min="14" max="14" width="8.28515625" customWidth="1"/>
    <col min="20" max="20" width="16.7109375" customWidth="1"/>
  </cols>
  <sheetData>
    <row r="1" spans="2:13" x14ac:dyDescent="0.2">
      <c r="B1" s="1"/>
      <c r="D1" s="2"/>
      <c r="E1" s="2"/>
      <c r="F1" s="2"/>
    </row>
    <row r="2" spans="2:13" ht="15.75" x14ac:dyDescent="0.25">
      <c r="B2" s="3"/>
      <c r="C2" s="34" t="s">
        <v>45</v>
      </c>
      <c r="D2" s="15"/>
      <c r="E2" s="22"/>
      <c r="F2" s="15"/>
      <c r="G2" s="15"/>
      <c r="H2" s="15"/>
      <c r="I2" s="15"/>
      <c r="J2" s="15"/>
      <c r="K2" s="15"/>
      <c r="L2" s="15"/>
      <c r="M2" s="15"/>
    </row>
    <row r="3" spans="2:13" ht="15" x14ac:dyDescent="0.25">
      <c r="B3" s="4"/>
      <c r="C3" s="17"/>
      <c r="D3" s="18"/>
      <c r="E3" s="16"/>
      <c r="F3" s="18"/>
      <c r="G3" s="18"/>
      <c r="H3" s="18"/>
      <c r="I3" s="18"/>
      <c r="J3" s="18"/>
      <c r="K3" s="18"/>
      <c r="L3" s="18"/>
      <c r="M3" s="18"/>
    </row>
    <row r="4" spans="2:13" ht="15" x14ac:dyDescent="0.25">
      <c r="C4" s="19"/>
      <c r="D4" s="20"/>
      <c r="E4" s="21"/>
      <c r="F4" s="21"/>
      <c r="G4" s="21"/>
      <c r="H4" s="21"/>
      <c r="I4" s="21"/>
      <c r="J4" s="20"/>
      <c r="K4" s="21"/>
      <c r="L4" s="20"/>
      <c r="M4" s="20"/>
    </row>
    <row r="5" spans="2:13" x14ac:dyDescent="0.2">
      <c r="C5" s="1" t="s">
        <v>9</v>
      </c>
      <c r="D5" s="6">
        <v>2016</v>
      </c>
      <c r="E5" s="6">
        <f t="shared" ref="E5:M5" si="0">+D5+1</f>
        <v>2017</v>
      </c>
      <c r="F5" s="6">
        <f t="shared" si="0"/>
        <v>2018</v>
      </c>
      <c r="G5" s="6">
        <f t="shared" si="0"/>
        <v>2019</v>
      </c>
      <c r="H5" s="6">
        <f t="shared" si="0"/>
        <v>2020</v>
      </c>
      <c r="I5" s="6">
        <f t="shared" si="0"/>
        <v>2021</v>
      </c>
      <c r="J5" s="6">
        <f t="shared" si="0"/>
        <v>2022</v>
      </c>
      <c r="K5" s="6">
        <f t="shared" si="0"/>
        <v>2023</v>
      </c>
      <c r="L5" s="6">
        <f t="shared" si="0"/>
        <v>2024</v>
      </c>
      <c r="M5" s="6">
        <f t="shared" si="0"/>
        <v>2025</v>
      </c>
    </row>
    <row r="6" spans="2:13" x14ac:dyDescent="0.2">
      <c r="C6" s="27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3" x14ac:dyDescent="0.2">
      <c r="C7" s="7" t="s">
        <v>32</v>
      </c>
      <c r="D7" s="12">
        <v>6396.9400000000005</v>
      </c>
      <c r="E7" s="12">
        <v>6396.9400000000005</v>
      </c>
      <c r="F7" s="12">
        <v>6115.9800000000005</v>
      </c>
      <c r="G7" s="12">
        <v>6115.9800000000005</v>
      </c>
      <c r="H7" s="12">
        <v>6115.9800000000005</v>
      </c>
      <c r="I7" s="12">
        <v>6112.5400000000009</v>
      </c>
      <c r="J7" s="12">
        <v>6110.4000000000015</v>
      </c>
      <c r="K7" s="12">
        <v>6107.7000000000007</v>
      </c>
      <c r="L7" s="12">
        <v>6105.0000000000018</v>
      </c>
      <c r="M7" s="12">
        <v>5716.7000000000007</v>
      </c>
    </row>
    <row r="8" spans="2:13" x14ac:dyDescent="0.2">
      <c r="C8" s="7" t="s">
        <v>33</v>
      </c>
      <c r="D8" s="12">
        <v>108.7</v>
      </c>
      <c r="E8" s="12">
        <v>108.7</v>
      </c>
      <c r="F8" s="12">
        <v>112.23</v>
      </c>
      <c r="G8" s="12">
        <v>112.23</v>
      </c>
      <c r="H8" s="12">
        <v>112.23</v>
      </c>
      <c r="I8" s="12">
        <v>112.23</v>
      </c>
      <c r="J8" s="12">
        <v>112.23</v>
      </c>
      <c r="K8" s="12">
        <v>112.23</v>
      </c>
      <c r="L8" s="12">
        <v>91.949999999999989</v>
      </c>
      <c r="M8" s="12">
        <v>91.949999999999989</v>
      </c>
    </row>
    <row r="9" spans="2:13" x14ac:dyDescent="0.2">
      <c r="C9" s="7" t="s">
        <v>34</v>
      </c>
      <c r="D9" s="12">
        <v>187.17</v>
      </c>
      <c r="E9" s="12">
        <v>187.17</v>
      </c>
      <c r="F9" s="12">
        <v>187.16</v>
      </c>
      <c r="G9" s="12">
        <v>187.16</v>
      </c>
      <c r="H9" s="12">
        <v>187.16</v>
      </c>
      <c r="I9" s="12">
        <v>184.70999999999998</v>
      </c>
      <c r="J9" s="12">
        <v>184.70999999999998</v>
      </c>
      <c r="K9" s="12">
        <v>177.60999999999999</v>
      </c>
      <c r="L9" s="12">
        <v>177.6</v>
      </c>
      <c r="M9" s="12">
        <v>168.24999999999997</v>
      </c>
    </row>
    <row r="10" spans="2:13" x14ac:dyDescent="0.2">
      <c r="C10" s="7" t="s">
        <v>7</v>
      </c>
      <c r="D10" s="12">
        <v>355.17</v>
      </c>
      <c r="E10" s="12">
        <v>249.17</v>
      </c>
      <c r="F10" s="12">
        <v>248.95</v>
      </c>
      <c r="G10" s="12">
        <v>248.95</v>
      </c>
      <c r="H10" s="12">
        <v>248.95</v>
      </c>
      <c r="I10" s="12">
        <v>221.39</v>
      </c>
      <c r="J10" s="12">
        <v>221.39</v>
      </c>
      <c r="K10" s="12">
        <v>221.39</v>
      </c>
      <c r="L10" s="12">
        <v>221.39</v>
      </c>
      <c r="M10" s="12">
        <v>121.37</v>
      </c>
    </row>
    <row r="11" spans="2:13" x14ac:dyDescent="0.2">
      <c r="C11" s="7" t="s">
        <v>35</v>
      </c>
      <c r="D11" s="12">
        <v>304.15999999999997</v>
      </c>
      <c r="E11" s="12">
        <v>443.94999999999993</v>
      </c>
      <c r="F11" s="12">
        <v>437.38999999999993</v>
      </c>
      <c r="G11" s="12">
        <v>434.94999999999993</v>
      </c>
      <c r="H11" s="12">
        <v>428.90999999999985</v>
      </c>
      <c r="I11" s="12">
        <v>421.6</v>
      </c>
      <c r="J11" s="12">
        <v>411.60999999999996</v>
      </c>
      <c r="K11" s="12">
        <v>409.34999999999991</v>
      </c>
      <c r="L11" s="12">
        <v>406.76999999999992</v>
      </c>
      <c r="M11" s="12">
        <v>403.40999999999985</v>
      </c>
    </row>
    <row r="12" spans="2:13" x14ac:dyDescent="0.2">
      <c r="C12" s="7" t="s">
        <v>36</v>
      </c>
      <c r="D12" s="12">
        <v>323.3</v>
      </c>
      <c r="E12" s="12">
        <v>323.3</v>
      </c>
      <c r="F12" s="12">
        <v>323.3</v>
      </c>
      <c r="G12" s="12">
        <v>323.3</v>
      </c>
      <c r="H12" s="12">
        <v>323.3</v>
      </c>
      <c r="I12" s="12">
        <v>323.3</v>
      </c>
      <c r="J12" s="12">
        <v>323.3</v>
      </c>
      <c r="K12" s="12">
        <v>323.3</v>
      </c>
      <c r="L12" s="12">
        <v>323.3</v>
      </c>
      <c r="M12" s="12">
        <v>323.3</v>
      </c>
    </row>
    <row r="13" spans="2:13" ht="14.25" customHeight="1" x14ac:dyDescent="0.2">
      <c r="C13" s="7" t="s">
        <v>8</v>
      </c>
      <c r="D13" s="12">
        <v>-727.9</v>
      </c>
      <c r="E13" s="12">
        <v>-652.86999999999989</v>
      </c>
      <c r="F13" s="12">
        <v>-651.94999999999993</v>
      </c>
      <c r="G13" s="12">
        <v>-651.94999999999993</v>
      </c>
      <c r="H13" s="12">
        <v>-651.94999999999993</v>
      </c>
      <c r="I13" s="12">
        <v>-170.95</v>
      </c>
      <c r="J13" s="12">
        <v>-170.95</v>
      </c>
      <c r="K13" s="12">
        <v>-170.95</v>
      </c>
      <c r="L13" s="12">
        <v>-144.1</v>
      </c>
      <c r="M13" s="12">
        <v>-144.1</v>
      </c>
    </row>
    <row r="14" spans="2:13" ht="14.25" customHeight="1" x14ac:dyDescent="0.2">
      <c r="C14" s="7" t="s">
        <v>40</v>
      </c>
      <c r="D14" s="12">
        <v>-38</v>
      </c>
      <c r="E14" s="12">
        <v>-38</v>
      </c>
      <c r="F14" s="12">
        <v>-38</v>
      </c>
      <c r="G14" s="12">
        <v>-38</v>
      </c>
      <c r="H14" s="12">
        <v>-38</v>
      </c>
      <c r="I14" s="12">
        <v>-38</v>
      </c>
      <c r="J14" s="12">
        <v>-38</v>
      </c>
      <c r="K14" s="12">
        <v>-38</v>
      </c>
      <c r="L14" s="12">
        <v>-38</v>
      </c>
      <c r="M14" s="12">
        <v>-38</v>
      </c>
    </row>
    <row r="15" spans="2:13" x14ac:dyDescent="0.2">
      <c r="C15" s="7" t="s">
        <v>10</v>
      </c>
      <c r="D15" s="12">
        <v>611.60000000000036</v>
      </c>
      <c r="E15" s="12">
        <v>559</v>
      </c>
      <c r="F15" s="12">
        <v>931.5</v>
      </c>
      <c r="G15" s="12">
        <v>887.80000000000109</v>
      </c>
      <c r="H15" s="12">
        <v>948.89999999999964</v>
      </c>
      <c r="I15" s="12">
        <v>607.60000000000036</v>
      </c>
      <c r="J15" s="12">
        <v>637.90000000000055</v>
      </c>
      <c r="K15" s="12">
        <v>660.60000000000036</v>
      </c>
      <c r="L15" s="12">
        <v>682.40000000000055</v>
      </c>
      <c r="M15" s="12">
        <v>800.40000000000055</v>
      </c>
    </row>
    <row r="16" spans="2:13" x14ac:dyDescent="0.2">
      <c r="C16" s="8" t="s">
        <v>11</v>
      </c>
      <c r="D16" s="9">
        <f t="shared" ref="D16:M16" si="1">SUM(D7:D15)</f>
        <v>7521.1400000000012</v>
      </c>
      <c r="E16" s="9">
        <f t="shared" si="1"/>
        <v>7577.3600000000006</v>
      </c>
      <c r="F16" s="9">
        <f t="shared" si="1"/>
        <v>7666.56</v>
      </c>
      <c r="G16" s="9">
        <f t="shared" si="1"/>
        <v>7620.420000000001</v>
      </c>
      <c r="H16" s="9">
        <f t="shared" si="1"/>
        <v>7675.48</v>
      </c>
      <c r="I16" s="9">
        <f t="shared" si="1"/>
        <v>7774.4200000000019</v>
      </c>
      <c r="J16" s="9">
        <f t="shared" si="1"/>
        <v>7792.590000000002</v>
      </c>
      <c r="K16" s="9">
        <f t="shared" si="1"/>
        <v>7803.2300000000014</v>
      </c>
      <c r="L16" s="9">
        <f t="shared" si="1"/>
        <v>7826.3100000000022</v>
      </c>
      <c r="M16" s="9">
        <f t="shared" si="1"/>
        <v>7443.2800000000007</v>
      </c>
    </row>
    <row r="17" spans="3:13" ht="5.0999999999999996" customHeight="1" x14ac:dyDescent="0.2">
      <c r="C17" s="7"/>
      <c r="D17" s="10"/>
      <c r="E17" s="11"/>
      <c r="F17" s="11"/>
      <c r="G17" s="11"/>
      <c r="H17" s="11"/>
      <c r="I17" s="11"/>
      <c r="J17" s="10"/>
      <c r="K17" s="11"/>
      <c r="L17" s="10"/>
      <c r="M17" s="10"/>
    </row>
    <row r="18" spans="3:13" x14ac:dyDescent="0.2">
      <c r="C18" s="7" t="s">
        <v>37</v>
      </c>
      <c r="D18" s="12">
        <v>0</v>
      </c>
      <c r="E18" s="12">
        <v>0</v>
      </c>
      <c r="F18" s="12">
        <v>0</v>
      </c>
      <c r="G18" s="12">
        <v>104.92</v>
      </c>
      <c r="H18" s="12">
        <v>68.040000000000006</v>
      </c>
      <c r="I18" s="12">
        <v>0</v>
      </c>
      <c r="J18" s="12">
        <v>0</v>
      </c>
      <c r="K18" s="12">
        <v>0</v>
      </c>
      <c r="L18" s="12">
        <v>0</v>
      </c>
      <c r="M18" s="12">
        <v>308.97000000000003</v>
      </c>
    </row>
    <row r="19" spans="3:13" x14ac:dyDescent="0.2">
      <c r="C19" s="7" t="s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3:13" x14ac:dyDescent="0.2">
      <c r="C20" s="7" t="s">
        <v>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3:13" x14ac:dyDescent="0.2">
      <c r="C21" s="7" t="s">
        <v>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3:13" x14ac:dyDescent="0.2">
      <c r="C22" s="7" t="s">
        <v>36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3:13" x14ac:dyDescent="0.2">
      <c r="C23" s="7" t="s">
        <v>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3:13" ht="14.25" customHeight="1" x14ac:dyDescent="0.2">
      <c r="C24" s="8" t="s">
        <v>12</v>
      </c>
      <c r="D24" s="9">
        <f t="shared" ref="D24:M24" si="2">SUM(D18:D23)</f>
        <v>0</v>
      </c>
      <c r="E24" s="9">
        <f t="shared" si="2"/>
        <v>0</v>
      </c>
      <c r="F24" s="9">
        <f t="shared" si="2"/>
        <v>0</v>
      </c>
      <c r="G24" s="9">
        <f t="shared" si="2"/>
        <v>104.92</v>
      </c>
      <c r="H24" s="9">
        <f t="shared" si="2"/>
        <v>68.040000000000006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308.97000000000003</v>
      </c>
    </row>
    <row r="25" spans="3:13" ht="5.0999999999999996" customHeight="1" x14ac:dyDescent="0.2">
      <c r="C25" s="7"/>
      <c r="D25" s="10"/>
      <c r="E25" s="11"/>
      <c r="F25" s="11"/>
      <c r="G25" s="11"/>
      <c r="H25" s="11"/>
      <c r="I25" s="11"/>
      <c r="J25" s="10"/>
      <c r="K25" s="11"/>
      <c r="L25" s="10"/>
      <c r="M25" s="10"/>
    </row>
    <row r="26" spans="3:13" ht="14.25" customHeight="1" x14ac:dyDescent="0.2">
      <c r="C26" s="8" t="s">
        <v>13</v>
      </c>
      <c r="D26" s="9">
        <f t="shared" ref="D26:M26" si="3">D16+D24</f>
        <v>7521.1400000000012</v>
      </c>
      <c r="E26" s="9">
        <f t="shared" si="3"/>
        <v>7577.3600000000006</v>
      </c>
      <c r="F26" s="9">
        <f t="shared" si="3"/>
        <v>7666.56</v>
      </c>
      <c r="G26" s="9">
        <f t="shared" si="3"/>
        <v>7725.3400000000011</v>
      </c>
      <c r="H26" s="9">
        <f t="shared" si="3"/>
        <v>7743.5199999999995</v>
      </c>
      <c r="I26" s="9">
        <f t="shared" si="3"/>
        <v>7774.4200000000019</v>
      </c>
      <c r="J26" s="9">
        <f t="shared" si="3"/>
        <v>7792.590000000002</v>
      </c>
      <c r="K26" s="9">
        <f t="shared" si="3"/>
        <v>7803.2300000000014</v>
      </c>
      <c r="L26" s="9">
        <f t="shared" si="3"/>
        <v>7826.3100000000022</v>
      </c>
      <c r="M26" s="9">
        <f t="shared" si="3"/>
        <v>7752.2500000000009</v>
      </c>
    </row>
    <row r="27" spans="3:13" ht="5.0999999999999996" customHeight="1" x14ac:dyDescent="0.2">
      <c r="C27" s="8"/>
      <c r="D27" s="10"/>
      <c r="E27" s="11"/>
      <c r="F27" s="11"/>
      <c r="G27" s="11"/>
      <c r="H27" s="11"/>
      <c r="I27" s="11"/>
      <c r="J27" s="10"/>
      <c r="K27" s="11"/>
      <c r="L27" s="10"/>
      <c r="M27" s="10"/>
    </row>
    <row r="28" spans="3:13" ht="14.25" customHeight="1" x14ac:dyDescent="0.2">
      <c r="C28" s="7" t="s">
        <v>14</v>
      </c>
      <c r="D28" s="12">
        <v>6962.7</v>
      </c>
      <c r="E28" s="12">
        <v>7084.1000000000013</v>
      </c>
      <c r="F28" s="12">
        <v>7234.8000000000011</v>
      </c>
      <c r="G28" s="12">
        <v>7359.2999999999993</v>
      </c>
      <c r="H28" s="12">
        <v>7446.7</v>
      </c>
      <c r="I28" s="12">
        <v>7547.6</v>
      </c>
      <c r="J28" s="12">
        <v>7636.6</v>
      </c>
      <c r="K28" s="12">
        <v>7717.4</v>
      </c>
      <c r="L28" s="12">
        <v>7808.5</v>
      </c>
      <c r="M28" s="12">
        <v>7879.5</v>
      </c>
    </row>
    <row r="29" spans="3:13" x14ac:dyDescent="0.2">
      <c r="C29" s="33" t="s">
        <v>6</v>
      </c>
      <c r="D29" s="12">
        <v>-195.04000000000002</v>
      </c>
      <c r="E29" s="12">
        <v>-195.04000000000002</v>
      </c>
      <c r="F29" s="12">
        <v>-195.04000000000002</v>
      </c>
      <c r="G29" s="12">
        <v>-195.04000000000002</v>
      </c>
      <c r="H29" s="12">
        <v>-195.04000000000002</v>
      </c>
      <c r="I29" s="12">
        <v>-195.04000000000002</v>
      </c>
      <c r="J29" s="12">
        <v>-195.04000000000002</v>
      </c>
      <c r="K29" s="12">
        <v>-195.04000000000002</v>
      </c>
      <c r="L29" s="12">
        <v>-195.04000000000002</v>
      </c>
      <c r="M29" s="12">
        <v>-195.04000000000002</v>
      </c>
    </row>
    <row r="30" spans="3:13" ht="14.25" customHeight="1" x14ac:dyDescent="0.2">
      <c r="C30" s="33" t="s">
        <v>43</v>
      </c>
      <c r="D30" s="12">
        <v>-63.699999999999818</v>
      </c>
      <c r="E30" s="12">
        <v>-63.699999999999818</v>
      </c>
      <c r="F30" s="12">
        <v>-63.699999999999818</v>
      </c>
      <c r="G30" s="12">
        <v>-63.699999999999818</v>
      </c>
      <c r="H30" s="12">
        <v>-63.699999999999818</v>
      </c>
      <c r="I30" s="12">
        <v>-63.699999999999818</v>
      </c>
      <c r="J30" s="12">
        <v>-63.699999999999818</v>
      </c>
      <c r="K30" s="12">
        <v>-63.699999999999818</v>
      </c>
      <c r="L30" s="12">
        <v>-63.699999999999818</v>
      </c>
      <c r="M30" s="12">
        <v>-63.699999999999818</v>
      </c>
    </row>
    <row r="31" spans="3:13" x14ac:dyDescent="0.2">
      <c r="C31" s="33" t="s">
        <v>44</v>
      </c>
      <c r="D31" s="12">
        <v>-70.600000000000364</v>
      </c>
      <c r="E31" s="12">
        <v>-142.10000000000127</v>
      </c>
      <c r="F31" s="12">
        <v>-213.90000000000146</v>
      </c>
      <c r="G31" s="12">
        <v>-286.39999999999964</v>
      </c>
      <c r="H31" s="12">
        <v>-357.59999999999945</v>
      </c>
      <c r="I31" s="12">
        <v>-431.19999999999982</v>
      </c>
      <c r="J31" s="12">
        <v>-504.30000000000109</v>
      </c>
      <c r="K31" s="12">
        <v>-575.80000000000018</v>
      </c>
      <c r="L31" s="12">
        <v>-646.19999999999982</v>
      </c>
      <c r="M31" s="12">
        <v>-782.70000000000073</v>
      </c>
    </row>
    <row r="32" spans="3:13" ht="14.25" customHeight="1" x14ac:dyDescent="0.2">
      <c r="C32" s="8" t="s">
        <v>38</v>
      </c>
      <c r="D32" s="9">
        <f t="shared" ref="D32:M32" si="4">SUM(D28:D31)</f>
        <v>6633.36</v>
      </c>
      <c r="E32" s="9">
        <f t="shared" si="4"/>
        <v>6683.26</v>
      </c>
      <c r="F32" s="9">
        <f t="shared" si="4"/>
        <v>6762.16</v>
      </c>
      <c r="G32" s="9">
        <f t="shared" si="4"/>
        <v>6814.16</v>
      </c>
      <c r="H32" s="9">
        <f t="shared" si="4"/>
        <v>6830.3600000000006</v>
      </c>
      <c r="I32" s="9">
        <f t="shared" si="4"/>
        <v>6857.6600000000008</v>
      </c>
      <c r="J32" s="9">
        <f t="shared" si="4"/>
        <v>6873.5599999999995</v>
      </c>
      <c r="K32" s="9">
        <f t="shared" si="4"/>
        <v>6882.86</v>
      </c>
      <c r="L32" s="9">
        <f t="shared" si="4"/>
        <v>6903.56</v>
      </c>
      <c r="M32" s="9">
        <f t="shared" si="4"/>
        <v>6838.0599999999995</v>
      </c>
    </row>
    <row r="33" spans="3:13" ht="5.0999999999999996" customHeight="1" x14ac:dyDescent="0.2">
      <c r="C33" s="8"/>
      <c r="D33" s="24"/>
      <c r="E33" s="25"/>
      <c r="F33" s="25"/>
      <c r="G33" s="25"/>
      <c r="H33" s="25"/>
      <c r="I33" s="25"/>
      <c r="J33" s="24"/>
      <c r="K33" s="25"/>
      <c r="L33" s="24"/>
      <c r="M33" s="24"/>
    </row>
    <row r="34" spans="3:13" ht="14.25" customHeight="1" x14ac:dyDescent="0.2">
      <c r="C34" s="7" t="s">
        <v>39</v>
      </c>
      <c r="D34" s="12">
        <v>887.69200000000001</v>
      </c>
      <c r="E34" s="12">
        <v>894.17900000000009</v>
      </c>
      <c r="F34" s="12">
        <v>904.43600000000004</v>
      </c>
      <c r="G34" s="12">
        <v>911.19600000000003</v>
      </c>
      <c r="H34" s="12">
        <v>913.30200000000013</v>
      </c>
      <c r="I34" s="12">
        <v>916.85100000000011</v>
      </c>
      <c r="J34" s="12">
        <v>918.91800000000001</v>
      </c>
      <c r="K34" s="12">
        <v>920.12699999999995</v>
      </c>
      <c r="L34" s="12">
        <v>922.8180000000001</v>
      </c>
      <c r="M34" s="12">
        <v>914.303</v>
      </c>
    </row>
    <row r="35" spans="3:13" ht="14.25" customHeight="1" x14ac:dyDescent="0.2">
      <c r="C35" s="8" t="s">
        <v>15</v>
      </c>
      <c r="D35" s="9">
        <f t="shared" ref="D35:M35" si="5">SUM(D34:D34)</f>
        <v>887.69200000000001</v>
      </c>
      <c r="E35" s="9">
        <f t="shared" si="5"/>
        <v>894.17900000000009</v>
      </c>
      <c r="F35" s="9">
        <f t="shared" si="5"/>
        <v>904.43600000000004</v>
      </c>
      <c r="G35" s="9">
        <f t="shared" si="5"/>
        <v>911.19600000000003</v>
      </c>
      <c r="H35" s="9">
        <f t="shared" si="5"/>
        <v>913.30200000000013</v>
      </c>
      <c r="I35" s="9">
        <f t="shared" si="5"/>
        <v>916.85100000000011</v>
      </c>
      <c r="J35" s="9">
        <f t="shared" si="5"/>
        <v>918.91800000000001</v>
      </c>
      <c r="K35" s="9">
        <f t="shared" si="5"/>
        <v>920.12699999999995</v>
      </c>
      <c r="L35" s="9">
        <f t="shared" si="5"/>
        <v>922.8180000000001</v>
      </c>
      <c r="M35" s="9">
        <f t="shared" si="5"/>
        <v>914.303</v>
      </c>
    </row>
    <row r="36" spans="3:13" ht="5.0999999999999996" customHeight="1" x14ac:dyDescent="0.2">
      <c r="C36" s="8"/>
      <c r="D36" s="10"/>
      <c r="E36" s="11"/>
      <c r="F36" s="11"/>
      <c r="G36" s="11"/>
      <c r="H36" s="11"/>
      <c r="I36" s="11"/>
      <c r="J36" s="10"/>
      <c r="K36" s="11"/>
      <c r="L36" s="10"/>
      <c r="M36" s="10"/>
    </row>
    <row r="37" spans="3:13" ht="14.25" customHeight="1" x14ac:dyDescent="0.2">
      <c r="C37" s="8" t="s">
        <v>16</v>
      </c>
      <c r="D37" s="9">
        <f t="shared" ref="D37:M37" si="6">D32+D35</f>
        <v>7521.0519999999997</v>
      </c>
      <c r="E37" s="9">
        <f t="shared" si="6"/>
        <v>7577.4390000000003</v>
      </c>
      <c r="F37" s="9">
        <f t="shared" si="6"/>
        <v>7666.5959999999995</v>
      </c>
      <c r="G37" s="9">
        <f t="shared" si="6"/>
        <v>7725.3559999999998</v>
      </c>
      <c r="H37" s="9">
        <f t="shared" si="6"/>
        <v>7743.6620000000003</v>
      </c>
      <c r="I37" s="9">
        <f t="shared" si="6"/>
        <v>7774.5110000000004</v>
      </c>
      <c r="J37" s="9">
        <f t="shared" si="6"/>
        <v>7792.4779999999992</v>
      </c>
      <c r="K37" s="9">
        <f t="shared" si="6"/>
        <v>7802.9869999999992</v>
      </c>
      <c r="L37" s="9">
        <f t="shared" si="6"/>
        <v>7826.3780000000006</v>
      </c>
      <c r="M37" s="9">
        <f t="shared" si="6"/>
        <v>7752.3629999999994</v>
      </c>
    </row>
    <row r="38" spans="3:13" ht="14.25" customHeight="1" x14ac:dyDescent="0.2">
      <c r="C38" s="8" t="s">
        <v>17</v>
      </c>
      <c r="D38" s="9">
        <f t="shared" ref="D38:M38" si="7">D26-D37</f>
        <v>8.8000000001557055E-2</v>
      </c>
      <c r="E38" s="9">
        <f t="shared" si="7"/>
        <v>-7.8999999999723514E-2</v>
      </c>
      <c r="F38" s="9">
        <f t="shared" si="7"/>
        <v>-3.5999999999148713E-2</v>
      </c>
      <c r="G38" s="9">
        <f t="shared" si="7"/>
        <v>-1.5999999998712156E-2</v>
      </c>
      <c r="H38" s="9">
        <f t="shared" si="7"/>
        <v>-0.14200000000073487</v>
      </c>
      <c r="I38" s="9">
        <f t="shared" si="7"/>
        <v>-9.0999999998530257E-2</v>
      </c>
      <c r="J38" s="9">
        <f t="shared" si="7"/>
        <v>0.11200000000280852</v>
      </c>
      <c r="K38" s="9">
        <f t="shared" si="7"/>
        <v>0.24300000000221189</v>
      </c>
      <c r="L38" s="9">
        <f t="shared" si="7"/>
        <v>-6.7999999998392013E-2</v>
      </c>
      <c r="M38" s="9">
        <f t="shared" si="7"/>
        <v>-0.11299999999846477</v>
      </c>
    </row>
    <row r="39" spans="3:13" ht="14.25" customHeight="1" x14ac:dyDescent="0.2">
      <c r="C39" s="8" t="s">
        <v>18</v>
      </c>
      <c r="D39" s="23">
        <f t="shared" ref="D39:M39" si="8">IFERROR(D26/D32-1,0)</f>
        <v>0.13383564287178773</v>
      </c>
      <c r="E39" s="23">
        <f t="shared" si="8"/>
        <v>0.13378201656078037</v>
      </c>
      <c r="F39" s="23">
        <f t="shared" si="8"/>
        <v>0.13374424740023905</v>
      </c>
      <c r="G39" s="23">
        <f t="shared" si="8"/>
        <v>0.133718609483781</v>
      </c>
      <c r="H39" s="23">
        <f t="shared" si="8"/>
        <v>0.13369134276963424</v>
      </c>
      <c r="I39" s="23">
        <f t="shared" si="8"/>
        <v>0.13368408465861559</v>
      </c>
      <c r="J39" s="23">
        <f t="shared" si="8"/>
        <v>0.13370509604920922</v>
      </c>
      <c r="K39" s="23">
        <f t="shared" si="8"/>
        <v>0.13371912257404661</v>
      </c>
      <c r="L39" s="23">
        <f t="shared" si="8"/>
        <v>0.13366292173892913</v>
      </c>
      <c r="M39" s="23">
        <f t="shared" si="8"/>
        <v>0.13369142710066906</v>
      </c>
    </row>
    <row r="40" spans="3:13" ht="5.0999999999999996" customHeight="1" x14ac:dyDescent="0.2">
      <c r="C40" s="8"/>
      <c r="D40" s="10"/>
      <c r="E40" s="11"/>
      <c r="F40" s="11"/>
      <c r="G40" s="11"/>
      <c r="H40" s="11"/>
      <c r="I40" s="11"/>
      <c r="J40" s="10"/>
      <c r="K40" s="11"/>
      <c r="L40" s="10"/>
      <c r="M40" s="10"/>
    </row>
    <row r="41" spans="3:13" ht="14.25" customHeight="1" x14ac:dyDescent="0.2">
      <c r="C41" s="7"/>
      <c r="D41" s="10"/>
      <c r="E41" s="11"/>
      <c r="F41" s="11"/>
      <c r="G41" s="11"/>
      <c r="H41" s="11"/>
      <c r="I41" s="11"/>
      <c r="J41" s="10"/>
      <c r="K41" s="11"/>
      <c r="L41" s="10"/>
      <c r="M41" s="10"/>
    </row>
    <row r="42" spans="3:13" ht="14.25" customHeight="1" x14ac:dyDescent="0.2">
      <c r="C42" s="27" t="s">
        <v>2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3:13" ht="14.25" customHeight="1" x14ac:dyDescent="0.2">
      <c r="C43" s="7" t="s">
        <v>32</v>
      </c>
      <c r="D43" s="12">
        <v>2250.5500000000002</v>
      </c>
      <c r="E43" s="12">
        <v>2247.73</v>
      </c>
      <c r="F43" s="12">
        <v>2247.73</v>
      </c>
      <c r="G43" s="12">
        <v>2247.73</v>
      </c>
      <c r="H43" s="12">
        <v>2247.73</v>
      </c>
      <c r="I43" s="12">
        <v>2245.13</v>
      </c>
      <c r="J43" s="12">
        <v>2241</v>
      </c>
      <c r="K43" s="12">
        <v>2239.3000000000002</v>
      </c>
      <c r="L43" s="12">
        <v>2239.3000000000002</v>
      </c>
      <c r="M43" s="12">
        <v>2239.3000000000002</v>
      </c>
    </row>
    <row r="44" spans="3:13" ht="14.25" customHeight="1" x14ac:dyDescent="0.2">
      <c r="C44" s="7" t="s">
        <v>33</v>
      </c>
      <c r="D44" s="12">
        <v>840.58999999999992</v>
      </c>
      <c r="E44" s="12">
        <v>825.7</v>
      </c>
      <c r="F44" s="12">
        <v>837.11</v>
      </c>
      <c r="G44" s="12">
        <v>736.04000000000008</v>
      </c>
      <c r="H44" s="12">
        <v>792.62</v>
      </c>
      <c r="I44" s="12">
        <v>622.56999999999994</v>
      </c>
      <c r="J44" s="12">
        <v>548.48</v>
      </c>
      <c r="K44" s="12">
        <v>654.25</v>
      </c>
      <c r="L44" s="12">
        <v>642.71</v>
      </c>
      <c r="M44" s="12">
        <v>631.8900000000001</v>
      </c>
    </row>
    <row r="45" spans="3:13" ht="14.25" customHeight="1" x14ac:dyDescent="0.2">
      <c r="C45" s="7" t="s">
        <v>34</v>
      </c>
      <c r="D45" s="12">
        <v>172.32</v>
      </c>
      <c r="E45" s="12">
        <v>172.91</v>
      </c>
      <c r="F45" s="12">
        <v>172.87</v>
      </c>
      <c r="G45" s="12">
        <v>172.82000000000002</v>
      </c>
      <c r="H45" s="12">
        <v>172.8</v>
      </c>
      <c r="I45" s="12">
        <v>172.76</v>
      </c>
      <c r="J45" s="12">
        <v>118.26999999999998</v>
      </c>
      <c r="K45" s="12">
        <v>118.22</v>
      </c>
      <c r="L45" s="12">
        <v>107.77999999999999</v>
      </c>
      <c r="M45" s="12">
        <v>107.74999999999999</v>
      </c>
    </row>
    <row r="46" spans="3:13" ht="14.25" customHeight="1" x14ac:dyDescent="0.2">
      <c r="C46" s="7" t="s">
        <v>7</v>
      </c>
      <c r="D46" s="12">
        <v>18.279999999999998</v>
      </c>
      <c r="E46" s="12">
        <v>18.279999999999998</v>
      </c>
      <c r="F46" s="12">
        <v>18.279999999999998</v>
      </c>
      <c r="G46" s="12">
        <v>1.45</v>
      </c>
      <c r="H46" s="12">
        <v>1.45</v>
      </c>
      <c r="I46" s="12">
        <v>1.45</v>
      </c>
      <c r="J46" s="12">
        <v>1.45</v>
      </c>
      <c r="K46" s="12">
        <v>1.45</v>
      </c>
      <c r="L46" s="12">
        <v>1.45</v>
      </c>
      <c r="M46" s="12">
        <v>1.45</v>
      </c>
    </row>
    <row r="47" spans="3:13" ht="14.25" customHeight="1" x14ac:dyDescent="0.2">
      <c r="C47" s="7" t="s">
        <v>35</v>
      </c>
      <c r="D47" s="12">
        <v>111.75</v>
      </c>
      <c r="E47" s="12">
        <v>190.29</v>
      </c>
      <c r="F47" s="12">
        <v>201.64999999999998</v>
      </c>
      <c r="G47" s="12">
        <v>200.05</v>
      </c>
      <c r="H47" s="12">
        <v>202.39000000000001</v>
      </c>
      <c r="I47" s="12">
        <v>190.09</v>
      </c>
      <c r="J47" s="12">
        <v>186.48999999999998</v>
      </c>
      <c r="K47" s="12">
        <v>178.63</v>
      </c>
      <c r="L47" s="12">
        <v>178.22000000000003</v>
      </c>
      <c r="M47" s="12">
        <v>177.69</v>
      </c>
    </row>
    <row r="48" spans="3:13" ht="14.25" customHeight="1" x14ac:dyDescent="0.2">
      <c r="C48" s="7" t="s">
        <v>36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</row>
    <row r="49" spans="3:13" ht="14.25" customHeight="1" x14ac:dyDescent="0.2">
      <c r="C49" s="7" t="s">
        <v>8</v>
      </c>
      <c r="D49" s="12">
        <v>-165.35000000000002</v>
      </c>
      <c r="E49" s="12">
        <v>-165.36</v>
      </c>
      <c r="F49" s="12">
        <v>-165.37</v>
      </c>
      <c r="G49" s="12">
        <v>-165.37</v>
      </c>
      <c r="H49" s="12">
        <v>-165.37</v>
      </c>
      <c r="I49" s="12">
        <v>-160.95000000000002</v>
      </c>
      <c r="J49" s="12">
        <v>-110.06</v>
      </c>
      <c r="K49" s="12">
        <v>-110.07000000000001</v>
      </c>
      <c r="L49" s="12">
        <v>-79.540000000000006</v>
      </c>
      <c r="M49" s="12">
        <v>-79.540000000000006</v>
      </c>
    </row>
    <row r="50" spans="3:13" ht="14.25" customHeight="1" x14ac:dyDescent="0.2">
      <c r="C50" s="7" t="s">
        <v>40</v>
      </c>
      <c r="D50" s="12">
        <v>-3.3</v>
      </c>
      <c r="E50" s="12">
        <v>-3.3</v>
      </c>
      <c r="F50" s="12">
        <v>-3.3</v>
      </c>
      <c r="G50" s="12">
        <v>-3.3</v>
      </c>
      <c r="H50" s="12">
        <v>-3.3</v>
      </c>
      <c r="I50" s="12">
        <v>-3.3</v>
      </c>
      <c r="J50" s="12">
        <v>-3.3</v>
      </c>
      <c r="K50" s="12">
        <v>-3.3</v>
      </c>
      <c r="L50" s="12">
        <v>-3.3</v>
      </c>
      <c r="M50" s="12">
        <v>-3.3</v>
      </c>
    </row>
    <row r="51" spans="3:13" ht="14.25" customHeight="1" x14ac:dyDescent="0.2">
      <c r="C51" s="7" t="s">
        <v>10</v>
      </c>
      <c r="D51" s="12">
        <v>-612.80000000000018</v>
      </c>
      <c r="E51" s="12">
        <v>-560.20000000000073</v>
      </c>
      <c r="F51" s="12">
        <v>-932.60000000000127</v>
      </c>
      <c r="G51" s="12">
        <v>-888.80000000000018</v>
      </c>
      <c r="H51" s="12">
        <v>-950</v>
      </c>
      <c r="I51" s="12">
        <v>-608.69999999999891</v>
      </c>
      <c r="J51" s="12">
        <v>-639</v>
      </c>
      <c r="K51" s="12">
        <v>-661.60000000000036</v>
      </c>
      <c r="L51" s="12">
        <v>-683.80000000000018</v>
      </c>
      <c r="M51" s="12">
        <v>-801.59999999999945</v>
      </c>
    </row>
    <row r="52" spans="3:13" ht="14.25" customHeight="1" x14ac:dyDescent="0.2">
      <c r="C52" s="8" t="s">
        <v>19</v>
      </c>
      <c r="D52" s="9">
        <f t="shared" ref="D52:M52" si="9">SUM(D43:D51)</f>
        <v>2612.0400000000004</v>
      </c>
      <c r="E52" s="9">
        <f t="shared" si="9"/>
        <v>2726.0499999999993</v>
      </c>
      <c r="F52" s="9">
        <f t="shared" si="9"/>
        <v>2376.369999999999</v>
      </c>
      <c r="G52" s="9">
        <f t="shared" si="9"/>
        <v>2300.62</v>
      </c>
      <c r="H52" s="9">
        <f t="shared" si="9"/>
        <v>2298.3199999999997</v>
      </c>
      <c r="I52" s="9">
        <f t="shared" si="9"/>
        <v>2459.0500000000011</v>
      </c>
      <c r="J52" s="9">
        <f t="shared" si="9"/>
        <v>2343.3299999999995</v>
      </c>
      <c r="K52" s="9">
        <f t="shared" si="9"/>
        <v>2416.8799999999992</v>
      </c>
      <c r="L52" s="9">
        <f t="shared" si="9"/>
        <v>2402.8199999999997</v>
      </c>
      <c r="M52" s="9">
        <f t="shared" si="9"/>
        <v>2273.6400000000008</v>
      </c>
    </row>
    <row r="53" spans="3:13" ht="5.0999999999999996" customHeight="1" x14ac:dyDescent="0.2">
      <c r="C53" s="7"/>
      <c r="D53" s="10"/>
      <c r="E53" s="11"/>
      <c r="F53" s="11"/>
      <c r="G53" s="11"/>
      <c r="H53" s="11"/>
      <c r="I53" s="11"/>
      <c r="J53" s="10"/>
      <c r="K53" s="11"/>
      <c r="L53" s="10"/>
      <c r="M53" s="10"/>
    </row>
    <row r="54" spans="3:13" ht="14.25" customHeight="1" x14ac:dyDescent="0.2">
      <c r="C54" s="7" t="s">
        <v>37</v>
      </c>
      <c r="D54" s="12">
        <v>935.75</v>
      </c>
      <c r="E54" s="12">
        <v>781.03</v>
      </c>
      <c r="F54" s="12">
        <v>1140.43</v>
      </c>
      <c r="G54" s="12">
        <v>1211.5</v>
      </c>
      <c r="H54" s="12">
        <v>1211.5</v>
      </c>
      <c r="I54" s="12">
        <v>1047.3499999999999</v>
      </c>
      <c r="J54" s="12">
        <v>1155.3499999999999</v>
      </c>
      <c r="K54" s="12">
        <v>1068.03</v>
      </c>
      <c r="L54" s="12">
        <v>1075.58</v>
      </c>
      <c r="M54" s="12">
        <v>1211.5</v>
      </c>
    </row>
    <row r="55" spans="3:13" ht="14.25" customHeight="1" x14ac:dyDescent="0.2">
      <c r="C55" s="7" t="s">
        <v>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3:13" ht="14.25" customHeight="1" x14ac:dyDescent="0.2">
      <c r="C56" s="7" t="s">
        <v>4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3:13" ht="14.25" customHeight="1" x14ac:dyDescent="0.2">
      <c r="C57" s="7" t="s">
        <v>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3:13" ht="14.25" customHeight="1" x14ac:dyDescent="0.2">
      <c r="C58" s="7" t="s">
        <v>36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5.32</v>
      </c>
      <c r="K58" s="12">
        <v>16.5</v>
      </c>
      <c r="L58" s="12">
        <v>16.5</v>
      </c>
      <c r="M58" s="12">
        <v>16.5</v>
      </c>
    </row>
    <row r="59" spans="3:13" ht="14.25" customHeight="1" x14ac:dyDescent="0.2">
      <c r="C59" s="7" t="s">
        <v>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3:13" ht="14.25" customHeight="1" x14ac:dyDescent="0.2">
      <c r="C60" s="8" t="s">
        <v>20</v>
      </c>
      <c r="D60" s="9">
        <f t="shared" ref="D60:M60" si="10">SUM(D54:D59)</f>
        <v>935.75</v>
      </c>
      <c r="E60" s="9">
        <f t="shared" si="10"/>
        <v>781.03</v>
      </c>
      <c r="F60" s="9">
        <f t="shared" si="10"/>
        <v>1140.43</v>
      </c>
      <c r="G60" s="9">
        <f t="shared" si="10"/>
        <v>1211.5</v>
      </c>
      <c r="H60" s="9">
        <f t="shared" si="10"/>
        <v>1211.5</v>
      </c>
      <c r="I60" s="9">
        <f t="shared" si="10"/>
        <v>1047.3499999999999</v>
      </c>
      <c r="J60" s="9">
        <f t="shared" si="10"/>
        <v>1160.6699999999998</v>
      </c>
      <c r="K60" s="9">
        <f t="shared" si="10"/>
        <v>1084.53</v>
      </c>
      <c r="L60" s="9">
        <f t="shared" si="10"/>
        <v>1092.08</v>
      </c>
      <c r="M60" s="9">
        <f t="shared" si="10"/>
        <v>1228</v>
      </c>
    </row>
    <row r="61" spans="3:13" ht="5.0999999999999996" customHeight="1" x14ac:dyDescent="0.2">
      <c r="C61" s="7"/>
      <c r="D61" s="10"/>
      <c r="E61" s="11"/>
      <c r="F61" s="11"/>
      <c r="G61" s="11"/>
      <c r="H61" s="11"/>
      <c r="I61" s="11"/>
      <c r="J61" s="10"/>
      <c r="K61" s="11"/>
      <c r="L61" s="10"/>
      <c r="M61" s="10"/>
    </row>
    <row r="62" spans="3:13" ht="14.25" customHeight="1" x14ac:dyDescent="0.2">
      <c r="C62" s="8" t="s">
        <v>21</v>
      </c>
      <c r="D62" s="9">
        <f t="shared" ref="D62:M62" si="11">D52+D60</f>
        <v>3547.7900000000004</v>
      </c>
      <c r="E62" s="9">
        <f t="shared" si="11"/>
        <v>3507.079999999999</v>
      </c>
      <c r="F62" s="9">
        <f t="shared" si="11"/>
        <v>3516.7999999999993</v>
      </c>
      <c r="G62" s="9">
        <f t="shared" si="11"/>
        <v>3512.12</v>
      </c>
      <c r="H62" s="9">
        <f t="shared" si="11"/>
        <v>3509.8199999999997</v>
      </c>
      <c r="I62" s="9">
        <f t="shared" si="11"/>
        <v>3506.400000000001</v>
      </c>
      <c r="J62" s="9">
        <f t="shared" si="11"/>
        <v>3503.9999999999991</v>
      </c>
      <c r="K62" s="9">
        <f t="shared" si="11"/>
        <v>3501.4099999999989</v>
      </c>
      <c r="L62" s="9">
        <f t="shared" si="11"/>
        <v>3494.8999999999996</v>
      </c>
      <c r="M62" s="9">
        <f t="shared" si="11"/>
        <v>3501.6400000000008</v>
      </c>
    </row>
    <row r="63" spans="3:13" ht="5.0999999999999996" customHeight="1" x14ac:dyDescent="0.2">
      <c r="C63" s="8"/>
      <c r="D63" s="10"/>
      <c r="E63" s="11"/>
      <c r="F63" s="11"/>
      <c r="G63" s="11"/>
      <c r="H63" s="11"/>
      <c r="I63" s="11"/>
      <c r="J63" s="10"/>
      <c r="K63" s="11"/>
      <c r="L63" s="10"/>
      <c r="M63" s="10"/>
    </row>
    <row r="64" spans="3:13" ht="14.25" customHeight="1" x14ac:dyDescent="0.2">
      <c r="C64" s="7" t="s">
        <v>14</v>
      </c>
      <c r="D64" s="12">
        <v>3206.0999999999995</v>
      </c>
      <c r="E64" s="12">
        <v>3199</v>
      </c>
      <c r="F64" s="12">
        <v>3234.5</v>
      </c>
      <c r="G64" s="12">
        <v>3256.4</v>
      </c>
      <c r="H64" s="12">
        <v>3275.8</v>
      </c>
      <c r="I64" s="12">
        <v>3294</v>
      </c>
      <c r="J64" s="12">
        <v>3313.2000000000003</v>
      </c>
      <c r="K64" s="12">
        <v>3332</v>
      </c>
      <c r="L64" s="12">
        <v>3346.0999999999995</v>
      </c>
      <c r="M64" s="12">
        <v>3373.0000000000005</v>
      </c>
    </row>
    <row r="65" spans="3:13" ht="14.25" customHeight="1" x14ac:dyDescent="0.2">
      <c r="C65" s="33" t="s">
        <v>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</row>
    <row r="66" spans="3:13" ht="14.25" customHeight="1" x14ac:dyDescent="0.2">
      <c r="C66" s="33" t="s">
        <v>43</v>
      </c>
      <c r="D66" s="12">
        <v>-35.100000000000364</v>
      </c>
      <c r="E66" s="12">
        <v>-35.100000000000364</v>
      </c>
      <c r="F66" s="12">
        <v>-35.100000000000364</v>
      </c>
      <c r="G66" s="12">
        <v>-35.100000000000364</v>
      </c>
      <c r="H66" s="12">
        <v>-35.100000000000364</v>
      </c>
      <c r="I66" s="12">
        <v>-35.100000000000364</v>
      </c>
      <c r="J66" s="12">
        <v>-35.100000000000364</v>
      </c>
      <c r="K66" s="12">
        <v>-35.100000000000364</v>
      </c>
      <c r="L66" s="12">
        <v>-35.100000000000364</v>
      </c>
      <c r="M66" s="12">
        <v>-35.100000000000364</v>
      </c>
    </row>
    <row r="67" spans="3:13" ht="14.25" customHeight="1" x14ac:dyDescent="0.2">
      <c r="C67" s="33" t="s">
        <v>44</v>
      </c>
      <c r="D67" s="12">
        <v>-31.399999999998727</v>
      </c>
      <c r="E67" s="12">
        <v>-60.199999999999818</v>
      </c>
      <c r="F67" s="12">
        <v>-87.299999999999727</v>
      </c>
      <c r="G67" s="12">
        <v>-113.19999999999982</v>
      </c>
      <c r="H67" s="12">
        <v>-134.69999999999982</v>
      </c>
      <c r="I67" s="12">
        <v>-155.99999999999955</v>
      </c>
      <c r="J67" s="12">
        <v>-177.29999999999973</v>
      </c>
      <c r="K67" s="12">
        <v>-198.19999999999982</v>
      </c>
      <c r="L67" s="12">
        <v>-218.099999999999</v>
      </c>
      <c r="M67" s="12">
        <v>-239.20000000000027</v>
      </c>
    </row>
    <row r="68" spans="3:13" ht="14.25" customHeight="1" x14ac:dyDescent="0.2">
      <c r="C68" s="8" t="s">
        <v>41</v>
      </c>
      <c r="D68" s="9">
        <f t="shared" ref="D68:M68" si="12">SUM(D64:D67)</f>
        <v>3139.6000000000004</v>
      </c>
      <c r="E68" s="9">
        <f t="shared" si="12"/>
        <v>3103.7</v>
      </c>
      <c r="F68" s="9">
        <f t="shared" si="12"/>
        <v>3112.1</v>
      </c>
      <c r="G68" s="9">
        <f t="shared" si="12"/>
        <v>3108.1</v>
      </c>
      <c r="H68" s="9">
        <f t="shared" si="12"/>
        <v>3106</v>
      </c>
      <c r="I68" s="9">
        <f t="shared" si="12"/>
        <v>3102.9</v>
      </c>
      <c r="J68" s="9">
        <f t="shared" si="12"/>
        <v>3100.8</v>
      </c>
      <c r="K68" s="9">
        <f t="shared" si="12"/>
        <v>3098.7</v>
      </c>
      <c r="L68" s="9">
        <f t="shared" si="12"/>
        <v>3092.9</v>
      </c>
      <c r="M68" s="9">
        <f t="shared" si="12"/>
        <v>3098.7</v>
      </c>
    </row>
    <row r="69" spans="3:13" ht="5.0999999999999996" customHeight="1" x14ac:dyDescent="0.2">
      <c r="C69" s="8"/>
      <c r="D69" s="10"/>
      <c r="E69" s="11"/>
      <c r="F69" s="11"/>
      <c r="G69" s="11"/>
      <c r="H69" s="11"/>
      <c r="I69" s="11"/>
      <c r="J69" s="10"/>
      <c r="K69" s="11"/>
      <c r="L69" s="10"/>
      <c r="M69" s="10"/>
    </row>
    <row r="70" spans="3:13" ht="14.25" customHeight="1" x14ac:dyDescent="0.2">
      <c r="C70" s="7" t="s">
        <v>39</v>
      </c>
      <c r="D70" s="12">
        <v>408.14800000000008</v>
      </c>
      <c r="E70" s="12">
        <v>403.48099999999999</v>
      </c>
      <c r="F70" s="12">
        <v>404.57299999999998</v>
      </c>
      <c r="G70" s="12">
        <v>404.053</v>
      </c>
      <c r="H70" s="12">
        <v>403.78000000000003</v>
      </c>
      <c r="I70" s="12">
        <v>403.37700000000001</v>
      </c>
      <c r="J70" s="12">
        <v>403.10400000000004</v>
      </c>
      <c r="K70" s="12">
        <v>402.83100000000002</v>
      </c>
      <c r="L70" s="12">
        <v>402.077</v>
      </c>
      <c r="M70" s="12">
        <v>402.83100000000002</v>
      </c>
    </row>
    <row r="71" spans="3:13" ht="14.25" customHeight="1" x14ac:dyDescent="0.2">
      <c r="C71" s="8" t="s">
        <v>22</v>
      </c>
      <c r="D71" s="9">
        <f t="shared" ref="D71:M71" si="13">SUM(D70:D70)</f>
        <v>408.14800000000008</v>
      </c>
      <c r="E71" s="9">
        <f t="shared" si="13"/>
        <v>403.48099999999999</v>
      </c>
      <c r="F71" s="9">
        <f t="shared" si="13"/>
        <v>404.57299999999998</v>
      </c>
      <c r="G71" s="9">
        <f t="shared" si="13"/>
        <v>404.053</v>
      </c>
      <c r="H71" s="9">
        <f t="shared" si="13"/>
        <v>403.78000000000003</v>
      </c>
      <c r="I71" s="9">
        <f t="shared" si="13"/>
        <v>403.37700000000001</v>
      </c>
      <c r="J71" s="9">
        <f t="shared" si="13"/>
        <v>403.10400000000004</v>
      </c>
      <c r="K71" s="9">
        <f t="shared" si="13"/>
        <v>402.83100000000002</v>
      </c>
      <c r="L71" s="9">
        <f t="shared" si="13"/>
        <v>402.077</v>
      </c>
      <c r="M71" s="9">
        <f t="shared" si="13"/>
        <v>402.83100000000002</v>
      </c>
    </row>
    <row r="72" spans="3:13" ht="5.0999999999999996" customHeight="1" x14ac:dyDescent="0.2">
      <c r="C72" s="8"/>
      <c r="D72" s="10"/>
      <c r="E72" s="11"/>
      <c r="F72" s="11"/>
      <c r="G72" s="11"/>
      <c r="H72" s="11"/>
      <c r="I72" s="11"/>
      <c r="J72" s="10"/>
      <c r="K72" s="11"/>
      <c r="L72" s="10"/>
      <c r="M72" s="10"/>
    </row>
    <row r="73" spans="3:13" x14ac:dyDescent="0.2">
      <c r="C73" s="8" t="s">
        <v>23</v>
      </c>
      <c r="D73" s="9">
        <f t="shared" ref="D73:M73" si="14">D68+D71</f>
        <v>3547.7480000000005</v>
      </c>
      <c r="E73" s="9">
        <f t="shared" si="14"/>
        <v>3507.1809999999996</v>
      </c>
      <c r="F73" s="9">
        <f t="shared" si="14"/>
        <v>3516.6729999999998</v>
      </c>
      <c r="G73" s="9">
        <f t="shared" si="14"/>
        <v>3512.1529999999998</v>
      </c>
      <c r="H73" s="9">
        <f t="shared" si="14"/>
        <v>3509.78</v>
      </c>
      <c r="I73" s="9">
        <f t="shared" si="14"/>
        <v>3506.277</v>
      </c>
      <c r="J73" s="9">
        <f t="shared" si="14"/>
        <v>3503.9040000000005</v>
      </c>
      <c r="K73" s="9">
        <f t="shared" si="14"/>
        <v>3501.5309999999999</v>
      </c>
      <c r="L73" s="9">
        <f t="shared" si="14"/>
        <v>3494.9769999999999</v>
      </c>
      <c r="M73" s="9">
        <f t="shared" si="14"/>
        <v>3501.5309999999999</v>
      </c>
    </row>
    <row r="74" spans="3:13" x14ac:dyDescent="0.2">
      <c r="C74" s="8" t="s">
        <v>24</v>
      </c>
      <c r="D74" s="9">
        <f t="shared" ref="D74:M74" si="15">D62-D73</f>
        <v>4.1999999999916326E-2</v>
      </c>
      <c r="E74" s="9">
        <f t="shared" si="15"/>
        <v>-0.10100000000056752</v>
      </c>
      <c r="F74" s="9">
        <f t="shared" si="15"/>
        <v>0.12699999999949796</v>
      </c>
      <c r="G74" s="9">
        <f t="shared" si="15"/>
        <v>-3.2999999999901775E-2</v>
      </c>
      <c r="H74" s="9">
        <f t="shared" si="15"/>
        <v>3.9999999999508873E-2</v>
      </c>
      <c r="I74" s="9">
        <f t="shared" si="15"/>
        <v>0.12300000000095679</v>
      </c>
      <c r="J74" s="9">
        <f t="shared" si="15"/>
        <v>9.5999999998639396E-2</v>
      </c>
      <c r="K74" s="9">
        <f t="shared" si="15"/>
        <v>-0.12100000000100408</v>
      </c>
      <c r="L74" s="9">
        <f t="shared" si="15"/>
        <v>-7.7000000000225555E-2</v>
      </c>
      <c r="M74" s="9">
        <f t="shared" si="15"/>
        <v>0.1090000000008331</v>
      </c>
    </row>
    <row r="75" spans="3:13" x14ac:dyDescent="0.2">
      <c r="C75" s="8" t="s">
        <v>25</v>
      </c>
      <c r="D75" s="23">
        <f t="shared" ref="D75:M75" si="16">IFERROR(D62/D68-1,0)</f>
        <v>0.13001337750031849</v>
      </c>
      <c r="E75" s="23">
        <f t="shared" si="16"/>
        <v>0.12996745819505717</v>
      </c>
      <c r="F75" s="23">
        <f t="shared" si="16"/>
        <v>0.13004080845731147</v>
      </c>
      <c r="G75" s="23">
        <f t="shared" si="16"/>
        <v>0.12998938258099813</v>
      </c>
      <c r="H75" s="23">
        <f t="shared" si="16"/>
        <v>0.13001287830006425</v>
      </c>
      <c r="I75" s="23">
        <f t="shared" si="16"/>
        <v>0.13003964033645965</v>
      </c>
      <c r="J75" s="23">
        <f t="shared" si="16"/>
        <v>0.13003095975232171</v>
      </c>
      <c r="K75" s="23">
        <f t="shared" si="16"/>
        <v>0.12996095136670194</v>
      </c>
      <c r="L75" s="23">
        <f t="shared" si="16"/>
        <v>0.12997510427107239</v>
      </c>
      <c r="M75" s="23">
        <f t="shared" si="16"/>
        <v>0.13003517604156611</v>
      </c>
    </row>
    <row r="76" spans="3:13" x14ac:dyDescent="0.2">
      <c r="C76" s="13"/>
      <c r="D76" s="10"/>
      <c r="E76" s="11"/>
      <c r="F76" s="11"/>
      <c r="G76" s="11"/>
      <c r="H76" s="11"/>
      <c r="I76" s="11"/>
      <c r="J76" s="10"/>
      <c r="K76" s="11"/>
      <c r="L76" s="10"/>
      <c r="M76" s="10"/>
    </row>
    <row r="77" spans="3:13" x14ac:dyDescent="0.2">
      <c r="C77" s="27" t="s">
        <v>42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3:13" x14ac:dyDescent="0.2">
      <c r="C78" s="8" t="s">
        <v>26</v>
      </c>
      <c r="D78" s="12">
        <f t="shared" ref="D78:M78" si="17">D26+D62</f>
        <v>11068.930000000002</v>
      </c>
      <c r="E78" s="12">
        <f t="shared" si="17"/>
        <v>11084.439999999999</v>
      </c>
      <c r="F78" s="12">
        <f t="shared" si="17"/>
        <v>11183.36</v>
      </c>
      <c r="G78" s="12">
        <f t="shared" si="17"/>
        <v>11237.460000000001</v>
      </c>
      <c r="H78" s="12">
        <f t="shared" si="17"/>
        <v>11253.34</v>
      </c>
      <c r="I78" s="12">
        <f t="shared" si="17"/>
        <v>11280.820000000003</v>
      </c>
      <c r="J78" s="12">
        <f t="shared" si="17"/>
        <v>11296.59</v>
      </c>
      <c r="K78" s="12">
        <f t="shared" si="17"/>
        <v>11304.64</v>
      </c>
      <c r="L78" s="12">
        <f t="shared" si="17"/>
        <v>11321.210000000003</v>
      </c>
      <c r="M78" s="12">
        <f t="shared" si="17"/>
        <v>11253.890000000001</v>
      </c>
    </row>
    <row r="79" spans="3:13" x14ac:dyDescent="0.2">
      <c r="C79" s="8" t="s">
        <v>27</v>
      </c>
      <c r="D79" s="12">
        <f t="shared" ref="D79:M79" si="18">D32+D68</f>
        <v>9772.9599999999991</v>
      </c>
      <c r="E79" s="12">
        <f t="shared" si="18"/>
        <v>9786.9599999999991</v>
      </c>
      <c r="F79" s="12">
        <f t="shared" si="18"/>
        <v>9874.26</v>
      </c>
      <c r="G79" s="12">
        <f t="shared" si="18"/>
        <v>9922.26</v>
      </c>
      <c r="H79" s="12">
        <f t="shared" si="18"/>
        <v>9936.36</v>
      </c>
      <c r="I79" s="12">
        <f t="shared" si="18"/>
        <v>9960.5600000000013</v>
      </c>
      <c r="J79" s="12">
        <f t="shared" si="18"/>
        <v>9974.36</v>
      </c>
      <c r="K79" s="12">
        <f t="shared" si="18"/>
        <v>9981.56</v>
      </c>
      <c r="L79" s="12">
        <f t="shared" si="18"/>
        <v>9996.4600000000009</v>
      </c>
      <c r="M79" s="12">
        <f t="shared" si="18"/>
        <v>9936.7599999999984</v>
      </c>
    </row>
    <row r="80" spans="3:13" x14ac:dyDescent="0.2">
      <c r="C80" s="8" t="s">
        <v>28</v>
      </c>
      <c r="D80" s="12">
        <f t="shared" ref="D80:M80" si="19">D35+D71</f>
        <v>1295.8400000000001</v>
      </c>
      <c r="E80" s="12">
        <f t="shared" si="19"/>
        <v>1297.6600000000001</v>
      </c>
      <c r="F80" s="12">
        <f t="shared" si="19"/>
        <v>1309.009</v>
      </c>
      <c r="G80" s="12">
        <f t="shared" si="19"/>
        <v>1315.249</v>
      </c>
      <c r="H80" s="12">
        <f t="shared" si="19"/>
        <v>1317.0820000000001</v>
      </c>
      <c r="I80" s="12">
        <f t="shared" si="19"/>
        <v>1320.2280000000001</v>
      </c>
      <c r="J80" s="12">
        <f t="shared" si="19"/>
        <v>1322.0219999999999</v>
      </c>
      <c r="K80" s="12">
        <f t="shared" si="19"/>
        <v>1322.9580000000001</v>
      </c>
      <c r="L80" s="12">
        <f t="shared" si="19"/>
        <v>1324.895</v>
      </c>
      <c r="M80" s="12">
        <f t="shared" si="19"/>
        <v>1317.134</v>
      </c>
    </row>
    <row r="81" spans="3:13" x14ac:dyDescent="0.2">
      <c r="C81" s="8" t="s">
        <v>29</v>
      </c>
      <c r="D81" s="12">
        <f t="shared" ref="D81:M81" si="20">D79+D80</f>
        <v>11068.8</v>
      </c>
      <c r="E81" s="12">
        <f t="shared" si="20"/>
        <v>11084.619999999999</v>
      </c>
      <c r="F81" s="12">
        <f t="shared" si="20"/>
        <v>11183.269</v>
      </c>
      <c r="G81" s="12">
        <f t="shared" si="20"/>
        <v>11237.509</v>
      </c>
      <c r="H81" s="12">
        <f t="shared" si="20"/>
        <v>11253.442000000001</v>
      </c>
      <c r="I81" s="12">
        <f t="shared" si="20"/>
        <v>11280.788</v>
      </c>
      <c r="J81" s="12">
        <f t="shared" si="20"/>
        <v>11296.382000000001</v>
      </c>
      <c r="K81" s="12">
        <f t="shared" si="20"/>
        <v>11304.518</v>
      </c>
      <c r="L81" s="12">
        <f t="shared" si="20"/>
        <v>11321.355000000001</v>
      </c>
      <c r="M81" s="12">
        <f t="shared" si="20"/>
        <v>11253.893999999998</v>
      </c>
    </row>
    <row r="82" spans="3:13" x14ac:dyDescent="0.2">
      <c r="C82" s="8" t="s">
        <v>30</v>
      </c>
      <c r="D82" s="12">
        <f t="shared" ref="D82:M82" si="21">D78-D81</f>
        <v>0.13000000000283762</v>
      </c>
      <c r="E82" s="12">
        <f t="shared" si="21"/>
        <v>-0.18000000000029104</v>
      </c>
      <c r="F82" s="12">
        <f t="shared" si="21"/>
        <v>9.1000000000349246E-2</v>
      </c>
      <c r="G82" s="12">
        <f t="shared" si="21"/>
        <v>-4.8999999999068677E-2</v>
      </c>
      <c r="H82" s="12">
        <f t="shared" si="21"/>
        <v>-0.10200000000077125</v>
      </c>
      <c r="I82" s="12">
        <f t="shared" si="21"/>
        <v>3.2000000002881279E-2</v>
      </c>
      <c r="J82" s="12">
        <f t="shared" si="21"/>
        <v>0.20799999999871943</v>
      </c>
      <c r="K82" s="12">
        <f t="shared" si="21"/>
        <v>0.12199999999938882</v>
      </c>
      <c r="L82" s="12">
        <f t="shared" si="21"/>
        <v>-0.14499999999861757</v>
      </c>
      <c r="M82" s="12">
        <f t="shared" si="21"/>
        <v>-3.9999999971769284E-3</v>
      </c>
    </row>
    <row r="83" spans="3:13" x14ac:dyDescent="0.2">
      <c r="C83" s="8" t="s">
        <v>31</v>
      </c>
      <c r="D83" s="23">
        <f t="shared" ref="D83:M83" si="22">IFERROR(D78/D79-1,0)</f>
        <v>0.13260772580671598</v>
      </c>
      <c r="E83" s="23">
        <f t="shared" si="22"/>
        <v>0.13257232072063241</v>
      </c>
      <c r="F83" s="23">
        <f t="shared" si="22"/>
        <v>0.13257702349340605</v>
      </c>
      <c r="G83" s="23">
        <f t="shared" si="22"/>
        <v>0.13255044717634901</v>
      </c>
      <c r="H83" s="23">
        <f t="shared" si="22"/>
        <v>0.13254149406825033</v>
      </c>
      <c r="I83" s="23">
        <f t="shared" si="22"/>
        <v>0.13254877235818086</v>
      </c>
      <c r="J83" s="23">
        <f t="shared" si="22"/>
        <v>0.13256289125317311</v>
      </c>
      <c r="K83" s="23">
        <f t="shared" si="22"/>
        <v>0.13255242667478839</v>
      </c>
      <c r="L83" s="23">
        <f t="shared" si="22"/>
        <v>0.13252191275711622</v>
      </c>
      <c r="M83" s="23">
        <f t="shared" si="22"/>
        <v>0.13255125413112556</v>
      </c>
    </row>
    <row r="84" spans="3:13" x14ac:dyDescent="0.2">
      <c r="C84" s="8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3:13" x14ac:dyDescent="0.2">
      <c r="C85" s="8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3:13" x14ac:dyDescent="0.2">
      <c r="C86" s="8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3:13" x14ac:dyDescent="0.2">
      <c r="C87" s="8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3:13" x14ac:dyDescent="0.2">
      <c r="C88" s="26"/>
      <c r="D88" s="10"/>
      <c r="E88" s="11"/>
      <c r="F88" s="11"/>
      <c r="G88" s="11"/>
      <c r="H88" s="11"/>
      <c r="I88" s="11"/>
      <c r="J88" s="10"/>
      <c r="K88" s="11"/>
      <c r="L88" s="10"/>
      <c r="M88" s="10"/>
    </row>
    <row r="89" spans="3:13" x14ac:dyDescent="0.2"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3:13" x14ac:dyDescent="0.2">
      <c r="C90" s="30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x14ac:dyDescent="0.2">
      <c r="C91" s="30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x14ac:dyDescent="0.2">
      <c r="C92" s="30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x14ac:dyDescent="0.2">
      <c r="C93" s="30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x14ac:dyDescent="0.2">
      <c r="C94" s="30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x14ac:dyDescent="0.2">
      <c r="C95" s="30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x14ac:dyDescent="0.2">
      <c r="C96" s="30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x14ac:dyDescent="0.2">
      <c r="C97" s="30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x14ac:dyDescent="0.2">
      <c r="C98" s="31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3:13" x14ac:dyDescent="0.2">
      <c r="C99" s="30"/>
      <c r="D99" s="38"/>
      <c r="E99" s="11"/>
      <c r="F99" s="11"/>
      <c r="G99" s="11"/>
      <c r="H99" s="11"/>
      <c r="I99" s="11"/>
      <c r="J99" s="38"/>
      <c r="K99" s="11"/>
      <c r="L99" s="38"/>
      <c r="M99" s="38"/>
    </row>
    <row r="100" spans="3:13" x14ac:dyDescent="0.2">
      <c r="C100" s="30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x14ac:dyDescent="0.2">
      <c r="C101" s="30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x14ac:dyDescent="0.2">
      <c r="C102" s="30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x14ac:dyDescent="0.2">
      <c r="C103" s="30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x14ac:dyDescent="0.2">
      <c r="C104" s="30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x14ac:dyDescent="0.2">
      <c r="C105" s="30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x14ac:dyDescent="0.2">
      <c r="C106" s="30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x14ac:dyDescent="0.2">
      <c r="C107" s="31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3:13" x14ac:dyDescent="0.2">
      <c r="C108" s="30"/>
      <c r="D108" s="38"/>
      <c r="E108" s="11"/>
      <c r="F108" s="11"/>
      <c r="G108" s="11"/>
      <c r="H108" s="11"/>
      <c r="I108" s="11"/>
      <c r="J108" s="38"/>
      <c r="K108" s="11"/>
      <c r="L108" s="38"/>
      <c r="M108" s="38"/>
    </row>
    <row r="109" spans="3:13" x14ac:dyDescent="0.2">
      <c r="C109" s="31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3:13" x14ac:dyDescent="0.2">
      <c r="C110" s="31"/>
      <c r="D110" s="38"/>
      <c r="E110" s="11"/>
      <c r="F110" s="11"/>
      <c r="G110" s="11"/>
      <c r="H110" s="11"/>
      <c r="I110" s="11"/>
      <c r="J110" s="38"/>
      <c r="K110" s="11"/>
      <c r="L110" s="38"/>
      <c r="M110" s="38"/>
    </row>
    <row r="111" spans="3:13" x14ac:dyDescent="0.2">
      <c r="C111" s="30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x14ac:dyDescent="0.2">
      <c r="C112" s="30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x14ac:dyDescent="0.2">
      <c r="C113" s="30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x14ac:dyDescent="0.2">
      <c r="C114" s="31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3:13" x14ac:dyDescent="0.2">
      <c r="C115" s="31"/>
      <c r="D115" s="38"/>
      <c r="E115" s="11"/>
      <c r="F115" s="11"/>
      <c r="G115" s="11"/>
      <c r="H115" s="11"/>
      <c r="I115" s="11"/>
      <c r="J115" s="38"/>
      <c r="K115" s="11"/>
      <c r="L115" s="38"/>
      <c r="M115" s="38"/>
    </row>
    <row r="116" spans="3:13" x14ac:dyDescent="0.2">
      <c r="C116" s="30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x14ac:dyDescent="0.2">
      <c r="C117" s="30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x14ac:dyDescent="0.2">
      <c r="C118" s="31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3:13" x14ac:dyDescent="0.2">
      <c r="C119" s="2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x14ac:dyDescent="0.2">
      <c r="C120" s="2"/>
      <c r="D120" s="38"/>
      <c r="E120" s="11"/>
      <c r="F120" s="11"/>
      <c r="G120" s="11"/>
      <c r="H120" s="11"/>
      <c r="I120" s="11"/>
      <c r="J120" s="38"/>
      <c r="K120" s="11"/>
      <c r="L120" s="38"/>
      <c r="M120" s="38"/>
    </row>
    <row r="121" spans="3:13" x14ac:dyDescent="0.2">
      <c r="C121" s="2"/>
      <c r="D121" s="38"/>
      <c r="E121" s="11"/>
      <c r="F121" s="11"/>
      <c r="G121" s="11"/>
      <c r="H121" s="11"/>
      <c r="I121" s="11"/>
      <c r="J121" s="38"/>
      <c r="K121" s="11"/>
      <c r="L121" s="38"/>
      <c r="M121" s="38"/>
    </row>
    <row r="122" spans="3:13" x14ac:dyDescent="0.2">
      <c r="C122" s="2"/>
      <c r="D122" s="38"/>
      <c r="E122" s="11"/>
      <c r="F122" s="11"/>
      <c r="G122" s="11"/>
      <c r="H122" s="11"/>
      <c r="I122" s="11"/>
      <c r="J122" s="38"/>
      <c r="K122" s="11"/>
      <c r="L122" s="38"/>
      <c r="M122" s="38"/>
    </row>
    <row r="123" spans="3:13" ht="18" x14ac:dyDescent="0.25">
      <c r="C123" s="39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3:13" x14ac:dyDescent="0.2"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3:13" x14ac:dyDescent="0.2"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3:13" x14ac:dyDescent="0.2"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3:13" x14ac:dyDescent="0.2">
      <c r="C127" s="43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3:13" x14ac:dyDescent="0.2"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2:25" x14ac:dyDescent="0.2"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2:25" x14ac:dyDescent="0.2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2:25" x14ac:dyDescent="0.2"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25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25" x14ac:dyDescent="0.2">
      <c r="C133" s="3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25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25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25" x14ac:dyDescent="0.2"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2:25" x14ac:dyDescent="0.2">
      <c r="C137" s="46"/>
      <c r="D137" s="47"/>
      <c r="E137" s="25"/>
      <c r="F137" s="25"/>
      <c r="G137" s="25"/>
      <c r="H137" s="25"/>
      <c r="I137" s="25"/>
      <c r="J137" s="47"/>
      <c r="K137" s="25"/>
      <c r="L137" s="47"/>
      <c r="M137" s="4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x14ac:dyDescent="0.2"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2:25" x14ac:dyDescent="0.2">
      <c r="C139" s="48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2:2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2:25" x14ac:dyDescent="0.2">
      <c r="B141" s="1"/>
      <c r="C141" s="48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2:25" x14ac:dyDescent="0.2">
      <c r="C142" s="48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2:25" x14ac:dyDescent="0.2">
      <c r="C143" s="48"/>
      <c r="D143" s="50"/>
      <c r="E143" s="50"/>
      <c r="F143" s="50"/>
      <c r="G143" s="50"/>
      <c r="H143" s="50"/>
      <c r="I143" s="50"/>
      <c r="J143" s="50"/>
      <c r="K143" s="50"/>
      <c r="L143" s="50"/>
      <c r="M143" s="50"/>
    </row>
    <row r="144" spans="2:25" x14ac:dyDescent="0.2">
      <c r="C144" s="48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3:13" x14ac:dyDescent="0.2">
      <c r="C145" s="48"/>
      <c r="D145" s="50"/>
      <c r="E145" s="50"/>
      <c r="F145" s="50"/>
      <c r="G145" s="50"/>
      <c r="H145" s="50"/>
      <c r="I145" s="50"/>
      <c r="J145" s="50"/>
      <c r="K145" s="50"/>
      <c r="L145" s="50"/>
      <c r="M145" s="50"/>
    </row>
    <row r="146" spans="3:13" x14ac:dyDescent="0.2">
      <c r="C146" s="48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x14ac:dyDescent="0.2">
      <c r="C147" s="48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x14ac:dyDescent="0.2">
      <c r="C148" s="48"/>
      <c r="D148" s="50"/>
      <c r="E148" s="50"/>
      <c r="F148" s="50"/>
      <c r="G148" s="50"/>
      <c r="H148" s="50"/>
      <c r="I148" s="50"/>
      <c r="J148" s="50"/>
      <c r="K148" s="50"/>
      <c r="L148" s="50"/>
      <c r="M148" s="50"/>
    </row>
    <row r="149" spans="3:13" x14ac:dyDescent="0.2">
      <c r="C149" s="48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x14ac:dyDescent="0.2">
      <c r="C150" s="48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x14ac:dyDescent="0.2">
      <c r="C151" s="48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x14ac:dyDescent="0.2">
      <c r="C152" s="48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x14ac:dyDescent="0.2">
      <c r="C153" s="48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x14ac:dyDescent="0.2">
      <c r="C154" s="48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x14ac:dyDescent="0.2">
      <c r="C155" s="48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x14ac:dyDescent="0.2">
      <c r="C156" s="48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x14ac:dyDescent="0.2">
      <c r="C157" s="48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x14ac:dyDescent="0.2">
      <c r="C158" s="48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x14ac:dyDescent="0.2">
      <c r="C159" s="48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x14ac:dyDescent="0.2">
      <c r="C160" s="48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x14ac:dyDescent="0.2"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x14ac:dyDescent="0.2"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</sheetData>
  <pageMargins left="0.75" right="0.75" top="0.75" bottom="0.5" header="0.5" footer="0.25"/>
  <pageSetup scale="35" orientation="portrait" cellComments="asDisplayed" r:id="rId1"/>
  <headerFooter alignWithMargins="0">
    <oddFooter>&amp;L&amp;F  Tab &amp;A                                   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Tbl 5.4 Portfolio L&amp;R</vt:lpstr>
      <vt:lpstr>Rpt_Portfolio_LR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2016-03-22T22:55:03Z</dcterms:created>
  <dcterms:modified xsi:type="dcterms:W3CDTF">2016-04-01T21:13:20Z</dcterms:modified>
</cp:coreProperties>
</file>