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0" yWindow="555" windowWidth="11460" windowHeight="12105" tabRatio="555"/>
  </bookViews>
  <sheets>
    <sheet name="Tbl ES.1" sheetId="10" r:id="rId1"/>
    <sheet name="Tbl 5.1" sheetId="11" r:id="rId2"/>
    <sheet name="2015 IRP" sheetId="7" r:id="rId3"/>
    <sheet name="2015 IRP Update" sheetId="2" r:id="rId4"/>
  </sheets>
  <calcPr calcId="152511"/>
</workbook>
</file>

<file path=xl/calcChain.xml><?xml version="1.0" encoding="utf-8"?>
<calcChain xmlns="http://schemas.openxmlformats.org/spreadsheetml/2006/main">
  <c r="N47" i="11" l="1"/>
  <c r="B47" i="11"/>
  <c r="M44" i="11"/>
  <c r="L41" i="11"/>
  <c r="K41" i="11"/>
  <c r="J41" i="11"/>
  <c r="I41" i="11"/>
  <c r="H41" i="11"/>
  <c r="G41" i="11"/>
  <c r="F41" i="11"/>
  <c r="E41" i="11"/>
  <c r="D41" i="11"/>
  <c r="C41" i="11"/>
  <c r="B41" i="11"/>
  <c r="L40" i="11"/>
  <c r="K40" i="11"/>
  <c r="J40" i="11"/>
  <c r="I40" i="11"/>
  <c r="H40" i="11"/>
  <c r="G40" i="11"/>
  <c r="F40" i="11"/>
  <c r="E40" i="11"/>
  <c r="D40" i="11"/>
  <c r="C40" i="11"/>
  <c r="B40" i="11"/>
  <c r="L39" i="11"/>
  <c r="K39" i="11"/>
  <c r="J39" i="11"/>
  <c r="I39" i="11"/>
  <c r="H39" i="11"/>
  <c r="G39" i="11"/>
  <c r="F39" i="11"/>
  <c r="E39" i="11"/>
  <c r="D39" i="11"/>
  <c r="C39" i="11"/>
  <c r="B39" i="11"/>
  <c r="L38" i="11"/>
  <c r="K38" i="11"/>
  <c r="J38" i="11"/>
  <c r="I38" i="11"/>
  <c r="H38" i="11"/>
  <c r="G38" i="11"/>
  <c r="F38" i="11"/>
  <c r="E38" i="11"/>
  <c r="D38" i="11"/>
  <c r="C38" i="11"/>
  <c r="B38" i="11"/>
  <c r="L36" i="11"/>
  <c r="K36" i="11"/>
  <c r="J36" i="11"/>
  <c r="I36" i="11"/>
  <c r="H36" i="11"/>
  <c r="G36" i="11"/>
  <c r="F36" i="11"/>
  <c r="E36" i="11"/>
  <c r="D36" i="11"/>
  <c r="C36" i="11"/>
  <c r="B36" i="11"/>
  <c r="L35" i="11"/>
  <c r="K35" i="11"/>
  <c r="J35" i="11"/>
  <c r="I35" i="11"/>
  <c r="H35" i="11"/>
  <c r="G35" i="11"/>
  <c r="F35" i="11"/>
  <c r="E35" i="11"/>
  <c r="D35" i="11"/>
  <c r="C35" i="11"/>
  <c r="B35" i="11"/>
  <c r="L34" i="11"/>
  <c r="K34" i="11"/>
  <c r="J34" i="11"/>
  <c r="I34" i="11"/>
  <c r="H34" i="11"/>
  <c r="G34" i="11"/>
  <c r="F34" i="11"/>
  <c r="E34" i="11"/>
  <c r="D34" i="11"/>
  <c r="C34" i="11"/>
  <c r="B34" i="11"/>
  <c r="L33" i="11"/>
  <c r="K33" i="11"/>
  <c r="J33" i="11"/>
  <c r="I33" i="11"/>
  <c r="H33" i="11"/>
  <c r="G33" i="11"/>
  <c r="F33" i="11"/>
  <c r="E33" i="11"/>
  <c r="D33" i="11"/>
  <c r="B33" i="11"/>
  <c r="L32" i="11"/>
  <c r="K32" i="11"/>
  <c r="J32" i="11"/>
  <c r="I32" i="11"/>
  <c r="H32" i="11"/>
  <c r="G32" i="11"/>
  <c r="F32" i="11"/>
  <c r="E32" i="11"/>
  <c r="D32" i="11"/>
  <c r="C32" i="11"/>
  <c r="B32" i="11"/>
  <c r="L31" i="11"/>
  <c r="K31" i="11"/>
  <c r="J31" i="11"/>
  <c r="I31" i="11"/>
  <c r="H31" i="11"/>
  <c r="G31" i="11"/>
  <c r="F31" i="11"/>
  <c r="E31" i="11"/>
  <c r="D31" i="11"/>
  <c r="C31" i="11"/>
  <c r="B31" i="11"/>
  <c r="L30" i="11"/>
  <c r="K30" i="11"/>
  <c r="J30" i="11"/>
  <c r="I30" i="11"/>
  <c r="H30" i="11"/>
  <c r="G30" i="11"/>
  <c r="F30" i="11"/>
  <c r="E30" i="11"/>
  <c r="D30" i="11"/>
  <c r="C30" i="11"/>
  <c r="B30" i="11"/>
  <c r="L29" i="11"/>
  <c r="K29" i="11"/>
  <c r="J29" i="11"/>
  <c r="I29" i="11"/>
  <c r="H29" i="11"/>
  <c r="G29" i="11"/>
  <c r="F29" i="11"/>
  <c r="E29" i="11"/>
  <c r="D29" i="11"/>
  <c r="C29" i="11"/>
  <c r="B29" i="11"/>
  <c r="L28" i="11"/>
  <c r="K28" i="11"/>
  <c r="J28" i="11"/>
  <c r="I28" i="11"/>
  <c r="H28" i="11"/>
  <c r="G28" i="11"/>
  <c r="F28" i="11"/>
  <c r="E28" i="11"/>
  <c r="D28" i="11"/>
  <c r="C28" i="11"/>
  <c r="B28" i="11"/>
  <c r="N26" i="11"/>
  <c r="B26" i="11"/>
  <c r="C5" i="11"/>
  <c r="C26" i="11" s="1"/>
  <c r="N28" i="11" l="1"/>
  <c r="N32" i="11"/>
  <c r="N36" i="11"/>
  <c r="N31" i="11"/>
  <c r="N35" i="11"/>
  <c r="N40" i="11"/>
  <c r="N30" i="11"/>
  <c r="N34" i="11"/>
  <c r="N39" i="11"/>
  <c r="N29" i="11"/>
  <c r="N33" i="11"/>
  <c r="N38" i="11"/>
  <c r="C47" i="11"/>
  <c r="D5" i="11"/>
  <c r="D47" i="11" l="1"/>
  <c r="E5" i="11"/>
  <c r="D26" i="11"/>
  <c r="L19" i="11"/>
  <c r="K19" i="11"/>
  <c r="J19" i="11"/>
  <c r="I19" i="11"/>
  <c r="H19" i="11"/>
  <c r="G19" i="11"/>
  <c r="F19" i="11"/>
  <c r="E19" i="11"/>
  <c r="D19" i="11"/>
  <c r="C19" i="11"/>
  <c r="B19" i="11"/>
  <c r="L18" i="11"/>
  <c r="K18" i="11"/>
  <c r="J18" i="11"/>
  <c r="I18" i="11"/>
  <c r="H18" i="11"/>
  <c r="G18" i="11"/>
  <c r="F18" i="11"/>
  <c r="E18" i="11"/>
  <c r="D18" i="11"/>
  <c r="C18" i="11"/>
  <c r="B18" i="11"/>
  <c r="L17" i="11"/>
  <c r="K17" i="11"/>
  <c r="J17" i="11"/>
  <c r="I17" i="11"/>
  <c r="H17" i="11"/>
  <c r="G17" i="11"/>
  <c r="F17" i="11"/>
  <c r="E17" i="11"/>
  <c r="D17" i="11"/>
  <c r="C17" i="11"/>
  <c r="B17" i="11"/>
  <c r="L15" i="11"/>
  <c r="K15" i="11"/>
  <c r="J15" i="11"/>
  <c r="I15" i="11"/>
  <c r="H15" i="11"/>
  <c r="G15" i="11"/>
  <c r="F15" i="11"/>
  <c r="E15" i="11"/>
  <c r="D15" i="11"/>
  <c r="C15" i="11"/>
  <c r="B15" i="11"/>
  <c r="L14" i="11"/>
  <c r="K14" i="11"/>
  <c r="J14" i="11"/>
  <c r="I14" i="11"/>
  <c r="H14" i="11"/>
  <c r="G14" i="11"/>
  <c r="F14" i="11"/>
  <c r="E14" i="11"/>
  <c r="D14" i="11"/>
  <c r="C14" i="11"/>
  <c r="B14" i="11"/>
  <c r="L13" i="11"/>
  <c r="K13" i="11"/>
  <c r="J13" i="11"/>
  <c r="I13" i="11"/>
  <c r="H13" i="11"/>
  <c r="G13" i="11"/>
  <c r="F13" i="11"/>
  <c r="E13" i="11"/>
  <c r="D13" i="11"/>
  <c r="C13" i="11"/>
  <c r="B13" i="11"/>
  <c r="L12" i="11"/>
  <c r="K12" i="11"/>
  <c r="J12" i="11"/>
  <c r="I12" i="11"/>
  <c r="H12" i="11"/>
  <c r="G12" i="11"/>
  <c r="F12" i="11"/>
  <c r="E12" i="11"/>
  <c r="D12" i="11"/>
  <c r="C12" i="11"/>
  <c r="B12" i="11"/>
  <c r="L11" i="11"/>
  <c r="K11" i="11"/>
  <c r="J11" i="11"/>
  <c r="I11" i="11"/>
  <c r="H11" i="11"/>
  <c r="G11" i="11"/>
  <c r="F11" i="11"/>
  <c r="E11" i="11"/>
  <c r="D11" i="11"/>
  <c r="C11" i="11"/>
  <c r="B11" i="11"/>
  <c r="L10" i="11"/>
  <c r="K10" i="11"/>
  <c r="J10" i="11"/>
  <c r="I10" i="11"/>
  <c r="H10" i="11"/>
  <c r="G10" i="11"/>
  <c r="F10" i="11"/>
  <c r="E10" i="11"/>
  <c r="D10" i="11"/>
  <c r="C10" i="11"/>
  <c r="B10" i="11"/>
  <c r="L9" i="11"/>
  <c r="K9" i="11"/>
  <c r="J9" i="11"/>
  <c r="I9" i="11"/>
  <c r="H9" i="11"/>
  <c r="G9" i="11"/>
  <c r="F9" i="11"/>
  <c r="E9" i="11"/>
  <c r="D9" i="11"/>
  <c r="C9" i="11"/>
  <c r="B9" i="11"/>
  <c r="L8" i="11"/>
  <c r="K8" i="11"/>
  <c r="J8" i="11"/>
  <c r="I8" i="11"/>
  <c r="H8" i="11"/>
  <c r="G8" i="11"/>
  <c r="F8" i="11"/>
  <c r="E8" i="11"/>
  <c r="D8" i="11"/>
  <c r="C8" i="11"/>
  <c r="B8" i="11"/>
  <c r="L7" i="11"/>
  <c r="K7" i="11"/>
  <c r="J7" i="11"/>
  <c r="I7" i="11"/>
  <c r="H7" i="11"/>
  <c r="G7" i="11"/>
  <c r="F7" i="11"/>
  <c r="E7" i="11"/>
  <c r="D7" i="11"/>
  <c r="C7" i="11"/>
  <c r="B7" i="11"/>
  <c r="J49" i="11" l="1"/>
  <c r="J29" i="10" s="1"/>
  <c r="J8" i="10"/>
  <c r="F50" i="11"/>
  <c r="F30" i="10" s="1"/>
  <c r="F9" i="10"/>
  <c r="J51" i="11"/>
  <c r="J31" i="10" s="1"/>
  <c r="J10" i="10"/>
  <c r="F52" i="11"/>
  <c r="F32" i="10" s="1"/>
  <c r="F11" i="10"/>
  <c r="B53" i="11"/>
  <c r="B33" i="10" s="1"/>
  <c r="B12" i="10"/>
  <c r="B13" i="10"/>
  <c r="B54" i="11"/>
  <c r="B34" i="10" s="1"/>
  <c r="J14" i="10"/>
  <c r="J55" i="11"/>
  <c r="J35" i="10" s="1"/>
  <c r="F15" i="10"/>
  <c r="F56" i="11"/>
  <c r="F36" i="10" s="1"/>
  <c r="J16" i="10"/>
  <c r="J57" i="11"/>
  <c r="J37" i="10" s="1"/>
  <c r="B18" i="10"/>
  <c r="B59" i="11"/>
  <c r="B39" i="10" s="1"/>
  <c r="J19" i="10"/>
  <c r="J60" i="11"/>
  <c r="J40" i="10" s="1"/>
  <c r="F20" i="10"/>
  <c r="F61" i="11"/>
  <c r="F41" i="10" s="1"/>
  <c r="E49" i="11"/>
  <c r="E29" i="10" s="1"/>
  <c r="E8" i="10"/>
  <c r="I49" i="11"/>
  <c r="I29" i="10" s="1"/>
  <c r="I8" i="10"/>
  <c r="E50" i="11"/>
  <c r="E30" i="10" s="1"/>
  <c r="E9" i="10"/>
  <c r="I50" i="11"/>
  <c r="I30" i="10" s="1"/>
  <c r="I9" i="10"/>
  <c r="E51" i="11"/>
  <c r="E31" i="10" s="1"/>
  <c r="E10" i="10"/>
  <c r="I51" i="11"/>
  <c r="I31" i="10" s="1"/>
  <c r="I10" i="10"/>
  <c r="E52" i="11"/>
  <c r="E32" i="10" s="1"/>
  <c r="E11" i="10"/>
  <c r="I52" i="11"/>
  <c r="I32" i="10" s="1"/>
  <c r="I11" i="10"/>
  <c r="E53" i="11"/>
  <c r="E33" i="10" s="1"/>
  <c r="E12" i="10"/>
  <c r="I53" i="11"/>
  <c r="I33" i="10" s="1"/>
  <c r="I12" i="10"/>
  <c r="E13" i="10"/>
  <c r="E54" i="11"/>
  <c r="E34" i="10" s="1"/>
  <c r="I13" i="10"/>
  <c r="I54" i="11"/>
  <c r="I34" i="10" s="1"/>
  <c r="E14" i="10"/>
  <c r="E55" i="11"/>
  <c r="E35" i="10" s="1"/>
  <c r="I14" i="10"/>
  <c r="I55" i="11"/>
  <c r="I35" i="10" s="1"/>
  <c r="E15" i="10"/>
  <c r="E56" i="11"/>
  <c r="E36" i="10" s="1"/>
  <c r="I15" i="10"/>
  <c r="I56" i="11"/>
  <c r="I36" i="10" s="1"/>
  <c r="E16" i="10"/>
  <c r="E57" i="11"/>
  <c r="E37" i="10" s="1"/>
  <c r="I16" i="10"/>
  <c r="I57" i="11"/>
  <c r="I37" i="10" s="1"/>
  <c r="E18" i="10"/>
  <c r="E59" i="11"/>
  <c r="E39" i="10" s="1"/>
  <c r="I18" i="10"/>
  <c r="I59" i="11"/>
  <c r="I39" i="10" s="1"/>
  <c r="E19" i="10"/>
  <c r="E60" i="11"/>
  <c r="E40" i="10" s="1"/>
  <c r="I19" i="10"/>
  <c r="I60" i="11"/>
  <c r="I40" i="10" s="1"/>
  <c r="E20" i="10"/>
  <c r="E61" i="11"/>
  <c r="E41" i="10" s="1"/>
  <c r="I20" i="10"/>
  <c r="I61" i="11"/>
  <c r="I41" i="10" s="1"/>
  <c r="B49" i="11"/>
  <c r="B29" i="10" s="1"/>
  <c r="B8" i="10"/>
  <c r="J9" i="10"/>
  <c r="J50" i="11"/>
  <c r="F10" i="10"/>
  <c r="F51" i="11"/>
  <c r="F31" i="10" s="1"/>
  <c r="B11" i="10"/>
  <c r="B52" i="11"/>
  <c r="B32" i="10" s="1"/>
  <c r="J53" i="11"/>
  <c r="J33" i="10" s="1"/>
  <c r="J12" i="10"/>
  <c r="F13" i="10"/>
  <c r="F54" i="11"/>
  <c r="F34" i="10" s="1"/>
  <c r="F14" i="10"/>
  <c r="F55" i="11"/>
  <c r="F35" i="10" s="1"/>
  <c r="B15" i="10"/>
  <c r="B56" i="11"/>
  <c r="B36" i="10" s="1"/>
  <c r="B16" i="10"/>
  <c r="B57" i="11"/>
  <c r="B37" i="10" s="1"/>
  <c r="J18" i="10"/>
  <c r="J59" i="11"/>
  <c r="J39" i="10" s="1"/>
  <c r="F19" i="10"/>
  <c r="F60" i="11"/>
  <c r="F40" i="10" s="1"/>
  <c r="B20" i="10"/>
  <c r="B61" i="11"/>
  <c r="B41" i="10" s="1"/>
  <c r="J20" i="10"/>
  <c r="J61" i="11"/>
  <c r="J41" i="10" s="1"/>
  <c r="G49" i="11"/>
  <c r="G29" i="10" s="1"/>
  <c r="G8" i="10"/>
  <c r="C50" i="11"/>
  <c r="C30" i="10" s="1"/>
  <c r="C9" i="10"/>
  <c r="N8" i="11"/>
  <c r="K50" i="11"/>
  <c r="K30" i="10" s="1"/>
  <c r="K9" i="10"/>
  <c r="C51" i="11"/>
  <c r="C10" i="10"/>
  <c r="N9" i="11"/>
  <c r="G51" i="11"/>
  <c r="G31" i="10" s="1"/>
  <c r="G10" i="10"/>
  <c r="K51" i="11"/>
  <c r="K31" i="10" s="1"/>
  <c r="K10" i="10"/>
  <c r="C52" i="11"/>
  <c r="C32" i="10" s="1"/>
  <c r="C11" i="10"/>
  <c r="N10" i="11"/>
  <c r="G52" i="11"/>
  <c r="G32" i="10" s="1"/>
  <c r="G11" i="10"/>
  <c r="K52" i="11"/>
  <c r="K32" i="10" s="1"/>
  <c r="K11" i="10"/>
  <c r="C53" i="11"/>
  <c r="C33" i="10" s="1"/>
  <c r="C12" i="10"/>
  <c r="N11" i="11"/>
  <c r="G53" i="11"/>
  <c r="G33" i="10" s="1"/>
  <c r="G12" i="10"/>
  <c r="K53" i="11"/>
  <c r="K33" i="10" s="1"/>
  <c r="K12" i="10"/>
  <c r="C54" i="11"/>
  <c r="C13" i="10"/>
  <c r="N12" i="11"/>
  <c r="G54" i="11"/>
  <c r="G34" i="10" s="1"/>
  <c r="G13" i="10"/>
  <c r="K13" i="10"/>
  <c r="K54" i="11"/>
  <c r="K34" i="10" s="1"/>
  <c r="C14" i="10"/>
  <c r="N13" i="11"/>
  <c r="C55" i="11"/>
  <c r="G14" i="10"/>
  <c r="G55" i="11"/>
  <c r="G35" i="10" s="1"/>
  <c r="K14" i="10"/>
  <c r="K55" i="11"/>
  <c r="K35" i="10" s="1"/>
  <c r="C15" i="10"/>
  <c r="C56" i="11"/>
  <c r="N14" i="11"/>
  <c r="G15" i="10"/>
  <c r="G56" i="11"/>
  <c r="G36" i="10" s="1"/>
  <c r="K15" i="10"/>
  <c r="K56" i="11"/>
  <c r="K36" i="10" s="1"/>
  <c r="C16" i="10"/>
  <c r="C57" i="11"/>
  <c r="N15" i="11"/>
  <c r="G16" i="10"/>
  <c r="G57" i="11"/>
  <c r="G37" i="10" s="1"/>
  <c r="K16" i="10"/>
  <c r="K57" i="11"/>
  <c r="K37" i="10" s="1"/>
  <c r="C18" i="10"/>
  <c r="C59" i="11"/>
  <c r="N17" i="11"/>
  <c r="G18" i="10"/>
  <c r="G59" i="11"/>
  <c r="G39" i="10" s="1"/>
  <c r="K18" i="10"/>
  <c r="K59" i="11"/>
  <c r="K39" i="10" s="1"/>
  <c r="C19" i="10"/>
  <c r="N18" i="11"/>
  <c r="C60" i="11"/>
  <c r="G19" i="10"/>
  <c r="G60" i="11"/>
  <c r="G40" i="10" s="1"/>
  <c r="K19" i="10"/>
  <c r="K60" i="11"/>
  <c r="K40" i="10" s="1"/>
  <c r="C20" i="10"/>
  <c r="C61" i="11"/>
  <c r="N19" i="11"/>
  <c r="G20" i="10"/>
  <c r="G61" i="11"/>
  <c r="G41" i="10" s="1"/>
  <c r="K20" i="10"/>
  <c r="K61" i="11"/>
  <c r="K41" i="10" s="1"/>
  <c r="F8" i="10"/>
  <c r="F49" i="11"/>
  <c r="B9" i="10"/>
  <c r="B50" i="11"/>
  <c r="B30" i="10" s="1"/>
  <c r="B51" i="11"/>
  <c r="B31" i="10" s="1"/>
  <c r="B10" i="10"/>
  <c r="J11" i="10"/>
  <c r="J52" i="11"/>
  <c r="F12" i="10"/>
  <c r="F53" i="11"/>
  <c r="J13" i="10"/>
  <c r="J54" i="11"/>
  <c r="J34" i="10" s="1"/>
  <c r="B14" i="10"/>
  <c r="B55" i="11"/>
  <c r="B35" i="10" s="1"/>
  <c r="J15" i="10"/>
  <c r="J56" i="11"/>
  <c r="J36" i="10" s="1"/>
  <c r="F16" i="10"/>
  <c r="F57" i="11"/>
  <c r="F37" i="10" s="1"/>
  <c r="F18" i="10"/>
  <c r="F59" i="11"/>
  <c r="F39" i="10" s="1"/>
  <c r="B19" i="10"/>
  <c r="B60" i="11"/>
  <c r="B40" i="10" s="1"/>
  <c r="C49" i="11"/>
  <c r="C29" i="10" s="1"/>
  <c r="C8" i="10"/>
  <c r="N7" i="11"/>
  <c r="K49" i="11"/>
  <c r="K29" i="10" s="1"/>
  <c r="K8" i="10"/>
  <c r="G50" i="11"/>
  <c r="G30" i="10" s="1"/>
  <c r="G9" i="10"/>
  <c r="D49" i="11"/>
  <c r="D29" i="10" s="1"/>
  <c r="D8" i="10"/>
  <c r="H49" i="11"/>
  <c r="H29" i="10" s="1"/>
  <c r="H8" i="10"/>
  <c r="L49" i="11"/>
  <c r="L29" i="10" s="1"/>
  <c r="L8" i="10"/>
  <c r="D50" i="11"/>
  <c r="D30" i="10" s="1"/>
  <c r="D9" i="10"/>
  <c r="H50" i="11"/>
  <c r="H30" i="10" s="1"/>
  <c r="H9" i="10"/>
  <c r="L50" i="11"/>
  <c r="L30" i="10" s="1"/>
  <c r="L9" i="10"/>
  <c r="D51" i="11"/>
  <c r="D31" i="10" s="1"/>
  <c r="D10" i="10"/>
  <c r="H51" i="11"/>
  <c r="H31" i="10" s="1"/>
  <c r="H10" i="10"/>
  <c r="L51" i="11"/>
  <c r="L31" i="10" s="1"/>
  <c r="L10" i="10"/>
  <c r="D52" i="11"/>
  <c r="D32" i="10" s="1"/>
  <c r="D11" i="10"/>
  <c r="H52" i="11"/>
  <c r="H32" i="10" s="1"/>
  <c r="H11" i="10"/>
  <c r="L52" i="11"/>
  <c r="L32" i="10" s="1"/>
  <c r="L11" i="10"/>
  <c r="D53" i="11"/>
  <c r="D33" i="10" s="1"/>
  <c r="D12" i="10"/>
  <c r="H53" i="11"/>
  <c r="H33" i="10" s="1"/>
  <c r="H12" i="10"/>
  <c r="L53" i="11"/>
  <c r="L33" i="10" s="1"/>
  <c r="L12" i="10"/>
  <c r="D13" i="10"/>
  <c r="D54" i="11"/>
  <c r="D34" i="10" s="1"/>
  <c r="H13" i="10"/>
  <c r="H54" i="11"/>
  <c r="H34" i="10" s="1"/>
  <c r="L13" i="10"/>
  <c r="L54" i="11"/>
  <c r="L34" i="10" s="1"/>
  <c r="D14" i="10"/>
  <c r="D55" i="11"/>
  <c r="D35" i="10" s="1"/>
  <c r="H14" i="10"/>
  <c r="H55" i="11"/>
  <c r="H35" i="10" s="1"/>
  <c r="L14" i="10"/>
  <c r="L55" i="11"/>
  <c r="L35" i="10" s="1"/>
  <c r="D15" i="10"/>
  <c r="D56" i="11"/>
  <c r="D36" i="10" s="1"/>
  <c r="H15" i="10"/>
  <c r="H56" i="11"/>
  <c r="H36" i="10" s="1"/>
  <c r="L15" i="10"/>
  <c r="L56" i="11"/>
  <c r="L36" i="10" s="1"/>
  <c r="D16" i="10"/>
  <c r="D57" i="11"/>
  <c r="D37" i="10" s="1"/>
  <c r="H16" i="10"/>
  <c r="H57" i="11"/>
  <c r="H37" i="10" s="1"/>
  <c r="L16" i="10"/>
  <c r="L57" i="11"/>
  <c r="L37" i="10" s="1"/>
  <c r="D18" i="10"/>
  <c r="D59" i="11"/>
  <c r="D39" i="10" s="1"/>
  <c r="H18" i="10"/>
  <c r="H59" i="11"/>
  <c r="H39" i="10" s="1"/>
  <c r="L18" i="10"/>
  <c r="L59" i="11"/>
  <c r="L39" i="10" s="1"/>
  <c r="D19" i="10"/>
  <c r="D60" i="11"/>
  <c r="D40" i="10" s="1"/>
  <c r="H19" i="10"/>
  <c r="H60" i="11"/>
  <c r="H40" i="10" s="1"/>
  <c r="L19" i="10"/>
  <c r="L60" i="11"/>
  <c r="L40" i="10" s="1"/>
  <c r="D20" i="10"/>
  <c r="D61" i="11"/>
  <c r="D41" i="10" s="1"/>
  <c r="H20" i="10"/>
  <c r="H61" i="11"/>
  <c r="H41" i="10" s="1"/>
  <c r="L20" i="10"/>
  <c r="L61" i="11"/>
  <c r="L41" i="10" s="1"/>
  <c r="E47" i="11"/>
  <c r="E26" i="11"/>
  <c r="F5" i="11"/>
  <c r="X81" i="2"/>
  <c r="X82" i="2"/>
  <c r="X83" i="2"/>
  <c r="W83" i="2"/>
  <c r="W82" i="2"/>
  <c r="W81" i="2"/>
  <c r="W79" i="2"/>
  <c r="W78" i="2"/>
  <c r="W67" i="2"/>
  <c r="W68" i="2"/>
  <c r="W69" i="2"/>
  <c r="W70" i="2"/>
  <c r="W71" i="2"/>
  <c r="W72" i="2"/>
  <c r="W73" i="2"/>
  <c r="W74" i="2"/>
  <c r="W75" i="2"/>
  <c r="W76" i="2"/>
  <c r="X69" i="2"/>
  <c r="X70" i="2"/>
  <c r="X71" i="2"/>
  <c r="X72" i="2"/>
  <c r="X73" i="2"/>
  <c r="X74" i="2"/>
  <c r="X75" i="2"/>
  <c r="X76" i="2"/>
  <c r="K21" i="10" l="1"/>
  <c r="N20" i="10"/>
  <c r="E42" i="10"/>
  <c r="L21" i="10"/>
  <c r="C37" i="10"/>
  <c r="N37" i="10" s="1"/>
  <c r="N57" i="11"/>
  <c r="N12" i="10"/>
  <c r="L42" i="10"/>
  <c r="H42" i="10"/>
  <c r="N8" i="10"/>
  <c r="C21" i="10"/>
  <c r="N52" i="11"/>
  <c r="J32" i="10"/>
  <c r="N32" i="10" s="1"/>
  <c r="C41" i="10"/>
  <c r="N41" i="10" s="1"/>
  <c r="N61" i="11"/>
  <c r="N19" i="10"/>
  <c r="C36" i="10"/>
  <c r="N36" i="10" s="1"/>
  <c r="N56" i="11"/>
  <c r="N14" i="10"/>
  <c r="N11" i="10"/>
  <c r="C31" i="10"/>
  <c r="N31" i="10" s="1"/>
  <c r="N51" i="11"/>
  <c r="N9" i="10"/>
  <c r="B21" i="10"/>
  <c r="E21" i="10"/>
  <c r="D21" i="10"/>
  <c r="K42" i="10"/>
  <c r="N53" i="11"/>
  <c r="F33" i="10"/>
  <c r="N33" i="10" s="1"/>
  <c r="N49" i="11"/>
  <c r="F29" i="10"/>
  <c r="C40" i="10"/>
  <c r="N40" i="10" s="1"/>
  <c r="N60" i="11"/>
  <c r="C39" i="10"/>
  <c r="N39" i="10" s="1"/>
  <c r="N59" i="11"/>
  <c r="N16" i="10"/>
  <c r="C35" i="10"/>
  <c r="N35" i="10" s="1"/>
  <c r="N55" i="11"/>
  <c r="N13" i="10"/>
  <c r="G21" i="10"/>
  <c r="N50" i="11"/>
  <c r="J30" i="10"/>
  <c r="N30" i="10" s="1"/>
  <c r="I21" i="10"/>
  <c r="J21" i="10"/>
  <c r="N15" i="10"/>
  <c r="D42" i="10"/>
  <c r="H21" i="10"/>
  <c r="B42" i="10"/>
  <c r="F21" i="10"/>
  <c r="N18" i="10"/>
  <c r="C34" i="10"/>
  <c r="N34" i="10" s="1"/>
  <c r="N54" i="11"/>
  <c r="N10" i="10"/>
  <c r="G42" i="10"/>
  <c r="I42" i="10"/>
  <c r="F26" i="11"/>
  <c r="F47" i="11"/>
  <c r="G5" i="11"/>
  <c r="J42" i="10" l="1"/>
  <c r="C42" i="10"/>
  <c r="F42" i="10"/>
  <c r="N29" i="10"/>
  <c r="G26" i="11"/>
  <c r="G47" i="11"/>
  <c r="H5" i="11"/>
  <c r="H47" i="11" l="1"/>
  <c r="I5" i="11"/>
  <c r="H26" i="11"/>
  <c r="I47" i="11" l="1"/>
  <c r="J5" i="11"/>
  <c r="I26" i="11"/>
  <c r="J26" i="11" l="1"/>
  <c r="J47" i="11"/>
  <c r="K5" i="11"/>
  <c r="N85" i="2"/>
  <c r="O85" i="2"/>
  <c r="P85" i="2"/>
  <c r="Q85" i="2"/>
  <c r="R85" i="2"/>
  <c r="S85" i="2"/>
  <c r="T85" i="2"/>
  <c r="U85" i="2"/>
  <c r="V85" i="2"/>
  <c r="C85" i="2"/>
  <c r="B20" i="11" s="1"/>
  <c r="B62" i="11" s="1"/>
  <c r="K26" i="11" l="1"/>
  <c r="K47" i="11"/>
  <c r="L5" i="11"/>
  <c r="J85" i="2"/>
  <c r="I20" i="11" s="1"/>
  <c r="I62" i="11" s="1"/>
  <c r="F85" i="2"/>
  <c r="E20" i="11" s="1"/>
  <c r="E62" i="11" s="1"/>
  <c r="M85" i="2"/>
  <c r="L20" i="11" s="1"/>
  <c r="L62" i="11" s="1"/>
  <c r="I85" i="2"/>
  <c r="H20" i="11" s="1"/>
  <c r="H62" i="11" s="1"/>
  <c r="E85" i="2"/>
  <c r="D20" i="11" s="1"/>
  <c r="D62" i="11" s="1"/>
  <c r="L85" i="2"/>
  <c r="K20" i="11" s="1"/>
  <c r="K62" i="11" s="1"/>
  <c r="H85" i="2"/>
  <c r="G20" i="11" s="1"/>
  <c r="G62" i="11" s="1"/>
  <c r="D85" i="2"/>
  <c r="C20" i="11" s="1"/>
  <c r="C62" i="11" s="1"/>
  <c r="K85" i="2"/>
  <c r="J20" i="11" s="1"/>
  <c r="J62" i="11" s="1"/>
  <c r="G85" i="2"/>
  <c r="F20" i="11" s="1"/>
  <c r="F62" i="11" s="1"/>
  <c r="L47" i="11" l="1"/>
  <c r="L26" i="11"/>
  <c r="W77" i="2" l="1"/>
  <c r="X77" i="2"/>
  <c r="X78" i="2"/>
  <c r="X79" i="2"/>
  <c r="X66" i="2" l="1"/>
  <c r="W66" i="2"/>
  <c r="X67" i="2"/>
  <c r="X68" i="2"/>
</calcChain>
</file>

<file path=xl/sharedStrings.xml><?xml version="1.0" encoding="utf-8"?>
<sst xmlns="http://schemas.openxmlformats.org/spreadsheetml/2006/main" count="275" uniqueCount="106">
  <si>
    <t>Summary Portfolio Capacity by Resource Type and Year, Installed MW</t>
  </si>
  <si>
    <t>Resource</t>
  </si>
  <si>
    <t>Installed Capacity, MW</t>
  </si>
  <si>
    <t>Total</t>
  </si>
  <si>
    <t>Expansion Options</t>
  </si>
  <si>
    <t>Gas - CCCT</t>
  </si>
  <si>
    <t>Gas- Peaking</t>
  </si>
  <si>
    <t>DSM - Energy Efficiency</t>
  </si>
  <si>
    <t>DSM - Load Control</t>
  </si>
  <si>
    <t>Renewable - Wind</t>
  </si>
  <si>
    <t>Renewable - Utility Solar</t>
  </si>
  <si>
    <t>Renewable - Distributed Solar</t>
  </si>
  <si>
    <t>Combined Heat &amp; Power</t>
  </si>
  <si>
    <t>Front Office Transactions</t>
  </si>
  <si>
    <t>Existing Unit Changes</t>
  </si>
  <si>
    <t>Coal Early Retirement/Conversions</t>
  </si>
  <si>
    <t>Thermal Plant End-of-life Retirements</t>
  </si>
  <si>
    <t>Coal Plant Gas Conversion Additions</t>
  </si>
  <si>
    <t>Capacity (MW)</t>
  </si>
  <si>
    <t>East</t>
  </si>
  <si>
    <t>West</t>
  </si>
  <si>
    <t>Annual Additions, Long Term Resources</t>
  </si>
  <si>
    <t>Annual Additions, Short Term Resources</t>
  </si>
  <si>
    <t>Total Annual Additions</t>
  </si>
  <si>
    <t>Existing Plant Retirements/Conversions</t>
  </si>
  <si>
    <t>Resource Totals 1/</t>
  </si>
  <si>
    <t>10-year</t>
  </si>
  <si>
    <t>20-year</t>
  </si>
  <si>
    <t>Coal Ret_WY - Gas RePower</t>
  </si>
  <si>
    <t>Expansion Resources</t>
  </si>
  <si>
    <t>Total Wind</t>
  </si>
  <si>
    <t>DSM, Class 1 Total</t>
  </si>
  <si>
    <t>DSM, Class 2 Total</t>
  </si>
  <si>
    <t>FOT Mona Q3</t>
  </si>
  <si>
    <t>DSM, Class 1  Total</t>
  </si>
  <si>
    <t>DSM, Class 2  Total</t>
  </si>
  <si>
    <t>FOT COB Q3</t>
  </si>
  <si>
    <t>FOT NOB Q3</t>
  </si>
  <si>
    <t>FOT MidColumbia Q3</t>
  </si>
  <si>
    <t>FOT MidColumbia Q3 - 2</t>
  </si>
  <si>
    <t>1/ Front office transaction amounts reflect one-year transaction periods, are not additive, and are reported as a 10/20-year annual average.</t>
  </si>
  <si>
    <t>FOT in resource total are 10-year averages</t>
  </si>
  <si>
    <t>IRP Case C05a-3Q, Preferred Portfolio</t>
  </si>
  <si>
    <t>Regional Haze Scenario - 3</t>
  </si>
  <si>
    <t>Detailed Portfolio Capacity by Year, Installed MW</t>
  </si>
  <si>
    <t>Location</t>
  </si>
  <si>
    <t>Hayden 1</t>
  </si>
  <si>
    <t>Hayden 2</t>
  </si>
  <si>
    <t>Hunter 2  (Coal Early Retirement/Conversions)</t>
  </si>
  <si>
    <t>Huntington 2  (Coal Early Retirement/Conversions)</t>
  </si>
  <si>
    <t>Carbon 1  (Coal Early Retirement/Conversions)</t>
  </si>
  <si>
    <t>Carbon 2  (Coal Early Retirement/Conversions)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</si>
  <si>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</si>
  <si>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</si>
  <si>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</si>
  <si>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</si>
  <si>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</si>
  <si>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</si>
  <si>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</si>
  <si>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</si>
  <si>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</si>
  <si>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Coal Ret_AZ - Gas RePower</t>
  </si>
  <si>
    <t>CCCT - DJohns - F 1x1</t>
  </si>
  <si>
    <t>CCCT - DJohns - J 1x1</t>
  </si>
  <si>
    <t>CCCT - Utah-N - F 2x1</t>
  </si>
  <si>
    <t>CCCT - Utah-S - J 1x1</t>
  </si>
  <si>
    <t>Total CCCT</t>
  </si>
  <si>
    <t>DSM, Class 1, UT-DLC-RES</t>
  </si>
  <si>
    <t>DSM, Class 2, ID</t>
  </si>
  <si>
    <t>DSM, Class 2, UT</t>
  </si>
  <si>
    <t>DSM, Class 2, WY</t>
  </si>
  <si>
    <t>Oregon Solar Capacity Standard</t>
  </si>
  <si>
    <t>DSM, Class 1, OR-Curtail</t>
  </si>
  <si>
    <t>DSM, Class 1, OR-Irrigate</t>
  </si>
  <si>
    <t>DSM, Class 2, CA</t>
  </si>
  <si>
    <t>DSM, Class 2, OR</t>
  </si>
  <si>
    <t>DSM, Class 2, WA</t>
  </si>
  <si>
    <t>Front Office Transactions *</t>
  </si>
  <si>
    <t>2015 IRP Preferred Portfolio</t>
  </si>
  <si>
    <t>2015 IRP Update</t>
  </si>
  <si>
    <t xml:space="preserve">2015 IRP Update less 2015 IRP Preferred Portfolio </t>
  </si>
  <si>
    <t>Study Name: I15U_Case_Opt_F  (02-16-16 0515 PM)</t>
  </si>
  <si>
    <t xml:space="preserve">Study Description: </t>
  </si>
  <si>
    <t>CCCT - DJohns - F 2x1</t>
  </si>
  <si>
    <t>CCCT - Utah-S - F 2x1</t>
  </si>
  <si>
    <t>Utility Solar - PV - East</t>
  </si>
  <si>
    <t>DSM, Class 1, ID-Irrigate</t>
  </si>
  <si>
    <t>DSM, Class 1, UT-Irrigate</t>
  </si>
  <si>
    <t>CCCT - WillamValcc - F 2x1</t>
  </si>
  <si>
    <t>Wind, WV</t>
  </si>
  <si>
    <t>Wind, YK</t>
  </si>
  <si>
    <t>Wind, SO</t>
  </si>
  <si>
    <t>Utility Solar - PV - West</t>
  </si>
  <si>
    <t xml:space="preserve">2015 IRP Update Portfolio </t>
  </si>
  <si>
    <t>Renewable - Geothermal</t>
  </si>
  <si>
    <t>Renewable - Biomass</t>
  </si>
  <si>
    <t>Storage - Pumped Hydro</t>
  </si>
  <si>
    <t>Storage - CAES</t>
  </si>
  <si>
    <t>Storage - Other</t>
  </si>
  <si>
    <t>Nuclear</t>
  </si>
  <si>
    <t>IGCC with CCS</t>
  </si>
  <si>
    <t>2016-2025</t>
  </si>
  <si>
    <t>10- year Total</t>
  </si>
  <si>
    <t>2015 IRP Update vs 2015 IRP</t>
  </si>
  <si>
    <t>Table ES.1</t>
  </si>
  <si>
    <t>Table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</si>
</sst>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_);_(* \(#,##0.0\);_(* &quot;-&quot;??_);_(@_)"/>
    <numFmt numFmtId="167" formatCode="_(* #,##0.0_);_(* \(#,##0.0\);_(* &quot;-&quot;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24"/>
      <color theme="1"/>
      <name val="Times New Roman"/>
      <family val="1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Arial"/>
      <family val="2"/>
    </font>
    <font>
      <b/>
      <sz val="24"/>
      <color rgb="FF0070C0"/>
      <name val="Times New Roman"/>
      <family val="1"/>
    </font>
    <font>
      <b/>
      <sz val="20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1" fontId="2" fillId="3" borderId="2" xfId="0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2" fillId="0" borderId="4" xfId="0" applyFont="1" applyBorder="1" applyAlignme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0" fontId="6" fillId="0" borderId="1" xfId="0" applyFont="1" applyBorder="1" applyAlignment="1"/>
    <xf numFmtId="0" fontId="6" fillId="3" borderId="4" xfId="0" applyFont="1" applyFill="1" applyBorder="1" applyAlignment="1"/>
    <xf numFmtId="0" fontId="2" fillId="3" borderId="15" xfId="0" applyFont="1" applyFill="1" applyBorder="1" applyAlignment="1">
      <alignment horizontal="center" vertical="top"/>
    </xf>
    <xf numFmtId="0" fontId="2" fillId="5" borderId="9" xfId="0" applyFont="1" applyFill="1" applyBorder="1" applyAlignment="1"/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applyNumberFormat="1" applyFont="1"/>
    <xf numFmtId="1" fontId="10" fillId="0" borderId="0" xfId="0" applyNumberFormat="1" applyFont="1"/>
    <xf numFmtId="1" fontId="6" fillId="3" borderId="4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3" fillId="5" borderId="9" xfId="0" applyFont="1" applyFill="1" applyBorder="1" applyAlignment="1"/>
    <xf numFmtId="0" fontId="3" fillId="5" borderId="10" xfId="0" applyFont="1" applyFill="1" applyBorder="1" applyAlignment="1"/>
    <xf numFmtId="0" fontId="3" fillId="5" borderId="7" xfId="0" applyFont="1" applyFill="1" applyBorder="1" applyAlignment="1"/>
    <xf numFmtId="0" fontId="5" fillId="3" borderId="4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3" borderId="11" xfId="0" applyFont="1" applyFill="1" applyBorder="1" applyAlignment="1">
      <alignment horizontal="center" vertical="top"/>
    </xf>
    <xf numFmtId="0" fontId="3" fillId="5" borderId="13" xfId="0" applyFont="1" applyFill="1" applyBorder="1" applyAlignment="1"/>
    <xf numFmtId="0" fontId="3" fillId="0" borderId="17" xfId="0" applyFont="1" applyBorder="1" applyAlignment="1"/>
    <xf numFmtId="0" fontId="3" fillId="0" borderId="9" xfId="0" applyFont="1" applyBorder="1" applyAlignment="1"/>
    <xf numFmtId="0" fontId="3" fillId="0" borderId="15" xfId="0" applyFont="1" applyBorder="1" applyAlignment="1"/>
    <xf numFmtId="0" fontId="3" fillId="3" borderId="20" xfId="0" applyFont="1" applyFill="1" applyBorder="1" applyAlignment="1">
      <alignment horizontal="center" vertical="top"/>
    </xf>
    <xf numFmtId="0" fontId="3" fillId="0" borderId="12" xfId="0" applyFont="1" applyBorder="1" applyAlignment="1"/>
    <xf numFmtId="0" fontId="3" fillId="3" borderId="21" xfId="0" applyFont="1" applyFill="1" applyBorder="1" applyAlignment="1">
      <alignment horizontal="right"/>
    </xf>
    <xf numFmtId="0" fontId="3" fillId="0" borderId="13" xfId="0" applyFont="1" applyBorder="1" applyAlignment="1"/>
    <xf numFmtId="0" fontId="3" fillId="3" borderId="22" xfId="0" applyFont="1" applyFill="1" applyBorder="1" applyAlignment="1">
      <alignment horizontal="right"/>
    </xf>
    <xf numFmtId="0" fontId="3" fillId="0" borderId="0" xfId="0" applyFont="1" applyAlignment="1"/>
    <xf numFmtId="0" fontId="3" fillId="3" borderId="9" xfId="0" applyFont="1" applyFill="1" applyBorder="1" applyAlignment="1">
      <alignment horizontal="right"/>
    </xf>
    <xf numFmtId="0" fontId="3" fillId="0" borderId="0" xfId="0" applyFont="1" applyFill="1" applyAlignme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8" fillId="3" borderId="4" xfId="0" applyFont="1" applyFill="1" applyBorder="1" applyAlignment="1">
      <alignment horizontal="center" wrapText="1"/>
    </xf>
    <xf numFmtId="164" fontId="8" fillId="4" borderId="4" xfId="1" applyNumberFormat="1" applyFont="1" applyFill="1" applyBorder="1" applyAlignment="1">
      <alignment horizontal="center"/>
    </xf>
    <xf numFmtId="0" fontId="13" fillId="0" borderId="0" xfId="0" applyFont="1"/>
    <xf numFmtId="0" fontId="8" fillId="3" borderId="4" xfId="0" applyFont="1" applyFill="1" applyBorder="1" applyAlignment="1"/>
    <xf numFmtId="164" fontId="13" fillId="4" borderId="4" xfId="0" applyNumberFormat="1" applyFont="1" applyFill="1" applyBorder="1"/>
    <xf numFmtId="1" fontId="8" fillId="3" borderId="4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/>
    </xf>
    <xf numFmtId="1" fontId="8" fillId="3" borderId="8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right"/>
    </xf>
    <xf numFmtId="166" fontId="13" fillId="4" borderId="4" xfId="0" applyNumberFormat="1" applyFont="1" applyFill="1" applyBorder="1"/>
    <xf numFmtId="167" fontId="13" fillId="4" borderId="4" xfId="0" applyNumberFormat="1" applyFont="1" applyFill="1" applyBorder="1"/>
    <xf numFmtId="164" fontId="13" fillId="6" borderId="4" xfId="0" applyNumberFormat="1" applyFont="1" applyFill="1" applyBorder="1"/>
    <xf numFmtId="164" fontId="12" fillId="6" borderId="4" xfId="0" applyNumberFormat="1" applyFont="1" applyFill="1" applyBorder="1"/>
    <xf numFmtId="0" fontId="15" fillId="0" borderId="0" xfId="0" applyFont="1"/>
    <xf numFmtId="0" fontId="16" fillId="2" borderId="0" xfId="0" applyFont="1" applyFill="1"/>
    <xf numFmtId="0" fontId="2" fillId="3" borderId="8" xfId="0" applyFont="1" applyFill="1" applyBorder="1" applyAlignment="1"/>
    <xf numFmtId="0" fontId="2" fillId="3" borderId="26" xfId="0" applyFont="1" applyFill="1" applyBorder="1" applyAlignment="1"/>
    <xf numFmtId="0" fontId="2" fillId="3" borderId="26" xfId="0" applyFont="1" applyFill="1" applyBorder="1" applyAlignment="1">
      <alignment horizontal="center" vertical="top"/>
    </xf>
    <xf numFmtId="164" fontId="6" fillId="0" borderId="4" xfId="2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0" fontId="3" fillId="3" borderId="26" xfId="0" applyFont="1" applyFill="1" applyBorder="1" applyAlignment="1">
      <alignment horizontal="center" vertical="top"/>
    </xf>
    <xf numFmtId="0" fontId="3" fillId="0" borderId="17" xfId="0" applyFont="1" applyFill="1" applyBorder="1" applyAlignment="1"/>
    <xf numFmtId="0" fontId="3" fillId="5" borderId="29" xfId="0" applyFont="1" applyFill="1" applyBorder="1" applyAlignment="1"/>
    <xf numFmtId="0" fontId="3" fillId="0" borderId="30" xfId="0" applyFont="1" applyBorder="1" applyAlignment="1"/>
    <xf numFmtId="0" fontId="2" fillId="0" borderId="18" xfId="0" applyFont="1" applyBorder="1" applyAlignment="1"/>
    <xf numFmtId="164" fontId="6" fillId="0" borderId="19" xfId="2" applyNumberFormat="1" applyFont="1" applyBorder="1" applyAlignment="1">
      <alignment horizontal="center"/>
    </xf>
    <xf numFmtId="0" fontId="3" fillId="0" borderId="25" xfId="0" applyFont="1" applyBorder="1" applyAlignment="1"/>
    <xf numFmtId="166" fontId="6" fillId="0" borderId="2" xfId="2" applyNumberFormat="1" applyFont="1" applyBorder="1" applyAlignment="1">
      <alignment horizontal="center"/>
    </xf>
    <xf numFmtId="166" fontId="6" fillId="0" borderId="4" xfId="2" applyNumberFormat="1" applyFont="1" applyBorder="1" applyAlignment="1">
      <alignment horizontal="center"/>
    </xf>
    <xf numFmtId="166" fontId="6" fillId="0" borderId="19" xfId="2" applyNumberFormat="1" applyFont="1" applyBorder="1" applyAlignment="1">
      <alignment horizontal="center"/>
    </xf>
    <xf numFmtId="164" fontId="6" fillId="0" borderId="26" xfId="2" applyNumberFormat="1" applyFont="1" applyBorder="1" applyAlignment="1">
      <alignment horizontal="center"/>
    </xf>
    <xf numFmtId="164" fontId="6" fillId="0" borderId="8" xfId="2" applyNumberFormat="1" applyFont="1" applyBorder="1" applyAlignment="1">
      <alignment horizontal="center"/>
    </xf>
    <xf numFmtId="164" fontId="6" fillId="0" borderId="11" xfId="2" applyNumberFormat="1" applyFont="1" applyBorder="1" applyAlignment="1">
      <alignment horizontal="center"/>
    </xf>
    <xf numFmtId="164" fontId="6" fillId="3" borderId="23" xfId="2" applyNumberFormat="1" applyFont="1" applyFill="1" applyBorder="1" applyAlignment="1">
      <alignment horizontal="center"/>
    </xf>
    <xf numFmtId="164" fontId="6" fillId="0" borderId="14" xfId="2" applyNumberFormat="1" applyFont="1" applyFill="1" applyBorder="1" applyAlignment="1">
      <alignment horizontal="center"/>
    </xf>
    <xf numFmtId="164" fontId="6" fillId="3" borderId="24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3" borderId="4" xfId="2" applyNumberFormat="1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20" fillId="2" borderId="8" xfId="0" applyFont="1" applyFill="1" applyBorder="1"/>
    <xf numFmtId="0" fontId="5" fillId="7" borderId="8" xfId="0" applyFont="1" applyFill="1" applyBorder="1" applyAlignment="1"/>
    <xf numFmtId="0" fontId="5" fillId="7" borderId="4" xfId="0" applyFont="1" applyFill="1" applyBorder="1" applyAlignment="1">
      <alignment horizontal="centerContinuous"/>
    </xf>
    <xf numFmtId="0" fontId="5" fillId="7" borderId="9" xfId="0" applyFont="1" applyFill="1" applyBorder="1" applyAlignment="1">
      <alignment horizontal="centerContinuous"/>
    </xf>
    <xf numFmtId="0" fontId="5" fillId="7" borderId="2" xfId="0" applyFont="1" applyFill="1" applyBorder="1" applyAlignment="1"/>
    <xf numFmtId="1" fontId="5" fillId="7" borderId="2" xfId="0" applyNumberFormat="1" applyFont="1" applyFill="1" applyBorder="1" applyAlignment="1">
      <alignment horizontal="center"/>
    </xf>
    <xf numFmtId="0" fontId="5" fillId="7" borderId="9" xfId="0" applyFont="1" applyFill="1" applyBorder="1" applyAlignment="1"/>
    <xf numFmtId="0" fontId="5" fillId="7" borderId="10" xfId="0" applyFont="1" applyFill="1" applyBorder="1" applyAlignment="1"/>
    <xf numFmtId="0" fontId="5" fillId="7" borderId="7" xfId="0" applyFont="1" applyFill="1" applyBorder="1" applyAlignment="1"/>
    <xf numFmtId="0" fontId="20" fillId="7" borderId="4" xfId="0" applyFont="1" applyFill="1" applyBorder="1"/>
    <xf numFmtId="164" fontId="5" fillId="0" borderId="4" xfId="1" applyNumberFormat="1" applyFont="1" applyBorder="1" applyAlignment="1">
      <alignment horizontal="center"/>
    </xf>
    <xf numFmtId="0" fontId="2" fillId="5" borderId="31" xfId="0" applyFont="1" applyFill="1" applyBorder="1" applyAlignment="1"/>
    <xf numFmtId="0" fontId="3" fillId="5" borderId="31" xfId="0" applyFont="1" applyFill="1" applyBorder="1" applyAlignment="1"/>
    <xf numFmtId="0" fontId="5" fillId="3" borderId="31" xfId="0" applyFont="1" applyFill="1" applyBorder="1" applyAlignment="1">
      <alignment horizontal="centerContinuous" wrapText="1"/>
    </xf>
    <xf numFmtId="0" fontId="3" fillId="0" borderId="32" xfId="0" applyFont="1" applyBorder="1" applyAlignment="1"/>
    <xf numFmtId="0" fontId="2" fillId="3" borderId="33" xfId="0" applyFont="1" applyFill="1" applyBorder="1" applyAlignment="1">
      <alignment horizontal="center" vertical="top"/>
    </xf>
    <xf numFmtId="0" fontId="3" fillId="5" borderId="34" xfId="0" applyFont="1" applyFill="1" applyBorder="1" applyAlignment="1"/>
    <xf numFmtId="0" fontId="3" fillId="5" borderId="35" xfId="0" applyFont="1" applyFill="1" applyBorder="1" applyAlignment="1"/>
    <xf numFmtId="0" fontId="3" fillId="0" borderId="36" xfId="0" applyFont="1" applyBorder="1" applyAlignment="1"/>
    <xf numFmtId="164" fontId="6" fillId="0" borderId="37" xfId="2" applyNumberFormat="1" applyFont="1" applyFill="1" applyBorder="1" applyAlignment="1">
      <alignment horizontal="center"/>
    </xf>
    <xf numFmtId="0" fontId="3" fillId="0" borderId="38" xfId="0" applyFont="1" applyBorder="1" applyAlignment="1"/>
    <xf numFmtId="0" fontId="13" fillId="0" borderId="0" xfId="0" applyFont="1" applyFill="1"/>
    <xf numFmtId="0" fontId="22" fillId="2" borderId="0" xfId="0" applyFont="1" applyFill="1"/>
    <xf numFmtId="0" fontId="0" fillId="2" borderId="37" xfId="0" applyFill="1" applyBorder="1"/>
    <xf numFmtId="0" fontId="0" fillId="2" borderId="36" xfId="0" applyFill="1" applyBorder="1"/>
    <xf numFmtId="0" fontId="2" fillId="3" borderId="36" xfId="0" applyFont="1" applyFill="1" applyBorder="1" applyAlignment="1"/>
    <xf numFmtId="0" fontId="2" fillId="3" borderId="4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3" borderId="39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164" fontId="3" fillId="0" borderId="2" xfId="2" applyNumberFormat="1" applyFont="1" applyBorder="1" applyAlignment="1">
      <alignment horizontal="center"/>
    </xf>
    <xf numFmtId="164" fontId="3" fillId="8" borderId="41" xfId="1" applyNumberFormat="1" applyFont="1" applyFill="1" applyBorder="1" applyAlignment="1">
      <alignment horizontal="center"/>
    </xf>
    <xf numFmtId="164" fontId="3" fillId="8" borderId="42" xfId="1" applyNumberFormat="1" applyFont="1" applyFill="1" applyBorder="1" applyAlignment="1">
      <alignment horizontal="center"/>
    </xf>
    <xf numFmtId="0" fontId="3" fillId="0" borderId="43" xfId="0" applyFont="1" applyBorder="1" applyAlignment="1"/>
    <xf numFmtId="164" fontId="3" fillId="0" borderId="4" xfId="2" applyNumberFormat="1" applyFont="1" applyBorder="1" applyAlignment="1">
      <alignment horizontal="center"/>
    </xf>
    <xf numFmtId="0" fontId="3" fillId="0" borderId="44" xfId="0" applyFont="1" applyBorder="1" applyAlignment="1"/>
    <xf numFmtId="164" fontId="3" fillId="0" borderId="0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8" borderId="41" xfId="1" applyNumberFormat="1" applyFont="1" applyFill="1" applyBorder="1" applyAlignment="1">
      <alignment horizontal="center"/>
    </xf>
    <xf numFmtId="164" fontId="2" fillId="8" borderId="42" xfId="1" applyNumberFormat="1" applyFont="1" applyFill="1" applyBorder="1" applyAlignment="1">
      <alignment horizontal="center"/>
    </xf>
    <xf numFmtId="164" fontId="3" fillId="0" borderId="45" xfId="2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right"/>
    </xf>
    <xf numFmtId="164" fontId="12" fillId="0" borderId="4" xfId="0" applyNumberFormat="1" applyFont="1" applyFill="1" applyBorder="1"/>
    <xf numFmtId="0" fontId="8" fillId="3" borderId="8" xfId="0" applyFont="1" applyFill="1" applyBorder="1" applyAlignment="1"/>
    <xf numFmtId="0" fontId="6" fillId="3" borderId="45" xfId="0" applyFont="1" applyFill="1" applyBorder="1" applyAlignment="1">
      <alignment horizontal="centerContinuous" vertical="center"/>
    </xf>
    <xf numFmtId="0" fontId="6" fillId="3" borderId="45" xfId="0" applyFont="1" applyFill="1" applyBorder="1" applyAlignment="1">
      <alignment horizontal="centerContinuous"/>
    </xf>
    <xf numFmtId="1" fontId="6" fillId="3" borderId="45" xfId="0" applyNumberFormat="1" applyFont="1" applyFill="1" applyBorder="1" applyAlignment="1">
      <alignment horizontal="center"/>
    </xf>
    <xf numFmtId="0" fontId="6" fillId="3" borderId="45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Continuous" wrapText="1"/>
    </xf>
    <xf numFmtId="0" fontId="5" fillId="3" borderId="45" xfId="0" applyFont="1" applyFill="1" applyBorder="1" applyAlignment="1">
      <alignment horizontal="centerContinuous"/>
    </xf>
    <xf numFmtId="164" fontId="6" fillId="0" borderId="45" xfId="2" applyNumberFormat="1" applyFont="1" applyBorder="1" applyAlignment="1">
      <alignment horizontal="center"/>
    </xf>
    <xf numFmtId="164" fontId="6" fillId="0" borderId="46" xfId="2" applyNumberFormat="1" applyFont="1" applyBorder="1" applyAlignment="1">
      <alignment horizontal="center"/>
    </xf>
    <xf numFmtId="0" fontId="3" fillId="3" borderId="29" xfId="0" applyFont="1" applyFill="1" applyBorder="1" applyAlignment="1">
      <alignment horizontal="center" vertical="top"/>
    </xf>
    <xf numFmtId="0" fontId="3" fillId="0" borderId="47" xfId="0" applyFont="1" applyBorder="1" applyAlignment="1"/>
    <xf numFmtId="0" fontId="3" fillId="0" borderId="0" xfId="0" applyFont="1" applyBorder="1" applyAlignment="1"/>
    <xf numFmtId="164" fontId="12" fillId="4" borderId="4" xfId="0" applyNumberFormat="1" applyFont="1" applyFill="1" applyBorder="1"/>
    <xf numFmtId="164" fontId="8" fillId="0" borderId="4" xfId="1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Continuous" vertical="center"/>
    </xf>
    <xf numFmtId="37" fontId="12" fillId="4" borderId="4" xfId="0" applyNumberFormat="1" applyFont="1" applyFill="1" applyBorder="1"/>
    <xf numFmtId="37" fontId="13" fillId="4" borderId="4" xfId="0" applyNumberFormat="1" applyFont="1" applyFill="1" applyBorder="1"/>
    <xf numFmtId="0" fontId="8" fillId="3" borderId="9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left"/>
    </xf>
    <xf numFmtId="0" fontId="4" fillId="0" borderId="0" xfId="0" applyFont="1" applyFill="1"/>
    <xf numFmtId="165" fontId="11" fillId="0" borderId="0" xfId="0" applyNumberFormat="1" applyFont="1" applyFill="1" applyAlignment="1">
      <alignment horizontal="left" vertical="center"/>
    </xf>
    <xf numFmtId="0" fontId="13" fillId="0" borderId="4" xfId="0" applyFont="1" applyFill="1" applyBorder="1" applyAlignment="1">
      <alignment horizontal="right"/>
    </xf>
    <xf numFmtId="0" fontId="11" fillId="0" borderId="44" xfId="0" applyFont="1" applyFill="1" applyBorder="1" applyAlignment="1">
      <alignment horizontal="right"/>
    </xf>
    <xf numFmtId="164" fontId="13" fillId="0" borderId="4" xfId="0" applyNumberFormat="1" applyFont="1" applyFill="1" applyBorder="1"/>
    <xf numFmtId="164" fontId="12" fillId="0" borderId="4" xfId="1" applyNumberFormat="1" applyFont="1" applyFill="1" applyBorder="1"/>
    <xf numFmtId="164" fontId="13" fillId="0" borderId="4" xfId="1" applyNumberFormat="1" applyFont="1" applyFill="1" applyBorder="1"/>
    <xf numFmtId="0" fontId="8" fillId="0" borderId="4" xfId="0" applyFont="1" applyFill="1" applyBorder="1" applyAlignment="1">
      <alignment horizontal="right"/>
    </xf>
    <xf numFmtId="0" fontId="12" fillId="0" borderId="0" xfId="0" applyFont="1" applyFill="1"/>
    <xf numFmtId="164" fontId="12" fillId="0" borderId="37" xfId="1" applyNumberFormat="1" applyFont="1" applyFill="1" applyBorder="1"/>
    <xf numFmtId="164" fontId="13" fillId="0" borderId="0" xfId="0" applyNumberFormat="1" applyFont="1" applyFill="1"/>
    <xf numFmtId="0" fontId="8" fillId="3" borderId="48" xfId="0" applyFont="1" applyFill="1" applyBorder="1" applyAlignment="1">
      <alignment horizontal="centerContinuous" vertical="center"/>
    </xf>
    <xf numFmtId="0" fontId="14" fillId="9" borderId="0" xfId="0" applyFont="1" applyFill="1" applyAlignment="1">
      <alignment horizontal="centerContinuous"/>
    </xf>
    <xf numFmtId="0" fontId="18" fillId="9" borderId="0" xfId="0" applyFont="1" applyFill="1" applyBorder="1" applyAlignment="1"/>
    <xf numFmtId="0" fontId="0" fillId="9" borderId="0" xfId="0" applyFill="1"/>
    <xf numFmtId="0" fontId="2" fillId="10" borderId="9" xfId="0" applyFont="1" applyFill="1" applyBorder="1" applyAlignment="1"/>
    <xf numFmtId="0" fontId="2" fillId="10" borderId="10" xfId="0" applyFont="1" applyFill="1" applyBorder="1" applyAlignment="1"/>
    <xf numFmtId="0" fontId="2" fillId="10" borderId="7" xfId="0" applyFont="1" applyFill="1" applyBorder="1" applyAlignment="1"/>
    <xf numFmtId="0" fontId="2" fillId="10" borderId="34" xfId="0" applyFont="1" applyFill="1" applyBorder="1" applyAlignment="1"/>
    <xf numFmtId="0" fontId="2" fillId="10" borderId="35" xfId="0" applyFont="1" applyFill="1" applyBorder="1" applyAlignment="1"/>
    <xf numFmtId="0" fontId="2" fillId="10" borderId="28" xfId="0" applyFont="1" applyFill="1" applyBorder="1" applyAlignment="1"/>
    <xf numFmtId="0" fontId="2" fillId="10" borderId="40" xfId="0" applyFont="1" applyFill="1" applyBorder="1" applyAlignment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9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80" zoomScaleNormal="80" workbookViewId="0">
      <selection activeCell="A46" sqref="A46"/>
    </sheetView>
  </sheetViews>
  <sheetFormatPr defaultRowHeight="15" x14ac:dyDescent="0.25"/>
  <cols>
    <col min="1" max="1" width="40.42578125" style="48" customWidth="1"/>
    <col min="2" max="2" width="10.42578125" style="48" customWidth="1"/>
    <col min="3" max="3" width="10.85546875" style="48" bestFit="1" customWidth="1"/>
    <col min="4" max="4" width="10.28515625" style="48" bestFit="1" customWidth="1"/>
    <col min="5" max="6" width="10.85546875" style="48" bestFit="1" customWidth="1"/>
    <col min="7" max="12" width="11.28515625" style="48" bestFit="1" customWidth="1"/>
    <col min="13" max="13" width="2.140625" style="48" customWidth="1"/>
    <col min="14" max="14" width="17" style="48" customWidth="1"/>
    <col min="15" max="16384" width="9.140625" style="48"/>
  </cols>
  <sheetData>
    <row r="1" spans="1:14" ht="22.5" x14ac:dyDescent="0.3">
      <c r="A1" s="154" t="s">
        <v>104</v>
      </c>
    </row>
    <row r="4" spans="1:14" ht="22.5" x14ac:dyDescent="0.3">
      <c r="A4" s="154" t="s">
        <v>79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5">
      <c r="A5" s="155"/>
      <c r="B5" s="53"/>
      <c r="C5" s="54" t="s">
        <v>18</v>
      </c>
      <c r="D5" s="55"/>
      <c r="E5" s="55"/>
      <c r="F5" s="55"/>
      <c r="G5" s="55"/>
      <c r="H5" s="55"/>
      <c r="I5" s="55"/>
      <c r="J5" s="55"/>
      <c r="K5" s="55"/>
      <c r="L5" s="55"/>
      <c r="M5" s="110"/>
      <c r="N5" s="46" t="s">
        <v>102</v>
      </c>
    </row>
    <row r="6" spans="1:14" x14ac:dyDescent="0.25">
      <c r="A6" s="49" t="s">
        <v>1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  <c r="J6" s="51">
        <v>2023</v>
      </c>
      <c r="K6" s="51">
        <v>2024</v>
      </c>
      <c r="L6" s="51">
        <v>2025</v>
      </c>
      <c r="M6" s="110"/>
      <c r="N6" s="52" t="s">
        <v>101</v>
      </c>
    </row>
    <row r="7" spans="1:14" x14ac:dyDescent="0.25">
      <c r="A7" s="53" t="s">
        <v>4</v>
      </c>
      <c r="B7" s="58"/>
      <c r="C7" s="53"/>
      <c r="D7" s="53"/>
      <c r="E7" s="53"/>
      <c r="F7" s="53"/>
      <c r="G7" s="53"/>
      <c r="H7" s="53"/>
      <c r="I7" s="53"/>
      <c r="J7" s="53"/>
      <c r="K7" s="53"/>
      <c r="L7" s="165"/>
      <c r="M7" s="110"/>
      <c r="N7" s="165"/>
    </row>
    <row r="8" spans="1:14" x14ac:dyDescent="0.25">
      <c r="A8" s="156" t="s">
        <v>5</v>
      </c>
      <c r="B8" s="50">
        <f>'Tbl 5.1'!B7</f>
        <v>0</v>
      </c>
      <c r="C8" s="158">
        <f>'Tbl 5.1'!C7</f>
        <v>0</v>
      </c>
      <c r="D8" s="158">
        <f>'Tbl 5.1'!D7</f>
        <v>0</v>
      </c>
      <c r="E8" s="158">
        <f>'Tbl 5.1'!E7</f>
        <v>0</v>
      </c>
      <c r="F8" s="158">
        <f>'Tbl 5.1'!F7</f>
        <v>0</v>
      </c>
      <c r="G8" s="158">
        <f>'Tbl 5.1'!G7</f>
        <v>0</v>
      </c>
      <c r="H8" s="158">
        <f>'Tbl 5.1'!H7</f>
        <v>0</v>
      </c>
      <c r="I8" s="158">
        <f>'Tbl 5.1'!I7</f>
        <v>0</v>
      </c>
      <c r="J8" s="158">
        <f>'Tbl 5.1'!J7</f>
        <v>0</v>
      </c>
      <c r="K8" s="158">
        <f>'Tbl 5.1'!K7</f>
        <v>0</v>
      </c>
      <c r="L8" s="158">
        <f>'Tbl 5.1'!L7</f>
        <v>0</v>
      </c>
      <c r="M8" s="110"/>
      <c r="N8" s="159">
        <f t="shared" ref="N8:N15" si="0">SUM(C8:L8)</f>
        <v>0</v>
      </c>
    </row>
    <row r="9" spans="1:14" x14ac:dyDescent="0.25">
      <c r="A9" s="156" t="s">
        <v>6</v>
      </c>
      <c r="B9" s="50">
        <f>'Tbl 5.1'!B8</f>
        <v>0</v>
      </c>
      <c r="C9" s="158">
        <f>'Tbl 5.1'!C8</f>
        <v>0</v>
      </c>
      <c r="D9" s="158">
        <f>'Tbl 5.1'!D8</f>
        <v>0</v>
      </c>
      <c r="E9" s="158">
        <f>'Tbl 5.1'!E8</f>
        <v>0</v>
      </c>
      <c r="F9" s="158">
        <f>'Tbl 5.1'!F8</f>
        <v>0</v>
      </c>
      <c r="G9" s="158">
        <f>'Tbl 5.1'!G8</f>
        <v>0</v>
      </c>
      <c r="H9" s="158">
        <f>'Tbl 5.1'!H8</f>
        <v>0</v>
      </c>
      <c r="I9" s="158">
        <f>'Tbl 5.1'!I8</f>
        <v>0</v>
      </c>
      <c r="J9" s="158">
        <f>'Tbl 5.1'!J8</f>
        <v>0</v>
      </c>
      <c r="K9" s="158">
        <f>'Tbl 5.1'!K8</f>
        <v>0</v>
      </c>
      <c r="L9" s="158">
        <f>'Tbl 5.1'!L8</f>
        <v>0</v>
      </c>
      <c r="M9" s="110"/>
      <c r="N9" s="159">
        <f t="shared" si="0"/>
        <v>0</v>
      </c>
    </row>
    <row r="10" spans="1:14" x14ac:dyDescent="0.25">
      <c r="A10" s="156" t="s">
        <v>7</v>
      </c>
      <c r="B10" s="149">
        <f>'Tbl 5.1'!B9</f>
        <v>143</v>
      </c>
      <c r="C10" s="158">
        <f>'Tbl 5.1'!C9</f>
        <v>128.4</v>
      </c>
      <c r="D10" s="158">
        <f>'Tbl 5.1'!D9</f>
        <v>138.26999999999998</v>
      </c>
      <c r="E10" s="158">
        <f>'Tbl 5.1'!E9</f>
        <v>146.30999999999997</v>
      </c>
      <c r="F10" s="158">
        <f>'Tbl 5.1'!F9</f>
        <v>157.72</v>
      </c>
      <c r="G10" s="158">
        <f>'Tbl 5.1'!G9</f>
        <v>142.32</v>
      </c>
      <c r="H10" s="158">
        <f>'Tbl 5.1'!H9</f>
        <v>149.35000000000002</v>
      </c>
      <c r="I10" s="158">
        <f>'Tbl 5.1'!I9</f>
        <v>155.38000000000005</v>
      </c>
      <c r="J10" s="158">
        <f>'Tbl 5.1'!J9</f>
        <v>161.24</v>
      </c>
      <c r="K10" s="158">
        <f>'Tbl 5.1'!K9</f>
        <v>162.43</v>
      </c>
      <c r="L10" s="158">
        <f>'Tbl 5.1'!L9</f>
        <v>134.76</v>
      </c>
      <c r="M10" s="110"/>
      <c r="N10" s="159">
        <f t="shared" si="0"/>
        <v>1476.18</v>
      </c>
    </row>
    <row r="11" spans="1:14" x14ac:dyDescent="0.25">
      <c r="A11" s="156" t="s">
        <v>8</v>
      </c>
      <c r="B11" s="50">
        <f>'Tbl 5.1'!B10</f>
        <v>0</v>
      </c>
      <c r="C11" s="158">
        <f>'Tbl 5.1'!C10</f>
        <v>0</v>
      </c>
      <c r="D11" s="158">
        <f>'Tbl 5.1'!D10</f>
        <v>0</v>
      </c>
      <c r="E11" s="158">
        <f>'Tbl 5.1'!E10</f>
        <v>0</v>
      </c>
      <c r="F11" s="158">
        <f>'Tbl 5.1'!F10</f>
        <v>0</v>
      </c>
      <c r="G11" s="158">
        <f>'Tbl 5.1'!G10</f>
        <v>0</v>
      </c>
      <c r="H11" s="158">
        <f>'Tbl 5.1'!H10</f>
        <v>0</v>
      </c>
      <c r="I11" s="158">
        <f>'Tbl 5.1'!I10</f>
        <v>0</v>
      </c>
      <c r="J11" s="158">
        <f>'Tbl 5.1'!J10</f>
        <v>0</v>
      </c>
      <c r="K11" s="158">
        <f>'Tbl 5.1'!K10</f>
        <v>0</v>
      </c>
      <c r="L11" s="158">
        <f>'Tbl 5.1'!L10</f>
        <v>38.629999999999995</v>
      </c>
      <c r="M11" s="110"/>
      <c r="N11" s="159">
        <f t="shared" si="0"/>
        <v>38.629999999999995</v>
      </c>
    </row>
    <row r="12" spans="1:14" x14ac:dyDescent="0.25">
      <c r="A12" s="156" t="s">
        <v>9</v>
      </c>
      <c r="B12" s="50">
        <f>'Tbl 5.1'!B11</f>
        <v>0</v>
      </c>
      <c r="C12" s="158">
        <f>'Tbl 5.1'!C11</f>
        <v>0</v>
      </c>
      <c r="D12" s="158">
        <f>'Tbl 5.1'!D11</f>
        <v>0</v>
      </c>
      <c r="E12" s="158">
        <f>'Tbl 5.1'!E11</f>
        <v>0</v>
      </c>
      <c r="F12" s="158">
        <f>'Tbl 5.1'!F11</f>
        <v>0</v>
      </c>
      <c r="G12" s="158">
        <f>'Tbl 5.1'!G11</f>
        <v>0</v>
      </c>
      <c r="H12" s="158">
        <f>'Tbl 5.1'!H11</f>
        <v>0</v>
      </c>
      <c r="I12" s="158">
        <f>'Tbl 5.1'!I11</f>
        <v>0</v>
      </c>
      <c r="J12" s="158">
        <f>'Tbl 5.1'!J11</f>
        <v>0</v>
      </c>
      <c r="K12" s="158">
        <f>'Tbl 5.1'!K11</f>
        <v>0</v>
      </c>
      <c r="L12" s="158">
        <f>'Tbl 5.1'!L11</f>
        <v>0</v>
      </c>
      <c r="M12" s="110"/>
      <c r="N12" s="159">
        <f t="shared" si="0"/>
        <v>0</v>
      </c>
    </row>
    <row r="13" spans="1:14" x14ac:dyDescent="0.25">
      <c r="A13" s="156" t="s">
        <v>94</v>
      </c>
      <c r="B13" s="59">
        <f>'Tbl 5.1'!B12</f>
        <v>0</v>
      </c>
      <c r="C13" s="158">
        <f>'Tbl 5.1'!C12</f>
        <v>0</v>
      </c>
      <c r="D13" s="158">
        <f>'Tbl 5.1'!D12</f>
        <v>0</v>
      </c>
      <c r="E13" s="158">
        <f>'Tbl 5.1'!E12</f>
        <v>0</v>
      </c>
      <c r="F13" s="158">
        <f>'Tbl 5.1'!F12</f>
        <v>0</v>
      </c>
      <c r="G13" s="158">
        <f>'Tbl 5.1'!G12</f>
        <v>0</v>
      </c>
      <c r="H13" s="158">
        <f>'Tbl 5.1'!H12</f>
        <v>0</v>
      </c>
      <c r="I13" s="158">
        <f>'Tbl 5.1'!I12</f>
        <v>0</v>
      </c>
      <c r="J13" s="158">
        <f>'Tbl 5.1'!J12</f>
        <v>0</v>
      </c>
      <c r="K13" s="158">
        <f>'Tbl 5.1'!K12</f>
        <v>0</v>
      </c>
      <c r="L13" s="158">
        <f>'Tbl 5.1'!L12</f>
        <v>0</v>
      </c>
      <c r="M13" s="110"/>
      <c r="N13" s="159">
        <f t="shared" si="0"/>
        <v>0</v>
      </c>
    </row>
    <row r="14" spans="1:14" x14ac:dyDescent="0.25">
      <c r="A14" s="156" t="s">
        <v>10</v>
      </c>
      <c r="B14" s="47">
        <f>'Tbl 5.1'!B13</f>
        <v>0</v>
      </c>
      <c r="C14" s="158">
        <f>'Tbl 5.1'!C13</f>
        <v>0</v>
      </c>
      <c r="D14" s="158">
        <f>'Tbl 5.1'!D13</f>
        <v>0</v>
      </c>
      <c r="E14" s="158">
        <f>'Tbl 5.1'!E13</f>
        <v>0</v>
      </c>
      <c r="F14" s="158">
        <f>'Tbl 5.1'!F13</f>
        <v>0</v>
      </c>
      <c r="G14" s="158">
        <f>'Tbl 5.1'!G13</f>
        <v>0</v>
      </c>
      <c r="H14" s="158">
        <f>'Tbl 5.1'!H13</f>
        <v>0</v>
      </c>
      <c r="I14" s="158">
        <f>'Tbl 5.1'!I13</f>
        <v>0</v>
      </c>
      <c r="J14" s="158">
        <f>'Tbl 5.1'!J13</f>
        <v>0</v>
      </c>
      <c r="K14" s="158">
        <f>'Tbl 5.1'!K13</f>
        <v>0</v>
      </c>
      <c r="L14" s="158">
        <f>'Tbl 5.1'!L13</f>
        <v>0</v>
      </c>
      <c r="M14" s="110"/>
      <c r="N14" s="146">
        <f t="shared" si="0"/>
        <v>0</v>
      </c>
    </row>
    <row r="15" spans="1:14" x14ac:dyDescent="0.25">
      <c r="A15" s="157" t="s">
        <v>95</v>
      </c>
      <c r="B15" s="58">
        <f>'Tbl 5.1'!B14</f>
        <v>0</v>
      </c>
      <c r="C15" s="158">
        <f>'Tbl 5.1'!C14</f>
        <v>0</v>
      </c>
      <c r="D15" s="158">
        <f>'Tbl 5.1'!D14</f>
        <v>0</v>
      </c>
      <c r="E15" s="158">
        <f>'Tbl 5.1'!E14</f>
        <v>0</v>
      </c>
      <c r="F15" s="158">
        <f>'Tbl 5.1'!F14</f>
        <v>0</v>
      </c>
      <c r="G15" s="158">
        <f>'Tbl 5.1'!G14</f>
        <v>0</v>
      </c>
      <c r="H15" s="158">
        <f>'Tbl 5.1'!H14</f>
        <v>0</v>
      </c>
      <c r="I15" s="158">
        <f>'Tbl 5.1'!I14</f>
        <v>0</v>
      </c>
      <c r="J15" s="158">
        <f>'Tbl 5.1'!J14</f>
        <v>0</v>
      </c>
      <c r="K15" s="158">
        <f>'Tbl 5.1'!K14</f>
        <v>0</v>
      </c>
      <c r="L15" s="158">
        <f>'Tbl 5.1'!L14</f>
        <v>0</v>
      </c>
      <c r="M15" s="110"/>
      <c r="N15" s="160">
        <f t="shared" si="0"/>
        <v>0</v>
      </c>
    </row>
    <row r="16" spans="1:14" x14ac:dyDescent="0.25">
      <c r="A16" s="156" t="s">
        <v>77</v>
      </c>
      <c r="B16" s="50">
        <f>'Tbl 5.1'!B15</f>
        <v>764.03399999999999</v>
      </c>
      <c r="C16" s="158">
        <f>'Tbl 5.1'!C15</f>
        <v>902.77600000000007</v>
      </c>
      <c r="D16" s="158">
        <f>'Tbl 5.1'!D15</f>
        <v>747.72500000000002</v>
      </c>
      <c r="E16" s="158">
        <f>'Tbl 5.1'!E15</f>
        <v>1093.913</v>
      </c>
      <c r="F16" s="158">
        <f>'Tbl 5.1'!F15</f>
        <v>1245.692</v>
      </c>
      <c r="G16" s="158">
        <f>'Tbl 5.1'!G15</f>
        <v>1203.069</v>
      </c>
      <c r="H16" s="158">
        <f>'Tbl 5.1'!H15</f>
        <v>970.24299999999994</v>
      </c>
      <c r="I16" s="158">
        <f>'Tbl 5.1'!I15</f>
        <v>1060.021</v>
      </c>
      <c r="J16" s="158">
        <f>'Tbl 5.1'!J15</f>
        <v>965.25599999999997</v>
      </c>
      <c r="K16" s="158">
        <f>'Tbl 5.1'!K15</f>
        <v>993.03800000000001</v>
      </c>
      <c r="L16" s="158">
        <f>'Tbl 5.1'!L15</f>
        <v>1440.3389999999999</v>
      </c>
      <c r="M16" s="110"/>
      <c r="N16" s="132">
        <f>AVERAGE(C16:L16)</f>
        <v>1062.2072000000001</v>
      </c>
    </row>
    <row r="17" spans="1:14" x14ac:dyDescent="0.25">
      <c r="A17" s="53" t="s">
        <v>14</v>
      </c>
      <c r="B17" s="4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110"/>
      <c r="N17" s="147"/>
    </row>
    <row r="18" spans="1:14" x14ac:dyDescent="0.25">
      <c r="A18" s="131" t="s">
        <v>15</v>
      </c>
      <c r="B18" s="149">
        <f>'Tbl 5.1'!B17</f>
        <v>-222</v>
      </c>
      <c r="C18" s="158">
        <f>'Tbl 5.1'!C17</f>
        <v>0</v>
      </c>
      <c r="D18" s="158">
        <f>'Tbl 5.1'!D17</f>
        <v>0</v>
      </c>
      <c r="E18" s="158">
        <f>'Tbl 5.1'!E17</f>
        <v>-280</v>
      </c>
      <c r="F18" s="158">
        <f>'Tbl 5.1'!F17</f>
        <v>0</v>
      </c>
      <c r="G18" s="158">
        <f>'Tbl 5.1'!G17</f>
        <v>0</v>
      </c>
      <c r="H18" s="158">
        <f>'Tbl 5.1'!H17</f>
        <v>0</v>
      </c>
      <c r="I18" s="158">
        <f>'Tbl 5.1'!I17</f>
        <v>0</v>
      </c>
      <c r="J18" s="158">
        <f>'Tbl 5.1'!J17</f>
        <v>0</v>
      </c>
      <c r="K18" s="158">
        <f>'Tbl 5.1'!K17</f>
        <v>0</v>
      </c>
      <c r="L18" s="158">
        <f>'Tbl 5.1'!L17</f>
        <v>-387</v>
      </c>
      <c r="M18" s="110"/>
      <c r="N18" s="159">
        <f t="shared" ref="N18:N20" si="1">SUM(C18:L18)</f>
        <v>-667</v>
      </c>
    </row>
    <row r="19" spans="1:14" x14ac:dyDescent="0.25">
      <c r="A19" s="131" t="s">
        <v>16</v>
      </c>
      <c r="B19" s="58">
        <f>'Tbl 5.1'!B18</f>
        <v>0</v>
      </c>
      <c r="C19" s="158">
        <f>'Tbl 5.1'!C18</f>
        <v>0</v>
      </c>
      <c r="D19" s="158">
        <f>'Tbl 5.1'!D18</f>
        <v>0</v>
      </c>
      <c r="E19" s="158">
        <f>'Tbl 5.1'!E18</f>
        <v>0</v>
      </c>
      <c r="F19" s="158">
        <f>'Tbl 5.1'!F18</f>
        <v>0</v>
      </c>
      <c r="G19" s="158">
        <f>'Tbl 5.1'!G18</f>
        <v>0</v>
      </c>
      <c r="H19" s="158">
        <f>'Tbl 5.1'!H18</f>
        <v>0</v>
      </c>
      <c r="I19" s="158">
        <f>'Tbl 5.1'!I18</f>
        <v>0</v>
      </c>
      <c r="J19" s="158">
        <f>'Tbl 5.1'!J18</f>
        <v>0</v>
      </c>
      <c r="K19" s="158">
        <f>'Tbl 5.1'!K18</f>
        <v>0</v>
      </c>
      <c r="L19" s="158">
        <f>'Tbl 5.1'!L18</f>
        <v>0</v>
      </c>
      <c r="M19" s="110"/>
      <c r="N19" s="159">
        <f t="shared" si="1"/>
        <v>0</v>
      </c>
    </row>
    <row r="20" spans="1:14" x14ac:dyDescent="0.25">
      <c r="A20" s="131" t="s">
        <v>17</v>
      </c>
      <c r="B20" s="58">
        <f>'Tbl 5.1'!B19</f>
        <v>0</v>
      </c>
      <c r="C20" s="158">
        <f>'Tbl 5.1'!C19</f>
        <v>0</v>
      </c>
      <c r="D20" s="158">
        <f>'Tbl 5.1'!D19</f>
        <v>0</v>
      </c>
      <c r="E20" s="158">
        <f>'Tbl 5.1'!E19</f>
        <v>0</v>
      </c>
      <c r="F20" s="158">
        <f>'Tbl 5.1'!F19</f>
        <v>0</v>
      </c>
      <c r="G20" s="158">
        <f>'Tbl 5.1'!G19</f>
        <v>0</v>
      </c>
      <c r="H20" s="158">
        <f>'Tbl 5.1'!H19</f>
        <v>0</v>
      </c>
      <c r="I20" s="158">
        <f>'Tbl 5.1'!I19</f>
        <v>0</v>
      </c>
      <c r="J20" s="158">
        <f>'Tbl 5.1'!J19</f>
        <v>0</v>
      </c>
      <c r="K20" s="158">
        <f>'Tbl 5.1'!K19</f>
        <v>0</v>
      </c>
      <c r="L20" s="158">
        <f>'Tbl 5.1'!L19</f>
        <v>0</v>
      </c>
      <c r="M20" s="110"/>
      <c r="N20" s="159">
        <f t="shared" si="1"/>
        <v>0</v>
      </c>
    </row>
    <row r="21" spans="1:14" x14ac:dyDescent="0.25">
      <c r="A21" s="161" t="s">
        <v>3</v>
      </c>
      <c r="B21" s="148">
        <f t="shared" ref="B21:L21" si="2">SUM(B8:B20)</f>
        <v>685.03399999999999</v>
      </c>
      <c r="C21" s="132">
        <f t="shared" si="2"/>
        <v>1031.1760000000002</v>
      </c>
      <c r="D21" s="132">
        <f t="shared" si="2"/>
        <v>885.995</v>
      </c>
      <c r="E21" s="132">
        <f t="shared" si="2"/>
        <v>960.22299999999996</v>
      </c>
      <c r="F21" s="132">
        <f t="shared" si="2"/>
        <v>1403.412</v>
      </c>
      <c r="G21" s="132">
        <f t="shared" si="2"/>
        <v>1345.3889999999999</v>
      </c>
      <c r="H21" s="132">
        <f t="shared" si="2"/>
        <v>1119.5929999999998</v>
      </c>
      <c r="I21" s="132">
        <f t="shared" si="2"/>
        <v>1215.4010000000001</v>
      </c>
      <c r="J21" s="132">
        <f t="shared" si="2"/>
        <v>1126.4960000000001</v>
      </c>
      <c r="K21" s="132">
        <f t="shared" si="2"/>
        <v>1155.4680000000001</v>
      </c>
      <c r="L21" s="132">
        <f t="shared" si="2"/>
        <v>1226.7289999999998</v>
      </c>
      <c r="M21" s="110"/>
      <c r="N21" s="163"/>
    </row>
    <row r="22" spans="1:14" x14ac:dyDescent="0.25">
      <c r="A22" s="162" t="s">
        <v>41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  <row r="25" spans="1:14" ht="22.5" x14ac:dyDescent="0.3">
      <c r="A25" s="154" t="s">
        <v>80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 x14ac:dyDescent="0.25">
      <c r="A26" s="155"/>
      <c r="B26" s="53"/>
      <c r="C26" s="54" t="s">
        <v>18</v>
      </c>
      <c r="D26" s="55"/>
      <c r="E26" s="55"/>
      <c r="F26" s="55"/>
      <c r="G26" s="55"/>
      <c r="H26" s="55"/>
      <c r="I26" s="55"/>
      <c r="J26" s="55"/>
      <c r="K26" s="55"/>
      <c r="L26" s="55"/>
      <c r="M26" s="110"/>
      <c r="N26" s="46" t="s">
        <v>102</v>
      </c>
    </row>
    <row r="27" spans="1:14" x14ac:dyDescent="0.25">
      <c r="A27" s="49" t="s">
        <v>1</v>
      </c>
      <c r="B27" s="51">
        <v>2015</v>
      </c>
      <c r="C27" s="51">
        <v>2016</v>
      </c>
      <c r="D27" s="51">
        <v>2017</v>
      </c>
      <c r="E27" s="51">
        <v>2018</v>
      </c>
      <c r="F27" s="51">
        <v>2019</v>
      </c>
      <c r="G27" s="51">
        <v>2020</v>
      </c>
      <c r="H27" s="51">
        <v>2021</v>
      </c>
      <c r="I27" s="51">
        <v>2022</v>
      </c>
      <c r="J27" s="51">
        <v>2023</v>
      </c>
      <c r="K27" s="51">
        <v>2024</v>
      </c>
      <c r="L27" s="51">
        <v>2025</v>
      </c>
      <c r="M27" s="110"/>
      <c r="N27" s="51" t="s">
        <v>101</v>
      </c>
    </row>
    <row r="28" spans="1:14" x14ac:dyDescent="0.25">
      <c r="A28" s="53" t="s">
        <v>4</v>
      </c>
      <c r="B28" s="58"/>
      <c r="C28" s="53"/>
      <c r="D28" s="53"/>
      <c r="E28" s="53"/>
      <c r="F28" s="53"/>
      <c r="G28" s="53"/>
      <c r="H28" s="53"/>
      <c r="I28" s="53"/>
      <c r="J28" s="53"/>
      <c r="K28" s="53"/>
      <c r="L28" s="165"/>
      <c r="M28" s="110"/>
      <c r="N28" s="165"/>
    </row>
    <row r="29" spans="1:14" x14ac:dyDescent="0.25">
      <c r="A29" s="57" t="s">
        <v>5</v>
      </c>
      <c r="B29" s="50">
        <f>'Tbl 5.1'!B49</f>
        <v>0</v>
      </c>
      <c r="C29" s="60">
        <f>'Tbl 5.1'!C49</f>
        <v>0</v>
      </c>
      <c r="D29" s="60">
        <f>'Tbl 5.1'!D49</f>
        <v>0</v>
      </c>
      <c r="E29" s="60">
        <f>'Tbl 5.1'!E49</f>
        <v>0</v>
      </c>
      <c r="F29" s="60">
        <f>'Tbl 5.1'!F49</f>
        <v>0</v>
      </c>
      <c r="G29" s="60">
        <f>'Tbl 5.1'!G49</f>
        <v>0</v>
      </c>
      <c r="H29" s="60">
        <f>'Tbl 5.1'!H49</f>
        <v>0</v>
      </c>
      <c r="I29" s="60">
        <f>'Tbl 5.1'!I49</f>
        <v>0</v>
      </c>
      <c r="J29" s="60">
        <f>'Tbl 5.1'!J49</f>
        <v>0</v>
      </c>
      <c r="K29" s="60">
        <f>'Tbl 5.1'!K49</f>
        <v>0</v>
      </c>
      <c r="L29" s="60">
        <f>'Tbl 5.1'!L49</f>
        <v>0</v>
      </c>
      <c r="M29" s="110"/>
      <c r="N29" s="61">
        <f t="shared" ref="N29:N36" si="3">SUM(C29:L29)</f>
        <v>0</v>
      </c>
    </row>
    <row r="30" spans="1:14" x14ac:dyDescent="0.25">
      <c r="A30" s="57" t="s">
        <v>6</v>
      </c>
      <c r="B30" s="50">
        <f>'Tbl 5.1'!B50</f>
        <v>0</v>
      </c>
      <c r="C30" s="60">
        <f>'Tbl 5.1'!C50</f>
        <v>0</v>
      </c>
      <c r="D30" s="60">
        <f>'Tbl 5.1'!D50</f>
        <v>0</v>
      </c>
      <c r="E30" s="60">
        <f>'Tbl 5.1'!E50</f>
        <v>0</v>
      </c>
      <c r="F30" s="60">
        <f>'Tbl 5.1'!F50</f>
        <v>0</v>
      </c>
      <c r="G30" s="60">
        <f>'Tbl 5.1'!G50</f>
        <v>0</v>
      </c>
      <c r="H30" s="60">
        <f>'Tbl 5.1'!H50</f>
        <v>0</v>
      </c>
      <c r="I30" s="60">
        <f>'Tbl 5.1'!I50</f>
        <v>0</v>
      </c>
      <c r="J30" s="60">
        <f>'Tbl 5.1'!J50</f>
        <v>0</v>
      </c>
      <c r="K30" s="60">
        <f>'Tbl 5.1'!K50</f>
        <v>0</v>
      </c>
      <c r="L30" s="60">
        <f>'Tbl 5.1'!L50</f>
        <v>0</v>
      </c>
      <c r="M30" s="110"/>
      <c r="N30" s="61">
        <f t="shared" si="3"/>
        <v>0</v>
      </c>
    </row>
    <row r="31" spans="1:14" x14ac:dyDescent="0.25">
      <c r="A31" s="57" t="s">
        <v>7</v>
      </c>
      <c r="B31" s="50">
        <f>'Tbl 5.1'!B51</f>
        <v>10.280000000000001</v>
      </c>
      <c r="C31" s="60">
        <f>'Tbl 5.1'!C51</f>
        <v>-10.960000000000008</v>
      </c>
      <c r="D31" s="60">
        <f>'Tbl 5.1'!D51</f>
        <v>-7.8499999999999943</v>
      </c>
      <c r="E31" s="60">
        <f>'Tbl 5.1'!E51</f>
        <v>-9.0000000000003411E-2</v>
      </c>
      <c r="F31" s="60">
        <f>'Tbl 5.1'!F51</f>
        <v>4.8599999999999852</v>
      </c>
      <c r="G31" s="60">
        <f>'Tbl 5.1'!G51</f>
        <v>7.6799999999999784</v>
      </c>
      <c r="H31" s="60">
        <f>'Tbl 5.1'!H51</f>
        <v>12.150000000000006</v>
      </c>
      <c r="I31" s="60">
        <f>'Tbl 5.1'!I51</f>
        <v>11.010000000000019</v>
      </c>
      <c r="J31" s="60">
        <f>'Tbl 5.1'!J51</f>
        <v>15.169999999999987</v>
      </c>
      <c r="K31" s="60">
        <f>'Tbl 5.1'!K51</f>
        <v>13.630000000000024</v>
      </c>
      <c r="L31" s="60">
        <f>'Tbl 5.1'!L51</f>
        <v>11.929999999999978</v>
      </c>
      <c r="M31" s="110"/>
      <c r="N31" s="61">
        <f t="shared" si="3"/>
        <v>57.529999999999973</v>
      </c>
    </row>
    <row r="32" spans="1:14" x14ac:dyDescent="0.25">
      <c r="A32" s="57" t="s">
        <v>8</v>
      </c>
      <c r="B32" s="50">
        <f>'Tbl 5.1'!B52</f>
        <v>0</v>
      </c>
      <c r="C32" s="60">
        <f>'Tbl 5.1'!C52</f>
        <v>0</v>
      </c>
      <c r="D32" s="60">
        <f>'Tbl 5.1'!D52</f>
        <v>0</v>
      </c>
      <c r="E32" s="60">
        <f>'Tbl 5.1'!E52</f>
        <v>0</v>
      </c>
      <c r="F32" s="60">
        <f>'Tbl 5.1'!F52</f>
        <v>0</v>
      </c>
      <c r="G32" s="60">
        <f>'Tbl 5.1'!G52</f>
        <v>0</v>
      </c>
      <c r="H32" s="60">
        <f>'Tbl 5.1'!H52</f>
        <v>0</v>
      </c>
      <c r="I32" s="60">
        <f>'Tbl 5.1'!I52</f>
        <v>-5.0199999999999996</v>
      </c>
      <c r="J32" s="60">
        <f>'Tbl 5.1'!J52</f>
        <v>-10.55</v>
      </c>
      <c r="K32" s="60">
        <f>'Tbl 5.1'!K52</f>
        <v>0</v>
      </c>
      <c r="L32" s="60">
        <f>'Tbl 5.1'!L52</f>
        <v>38.629999999999995</v>
      </c>
      <c r="M32" s="110"/>
      <c r="N32" s="61">
        <f t="shared" si="3"/>
        <v>23.059999999999995</v>
      </c>
    </row>
    <row r="33" spans="1:14" x14ac:dyDescent="0.25">
      <c r="A33" s="57" t="s">
        <v>9</v>
      </c>
      <c r="B33" s="50">
        <f>'Tbl 5.1'!B53</f>
        <v>0</v>
      </c>
      <c r="C33" s="60">
        <f>'Tbl 5.1'!C53</f>
        <v>0</v>
      </c>
      <c r="D33" s="60">
        <f>'Tbl 5.1'!D53</f>
        <v>0</v>
      </c>
      <c r="E33" s="60">
        <f>'Tbl 5.1'!E53</f>
        <v>0</v>
      </c>
      <c r="F33" s="60">
        <f>'Tbl 5.1'!F53</f>
        <v>0</v>
      </c>
      <c r="G33" s="60">
        <f>'Tbl 5.1'!G53</f>
        <v>0</v>
      </c>
      <c r="H33" s="60">
        <f>'Tbl 5.1'!H53</f>
        <v>0</v>
      </c>
      <c r="I33" s="60">
        <f>'Tbl 5.1'!I53</f>
        <v>0</v>
      </c>
      <c r="J33" s="60">
        <f>'Tbl 5.1'!J53</f>
        <v>0</v>
      </c>
      <c r="K33" s="60">
        <f>'Tbl 5.1'!K53</f>
        <v>0</v>
      </c>
      <c r="L33" s="60">
        <f>'Tbl 5.1'!L53</f>
        <v>0</v>
      </c>
      <c r="M33" s="110"/>
      <c r="N33" s="61">
        <f t="shared" si="3"/>
        <v>0</v>
      </c>
    </row>
    <row r="34" spans="1:14" x14ac:dyDescent="0.25">
      <c r="A34" s="57" t="s">
        <v>94</v>
      </c>
      <c r="B34" s="50">
        <f>'Tbl 5.1'!B54</f>
        <v>0</v>
      </c>
      <c r="C34" s="60">
        <f>'Tbl 5.1'!C54</f>
        <v>0</v>
      </c>
      <c r="D34" s="60">
        <f>'Tbl 5.1'!D54</f>
        <v>0</v>
      </c>
      <c r="E34" s="60">
        <f>'Tbl 5.1'!E54</f>
        <v>0</v>
      </c>
      <c r="F34" s="60">
        <f>'Tbl 5.1'!F54</f>
        <v>0</v>
      </c>
      <c r="G34" s="60">
        <f>'Tbl 5.1'!G54</f>
        <v>0</v>
      </c>
      <c r="H34" s="60">
        <f>'Tbl 5.1'!H54</f>
        <v>0</v>
      </c>
      <c r="I34" s="60">
        <f>'Tbl 5.1'!I54</f>
        <v>0</v>
      </c>
      <c r="J34" s="60">
        <f>'Tbl 5.1'!J54</f>
        <v>0</v>
      </c>
      <c r="K34" s="60">
        <f>'Tbl 5.1'!K54</f>
        <v>0</v>
      </c>
      <c r="L34" s="60">
        <f>'Tbl 5.1'!L54</f>
        <v>0</v>
      </c>
      <c r="M34" s="110"/>
      <c r="N34" s="61">
        <f t="shared" si="3"/>
        <v>0</v>
      </c>
    </row>
    <row r="35" spans="1:14" x14ac:dyDescent="0.25">
      <c r="A35" s="57" t="s">
        <v>10</v>
      </c>
      <c r="B35" s="50">
        <f>'Tbl 5.1'!B55</f>
        <v>0</v>
      </c>
      <c r="C35" s="60">
        <f>'Tbl 5.1'!C55</f>
        <v>0</v>
      </c>
      <c r="D35" s="60">
        <f>'Tbl 5.1'!D55</f>
        <v>0</v>
      </c>
      <c r="E35" s="60">
        <f>'Tbl 5.1'!E55</f>
        <v>0</v>
      </c>
      <c r="F35" s="60">
        <f>'Tbl 5.1'!F55</f>
        <v>0</v>
      </c>
      <c r="G35" s="60">
        <f>'Tbl 5.1'!G55</f>
        <v>0</v>
      </c>
      <c r="H35" s="60">
        <f>'Tbl 5.1'!H55</f>
        <v>0</v>
      </c>
      <c r="I35" s="60">
        <f>'Tbl 5.1'!I55</f>
        <v>0</v>
      </c>
      <c r="J35" s="60">
        <f>'Tbl 5.1'!J55</f>
        <v>0</v>
      </c>
      <c r="K35" s="60">
        <f>'Tbl 5.1'!K55</f>
        <v>0</v>
      </c>
      <c r="L35" s="60">
        <f>'Tbl 5.1'!L55</f>
        <v>0</v>
      </c>
      <c r="M35" s="110"/>
      <c r="N35" s="61">
        <f t="shared" si="3"/>
        <v>0</v>
      </c>
    </row>
    <row r="36" spans="1:14" x14ac:dyDescent="0.25">
      <c r="A36" s="57" t="s">
        <v>95</v>
      </c>
      <c r="B36" s="50">
        <f>'Tbl 5.1'!B56</f>
        <v>0</v>
      </c>
      <c r="C36" s="60">
        <f>'Tbl 5.1'!C56</f>
        <v>0</v>
      </c>
      <c r="D36" s="60">
        <f>'Tbl 5.1'!D56</f>
        <v>0</v>
      </c>
      <c r="E36" s="60">
        <f>'Tbl 5.1'!E56</f>
        <v>0</v>
      </c>
      <c r="F36" s="60">
        <f>'Tbl 5.1'!F56</f>
        <v>0</v>
      </c>
      <c r="G36" s="60">
        <f>'Tbl 5.1'!G56</f>
        <v>0</v>
      </c>
      <c r="H36" s="60">
        <f>'Tbl 5.1'!H56</f>
        <v>0</v>
      </c>
      <c r="I36" s="60">
        <f>'Tbl 5.1'!I56</f>
        <v>0</v>
      </c>
      <c r="J36" s="60">
        <f>'Tbl 5.1'!J56</f>
        <v>0</v>
      </c>
      <c r="K36" s="60">
        <f>'Tbl 5.1'!K56</f>
        <v>0</v>
      </c>
      <c r="L36" s="60">
        <f>'Tbl 5.1'!L56</f>
        <v>0</v>
      </c>
      <c r="M36" s="110"/>
      <c r="N36" s="61">
        <f t="shared" si="3"/>
        <v>0</v>
      </c>
    </row>
    <row r="37" spans="1:14" x14ac:dyDescent="0.25">
      <c r="A37" s="57" t="s">
        <v>77</v>
      </c>
      <c r="B37" s="50">
        <f>'Tbl 5.1'!B57</f>
        <v>37.214000000000055</v>
      </c>
      <c r="C37" s="60">
        <f>'Tbl 5.1'!C57</f>
        <v>-34.451999999999998</v>
      </c>
      <c r="D37" s="60">
        <f>'Tbl 5.1'!D57</f>
        <v>-156.54699999999991</v>
      </c>
      <c r="E37" s="60">
        <f>'Tbl 5.1'!E57</f>
        <v>224.10500000000002</v>
      </c>
      <c r="F37" s="60">
        <f>'Tbl 5.1'!F57</f>
        <v>310.52700000000004</v>
      </c>
      <c r="G37" s="60">
        <f>'Tbl 5.1'!G57</f>
        <v>224.43599999999992</v>
      </c>
      <c r="H37" s="60">
        <f>'Tbl 5.1'!H57</f>
        <v>201.56999999999994</v>
      </c>
      <c r="I37" s="60">
        <f>'Tbl 5.1'!I57</f>
        <v>268.70499999999993</v>
      </c>
      <c r="J37" s="60">
        <f>'Tbl 5.1'!J57</f>
        <v>204.65800000000002</v>
      </c>
      <c r="K37" s="60">
        <f>'Tbl 5.1'!K57</f>
        <v>238.65100000000007</v>
      </c>
      <c r="L37" s="60">
        <f>'Tbl 5.1'!L57</f>
        <v>669.82099999999991</v>
      </c>
      <c r="M37" s="110"/>
      <c r="N37" s="61">
        <f>AVERAGE(C37:L37)</f>
        <v>215.1474</v>
      </c>
    </row>
    <row r="38" spans="1:14" x14ac:dyDescent="0.25">
      <c r="A38" s="152" t="s">
        <v>14</v>
      </c>
      <c r="B38" s="153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10"/>
      <c r="N38" s="53"/>
    </row>
    <row r="39" spans="1:14" x14ac:dyDescent="0.25">
      <c r="A39" s="57" t="s">
        <v>15</v>
      </c>
      <c r="B39" s="50">
        <f>'Tbl 5.1'!B59</f>
        <v>0</v>
      </c>
      <c r="C39" s="60">
        <f>'Tbl 5.1'!C59</f>
        <v>0</v>
      </c>
      <c r="D39" s="60">
        <f>'Tbl 5.1'!D59</f>
        <v>0</v>
      </c>
      <c r="E39" s="60">
        <f>'Tbl 5.1'!E59</f>
        <v>0</v>
      </c>
      <c r="F39" s="60">
        <f>'Tbl 5.1'!F59</f>
        <v>0</v>
      </c>
      <c r="G39" s="60">
        <f>'Tbl 5.1'!G59</f>
        <v>0</v>
      </c>
      <c r="H39" s="60">
        <f>'Tbl 5.1'!H59</f>
        <v>0</v>
      </c>
      <c r="I39" s="60">
        <f>'Tbl 5.1'!I59</f>
        <v>0</v>
      </c>
      <c r="J39" s="60">
        <f>'Tbl 5.1'!J59</f>
        <v>0</v>
      </c>
      <c r="K39" s="60">
        <f>'Tbl 5.1'!K59</f>
        <v>0</v>
      </c>
      <c r="L39" s="60">
        <f>'Tbl 5.1'!L59</f>
        <v>0</v>
      </c>
      <c r="M39" s="110"/>
      <c r="N39" s="61">
        <f t="shared" ref="N39:N41" si="4">SUM(C39:L39)</f>
        <v>0</v>
      </c>
    </row>
    <row r="40" spans="1:14" x14ac:dyDescent="0.25">
      <c r="A40" s="57" t="s">
        <v>16</v>
      </c>
      <c r="B40" s="50">
        <f>'Tbl 5.1'!B60</f>
        <v>0</v>
      </c>
      <c r="C40" s="60">
        <f>'Tbl 5.1'!C60</f>
        <v>0</v>
      </c>
      <c r="D40" s="60">
        <f>'Tbl 5.1'!D60</f>
        <v>0</v>
      </c>
      <c r="E40" s="60">
        <f>'Tbl 5.1'!E60</f>
        <v>0</v>
      </c>
      <c r="F40" s="60">
        <f>'Tbl 5.1'!F60</f>
        <v>0</v>
      </c>
      <c r="G40" s="60">
        <f>'Tbl 5.1'!G60</f>
        <v>0</v>
      </c>
      <c r="H40" s="60">
        <f>'Tbl 5.1'!H60</f>
        <v>0</v>
      </c>
      <c r="I40" s="60">
        <f>'Tbl 5.1'!I60</f>
        <v>0</v>
      </c>
      <c r="J40" s="60">
        <f>'Tbl 5.1'!J60</f>
        <v>0</v>
      </c>
      <c r="K40" s="60">
        <f>'Tbl 5.1'!K60</f>
        <v>0</v>
      </c>
      <c r="L40" s="60">
        <f>'Tbl 5.1'!L60</f>
        <v>0</v>
      </c>
      <c r="M40" s="110"/>
      <c r="N40" s="61">
        <f t="shared" si="4"/>
        <v>0</v>
      </c>
    </row>
    <row r="41" spans="1:14" x14ac:dyDescent="0.25">
      <c r="A41" s="57" t="s">
        <v>17</v>
      </c>
      <c r="B41" s="50">
        <f>'Tbl 5.1'!B61</f>
        <v>0</v>
      </c>
      <c r="C41" s="60">
        <f>'Tbl 5.1'!C61</f>
        <v>0</v>
      </c>
      <c r="D41" s="60">
        <f>'Tbl 5.1'!D61</f>
        <v>0</v>
      </c>
      <c r="E41" s="60">
        <f>'Tbl 5.1'!E61</f>
        <v>-337</v>
      </c>
      <c r="F41" s="60">
        <f>'Tbl 5.1'!F61</f>
        <v>0</v>
      </c>
      <c r="G41" s="60">
        <f>'Tbl 5.1'!G61</f>
        <v>0</v>
      </c>
      <c r="H41" s="60">
        <f>'Tbl 5.1'!H61</f>
        <v>0</v>
      </c>
      <c r="I41" s="60">
        <f>'Tbl 5.1'!I61</f>
        <v>0</v>
      </c>
      <c r="J41" s="60">
        <f>'Tbl 5.1'!J61</f>
        <v>0</v>
      </c>
      <c r="K41" s="60">
        <f>'Tbl 5.1'!K61</f>
        <v>0</v>
      </c>
      <c r="L41" s="60">
        <f>'Tbl 5.1'!L61</f>
        <v>-387</v>
      </c>
      <c r="M41" s="110"/>
      <c r="N41" s="61">
        <f t="shared" si="4"/>
        <v>-724</v>
      </c>
    </row>
    <row r="42" spans="1:14" x14ac:dyDescent="0.25">
      <c r="A42" s="161" t="s">
        <v>3</v>
      </c>
      <c r="B42" s="145">
        <f t="shared" ref="B42:L42" si="5">SUM(B29:B41)</f>
        <v>47.494000000000057</v>
      </c>
      <c r="C42" s="132">
        <f t="shared" si="5"/>
        <v>-45.412000000000006</v>
      </c>
      <c r="D42" s="132">
        <f t="shared" si="5"/>
        <v>-164.39699999999991</v>
      </c>
      <c r="E42" s="132">
        <f t="shared" si="5"/>
        <v>-112.98499999999999</v>
      </c>
      <c r="F42" s="132">
        <f t="shared" si="5"/>
        <v>315.38700000000006</v>
      </c>
      <c r="G42" s="132">
        <f t="shared" si="5"/>
        <v>232.1159999999999</v>
      </c>
      <c r="H42" s="132">
        <f t="shared" si="5"/>
        <v>213.71999999999994</v>
      </c>
      <c r="I42" s="132">
        <f t="shared" si="5"/>
        <v>274.69499999999994</v>
      </c>
      <c r="J42" s="132">
        <f t="shared" si="5"/>
        <v>209.27799999999999</v>
      </c>
      <c r="K42" s="132">
        <f t="shared" si="5"/>
        <v>252.28100000000009</v>
      </c>
      <c r="L42" s="132">
        <f t="shared" si="5"/>
        <v>333.38099999999986</v>
      </c>
      <c r="M42" s="110"/>
      <c r="N42" s="163"/>
    </row>
    <row r="43" spans="1:14" x14ac:dyDescent="0.25">
      <c r="A43" s="162" t="s">
        <v>41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</row>
  </sheetData>
  <conditionalFormatting sqref="A5">
    <cfRule type="expression" dxfId="8" priority="3" stopIfTrue="1">
      <formula>ROUND(#REF!,0)&lt;&gt;0</formula>
    </cfRule>
  </conditionalFormatting>
  <conditionalFormatting sqref="A26">
    <cfRule type="expression" dxfId="7" priority="1" stopIfTrue="1">
      <formula>ROUND(#REF!,0)&lt;&gt;0</formula>
    </cfRule>
  </conditionalFormatting>
  <pageMargins left="0.45" right="0.2" top="0.25" bottom="0.25" header="0.3" footer="0.3"/>
  <pageSetup scale="50" fitToWidth="3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40.42578125" style="48" customWidth="1"/>
    <col min="2" max="2" width="10.42578125" style="48" customWidth="1"/>
    <col min="3" max="3" width="10.85546875" style="48" bestFit="1" customWidth="1"/>
    <col min="4" max="4" width="10.28515625" style="48" bestFit="1" customWidth="1"/>
    <col min="5" max="6" width="10.85546875" style="48" bestFit="1" customWidth="1"/>
    <col min="7" max="12" width="11.28515625" style="48" bestFit="1" customWidth="1"/>
    <col min="13" max="13" width="2.140625" style="48" customWidth="1"/>
    <col min="14" max="14" width="17" style="48" customWidth="1"/>
    <col min="15" max="16384" width="9.140625" style="48"/>
  </cols>
  <sheetData>
    <row r="1" spans="1:14" ht="30" customHeight="1" x14ac:dyDescent="0.3">
      <c r="A1" s="154" t="s">
        <v>105</v>
      </c>
    </row>
    <row r="2" spans="1:14" ht="27" x14ac:dyDescent="0.35">
      <c r="A2" s="166" t="s">
        <v>103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22.5" x14ac:dyDescent="0.3">
      <c r="A3" s="154" t="s">
        <v>79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5">
      <c r="A4" s="155"/>
      <c r="B4" s="53"/>
      <c r="C4" s="54" t="s">
        <v>18</v>
      </c>
      <c r="D4" s="55"/>
      <c r="E4" s="55"/>
      <c r="F4" s="55"/>
      <c r="G4" s="55"/>
      <c r="H4" s="55"/>
      <c r="I4" s="55"/>
      <c r="J4" s="55"/>
      <c r="K4" s="55"/>
      <c r="L4" s="55"/>
      <c r="M4" s="110"/>
      <c r="N4" s="46" t="s">
        <v>102</v>
      </c>
    </row>
    <row r="5" spans="1:14" x14ac:dyDescent="0.25">
      <c r="A5" s="49" t="s">
        <v>1</v>
      </c>
      <c r="B5" s="51">
        <v>2015</v>
      </c>
      <c r="C5" s="51">
        <f>B5+1</f>
        <v>2016</v>
      </c>
      <c r="D5" s="51">
        <f t="shared" ref="D5:L5" si="0">C5+1</f>
        <v>2017</v>
      </c>
      <c r="E5" s="51">
        <f t="shared" si="0"/>
        <v>2018</v>
      </c>
      <c r="F5" s="51">
        <f t="shared" si="0"/>
        <v>2019</v>
      </c>
      <c r="G5" s="51">
        <f t="shared" si="0"/>
        <v>2020</v>
      </c>
      <c r="H5" s="51">
        <f t="shared" si="0"/>
        <v>2021</v>
      </c>
      <c r="I5" s="51">
        <f t="shared" si="0"/>
        <v>2022</v>
      </c>
      <c r="J5" s="51">
        <f t="shared" si="0"/>
        <v>2023</v>
      </c>
      <c r="K5" s="51">
        <f t="shared" si="0"/>
        <v>2024</v>
      </c>
      <c r="L5" s="51">
        <f t="shared" si="0"/>
        <v>2025</v>
      </c>
      <c r="M5" s="110"/>
      <c r="N5" s="52" t="s">
        <v>101</v>
      </c>
    </row>
    <row r="6" spans="1:14" x14ac:dyDescent="0.25">
      <c r="A6" s="53" t="s">
        <v>4</v>
      </c>
      <c r="B6" s="58"/>
      <c r="C6" s="53"/>
      <c r="D6" s="53"/>
      <c r="E6" s="53"/>
      <c r="F6" s="53"/>
      <c r="G6" s="53"/>
      <c r="H6" s="53"/>
      <c r="I6" s="53"/>
      <c r="J6" s="53"/>
      <c r="K6" s="53"/>
      <c r="L6" s="53"/>
      <c r="M6" s="110"/>
      <c r="N6" s="53"/>
    </row>
    <row r="7" spans="1:14" x14ac:dyDescent="0.25">
      <c r="A7" s="156" t="s">
        <v>5</v>
      </c>
      <c r="B7" s="50">
        <f>'2015 IRP Update'!C66</f>
        <v>0</v>
      </c>
      <c r="C7" s="158">
        <f>'2015 IRP Update'!D66</f>
        <v>0</v>
      </c>
      <c r="D7" s="158">
        <f>'2015 IRP Update'!E66</f>
        <v>0</v>
      </c>
      <c r="E7" s="158">
        <f>'2015 IRP Update'!F66</f>
        <v>0</v>
      </c>
      <c r="F7" s="158">
        <f>'2015 IRP Update'!G66</f>
        <v>0</v>
      </c>
      <c r="G7" s="158">
        <f>'2015 IRP Update'!H66</f>
        <v>0</v>
      </c>
      <c r="H7" s="158">
        <f>'2015 IRP Update'!I66</f>
        <v>0</v>
      </c>
      <c r="I7" s="158">
        <f>'2015 IRP Update'!J66</f>
        <v>0</v>
      </c>
      <c r="J7" s="158">
        <f>'2015 IRP Update'!K66</f>
        <v>0</v>
      </c>
      <c r="K7" s="158">
        <f>'2015 IRP Update'!L66</f>
        <v>0</v>
      </c>
      <c r="L7" s="158">
        <f>'2015 IRP Update'!M66</f>
        <v>0</v>
      </c>
      <c r="M7" s="110"/>
      <c r="N7" s="159">
        <f t="shared" ref="N7:N19" si="1">SUM(C7:L7)</f>
        <v>0</v>
      </c>
    </row>
    <row r="8" spans="1:14" x14ac:dyDescent="0.25">
      <c r="A8" s="156" t="s">
        <v>6</v>
      </c>
      <c r="B8" s="50">
        <f>'2015 IRP Update'!C67</f>
        <v>0</v>
      </c>
      <c r="C8" s="158">
        <f>'2015 IRP Update'!D67</f>
        <v>0</v>
      </c>
      <c r="D8" s="158">
        <f>'2015 IRP Update'!E67</f>
        <v>0</v>
      </c>
      <c r="E8" s="158">
        <f>'2015 IRP Update'!F67</f>
        <v>0</v>
      </c>
      <c r="F8" s="158">
        <f>'2015 IRP Update'!G67</f>
        <v>0</v>
      </c>
      <c r="G8" s="158">
        <f>'2015 IRP Update'!H67</f>
        <v>0</v>
      </c>
      <c r="H8" s="158">
        <f>'2015 IRP Update'!I67</f>
        <v>0</v>
      </c>
      <c r="I8" s="158">
        <f>'2015 IRP Update'!J67</f>
        <v>0</v>
      </c>
      <c r="J8" s="158">
        <f>'2015 IRP Update'!K67</f>
        <v>0</v>
      </c>
      <c r="K8" s="158">
        <f>'2015 IRP Update'!L67</f>
        <v>0</v>
      </c>
      <c r="L8" s="158">
        <f>'2015 IRP Update'!M67</f>
        <v>0</v>
      </c>
      <c r="M8" s="110"/>
      <c r="N8" s="159">
        <f t="shared" si="1"/>
        <v>0</v>
      </c>
    </row>
    <row r="9" spans="1:14" x14ac:dyDescent="0.25">
      <c r="A9" s="156" t="s">
        <v>7</v>
      </c>
      <c r="B9" s="149">
        <f>'2015 IRP Update'!C68</f>
        <v>143</v>
      </c>
      <c r="C9" s="158">
        <f>'2015 IRP Update'!D68</f>
        <v>128.4</v>
      </c>
      <c r="D9" s="158">
        <f>'2015 IRP Update'!E68</f>
        <v>138.26999999999998</v>
      </c>
      <c r="E9" s="158">
        <f>'2015 IRP Update'!F68</f>
        <v>146.30999999999997</v>
      </c>
      <c r="F9" s="158">
        <f>'2015 IRP Update'!G68</f>
        <v>157.72</v>
      </c>
      <c r="G9" s="158">
        <f>'2015 IRP Update'!H68</f>
        <v>142.32</v>
      </c>
      <c r="H9" s="158">
        <f>'2015 IRP Update'!I68</f>
        <v>149.35000000000002</v>
      </c>
      <c r="I9" s="158">
        <f>'2015 IRP Update'!J68</f>
        <v>155.38000000000005</v>
      </c>
      <c r="J9" s="158">
        <f>'2015 IRP Update'!K68</f>
        <v>161.24</v>
      </c>
      <c r="K9" s="158">
        <f>'2015 IRP Update'!L68</f>
        <v>162.43</v>
      </c>
      <c r="L9" s="158">
        <f>'2015 IRP Update'!M68</f>
        <v>134.76</v>
      </c>
      <c r="M9" s="110"/>
      <c r="N9" s="159">
        <f t="shared" si="1"/>
        <v>1476.18</v>
      </c>
    </row>
    <row r="10" spans="1:14" x14ac:dyDescent="0.25">
      <c r="A10" s="156" t="s">
        <v>8</v>
      </c>
      <c r="B10" s="50">
        <f>'2015 IRP Update'!C69</f>
        <v>0</v>
      </c>
      <c r="C10" s="158">
        <f>'2015 IRP Update'!D69</f>
        <v>0</v>
      </c>
      <c r="D10" s="158">
        <f>'2015 IRP Update'!E69</f>
        <v>0</v>
      </c>
      <c r="E10" s="158">
        <f>'2015 IRP Update'!F69</f>
        <v>0</v>
      </c>
      <c r="F10" s="158">
        <f>'2015 IRP Update'!G69</f>
        <v>0</v>
      </c>
      <c r="G10" s="158">
        <f>'2015 IRP Update'!H69</f>
        <v>0</v>
      </c>
      <c r="H10" s="158">
        <f>'2015 IRP Update'!I69</f>
        <v>0</v>
      </c>
      <c r="I10" s="158">
        <f>'2015 IRP Update'!J69</f>
        <v>0</v>
      </c>
      <c r="J10" s="158">
        <f>'2015 IRP Update'!K69</f>
        <v>0</v>
      </c>
      <c r="K10" s="158">
        <f>'2015 IRP Update'!L69</f>
        <v>0</v>
      </c>
      <c r="L10" s="158">
        <f>'2015 IRP Update'!M69</f>
        <v>38.629999999999995</v>
      </c>
      <c r="M10" s="110"/>
      <c r="N10" s="159">
        <f t="shared" si="1"/>
        <v>38.629999999999995</v>
      </c>
    </row>
    <row r="11" spans="1:14" x14ac:dyDescent="0.25">
      <c r="A11" s="156" t="s">
        <v>9</v>
      </c>
      <c r="B11" s="50">
        <f>'2015 IRP Update'!C70</f>
        <v>0</v>
      </c>
      <c r="C11" s="158">
        <f>'2015 IRP Update'!D70</f>
        <v>0</v>
      </c>
      <c r="D11" s="158">
        <f>'2015 IRP Update'!E70</f>
        <v>0</v>
      </c>
      <c r="E11" s="158">
        <f>'2015 IRP Update'!F70</f>
        <v>0</v>
      </c>
      <c r="F11" s="158">
        <f>'2015 IRP Update'!G70</f>
        <v>0</v>
      </c>
      <c r="G11" s="158">
        <f>'2015 IRP Update'!H70</f>
        <v>0</v>
      </c>
      <c r="H11" s="158">
        <f>'2015 IRP Update'!I70</f>
        <v>0</v>
      </c>
      <c r="I11" s="158">
        <f>'2015 IRP Update'!J70</f>
        <v>0</v>
      </c>
      <c r="J11" s="158">
        <f>'2015 IRP Update'!K70</f>
        <v>0</v>
      </c>
      <c r="K11" s="158">
        <f>'2015 IRP Update'!L70</f>
        <v>0</v>
      </c>
      <c r="L11" s="158">
        <f>'2015 IRP Update'!M70</f>
        <v>0</v>
      </c>
      <c r="M11" s="110"/>
      <c r="N11" s="159">
        <f t="shared" si="1"/>
        <v>0</v>
      </c>
    </row>
    <row r="12" spans="1:14" x14ac:dyDescent="0.25">
      <c r="A12" s="156" t="s">
        <v>94</v>
      </c>
      <c r="B12" s="59">
        <f>'2015 IRP Update'!C71</f>
        <v>0</v>
      </c>
      <c r="C12" s="158">
        <f>'2015 IRP Update'!D71</f>
        <v>0</v>
      </c>
      <c r="D12" s="158">
        <f>'2015 IRP Update'!E71</f>
        <v>0</v>
      </c>
      <c r="E12" s="158">
        <f>'2015 IRP Update'!F71</f>
        <v>0</v>
      </c>
      <c r="F12" s="158">
        <f>'2015 IRP Update'!G71</f>
        <v>0</v>
      </c>
      <c r="G12" s="158">
        <f>'2015 IRP Update'!H71</f>
        <v>0</v>
      </c>
      <c r="H12" s="158">
        <f>'2015 IRP Update'!I71</f>
        <v>0</v>
      </c>
      <c r="I12" s="158">
        <f>'2015 IRP Update'!J71</f>
        <v>0</v>
      </c>
      <c r="J12" s="158">
        <f>'2015 IRP Update'!K71</f>
        <v>0</v>
      </c>
      <c r="K12" s="158">
        <f>'2015 IRP Update'!L71</f>
        <v>0</v>
      </c>
      <c r="L12" s="158">
        <f>'2015 IRP Update'!M71</f>
        <v>0</v>
      </c>
      <c r="M12" s="110"/>
      <c r="N12" s="159">
        <f t="shared" si="1"/>
        <v>0</v>
      </c>
    </row>
    <row r="13" spans="1:14" x14ac:dyDescent="0.25">
      <c r="A13" s="156" t="s">
        <v>10</v>
      </c>
      <c r="B13" s="47">
        <f>'2015 IRP Update'!C72</f>
        <v>0</v>
      </c>
      <c r="C13" s="158">
        <f>'2015 IRP Update'!D72</f>
        <v>0</v>
      </c>
      <c r="D13" s="158">
        <f>'2015 IRP Update'!E72</f>
        <v>0</v>
      </c>
      <c r="E13" s="158">
        <f>'2015 IRP Update'!F72</f>
        <v>0</v>
      </c>
      <c r="F13" s="158">
        <f>'2015 IRP Update'!G72</f>
        <v>0</v>
      </c>
      <c r="G13" s="158">
        <f>'2015 IRP Update'!H72</f>
        <v>0</v>
      </c>
      <c r="H13" s="158">
        <f>'2015 IRP Update'!I72</f>
        <v>0</v>
      </c>
      <c r="I13" s="158">
        <f>'2015 IRP Update'!J72</f>
        <v>0</v>
      </c>
      <c r="J13" s="158">
        <f>'2015 IRP Update'!K72</f>
        <v>0</v>
      </c>
      <c r="K13" s="158">
        <f>'2015 IRP Update'!L72</f>
        <v>0</v>
      </c>
      <c r="L13" s="158">
        <f>'2015 IRP Update'!M72</f>
        <v>0</v>
      </c>
      <c r="M13" s="110"/>
      <c r="N13" s="146">
        <f t="shared" si="1"/>
        <v>0</v>
      </c>
    </row>
    <row r="14" spans="1:14" x14ac:dyDescent="0.25">
      <c r="A14" s="157" t="s">
        <v>95</v>
      </c>
      <c r="B14" s="58">
        <f>'2015 IRP Update'!C73</f>
        <v>0</v>
      </c>
      <c r="C14" s="158">
        <f>'2015 IRP Update'!D73</f>
        <v>0</v>
      </c>
      <c r="D14" s="158">
        <f>'2015 IRP Update'!E73</f>
        <v>0</v>
      </c>
      <c r="E14" s="158">
        <f>'2015 IRP Update'!F73</f>
        <v>0</v>
      </c>
      <c r="F14" s="158">
        <f>'2015 IRP Update'!G73</f>
        <v>0</v>
      </c>
      <c r="G14" s="158">
        <f>'2015 IRP Update'!H73</f>
        <v>0</v>
      </c>
      <c r="H14" s="158">
        <f>'2015 IRP Update'!I73</f>
        <v>0</v>
      </c>
      <c r="I14" s="158">
        <f>'2015 IRP Update'!J73</f>
        <v>0</v>
      </c>
      <c r="J14" s="158">
        <f>'2015 IRP Update'!K73</f>
        <v>0</v>
      </c>
      <c r="K14" s="158">
        <f>'2015 IRP Update'!L73</f>
        <v>0</v>
      </c>
      <c r="L14" s="158">
        <f>'2015 IRP Update'!M73</f>
        <v>0</v>
      </c>
      <c r="M14" s="110"/>
      <c r="N14" s="160">
        <f t="shared" si="1"/>
        <v>0</v>
      </c>
    </row>
    <row r="15" spans="1:14" x14ac:dyDescent="0.25">
      <c r="A15" s="156" t="s">
        <v>77</v>
      </c>
      <c r="B15" s="50">
        <f>'2015 IRP Update'!C77</f>
        <v>764.03399999999999</v>
      </c>
      <c r="C15" s="158">
        <f>'2015 IRP Update'!D77</f>
        <v>902.77600000000007</v>
      </c>
      <c r="D15" s="158">
        <f>'2015 IRP Update'!E77</f>
        <v>747.72500000000002</v>
      </c>
      <c r="E15" s="158">
        <f>'2015 IRP Update'!F77</f>
        <v>1093.913</v>
      </c>
      <c r="F15" s="158">
        <f>'2015 IRP Update'!G77</f>
        <v>1245.692</v>
      </c>
      <c r="G15" s="158">
        <f>'2015 IRP Update'!H77</f>
        <v>1203.069</v>
      </c>
      <c r="H15" s="158">
        <f>'2015 IRP Update'!I77</f>
        <v>970.24299999999994</v>
      </c>
      <c r="I15" s="158">
        <f>'2015 IRP Update'!J77</f>
        <v>1060.021</v>
      </c>
      <c r="J15" s="158">
        <f>'2015 IRP Update'!K77</f>
        <v>965.25599999999997</v>
      </c>
      <c r="K15" s="158">
        <f>'2015 IRP Update'!L77</f>
        <v>993.03800000000001</v>
      </c>
      <c r="L15" s="158">
        <f>'2015 IRP Update'!M77</f>
        <v>1440.3389999999999</v>
      </c>
      <c r="M15" s="110"/>
      <c r="N15" s="132">
        <f>AVERAGE(C15:L15)</f>
        <v>1062.2072000000001</v>
      </c>
    </row>
    <row r="16" spans="1:14" x14ac:dyDescent="0.25">
      <c r="A16" s="53" t="s">
        <v>14</v>
      </c>
      <c r="B16" s="47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110"/>
      <c r="N16" s="147"/>
    </row>
    <row r="17" spans="1:16" x14ac:dyDescent="0.25">
      <c r="A17" s="131" t="s">
        <v>15</v>
      </c>
      <c r="B17" s="149">
        <f>'2015 IRP Update'!C81</f>
        <v>-222</v>
      </c>
      <c r="C17" s="158">
        <f>'2015 IRP Update'!D81</f>
        <v>0</v>
      </c>
      <c r="D17" s="158">
        <f>'2015 IRP Update'!E81</f>
        <v>0</v>
      </c>
      <c r="E17" s="158">
        <f>'2015 IRP Update'!F81</f>
        <v>-280</v>
      </c>
      <c r="F17" s="158">
        <f>'2015 IRP Update'!G81</f>
        <v>0</v>
      </c>
      <c r="G17" s="158">
        <f>'2015 IRP Update'!H81</f>
        <v>0</v>
      </c>
      <c r="H17" s="158">
        <f>'2015 IRP Update'!I81</f>
        <v>0</v>
      </c>
      <c r="I17" s="158">
        <f>'2015 IRP Update'!J81</f>
        <v>0</v>
      </c>
      <c r="J17" s="158">
        <f>'2015 IRP Update'!K81</f>
        <v>0</v>
      </c>
      <c r="K17" s="158">
        <f>'2015 IRP Update'!L81</f>
        <v>0</v>
      </c>
      <c r="L17" s="158">
        <f>'2015 IRP Update'!M81</f>
        <v>-387</v>
      </c>
      <c r="M17" s="110"/>
      <c r="N17" s="159">
        <f t="shared" si="1"/>
        <v>-667</v>
      </c>
      <c r="O17" s="110"/>
      <c r="P17" s="110"/>
    </row>
    <row r="18" spans="1:16" x14ac:dyDescent="0.25">
      <c r="A18" s="131" t="s">
        <v>16</v>
      </c>
      <c r="B18" s="58">
        <f>'2015 IRP Update'!C82</f>
        <v>0</v>
      </c>
      <c r="C18" s="158">
        <f>'2015 IRP Update'!D82</f>
        <v>0</v>
      </c>
      <c r="D18" s="158">
        <f>'2015 IRP Update'!E82</f>
        <v>0</v>
      </c>
      <c r="E18" s="158">
        <f>'2015 IRP Update'!F82</f>
        <v>0</v>
      </c>
      <c r="F18" s="158">
        <f>'2015 IRP Update'!G82</f>
        <v>0</v>
      </c>
      <c r="G18" s="158">
        <f>'2015 IRP Update'!H82</f>
        <v>0</v>
      </c>
      <c r="H18" s="158">
        <f>'2015 IRP Update'!I82</f>
        <v>0</v>
      </c>
      <c r="I18" s="158">
        <f>'2015 IRP Update'!J82</f>
        <v>0</v>
      </c>
      <c r="J18" s="158">
        <f>'2015 IRP Update'!K82</f>
        <v>0</v>
      </c>
      <c r="K18" s="158">
        <f>'2015 IRP Update'!L82</f>
        <v>0</v>
      </c>
      <c r="L18" s="158">
        <f>'2015 IRP Update'!M82</f>
        <v>0</v>
      </c>
      <c r="M18" s="110"/>
      <c r="N18" s="159">
        <f t="shared" si="1"/>
        <v>0</v>
      </c>
      <c r="O18" s="110"/>
      <c r="P18" s="110"/>
    </row>
    <row r="19" spans="1:16" x14ac:dyDescent="0.25">
      <c r="A19" s="131" t="s">
        <v>17</v>
      </c>
      <c r="B19" s="58">
        <f>'2015 IRP Update'!C83</f>
        <v>0</v>
      </c>
      <c r="C19" s="158">
        <f>'2015 IRP Update'!D83</f>
        <v>0</v>
      </c>
      <c r="D19" s="158">
        <f>'2015 IRP Update'!E83</f>
        <v>0</v>
      </c>
      <c r="E19" s="158">
        <f>'2015 IRP Update'!F83</f>
        <v>0</v>
      </c>
      <c r="F19" s="158">
        <f>'2015 IRP Update'!G83</f>
        <v>0</v>
      </c>
      <c r="G19" s="158">
        <f>'2015 IRP Update'!H83</f>
        <v>0</v>
      </c>
      <c r="H19" s="158">
        <f>'2015 IRP Update'!I83</f>
        <v>0</v>
      </c>
      <c r="I19" s="158">
        <f>'2015 IRP Update'!J83</f>
        <v>0</v>
      </c>
      <c r="J19" s="158">
        <f>'2015 IRP Update'!K83</f>
        <v>0</v>
      </c>
      <c r="K19" s="158">
        <f>'2015 IRP Update'!L83</f>
        <v>0</v>
      </c>
      <c r="L19" s="158">
        <f>'2015 IRP Update'!M83</f>
        <v>0</v>
      </c>
      <c r="M19" s="110"/>
      <c r="N19" s="159">
        <f t="shared" si="1"/>
        <v>0</v>
      </c>
      <c r="O19" s="110"/>
      <c r="P19" s="110"/>
    </row>
    <row r="20" spans="1:16" x14ac:dyDescent="0.25">
      <c r="A20" s="161" t="s">
        <v>3</v>
      </c>
      <c r="B20" s="148">
        <f>'2015 IRP Update'!C85</f>
        <v>685.03399999999999</v>
      </c>
      <c r="C20" s="132">
        <f>'2015 IRP Update'!D85</f>
        <v>1031.1760000000002</v>
      </c>
      <c r="D20" s="132">
        <f>'2015 IRP Update'!E85</f>
        <v>885.995</v>
      </c>
      <c r="E20" s="132">
        <f>'2015 IRP Update'!F85</f>
        <v>960.22299999999996</v>
      </c>
      <c r="F20" s="132">
        <f>'2015 IRP Update'!G85</f>
        <v>1403.412</v>
      </c>
      <c r="G20" s="132">
        <f>'2015 IRP Update'!H85</f>
        <v>1345.3889999999999</v>
      </c>
      <c r="H20" s="132">
        <f>'2015 IRP Update'!I85</f>
        <v>1119.5929999999998</v>
      </c>
      <c r="I20" s="132">
        <f>'2015 IRP Update'!J85</f>
        <v>1215.4010000000001</v>
      </c>
      <c r="J20" s="132">
        <f>'2015 IRP Update'!K85</f>
        <v>1126.4960000000001</v>
      </c>
      <c r="K20" s="132">
        <f>'2015 IRP Update'!L85</f>
        <v>1155.4680000000001</v>
      </c>
      <c r="L20" s="132">
        <f>'2015 IRP Update'!M85</f>
        <v>1226.7289999999998</v>
      </c>
      <c r="M20" s="110"/>
      <c r="N20" s="163"/>
      <c r="O20" s="110"/>
      <c r="P20" s="110"/>
    </row>
    <row r="21" spans="1:16" x14ac:dyDescent="0.25">
      <c r="A21" s="162" t="s">
        <v>41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1:16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6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6" ht="22.5" x14ac:dyDescent="0.3">
      <c r="A24" s="154" t="s">
        <v>78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6" ht="30" customHeight="1" x14ac:dyDescent="0.25">
      <c r="A25" s="155"/>
      <c r="B25" s="53"/>
      <c r="C25" s="54" t="s">
        <v>18</v>
      </c>
      <c r="D25" s="55"/>
      <c r="E25" s="55"/>
      <c r="F25" s="55"/>
      <c r="G25" s="55"/>
      <c r="H25" s="55"/>
      <c r="I25" s="55"/>
      <c r="J25" s="55"/>
      <c r="K25" s="55"/>
      <c r="L25" s="55"/>
      <c r="M25" s="110"/>
      <c r="N25" s="46" t="s">
        <v>102</v>
      </c>
    </row>
    <row r="26" spans="1:16" x14ac:dyDescent="0.25">
      <c r="A26" s="133" t="s">
        <v>1</v>
      </c>
      <c r="B26" s="56">
        <f t="shared" ref="B26:L26" si="2">B5</f>
        <v>2015</v>
      </c>
      <c r="C26" s="56">
        <f t="shared" si="2"/>
        <v>2016</v>
      </c>
      <c r="D26" s="56">
        <f t="shared" si="2"/>
        <v>2017</v>
      </c>
      <c r="E26" s="56">
        <f t="shared" si="2"/>
        <v>2018</v>
      </c>
      <c r="F26" s="56">
        <f t="shared" si="2"/>
        <v>2019</v>
      </c>
      <c r="G26" s="56">
        <f t="shared" si="2"/>
        <v>2020</v>
      </c>
      <c r="H26" s="56">
        <f t="shared" si="2"/>
        <v>2021</v>
      </c>
      <c r="I26" s="56">
        <f t="shared" si="2"/>
        <v>2022</v>
      </c>
      <c r="J26" s="56">
        <f t="shared" si="2"/>
        <v>2023</v>
      </c>
      <c r="K26" s="56">
        <f t="shared" si="2"/>
        <v>2024</v>
      </c>
      <c r="L26" s="56">
        <f t="shared" si="2"/>
        <v>2025</v>
      </c>
      <c r="M26" s="110"/>
      <c r="N26" s="52" t="str">
        <f>N5</f>
        <v>2016-2025</v>
      </c>
    </row>
    <row r="27" spans="1:16" x14ac:dyDescent="0.25">
      <c r="A27" s="53" t="s">
        <v>4</v>
      </c>
      <c r="B27" s="5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110"/>
      <c r="N27" s="53"/>
    </row>
    <row r="28" spans="1:16" x14ac:dyDescent="0.25">
      <c r="A28" s="156" t="s">
        <v>5</v>
      </c>
      <c r="B28" s="50">
        <f>'2015 IRP'!C$68</f>
        <v>0</v>
      </c>
      <c r="C28" s="158">
        <f>'2015 IRP'!D$68</f>
        <v>0</v>
      </c>
      <c r="D28" s="158">
        <f>'2015 IRP'!E$68</f>
        <v>0</v>
      </c>
      <c r="E28" s="158">
        <f>'2015 IRP'!F$68</f>
        <v>0</v>
      </c>
      <c r="F28" s="158">
        <f>'2015 IRP'!G$68</f>
        <v>0</v>
      </c>
      <c r="G28" s="158">
        <f>'2015 IRP'!H$68</f>
        <v>0</v>
      </c>
      <c r="H28" s="158">
        <f>'2015 IRP'!I$68</f>
        <v>0</v>
      </c>
      <c r="I28" s="158">
        <f>'2015 IRP'!J$68</f>
        <v>0</v>
      </c>
      <c r="J28" s="158">
        <f>'2015 IRP'!K$68</f>
        <v>0</v>
      </c>
      <c r="K28" s="158">
        <f>'2015 IRP'!L$68</f>
        <v>0</v>
      </c>
      <c r="L28" s="158">
        <f>'2015 IRP'!M$68</f>
        <v>0</v>
      </c>
      <c r="M28" s="110"/>
      <c r="N28" s="159">
        <f t="shared" ref="N28:N33" si="3">SUM(C28:L28)</f>
        <v>0</v>
      </c>
    </row>
    <row r="29" spans="1:16" x14ac:dyDescent="0.25">
      <c r="A29" s="156" t="s">
        <v>6</v>
      </c>
      <c r="B29" s="50">
        <f>'2015 IRP'!C$69</f>
        <v>0</v>
      </c>
      <c r="C29" s="158">
        <f>'2015 IRP'!D$69</f>
        <v>0</v>
      </c>
      <c r="D29" s="158">
        <f>'2015 IRP'!E$69</f>
        <v>0</v>
      </c>
      <c r="E29" s="158">
        <f>'2015 IRP'!F$69</f>
        <v>0</v>
      </c>
      <c r="F29" s="158">
        <f>'2015 IRP'!G$69</f>
        <v>0</v>
      </c>
      <c r="G29" s="158">
        <f>'2015 IRP'!H$69</f>
        <v>0</v>
      </c>
      <c r="H29" s="158">
        <f>'2015 IRP'!I$69</f>
        <v>0</v>
      </c>
      <c r="I29" s="158">
        <f>'2015 IRP'!J$69</f>
        <v>0</v>
      </c>
      <c r="J29" s="158">
        <f>'2015 IRP'!K$69</f>
        <v>0</v>
      </c>
      <c r="K29" s="158">
        <f>'2015 IRP'!L$69</f>
        <v>0</v>
      </c>
      <c r="L29" s="158">
        <f>'2015 IRP'!M$69</f>
        <v>0</v>
      </c>
      <c r="M29" s="110"/>
      <c r="N29" s="159">
        <f t="shared" si="3"/>
        <v>0</v>
      </c>
    </row>
    <row r="30" spans="1:16" x14ac:dyDescent="0.25">
      <c r="A30" s="156" t="s">
        <v>7</v>
      </c>
      <c r="B30" s="50">
        <f>'2015 IRP'!C$70</f>
        <v>132.72</v>
      </c>
      <c r="C30" s="158">
        <f>'2015 IRP'!D$70</f>
        <v>139.36000000000001</v>
      </c>
      <c r="D30" s="158">
        <f>'2015 IRP'!E$70</f>
        <v>146.11999999999998</v>
      </c>
      <c r="E30" s="158">
        <f>'2015 IRP'!F$70</f>
        <v>146.39999999999998</v>
      </c>
      <c r="F30" s="158">
        <f>'2015 IRP'!G$70</f>
        <v>152.86000000000001</v>
      </c>
      <c r="G30" s="158">
        <f>'2015 IRP'!H$70</f>
        <v>134.64000000000001</v>
      </c>
      <c r="H30" s="158">
        <f>'2015 IRP'!I$70</f>
        <v>137.20000000000002</v>
      </c>
      <c r="I30" s="158">
        <f>'2015 IRP'!J$70</f>
        <v>144.37000000000003</v>
      </c>
      <c r="J30" s="158">
        <f>'2015 IRP'!K$70</f>
        <v>146.07000000000002</v>
      </c>
      <c r="K30" s="158">
        <f>'2015 IRP'!L$70</f>
        <v>148.79999999999998</v>
      </c>
      <c r="L30" s="158">
        <f>'2015 IRP'!M$70</f>
        <v>122.83000000000001</v>
      </c>
      <c r="M30" s="110"/>
      <c r="N30" s="159">
        <f t="shared" si="3"/>
        <v>1418.6499999999999</v>
      </c>
    </row>
    <row r="31" spans="1:16" x14ac:dyDescent="0.25">
      <c r="A31" s="156" t="s">
        <v>8</v>
      </c>
      <c r="B31" s="50">
        <f>'2015 IRP'!C$71</f>
        <v>0</v>
      </c>
      <c r="C31" s="158">
        <f>'2015 IRP'!D$71</f>
        <v>0</v>
      </c>
      <c r="D31" s="158">
        <f>'2015 IRP'!E$71</f>
        <v>0</v>
      </c>
      <c r="E31" s="158">
        <f>'2015 IRP'!F$71</f>
        <v>0</v>
      </c>
      <c r="F31" s="158">
        <f>'2015 IRP'!G$71</f>
        <v>0</v>
      </c>
      <c r="G31" s="158">
        <f>'2015 IRP'!H$71</f>
        <v>0</v>
      </c>
      <c r="H31" s="158">
        <f>'2015 IRP'!I$71</f>
        <v>0</v>
      </c>
      <c r="I31" s="158">
        <f>'2015 IRP'!J$71</f>
        <v>5.0199999999999996</v>
      </c>
      <c r="J31" s="158">
        <f>'2015 IRP'!K$71</f>
        <v>10.55</v>
      </c>
      <c r="K31" s="158">
        <f>'2015 IRP'!L$71</f>
        <v>0</v>
      </c>
      <c r="L31" s="158">
        <f>'2015 IRP'!M$71</f>
        <v>0</v>
      </c>
      <c r="M31" s="110"/>
      <c r="N31" s="159">
        <f t="shared" si="3"/>
        <v>15.57</v>
      </c>
    </row>
    <row r="32" spans="1:16" x14ac:dyDescent="0.25">
      <c r="A32" s="156" t="s">
        <v>9</v>
      </c>
      <c r="B32" s="50">
        <f>'2015 IRP'!C$72</f>
        <v>0</v>
      </c>
      <c r="C32" s="158">
        <f>'2015 IRP'!D$72</f>
        <v>0</v>
      </c>
      <c r="D32" s="158">
        <f>'2015 IRP'!E$72</f>
        <v>0</v>
      </c>
      <c r="E32" s="158">
        <f>'2015 IRP'!F$72</f>
        <v>0</v>
      </c>
      <c r="F32" s="158">
        <f>'2015 IRP'!G$72</f>
        <v>0</v>
      </c>
      <c r="G32" s="158">
        <f>'2015 IRP'!H$72</f>
        <v>0</v>
      </c>
      <c r="H32" s="158">
        <f>'2015 IRP'!I$72</f>
        <v>0</v>
      </c>
      <c r="I32" s="158">
        <f>'2015 IRP'!J$72</f>
        <v>0</v>
      </c>
      <c r="J32" s="158">
        <f>'2015 IRP'!K$72</f>
        <v>0</v>
      </c>
      <c r="K32" s="158">
        <f>'2015 IRP'!L$72</f>
        <v>0</v>
      </c>
      <c r="L32" s="158">
        <f>'2015 IRP'!M$72</f>
        <v>0</v>
      </c>
      <c r="M32" s="110"/>
      <c r="N32" s="159">
        <f t="shared" si="3"/>
        <v>0</v>
      </c>
    </row>
    <row r="33" spans="1:14" x14ac:dyDescent="0.25">
      <c r="A33" s="156" t="s">
        <v>94</v>
      </c>
      <c r="B33" s="50">
        <f>'2015 IRP'!C$73</f>
        <v>0</v>
      </c>
      <c r="C33" s="158">
        <v>0</v>
      </c>
      <c r="D33" s="158">
        <f>'2015 IRP'!E$73</f>
        <v>0</v>
      </c>
      <c r="E33" s="158">
        <f>'2015 IRP'!F$73</f>
        <v>0</v>
      </c>
      <c r="F33" s="158">
        <f>'2015 IRP'!G$73</f>
        <v>0</v>
      </c>
      <c r="G33" s="158">
        <f>'2015 IRP'!H$73</f>
        <v>0</v>
      </c>
      <c r="H33" s="158">
        <f>'2015 IRP'!I$73</f>
        <v>0</v>
      </c>
      <c r="I33" s="158">
        <f>'2015 IRP'!J$73</f>
        <v>0</v>
      </c>
      <c r="J33" s="158">
        <f>'2015 IRP'!K$73</f>
        <v>0</v>
      </c>
      <c r="K33" s="158">
        <f>'2015 IRP'!L$73</f>
        <v>0</v>
      </c>
      <c r="L33" s="158">
        <f>'2015 IRP'!M$73</f>
        <v>0</v>
      </c>
      <c r="M33" s="110"/>
      <c r="N33" s="159">
        <f t="shared" si="3"/>
        <v>0</v>
      </c>
    </row>
    <row r="34" spans="1:14" x14ac:dyDescent="0.25">
      <c r="A34" s="131" t="s">
        <v>10</v>
      </c>
      <c r="B34" s="50">
        <f>'2015 IRP'!C$74</f>
        <v>0</v>
      </c>
      <c r="C34" s="158">
        <f>'2015 IRP'!D$73*0</f>
        <v>0</v>
      </c>
      <c r="D34" s="158">
        <f>'2015 IRP'!E$74</f>
        <v>0</v>
      </c>
      <c r="E34" s="158">
        <f>'2015 IRP'!F$74</f>
        <v>0</v>
      </c>
      <c r="F34" s="158">
        <f>'2015 IRP'!G$74</f>
        <v>0</v>
      </c>
      <c r="G34" s="158">
        <f>'2015 IRP'!H$74</f>
        <v>0</v>
      </c>
      <c r="H34" s="158">
        <f>'2015 IRP'!I$74</f>
        <v>0</v>
      </c>
      <c r="I34" s="158">
        <f>'2015 IRP'!J$74</f>
        <v>0</v>
      </c>
      <c r="J34" s="158">
        <f>'2015 IRP'!K$74</f>
        <v>0</v>
      </c>
      <c r="K34" s="158">
        <f>'2015 IRP'!L$74</f>
        <v>0</v>
      </c>
      <c r="L34" s="158">
        <f>'2015 IRP'!M$74</f>
        <v>0</v>
      </c>
      <c r="M34" s="110"/>
      <c r="N34" s="146">
        <f>SUM(C34:L34)</f>
        <v>0</v>
      </c>
    </row>
    <row r="35" spans="1:14" x14ac:dyDescent="0.25">
      <c r="A35" s="131" t="s">
        <v>95</v>
      </c>
      <c r="B35" s="50">
        <f>'2015 IRP'!C$75</f>
        <v>0</v>
      </c>
      <c r="C35" s="158">
        <f>'2015 IRP'!D$75</f>
        <v>0</v>
      </c>
      <c r="D35" s="158">
        <f>'2015 IRP'!E$75</f>
        <v>0</v>
      </c>
      <c r="E35" s="158">
        <f>'2015 IRP'!F$75</f>
        <v>0</v>
      </c>
      <c r="F35" s="158">
        <f>'2015 IRP'!G$75</f>
        <v>0</v>
      </c>
      <c r="G35" s="158">
        <f>'2015 IRP'!H$75</f>
        <v>0</v>
      </c>
      <c r="H35" s="158">
        <f>'2015 IRP'!I$75</f>
        <v>0</v>
      </c>
      <c r="I35" s="158">
        <f>'2015 IRP'!J$75</f>
        <v>0</v>
      </c>
      <c r="J35" s="158">
        <f>'2015 IRP'!K$75</f>
        <v>0</v>
      </c>
      <c r="K35" s="158">
        <f>'2015 IRP'!L$75</f>
        <v>0</v>
      </c>
      <c r="L35" s="158">
        <f>'2015 IRP'!M$75</f>
        <v>0</v>
      </c>
      <c r="M35" s="110"/>
      <c r="N35" s="160">
        <f>SUM(C35:L35)</f>
        <v>0</v>
      </c>
    </row>
    <row r="36" spans="1:14" x14ac:dyDescent="0.25">
      <c r="A36" s="156" t="s">
        <v>77</v>
      </c>
      <c r="B36" s="50">
        <f>'2015 IRP'!C$76</f>
        <v>726.81999999999994</v>
      </c>
      <c r="C36" s="158">
        <f>'2015 IRP'!D$76</f>
        <v>937.22800000000007</v>
      </c>
      <c r="D36" s="158">
        <f>'2015 IRP'!E$76</f>
        <v>904.27199999999993</v>
      </c>
      <c r="E36" s="158">
        <f>'2015 IRP'!F$76</f>
        <v>869.80799999999999</v>
      </c>
      <c r="F36" s="158">
        <f>'2015 IRP'!G$76</f>
        <v>935.16499999999996</v>
      </c>
      <c r="G36" s="158">
        <f>'2015 IRP'!H$76</f>
        <v>978.63300000000004</v>
      </c>
      <c r="H36" s="158">
        <f>'2015 IRP'!I$76</f>
        <v>768.673</v>
      </c>
      <c r="I36" s="158">
        <f>'2015 IRP'!J$76</f>
        <v>791.31600000000003</v>
      </c>
      <c r="J36" s="158">
        <f>'2015 IRP'!K$76</f>
        <v>760.59799999999996</v>
      </c>
      <c r="K36" s="158">
        <f>'2015 IRP'!L$76</f>
        <v>754.38699999999994</v>
      </c>
      <c r="L36" s="158">
        <f>'2015 IRP'!M$76</f>
        <v>770.51800000000003</v>
      </c>
      <c r="M36" s="110"/>
      <c r="N36" s="132">
        <f>AVERAGE(C36:L36)</f>
        <v>847.05979999999977</v>
      </c>
    </row>
    <row r="37" spans="1:14" x14ac:dyDescent="0.25">
      <c r="A37" s="152" t="s">
        <v>14</v>
      </c>
      <c r="B37" s="151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10"/>
      <c r="N37" s="53"/>
    </row>
    <row r="38" spans="1:14" x14ac:dyDescent="0.25">
      <c r="A38" s="131" t="s">
        <v>15</v>
      </c>
      <c r="B38" s="50">
        <f>'2015 IRP'!C$78</f>
        <v>-222</v>
      </c>
      <c r="C38" s="158">
        <f>'2015 IRP'!D$78</f>
        <v>0</v>
      </c>
      <c r="D38" s="158">
        <f>'2015 IRP'!E$78</f>
        <v>0</v>
      </c>
      <c r="E38" s="158">
        <f>'2015 IRP'!F$78</f>
        <v>-280</v>
      </c>
      <c r="F38" s="158">
        <f>'2015 IRP'!G$78</f>
        <v>0</v>
      </c>
      <c r="G38" s="158">
        <f>'2015 IRP'!H$78</f>
        <v>0</v>
      </c>
      <c r="H38" s="158">
        <f>'2015 IRP'!I$78</f>
        <v>0</v>
      </c>
      <c r="I38" s="158">
        <f>'2015 IRP'!J$78</f>
        <v>0</v>
      </c>
      <c r="J38" s="158">
        <f>'2015 IRP'!K$78</f>
        <v>0</v>
      </c>
      <c r="K38" s="158">
        <f>'2015 IRP'!L$78</f>
        <v>0</v>
      </c>
      <c r="L38" s="158">
        <f>'2015 IRP'!M$78</f>
        <v>-387</v>
      </c>
      <c r="M38" s="110"/>
      <c r="N38" s="159">
        <f t="shared" ref="N38:N40" si="4">SUM(C38:L38)</f>
        <v>-667</v>
      </c>
    </row>
    <row r="39" spans="1:14" x14ac:dyDescent="0.25">
      <c r="A39" s="131" t="s">
        <v>16</v>
      </c>
      <c r="B39" s="50">
        <f>'2015 IRP'!C$79</f>
        <v>0</v>
      </c>
      <c r="C39" s="158">
        <f>'2015 IRP'!D$79</f>
        <v>0</v>
      </c>
      <c r="D39" s="158">
        <f>'2015 IRP'!E$79</f>
        <v>0</v>
      </c>
      <c r="E39" s="158">
        <f>'2015 IRP'!F$79</f>
        <v>0</v>
      </c>
      <c r="F39" s="158">
        <f>'2015 IRP'!G$79</f>
        <v>0</v>
      </c>
      <c r="G39" s="158">
        <f>'2015 IRP'!H$79</f>
        <v>0</v>
      </c>
      <c r="H39" s="158">
        <f>'2015 IRP'!I$79</f>
        <v>0</v>
      </c>
      <c r="I39" s="158">
        <f>'2015 IRP'!J$79</f>
        <v>0</v>
      </c>
      <c r="J39" s="158">
        <f>'2015 IRP'!K$79</f>
        <v>0</v>
      </c>
      <c r="K39" s="158">
        <f>'2015 IRP'!L$79</f>
        <v>0</v>
      </c>
      <c r="L39" s="158">
        <f>'2015 IRP'!M$79</f>
        <v>0</v>
      </c>
      <c r="M39" s="110"/>
      <c r="N39" s="159">
        <f t="shared" si="4"/>
        <v>0</v>
      </c>
    </row>
    <row r="40" spans="1:14" x14ac:dyDescent="0.25">
      <c r="A40" s="131" t="s">
        <v>17</v>
      </c>
      <c r="B40" s="50">
        <f>'2015 IRP'!C$80</f>
        <v>0</v>
      </c>
      <c r="C40" s="158">
        <f>'2015 IRP'!D$80</f>
        <v>0</v>
      </c>
      <c r="D40" s="158">
        <f>'2015 IRP'!E$80</f>
        <v>0</v>
      </c>
      <c r="E40" s="158">
        <f>'2015 IRP'!F$80</f>
        <v>337</v>
      </c>
      <c r="F40" s="158">
        <f>'2015 IRP'!G$80</f>
        <v>0</v>
      </c>
      <c r="G40" s="158">
        <f>'2015 IRP'!H$80</f>
        <v>0</v>
      </c>
      <c r="H40" s="158">
        <f>'2015 IRP'!I$80</f>
        <v>0</v>
      </c>
      <c r="I40" s="158">
        <f>'2015 IRP'!J$80</f>
        <v>0</v>
      </c>
      <c r="J40" s="158">
        <f>'2015 IRP'!K$80</f>
        <v>0</v>
      </c>
      <c r="K40" s="158">
        <f>'2015 IRP'!L$80</f>
        <v>0</v>
      </c>
      <c r="L40" s="158">
        <f>'2015 IRP'!M$80</f>
        <v>387</v>
      </c>
      <c r="M40" s="110"/>
      <c r="N40" s="159">
        <f t="shared" si="4"/>
        <v>724</v>
      </c>
    </row>
    <row r="41" spans="1:14" x14ac:dyDescent="0.25">
      <c r="A41" s="161" t="s">
        <v>3</v>
      </c>
      <c r="B41" s="145">
        <f>'2015 IRP'!C$81</f>
        <v>637.54</v>
      </c>
      <c r="C41" s="132">
        <f>'2015 IRP'!D$81-'2015 IRP'!D73</f>
        <v>1076.5880000000002</v>
      </c>
      <c r="D41" s="132">
        <f>'2015 IRP'!E$81</f>
        <v>1050.3919999999998</v>
      </c>
      <c r="E41" s="132">
        <f>'2015 IRP'!F$81</f>
        <v>1073.2080000000001</v>
      </c>
      <c r="F41" s="132">
        <f>'2015 IRP'!G$81</f>
        <v>1088.0250000000001</v>
      </c>
      <c r="G41" s="132">
        <f>'2015 IRP'!H$81</f>
        <v>1113.2730000000001</v>
      </c>
      <c r="H41" s="132">
        <f>'2015 IRP'!I$81</f>
        <v>905.87300000000005</v>
      </c>
      <c r="I41" s="132">
        <f>'2015 IRP'!J$81</f>
        <v>940.70600000000013</v>
      </c>
      <c r="J41" s="132">
        <f>'2015 IRP'!K$81</f>
        <v>917.21799999999996</v>
      </c>
      <c r="K41" s="132">
        <f>'2015 IRP'!L$81</f>
        <v>903.1869999999999</v>
      </c>
      <c r="L41" s="132">
        <f>'2015 IRP'!M$81</f>
        <v>893.34800000000007</v>
      </c>
      <c r="M41" s="110"/>
      <c r="N41" s="163"/>
    </row>
    <row r="42" spans="1:14" x14ac:dyDescent="0.25">
      <c r="A42" s="162" t="s">
        <v>41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</row>
    <row r="43" spans="1:14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</row>
    <row r="44" spans="1:14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64">
        <f>'2015 IRP Update'!O80-M41</f>
        <v>0</v>
      </c>
      <c r="N44" s="110"/>
    </row>
    <row r="45" spans="1:14" ht="22.5" x14ac:dyDescent="0.3">
      <c r="A45" s="154" t="s">
        <v>80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x14ac:dyDescent="0.25">
      <c r="A46" s="155"/>
      <c r="B46" s="53"/>
      <c r="C46" s="54" t="s">
        <v>18</v>
      </c>
      <c r="D46" s="55"/>
      <c r="E46" s="55"/>
      <c r="F46" s="55"/>
      <c r="G46" s="55"/>
      <c r="H46" s="55"/>
      <c r="I46" s="55"/>
      <c r="J46" s="55"/>
      <c r="K46" s="55"/>
      <c r="L46" s="55"/>
      <c r="M46" s="110"/>
      <c r="N46" s="46" t="s">
        <v>102</v>
      </c>
    </row>
    <row r="47" spans="1:14" x14ac:dyDescent="0.25">
      <c r="A47" s="49" t="s">
        <v>1</v>
      </c>
      <c r="B47" s="51">
        <f t="shared" ref="B47:L47" si="5">B5</f>
        <v>2015</v>
      </c>
      <c r="C47" s="51">
        <f t="shared" si="5"/>
        <v>2016</v>
      </c>
      <c r="D47" s="51">
        <f t="shared" si="5"/>
        <v>2017</v>
      </c>
      <c r="E47" s="51">
        <f t="shared" si="5"/>
        <v>2018</v>
      </c>
      <c r="F47" s="51">
        <f t="shared" si="5"/>
        <v>2019</v>
      </c>
      <c r="G47" s="51">
        <f t="shared" si="5"/>
        <v>2020</v>
      </c>
      <c r="H47" s="51">
        <f t="shared" si="5"/>
        <v>2021</v>
      </c>
      <c r="I47" s="51">
        <f t="shared" si="5"/>
        <v>2022</v>
      </c>
      <c r="J47" s="51">
        <f t="shared" si="5"/>
        <v>2023</v>
      </c>
      <c r="K47" s="51">
        <f t="shared" si="5"/>
        <v>2024</v>
      </c>
      <c r="L47" s="51">
        <f t="shared" si="5"/>
        <v>2025</v>
      </c>
      <c r="M47" s="110"/>
      <c r="N47" s="51" t="str">
        <f>N5</f>
        <v>2016-2025</v>
      </c>
    </row>
    <row r="48" spans="1:14" x14ac:dyDescent="0.25">
      <c r="A48" s="53" t="s">
        <v>4</v>
      </c>
      <c r="B48" s="5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110"/>
      <c r="N48" s="53"/>
    </row>
    <row r="49" spans="1:14" x14ac:dyDescent="0.25">
      <c r="A49" s="57" t="s">
        <v>5</v>
      </c>
      <c r="B49" s="50">
        <f t="shared" ref="B49:L49" si="6">B7-B28</f>
        <v>0</v>
      </c>
      <c r="C49" s="60">
        <f t="shared" si="6"/>
        <v>0</v>
      </c>
      <c r="D49" s="60">
        <f t="shared" si="6"/>
        <v>0</v>
      </c>
      <c r="E49" s="60">
        <f t="shared" si="6"/>
        <v>0</v>
      </c>
      <c r="F49" s="60">
        <f t="shared" si="6"/>
        <v>0</v>
      </c>
      <c r="G49" s="60">
        <f t="shared" si="6"/>
        <v>0</v>
      </c>
      <c r="H49" s="60">
        <f t="shared" si="6"/>
        <v>0</v>
      </c>
      <c r="I49" s="60">
        <f t="shared" si="6"/>
        <v>0</v>
      </c>
      <c r="J49" s="60">
        <f t="shared" si="6"/>
        <v>0</v>
      </c>
      <c r="K49" s="60">
        <f t="shared" si="6"/>
        <v>0</v>
      </c>
      <c r="L49" s="60">
        <f t="shared" si="6"/>
        <v>0</v>
      </c>
      <c r="M49" s="110"/>
      <c r="N49" s="61">
        <f t="shared" ref="N49:N54" si="7">SUM(C49:L49)</f>
        <v>0</v>
      </c>
    </row>
    <row r="50" spans="1:14" x14ac:dyDescent="0.25">
      <c r="A50" s="57" t="s">
        <v>6</v>
      </c>
      <c r="B50" s="50">
        <f t="shared" ref="B50:L50" si="8">B8-B29</f>
        <v>0</v>
      </c>
      <c r="C50" s="60">
        <f t="shared" si="8"/>
        <v>0</v>
      </c>
      <c r="D50" s="60">
        <f t="shared" si="8"/>
        <v>0</v>
      </c>
      <c r="E50" s="60">
        <f t="shared" si="8"/>
        <v>0</v>
      </c>
      <c r="F50" s="60">
        <f t="shared" si="8"/>
        <v>0</v>
      </c>
      <c r="G50" s="60">
        <f t="shared" si="8"/>
        <v>0</v>
      </c>
      <c r="H50" s="60">
        <f t="shared" si="8"/>
        <v>0</v>
      </c>
      <c r="I50" s="60">
        <f t="shared" si="8"/>
        <v>0</v>
      </c>
      <c r="J50" s="60">
        <f t="shared" si="8"/>
        <v>0</v>
      </c>
      <c r="K50" s="60">
        <f t="shared" si="8"/>
        <v>0</v>
      </c>
      <c r="L50" s="60">
        <f t="shared" si="8"/>
        <v>0</v>
      </c>
      <c r="M50" s="110"/>
      <c r="N50" s="61">
        <f t="shared" si="7"/>
        <v>0</v>
      </c>
    </row>
    <row r="51" spans="1:14" x14ac:dyDescent="0.25">
      <c r="A51" s="57" t="s">
        <v>7</v>
      </c>
      <c r="B51" s="50">
        <f t="shared" ref="B51:L51" si="9">B9-B30</f>
        <v>10.280000000000001</v>
      </c>
      <c r="C51" s="60">
        <f t="shared" si="9"/>
        <v>-10.960000000000008</v>
      </c>
      <c r="D51" s="60">
        <f t="shared" si="9"/>
        <v>-7.8499999999999943</v>
      </c>
      <c r="E51" s="60">
        <f t="shared" si="9"/>
        <v>-9.0000000000003411E-2</v>
      </c>
      <c r="F51" s="60">
        <f t="shared" si="9"/>
        <v>4.8599999999999852</v>
      </c>
      <c r="G51" s="60">
        <f t="shared" si="9"/>
        <v>7.6799999999999784</v>
      </c>
      <c r="H51" s="60">
        <f t="shared" si="9"/>
        <v>12.150000000000006</v>
      </c>
      <c r="I51" s="60">
        <f t="shared" si="9"/>
        <v>11.010000000000019</v>
      </c>
      <c r="J51" s="60">
        <f t="shared" si="9"/>
        <v>15.169999999999987</v>
      </c>
      <c r="K51" s="60">
        <f t="shared" si="9"/>
        <v>13.630000000000024</v>
      </c>
      <c r="L51" s="60">
        <f t="shared" si="9"/>
        <v>11.929999999999978</v>
      </c>
      <c r="M51" s="110"/>
      <c r="N51" s="61">
        <f t="shared" si="7"/>
        <v>57.529999999999973</v>
      </c>
    </row>
    <row r="52" spans="1:14" x14ac:dyDescent="0.25">
      <c r="A52" s="57" t="s">
        <v>8</v>
      </c>
      <c r="B52" s="50">
        <f t="shared" ref="B52:L52" si="10">B10-B31</f>
        <v>0</v>
      </c>
      <c r="C52" s="60">
        <f t="shared" si="10"/>
        <v>0</v>
      </c>
      <c r="D52" s="60">
        <f t="shared" si="10"/>
        <v>0</v>
      </c>
      <c r="E52" s="60">
        <f t="shared" si="10"/>
        <v>0</v>
      </c>
      <c r="F52" s="60">
        <f t="shared" si="10"/>
        <v>0</v>
      </c>
      <c r="G52" s="60">
        <f t="shared" si="10"/>
        <v>0</v>
      </c>
      <c r="H52" s="60">
        <f t="shared" si="10"/>
        <v>0</v>
      </c>
      <c r="I52" s="60">
        <f t="shared" si="10"/>
        <v>-5.0199999999999996</v>
      </c>
      <c r="J52" s="60">
        <f t="shared" si="10"/>
        <v>-10.55</v>
      </c>
      <c r="K52" s="60">
        <f t="shared" si="10"/>
        <v>0</v>
      </c>
      <c r="L52" s="60">
        <f t="shared" si="10"/>
        <v>38.629999999999995</v>
      </c>
      <c r="M52" s="110"/>
      <c r="N52" s="61">
        <f t="shared" si="7"/>
        <v>23.059999999999995</v>
      </c>
    </row>
    <row r="53" spans="1:14" x14ac:dyDescent="0.25">
      <c r="A53" s="57" t="s">
        <v>9</v>
      </c>
      <c r="B53" s="50">
        <f t="shared" ref="B53:L53" si="11">B11-B32</f>
        <v>0</v>
      </c>
      <c r="C53" s="60">
        <f t="shared" si="11"/>
        <v>0</v>
      </c>
      <c r="D53" s="60">
        <f t="shared" si="11"/>
        <v>0</v>
      </c>
      <c r="E53" s="60">
        <f t="shared" si="11"/>
        <v>0</v>
      </c>
      <c r="F53" s="60">
        <f t="shared" si="11"/>
        <v>0</v>
      </c>
      <c r="G53" s="60">
        <f t="shared" si="11"/>
        <v>0</v>
      </c>
      <c r="H53" s="60">
        <f t="shared" si="11"/>
        <v>0</v>
      </c>
      <c r="I53" s="60">
        <f t="shared" si="11"/>
        <v>0</v>
      </c>
      <c r="J53" s="60">
        <f t="shared" si="11"/>
        <v>0</v>
      </c>
      <c r="K53" s="60">
        <f t="shared" si="11"/>
        <v>0</v>
      </c>
      <c r="L53" s="60">
        <f t="shared" si="11"/>
        <v>0</v>
      </c>
      <c r="M53" s="110"/>
      <c r="N53" s="61">
        <f t="shared" si="7"/>
        <v>0</v>
      </c>
    </row>
    <row r="54" spans="1:14" x14ac:dyDescent="0.25">
      <c r="A54" s="57" t="s">
        <v>94</v>
      </c>
      <c r="B54" s="50">
        <f t="shared" ref="B54:L54" si="12">B12-B33</f>
        <v>0</v>
      </c>
      <c r="C54" s="60">
        <f t="shared" si="12"/>
        <v>0</v>
      </c>
      <c r="D54" s="60">
        <f t="shared" si="12"/>
        <v>0</v>
      </c>
      <c r="E54" s="60">
        <f t="shared" si="12"/>
        <v>0</v>
      </c>
      <c r="F54" s="60">
        <f t="shared" si="12"/>
        <v>0</v>
      </c>
      <c r="G54" s="60">
        <f t="shared" si="12"/>
        <v>0</v>
      </c>
      <c r="H54" s="60">
        <f t="shared" si="12"/>
        <v>0</v>
      </c>
      <c r="I54" s="60">
        <f t="shared" si="12"/>
        <v>0</v>
      </c>
      <c r="J54" s="60">
        <f t="shared" si="12"/>
        <v>0</v>
      </c>
      <c r="K54" s="60">
        <f t="shared" si="12"/>
        <v>0</v>
      </c>
      <c r="L54" s="60">
        <f t="shared" si="12"/>
        <v>0</v>
      </c>
      <c r="M54" s="110"/>
      <c r="N54" s="61">
        <f t="shared" si="7"/>
        <v>0</v>
      </c>
    </row>
    <row r="55" spans="1:14" x14ac:dyDescent="0.25">
      <c r="A55" s="57" t="s">
        <v>10</v>
      </c>
      <c r="B55" s="50">
        <f t="shared" ref="B55:L55" si="13">B13-B34</f>
        <v>0</v>
      </c>
      <c r="C55" s="60">
        <f t="shared" si="13"/>
        <v>0</v>
      </c>
      <c r="D55" s="60">
        <f t="shared" si="13"/>
        <v>0</v>
      </c>
      <c r="E55" s="60">
        <f t="shared" si="13"/>
        <v>0</v>
      </c>
      <c r="F55" s="60">
        <f t="shared" si="13"/>
        <v>0</v>
      </c>
      <c r="G55" s="60">
        <f t="shared" si="13"/>
        <v>0</v>
      </c>
      <c r="H55" s="60">
        <f t="shared" si="13"/>
        <v>0</v>
      </c>
      <c r="I55" s="60">
        <f t="shared" si="13"/>
        <v>0</v>
      </c>
      <c r="J55" s="60">
        <f t="shared" si="13"/>
        <v>0</v>
      </c>
      <c r="K55" s="60">
        <f t="shared" si="13"/>
        <v>0</v>
      </c>
      <c r="L55" s="60">
        <f t="shared" si="13"/>
        <v>0</v>
      </c>
      <c r="M55" s="110"/>
      <c r="N55" s="61">
        <f>SUM(C55:L55)</f>
        <v>0</v>
      </c>
    </row>
    <row r="56" spans="1:14" x14ac:dyDescent="0.25">
      <c r="A56" s="57" t="s">
        <v>95</v>
      </c>
      <c r="B56" s="50">
        <f t="shared" ref="B56:L56" si="14">B14-B35</f>
        <v>0</v>
      </c>
      <c r="C56" s="60">
        <f t="shared" si="14"/>
        <v>0</v>
      </c>
      <c r="D56" s="60">
        <f t="shared" si="14"/>
        <v>0</v>
      </c>
      <c r="E56" s="60">
        <f t="shared" si="14"/>
        <v>0</v>
      </c>
      <c r="F56" s="60">
        <f t="shared" si="14"/>
        <v>0</v>
      </c>
      <c r="G56" s="60">
        <f t="shared" si="14"/>
        <v>0</v>
      </c>
      <c r="H56" s="60">
        <f t="shared" si="14"/>
        <v>0</v>
      </c>
      <c r="I56" s="60">
        <f t="shared" si="14"/>
        <v>0</v>
      </c>
      <c r="J56" s="60">
        <f t="shared" si="14"/>
        <v>0</v>
      </c>
      <c r="K56" s="60">
        <f t="shared" si="14"/>
        <v>0</v>
      </c>
      <c r="L56" s="60">
        <f t="shared" si="14"/>
        <v>0</v>
      </c>
      <c r="M56" s="110"/>
      <c r="N56" s="61">
        <f>SUM(C56:L56)</f>
        <v>0</v>
      </c>
    </row>
    <row r="57" spans="1:14" x14ac:dyDescent="0.25">
      <c r="A57" s="57" t="s">
        <v>77</v>
      </c>
      <c r="B57" s="50">
        <f t="shared" ref="B57:L57" si="15">B15-B36</f>
        <v>37.214000000000055</v>
      </c>
      <c r="C57" s="60">
        <f t="shared" si="15"/>
        <v>-34.451999999999998</v>
      </c>
      <c r="D57" s="60">
        <f t="shared" si="15"/>
        <v>-156.54699999999991</v>
      </c>
      <c r="E57" s="60">
        <f t="shared" si="15"/>
        <v>224.10500000000002</v>
      </c>
      <c r="F57" s="60">
        <f t="shared" si="15"/>
        <v>310.52700000000004</v>
      </c>
      <c r="G57" s="60">
        <f t="shared" si="15"/>
        <v>224.43599999999992</v>
      </c>
      <c r="H57" s="60">
        <f t="shared" si="15"/>
        <v>201.56999999999994</v>
      </c>
      <c r="I57" s="60">
        <f t="shared" si="15"/>
        <v>268.70499999999993</v>
      </c>
      <c r="J57" s="60">
        <f t="shared" si="15"/>
        <v>204.65800000000002</v>
      </c>
      <c r="K57" s="60">
        <f t="shared" si="15"/>
        <v>238.65100000000007</v>
      </c>
      <c r="L57" s="60">
        <f t="shared" si="15"/>
        <v>669.82099999999991</v>
      </c>
      <c r="M57" s="110"/>
      <c r="N57" s="61">
        <f>AVERAGE(C57:L57)</f>
        <v>215.1474</v>
      </c>
    </row>
    <row r="58" spans="1:14" x14ac:dyDescent="0.25">
      <c r="A58" s="152" t="s">
        <v>14</v>
      </c>
      <c r="B58" s="153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10"/>
      <c r="N58" s="53"/>
    </row>
    <row r="59" spans="1:14" x14ac:dyDescent="0.25">
      <c r="A59" s="57" t="s">
        <v>15</v>
      </c>
      <c r="B59" s="50">
        <f t="shared" ref="B59:L59" si="16">B17-B38</f>
        <v>0</v>
      </c>
      <c r="C59" s="60">
        <f t="shared" si="16"/>
        <v>0</v>
      </c>
      <c r="D59" s="60">
        <f t="shared" si="16"/>
        <v>0</v>
      </c>
      <c r="E59" s="60">
        <f t="shared" si="16"/>
        <v>0</v>
      </c>
      <c r="F59" s="60">
        <f t="shared" si="16"/>
        <v>0</v>
      </c>
      <c r="G59" s="60">
        <f t="shared" si="16"/>
        <v>0</v>
      </c>
      <c r="H59" s="60">
        <f t="shared" si="16"/>
        <v>0</v>
      </c>
      <c r="I59" s="60">
        <f t="shared" si="16"/>
        <v>0</v>
      </c>
      <c r="J59" s="60">
        <f t="shared" si="16"/>
        <v>0</v>
      </c>
      <c r="K59" s="60">
        <f t="shared" si="16"/>
        <v>0</v>
      </c>
      <c r="L59" s="60">
        <f t="shared" si="16"/>
        <v>0</v>
      </c>
      <c r="M59" s="110"/>
      <c r="N59" s="61">
        <f t="shared" ref="N59:N61" si="17">SUM(C59:L59)</f>
        <v>0</v>
      </c>
    </row>
    <row r="60" spans="1:14" x14ac:dyDescent="0.25">
      <c r="A60" s="57" t="s">
        <v>16</v>
      </c>
      <c r="B60" s="50">
        <f t="shared" ref="B60:L60" si="18">B18-B39</f>
        <v>0</v>
      </c>
      <c r="C60" s="60">
        <f t="shared" si="18"/>
        <v>0</v>
      </c>
      <c r="D60" s="60">
        <f t="shared" si="18"/>
        <v>0</v>
      </c>
      <c r="E60" s="60">
        <f t="shared" si="18"/>
        <v>0</v>
      </c>
      <c r="F60" s="60">
        <f t="shared" si="18"/>
        <v>0</v>
      </c>
      <c r="G60" s="60">
        <f t="shared" si="18"/>
        <v>0</v>
      </c>
      <c r="H60" s="60">
        <f t="shared" si="18"/>
        <v>0</v>
      </c>
      <c r="I60" s="60">
        <f t="shared" si="18"/>
        <v>0</v>
      </c>
      <c r="J60" s="60">
        <f t="shared" si="18"/>
        <v>0</v>
      </c>
      <c r="K60" s="60">
        <f t="shared" si="18"/>
        <v>0</v>
      </c>
      <c r="L60" s="60">
        <f t="shared" si="18"/>
        <v>0</v>
      </c>
      <c r="M60" s="110"/>
      <c r="N60" s="61">
        <f t="shared" si="17"/>
        <v>0</v>
      </c>
    </row>
    <row r="61" spans="1:14" x14ac:dyDescent="0.25">
      <c r="A61" s="57" t="s">
        <v>17</v>
      </c>
      <c r="B61" s="50">
        <f t="shared" ref="B61:L61" si="19">B19-B40</f>
        <v>0</v>
      </c>
      <c r="C61" s="60">
        <f t="shared" si="19"/>
        <v>0</v>
      </c>
      <c r="D61" s="60">
        <f t="shared" si="19"/>
        <v>0</v>
      </c>
      <c r="E61" s="60">
        <f t="shared" si="19"/>
        <v>-337</v>
      </c>
      <c r="F61" s="60">
        <f t="shared" si="19"/>
        <v>0</v>
      </c>
      <c r="G61" s="60">
        <f t="shared" si="19"/>
        <v>0</v>
      </c>
      <c r="H61" s="60">
        <f t="shared" si="19"/>
        <v>0</v>
      </c>
      <c r="I61" s="60">
        <f t="shared" si="19"/>
        <v>0</v>
      </c>
      <c r="J61" s="60">
        <f t="shared" si="19"/>
        <v>0</v>
      </c>
      <c r="K61" s="60">
        <f t="shared" si="19"/>
        <v>0</v>
      </c>
      <c r="L61" s="60">
        <f t="shared" si="19"/>
        <v>-387</v>
      </c>
      <c r="M61" s="110"/>
      <c r="N61" s="61">
        <f t="shared" si="17"/>
        <v>-724</v>
      </c>
    </row>
    <row r="62" spans="1:14" x14ac:dyDescent="0.25">
      <c r="A62" s="161" t="s">
        <v>3</v>
      </c>
      <c r="B62" s="145">
        <f t="shared" ref="B62:L62" si="20">B20-B41</f>
        <v>47.494000000000028</v>
      </c>
      <c r="C62" s="132">
        <f t="shared" si="20"/>
        <v>-45.412000000000035</v>
      </c>
      <c r="D62" s="132">
        <f t="shared" si="20"/>
        <v>-164.39699999999982</v>
      </c>
      <c r="E62" s="132">
        <f t="shared" si="20"/>
        <v>-112.98500000000013</v>
      </c>
      <c r="F62" s="132">
        <f t="shared" si="20"/>
        <v>315.38699999999994</v>
      </c>
      <c r="G62" s="132">
        <f t="shared" si="20"/>
        <v>232.11599999999976</v>
      </c>
      <c r="H62" s="132">
        <f t="shared" si="20"/>
        <v>213.7199999999998</v>
      </c>
      <c r="I62" s="132">
        <f t="shared" si="20"/>
        <v>274.69499999999994</v>
      </c>
      <c r="J62" s="132">
        <f t="shared" si="20"/>
        <v>209.27800000000013</v>
      </c>
      <c r="K62" s="132">
        <f t="shared" si="20"/>
        <v>252.28100000000018</v>
      </c>
      <c r="L62" s="132">
        <f t="shared" si="20"/>
        <v>333.38099999999974</v>
      </c>
      <c r="M62" s="110"/>
      <c r="N62" s="163"/>
    </row>
    <row r="63" spans="1:14" x14ac:dyDescent="0.25">
      <c r="A63" s="162" t="s">
        <v>41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</row>
  </sheetData>
  <conditionalFormatting sqref="A4">
    <cfRule type="expression" dxfId="6" priority="5" stopIfTrue="1">
      <formula>ROUND(#REF!,0)&lt;&gt;0</formula>
    </cfRule>
  </conditionalFormatting>
  <conditionalFormatting sqref="A46">
    <cfRule type="expression" dxfId="5" priority="4" stopIfTrue="1">
      <formula>ROUND(#REF!,0)&lt;&gt;0</formula>
    </cfRule>
  </conditionalFormatting>
  <conditionalFormatting sqref="A25">
    <cfRule type="expression" dxfId="4" priority="3" stopIfTrue="1">
      <formula>ROUND(#REF!,0)&lt;&gt;0</formula>
    </cfRule>
  </conditionalFormatting>
  <pageMargins left="0.45" right="0.2" top="0.25" bottom="0.25" header="0.3" footer="0.3"/>
  <pageSetup scale="50" fitToWidth="3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opLeftCell="A40" zoomScale="80" zoomScaleNormal="80" workbookViewId="0">
      <selection activeCell="N50" sqref="N50"/>
    </sheetView>
  </sheetViews>
  <sheetFormatPr defaultRowHeight="15" x14ac:dyDescent="0.25"/>
  <cols>
    <col min="1" max="1" width="9.28515625" customWidth="1"/>
    <col min="2" max="2" width="38.140625" customWidth="1"/>
  </cols>
  <sheetData>
    <row r="1" spans="1:24" ht="30.75" x14ac:dyDescent="0.45">
      <c r="B1" s="62" t="s">
        <v>42</v>
      </c>
    </row>
    <row r="2" spans="1:24" ht="30.75" x14ac:dyDescent="0.45">
      <c r="B2" s="62" t="s">
        <v>43</v>
      </c>
    </row>
    <row r="4" spans="1:24" ht="26.25" x14ac:dyDescent="0.4">
      <c r="A4" s="63" t="s">
        <v>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64"/>
      <c r="B5" s="65"/>
      <c r="C5" s="176" t="s">
        <v>18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8"/>
      <c r="W5" s="179" t="s">
        <v>25</v>
      </c>
      <c r="X5" s="180"/>
    </row>
    <row r="6" spans="1:24" ht="15.75" x14ac:dyDescent="0.25">
      <c r="A6" s="64" t="s">
        <v>45</v>
      </c>
      <c r="B6" s="15" t="s">
        <v>1</v>
      </c>
      <c r="C6" s="22">
        <v>2015</v>
      </c>
      <c r="D6" s="23">
        <v>2016</v>
      </c>
      <c r="E6" s="23">
        <v>2017</v>
      </c>
      <c r="F6" s="23">
        <v>2018</v>
      </c>
      <c r="G6" s="23">
        <v>2019</v>
      </c>
      <c r="H6" s="23">
        <v>2020</v>
      </c>
      <c r="I6" s="23">
        <v>2021</v>
      </c>
      <c r="J6" s="23">
        <v>2022</v>
      </c>
      <c r="K6" s="23">
        <v>2023</v>
      </c>
      <c r="L6" s="23">
        <v>2024</v>
      </c>
      <c r="M6" s="23">
        <v>2025</v>
      </c>
      <c r="N6" s="23">
        <v>2026</v>
      </c>
      <c r="O6" s="23">
        <v>2027</v>
      </c>
      <c r="P6" s="23">
        <v>2028</v>
      </c>
      <c r="Q6" s="23">
        <v>2029</v>
      </c>
      <c r="R6" s="23">
        <v>2030</v>
      </c>
      <c r="S6" s="23">
        <v>2031</v>
      </c>
      <c r="T6" s="23">
        <v>2032</v>
      </c>
      <c r="U6" s="23">
        <v>2033</v>
      </c>
      <c r="V6" s="23">
        <v>2034</v>
      </c>
      <c r="W6" s="27" t="s">
        <v>26</v>
      </c>
      <c r="X6" s="27" t="s">
        <v>27</v>
      </c>
    </row>
    <row r="7" spans="1:24" x14ac:dyDescent="0.25">
      <c r="A7" s="16" t="s">
        <v>19</v>
      </c>
      <c r="B7" s="17" t="s">
        <v>24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4"/>
      <c r="X7" s="26"/>
    </row>
    <row r="8" spans="1:24" ht="15.75" x14ac:dyDescent="0.25">
      <c r="A8" s="66"/>
      <c r="B8" s="28" t="s">
        <v>46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-44.56</v>
      </c>
      <c r="T8" s="67">
        <v>0</v>
      </c>
      <c r="U8" s="67">
        <v>0</v>
      </c>
      <c r="V8" s="67">
        <v>0</v>
      </c>
      <c r="W8" s="67">
        <v>0</v>
      </c>
      <c r="X8" s="67">
        <v>-44.56</v>
      </c>
    </row>
    <row r="9" spans="1:24" ht="15.75" x14ac:dyDescent="0.25">
      <c r="A9" s="66"/>
      <c r="B9" s="28" t="s">
        <v>47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-32.68</v>
      </c>
      <c r="T9" s="67">
        <v>0</v>
      </c>
      <c r="U9" s="67">
        <v>0</v>
      </c>
      <c r="V9" s="67">
        <v>0</v>
      </c>
      <c r="W9" s="67">
        <v>0</v>
      </c>
      <c r="X9" s="67">
        <v>-32.68</v>
      </c>
    </row>
    <row r="10" spans="1:24" ht="15.75" x14ac:dyDescent="0.25">
      <c r="A10" s="66"/>
      <c r="B10" s="28" t="s">
        <v>48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-269</v>
      </c>
      <c r="V10" s="67">
        <v>0</v>
      </c>
      <c r="W10" s="67">
        <v>0</v>
      </c>
      <c r="X10" s="67">
        <v>-269</v>
      </c>
    </row>
    <row r="11" spans="1:24" ht="15.75" x14ac:dyDescent="0.25">
      <c r="A11" s="66"/>
      <c r="B11" s="28" t="s">
        <v>49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-450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-450</v>
      </c>
    </row>
    <row r="12" spans="1:24" ht="15.75" x14ac:dyDescent="0.25">
      <c r="A12" s="66"/>
      <c r="B12" s="28" t="s">
        <v>50</v>
      </c>
      <c r="C12" s="67">
        <v>-67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-67</v>
      </c>
      <c r="X12" s="67">
        <v>-67</v>
      </c>
    </row>
    <row r="13" spans="1:24" ht="15.75" x14ac:dyDescent="0.25">
      <c r="A13" s="66"/>
      <c r="B13" s="28" t="s">
        <v>51</v>
      </c>
      <c r="C13" s="67">
        <v>-105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-105</v>
      </c>
      <c r="X13" s="67">
        <v>-105</v>
      </c>
    </row>
    <row r="14" spans="1:24" ht="15.75" x14ac:dyDescent="0.25">
      <c r="A14" s="66"/>
      <c r="B14" s="28" t="s">
        <v>52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-387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-387</v>
      </c>
    </row>
    <row r="15" spans="1:24" ht="15.75" x14ac:dyDescent="0.25">
      <c r="A15" s="66"/>
      <c r="B15" s="28" t="s">
        <v>53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-106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-106</v>
      </c>
    </row>
    <row r="16" spans="1:24" ht="15.75" x14ac:dyDescent="0.25">
      <c r="A16" s="66"/>
      <c r="B16" s="28" t="s">
        <v>54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-106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-106</v>
      </c>
    </row>
    <row r="17" spans="1:24" ht="15.75" x14ac:dyDescent="0.25">
      <c r="A17" s="66"/>
      <c r="B17" s="28" t="s">
        <v>55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-220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-220</v>
      </c>
    </row>
    <row r="18" spans="1:24" ht="15.75" x14ac:dyDescent="0.25">
      <c r="A18" s="66"/>
      <c r="B18" s="28" t="s">
        <v>56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-330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-330</v>
      </c>
    </row>
    <row r="19" spans="1:24" ht="15.75" x14ac:dyDescent="0.25">
      <c r="A19" s="66"/>
      <c r="B19" s="28" t="s">
        <v>57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-156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-156</v>
      </c>
    </row>
    <row r="20" spans="1:24" ht="15.75" x14ac:dyDescent="0.25">
      <c r="A20" s="66"/>
      <c r="B20" s="28" t="s">
        <v>58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-201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-201</v>
      </c>
    </row>
    <row r="21" spans="1:24" ht="15.75" x14ac:dyDescent="0.25">
      <c r="A21" s="66"/>
      <c r="B21" s="28" t="s">
        <v>59</v>
      </c>
      <c r="C21" s="67">
        <v>-50</v>
      </c>
      <c r="D21" s="67">
        <v>0</v>
      </c>
      <c r="E21" s="67">
        <v>0</v>
      </c>
      <c r="F21" s="67">
        <v>-280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-330</v>
      </c>
      <c r="X21" s="67">
        <v>-330</v>
      </c>
    </row>
    <row r="22" spans="1:24" ht="15.75" x14ac:dyDescent="0.25">
      <c r="A22" s="66"/>
      <c r="B22" s="28" t="s">
        <v>60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-357.5</v>
      </c>
      <c r="V22" s="68">
        <v>0</v>
      </c>
      <c r="W22" s="67">
        <v>0</v>
      </c>
      <c r="X22" s="67">
        <v>-357.5</v>
      </c>
    </row>
    <row r="23" spans="1:24" ht="15.75" x14ac:dyDescent="0.25">
      <c r="A23" s="69"/>
      <c r="B23" s="70" t="s">
        <v>61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387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7">
        <v>0</v>
      </c>
      <c r="X23" s="67">
        <v>387</v>
      </c>
    </row>
    <row r="24" spans="1:24" ht="15.75" x14ac:dyDescent="0.25">
      <c r="A24" s="69"/>
      <c r="B24" s="70" t="s">
        <v>28</v>
      </c>
      <c r="C24" s="68">
        <v>0</v>
      </c>
      <c r="D24" s="68">
        <v>0</v>
      </c>
      <c r="E24" s="68">
        <v>0</v>
      </c>
      <c r="F24" s="68">
        <v>337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-337</v>
      </c>
      <c r="S24" s="68">
        <v>0</v>
      </c>
      <c r="T24" s="68">
        <v>0</v>
      </c>
      <c r="U24" s="68">
        <v>0</v>
      </c>
      <c r="V24" s="68">
        <v>0</v>
      </c>
      <c r="W24" s="67">
        <v>337</v>
      </c>
      <c r="X24" s="67">
        <v>0</v>
      </c>
    </row>
    <row r="25" spans="1:24" x14ac:dyDescent="0.25">
      <c r="A25" s="66"/>
      <c r="B25" s="17" t="s">
        <v>29</v>
      </c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  <c r="W25" s="71"/>
      <c r="X25" s="30"/>
    </row>
    <row r="26" spans="1:24" ht="15.75" x14ac:dyDescent="0.25">
      <c r="A26" s="69"/>
      <c r="B26" s="72" t="s">
        <v>62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313.39999999999998</v>
      </c>
      <c r="S26" s="68">
        <v>0</v>
      </c>
      <c r="T26" s="68">
        <v>0</v>
      </c>
      <c r="U26" s="68">
        <v>0</v>
      </c>
      <c r="V26" s="68">
        <v>0</v>
      </c>
      <c r="W26" s="67">
        <v>0</v>
      </c>
      <c r="X26" s="67">
        <v>313.39999999999998</v>
      </c>
    </row>
    <row r="27" spans="1:24" ht="15.75" x14ac:dyDescent="0.25">
      <c r="A27" s="69"/>
      <c r="B27" s="72" t="s">
        <v>63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423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7">
        <v>0</v>
      </c>
      <c r="X27" s="67">
        <v>423</v>
      </c>
    </row>
    <row r="28" spans="1:24" ht="15.75" x14ac:dyDescent="0.25">
      <c r="A28" s="69"/>
      <c r="B28" s="72" t="s">
        <v>64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635</v>
      </c>
      <c r="V28" s="68">
        <v>635</v>
      </c>
      <c r="W28" s="67">
        <v>0</v>
      </c>
      <c r="X28" s="67">
        <v>1270</v>
      </c>
    </row>
    <row r="29" spans="1:24" ht="16.5" thickBot="1" x14ac:dyDescent="0.3">
      <c r="A29" s="69"/>
      <c r="B29" s="72" t="s">
        <v>65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846</v>
      </c>
      <c r="S29" s="68">
        <v>0</v>
      </c>
      <c r="T29" s="68">
        <v>0</v>
      </c>
      <c r="U29" s="68">
        <v>0</v>
      </c>
      <c r="V29" s="68">
        <v>0</v>
      </c>
      <c r="W29" s="67">
        <v>0</v>
      </c>
      <c r="X29" s="67">
        <v>846</v>
      </c>
    </row>
    <row r="30" spans="1:24" ht="16.5" thickBot="1" x14ac:dyDescent="0.3">
      <c r="A30" s="69"/>
      <c r="B30" s="73" t="s">
        <v>66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423</v>
      </c>
      <c r="Q30" s="74">
        <v>0</v>
      </c>
      <c r="R30" s="74">
        <v>1159.4000000000001</v>
      </c>
      <c r="S30" s="74">
        <v>0</v>
      </c>
      <c r="T30" s="74">
        <v>0</v>
      </c>
      <c r="U30" s="74">
        <v>635</v>
      </c>
      <c r="V30" s="74">
        <v>635</v>
      </c>
      <c r="W30" s="74">
        <v>0</v>
      </c>
      <c r="X30" s="74">
        <v>2852.4</v>
      </c>
    </row>
    <row r="31" spans="1:24" ht="16.5" thickBot="1" x14ac:dyDescent="0.3">
      <c r="A31" s="69"/>
      <c r="B31" s="75" t="s">
        <v>67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4.9400000000000004</v>
      </c>
      <c r="V31" s="76">
        <v>0</v>
      </c>
      <c r="W31" s="77">
        <v>0</v>
      </c>
      <c r="X31" s="77">
        <v>4.9400000000000004</v>
      </c>
    </row>
    <row r="32" spans="1:24" ht="16.5" thickBot="1" x14ac:dyDescent="0.3">
      <c r="A32" s="69"/>
      <c r="B32" s="73" t="s">
        <v>31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4.9400000000000004</v>
      </c>
      <c r="V32" s="78">
        <v>0</v>
      </c>
      <c r="W32" s="78">
        <v>0</v>
      </c>
      <c r="X32" s="78">
        <v>4.9400000000000004</v>
      </c>
    </row>
    <row r="33" spans="1:24" ht="15.75" x14ac:dyDescent="0.25">
      <c r="A33" s="69"/>
      <c r="B33" s="32" t="s">
        <v>68</v>
      </c>
      <c r="C33" s="68">
        <v>3.57</v>
      </c>
      <c r="D33" s="68">
        <v>4.12</v>
      </c>
      <c r="E33" s="68">
        <v>4.57</v>
      </c>
      <c r="F33" s="68">
        <v>4.82</v>
      </c>
      <c r="G33" s="68">
        <v>5.1999999999999993</v>
      </c>
      <c r="H33" s="68">
        <v>4.08</v>
      </c>
      <c r="I33" s="68">
        <v>4.25</v>
      </c>
      <c r="J33" s="68">
        <v>4.4400000000000004</v>
      </c>
      <c r="K33" s="68">
        <v>4.6400000000000006</v>
      </c>
      <c r="L33" s="68">
        <v>4.82</v>
      </c>
      <c r="M33" s="68">
        <v>4.82</v>
      </c>
      <c r="N33" s="68">
        <v>4.87</v>
      </c>
      <c r="O33" s="68">
        <v>4.83</v>
      </c>
      <c r="P33" s="68">
        <v>4.78</v>
      </c>
      <c r="Q33" s="68">
        <v>4.6500000000000004</v>
      </c>
      <c r="R33" s="68">
        <v>4.33</v>
      </c>
      <c r="S33" s="68">
        <v>4.4799999999999995</v>
      </c>
      <c r="T33" s="68">
        <v>4.3899999999999997</v>
      </c>
      <c r="U33" s="68">
        <v>4.5500000000000007</v>
      </c>
      <c r="V33" s="68">
        <v>4.2300000000000004</v>
      </c>
      <c r="W33" s="68">
        <v>44.51</v>
      </c>
      <c r="X33" s="68">
        <v>90.44</v>
      </c>
    </row>
    <row r="34" spans="1:24" ht="15.75" x14ac:dyDescent="0.25">
      <c r="A34" s="69"/>
      <c r="B34" s="32" t="s">
        <v>69</v>
      </c>
      <c r="C34" s="68">
        <v>69</v>
      </c>
      <c r="D34" s="68">
        <v>77.7</v>
      </c>
      <c r="E34" s="68">
        <v>84.4</v>
      </c>
      <c r="F34" s="68">
        <v>85.6</v>
      </c>
      <c r="G34" s="68">
        <v>91.9</v>
      </c>
      <c r="H34" s="68">
        <v>80.5</v>
      </c>
      <c r="I34" s="68">
        <v>83.800000000000011</v>
      </c>
      <c r="J34" s="68">
        <v>89.600000000000009</v>
      </c>
      <c r="K34" s="68">
        <v>90.7</v>
      </c>
      <c r="L34" s="68">
        <v>93.4</v>
      </c>
      <c r="M34" s="68">
        <v>74.700000000000017</v>
      </c>
      <c r="N34" s="68">
        <v>75.900000000000006</v>
      </c>
      <c r="O34" s="68">
        <v>80.100000000000009</v>
      </c>
      <c r="P34" s="68">
        <v>79.8</v>
      </c>
      <c r="Q34" s="68">
        <v>77.400000000000006</v>
      </c>
      <c r="R34" s="68">
        <v>75.100000000000009</v>
      </c>
      <c r="S34" s="68">
        <v>72.2</v>
      </c>
      <c r="T34" s="68">
        <v>71.5</v>
      </c>
      <c r="U34" s="68">
        <v>72.8</v>
      </c>
      <c r="V34" s="68">
        <v>70.100000000000009</v>
      </c>
      <c r="W34" s="68">
        <v>846.60000000000014</v>
      </c>
      <c r="X34" s="68">
        <v>1596.2</v>
      </c>
    </row>
    <row r="35" spans="1:24" ht="16.5" thickBot="1" x14ac:dyDescent="0.3">
      <c r="A35" s="69"/>
      <c r="B35" s="32" t="s">
        <v>70</v>
      </c>
      <c r="C35" s="68">
        <v>6.42</v>
      </c>
      <c r="D35" s="68">
        <v>8.23</v>
      </c>
      <c r="E35" s="68">
        <v>9.92</v>
      </c>
      <c r="F35" s="68">
        <v>11.86</v>
      </c>
      <c r="G35" s="68">
        <v>13.71</v>
      </c>
      <c r="H35" s="68">
        <v>12.47</v>
      </c>
      <c r="I35" s="68">
        <v>13.23</v>
      </c>
      <c r="J35" s="68">
        <v>14.360000000000001</v>
      </c>
      <c r="K35" s="68">
        <v>15.049999999999999</v>
      </c>
      <c r="L35" s="68">
        <v>15.67</v>
      </c>
      <c r="M35" s="68">
        <v>12.58</v>
      </c>
      <c r="N35" s="68">
        <v>13.21</v>
      </c>
      <c r="O35" s="68">
        <v>13.579999999999998</v>
      </c>
      <c r="P35" s="68">
        <v>14.899999999999999</v>
      </c>
      <c r="Q35" s="68">
        <v>14.810000000000002</v>
      </c>
      <c r="R35" s="68">
        <v>14.920000000000002</v>
      </c>
      <c r="S35" s="68">
        <v>15.990000000000002</v>
      </c>
      <c r="T35" s="68">
        <v>16.48</v>
      </c>
      <c r="U35" s="68">
        <v>16.61</v>
      </c>
      <c r="V35" s="68">
        <v>17.229999999999997</v>
      </c>
      <c r="W35" s="79">
        <v>120.92</v>
      </c>
      <c r="X35" s="79">
        <v>271.23</v>
      </c>
    </row>
    <row r="36" spans="1:24" ht="16.5" thickBot="1" x14ac:dyDescent="0.3">
      <c r="A36" s="69"/>
      <c r="B36" s="73" t="s">
        <v>32</v>
      </c>
      <c r="C36" s="74">
        <v>78.989999999999995</v>
      </c>
      <c r="D36" s="74">
        <v>90.050000000000011</v>
      </c>
      <c r="E36" s="74">
        <v>98.89</v>
      </c>
      <c r="F36" s="74">
        <v>102.27999999999999</v>
      </c>
      <c r="G36" s="74">
        <v>110.81</v>
      </c>
      <c r="H36" s="74">
        <v>97.05</v>
      </c>
      <c r="I36" s="74">
        <v>101.28000000000002</v>
      </c>
      <c r="J36" s="74">
        <v>108.4</v>
      </c>
      <c r="K36" s="74">
        <v>110.39</v>
      </c>
      <c r="L36" s="74">
        <v>113.89</v>
      </c>
      <c r="M36" s="74">
        <v>92.100000000000009</v>
      </c>
      <c r="N36" s="74">
        <v>93.980000000000018</v>
      </c>
      <c r="O36" s="74">
        <v>98.51</v>
      </c>
      <c r="P36" s="74">
        <v>99.47999999999999</v>
      </c>
      <c r="Q36" s="74">
        <v>96.860000000000014</v>
      </c>
      <c r="R36" s="74">
        <v>94.350000000000009</v>
      </c>
      <c r="S36" s="74">
        <v>92.670000000000016</v>
      </c>
      <c r="T36" s="74">
        <v>92.37</v>
      </c>
      <c r="U36" s="74">
        <v>93.96</v>
      </c>
      <c r="V36" s="74">
        <v>91.56</v>
      </c>
      <c r="W36" s="74">
        <v>1012.0299999999999</v>
      </c>
      <c r="X36" s="74">
        <v>1957.87</v>
      </c>
    </row>
    <row r="37" spans="1:24" ht="15.75" x14ac:dyDescent="0.25">
      <c r="A37" s="69"/>
      <c r="B37" s="33" t="s">
        <v>33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161.077</v>
      </c>
      <c r="Q37" s="68">
        <v>44.003</v>
      </c>
      <c r="R37" s="68">
        <v>109.63200000000001</v>
      </c>
      <c r="S37" s="68">
        <v>103.857</v>
      </c>
      <c r="T37" s="68">
        <v>267.60399999999998</v>
      </c>
      <c r="U37" s="68">
        <v>300</v>
      </c>
      <c r="V37" s="68">
        <v>73.626000000000005</v>
      </c>
      <c r="W37" s="80">
        <v>0</v>
      </c>
      <c r="X37" s="67">
        <v>52.98995</v>
      </c>
    </row>
    <row r="38" spans="1:24" x14ac:dyDescent="0.25">
      <c r="A38" s="16" t="s">
        <v>20</v>
      </c>
      <c r="B38" s="17" t="s">
        <v>29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6"/>
      <c r="W38" s="24"/>
      <c r="X38" s="30"/>
    </row>
    <row r="39" spans="1:24" ht="15.75" x14ac:dyDescent="0.25">
      <c r="A39" s="34"/>
      <c r="B39" s="31" t="s">
        <v>71</v>
      </c>
      <c r="C39" s="68">
        <v>0</v>
      </c>
      <c r="D39" s="68">
        <v>7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7">
        <v>7</v>
      </c>
      <c r="X39" s="67">
        <v>7</v>
      </c>
    </row>
    <row r="40" spans="1:24" ht="15.75" x14ac:dyDescent="0.25">
      <c r="A40" s="29"/>
      <c r="B40" s="32" t="s">
        <v>72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10.55</v>
      </c>
      <c r="L40" s="76">
        <v>0</v>
      </c>
      <c r="M40" s="76">
        <v>0</v>
      </c>
      <c r="N40" s="76">
        <v>10.62</v>
      </c>
      <c r="O40" s="76">
        <v>0</v>
      </c>
      <c r="P40" s="76">
        <v>0</v>
      </c>
      <c r="Q40" s="76">
        <v>10.6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7">
        <v>10.55</v>
      </c>
      <c r="X40" s="77">
        <v>31.770000000000003</v>
      </c>
    </row>
    <row r="41" spans="1:24" ht="16.5" thickBot="1" x14ac:dyDescent="0.3">
      <c r="A41" s="29"/>
      <c r="B41" s="32" t="s">
        <v>73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5.0199999999999996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7">
        <v>5.0199999999999996</v>
      </c>
      <c r="X41" s="77">
        <v>5.0199999999999996</v>
      </c>
    </row>
    <row r="42" spans="1:24" ht="16.5" thickBot="1" x14ac:dyDescent="0.3">
      <c r="A42" s="29"/>
      <c r="B42" s="73" t="s">
        <v>34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5.0199999999999996</v>
      </c>
      <c r="K42" s="78">
        <v>10.55</v>
      </c>
      <c r="L42" s="78">
        <v>0</v>
      </c>
      <c r="M42" s="78">
        <v>0</v>
      </c>
      <c r="N42" s="78">
        <v>10.62</v>
      </c>
      <c r="O42" s="78">
        <v>0</v>
      </c>
      <c r="P42" s="78">
        <v>0</v>
      </c>
      <c r="Q42" s="78">
        <v>10.6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15.57</v>
      </c>
      <c r="X42" s="78">
        <v>36.790000000000006</v>
      </c>
    </row>
    <row r="43" spans="1:24" ht="15.75" x14ac:dyDescent="0.25">
      <c r="A43" s="34"/>
      <c r="B43" s="32" t="s">
        <v>74</v>
      </c>
      <c r="C43" s="68">
        <v>1.28</v>
      </c>
      <c r="D43" s="68">
        <v>1.52</v>
      </c>
      <c r="E43" s="68">
        <v>1.75</v>
      </c>
      <c r="F43" s="68">
        <v>1.9799999999999998</v>
      </c>
      <c r="G43" s="68">
        <v>2.15</v>
      </c>
      <c r="H43" s="68">
        <v>1.3699999999999999</v>
      </c>
      <c r="I43" s="68">
        <v>1.45</v>
      </c>
      <c r="J43" s="68">
        <v>1.51</v>
      </c>
      <c r="K43" s="68">
        <v>1.58</v>
      </c>
      <c r="L43" s="68">
        <v>1.51</v>
      </c>
      <c r="M43" s="68">
        <v>1.3</v>
      </c>
      <c r="N43" s="68">
        <v>1.35</v>
      </c>
      <c r="O43" s="68">
        <v>1.38</v>
      </c>
      <c r="P43" s="68">
        <v>1.3699999999999999</v>
      </c>
      <c r="Q43" s="68">
        <v>1.3699999999999999</v>
      </c>
      <c r="R43" s="68">
        <v>1.26</v>
      </c>
      <c r="S43" s="68">
        <v>1.26</v>
      </c>
      <c r="T43" s="68">
        <v>1.22</v>
      </c>
      <c r="U43" s="68">
        <v>1.26</v>
      </c>
      <c r="V43" s="68">
        <v>1.21</v>
      </c>
      <c r="W43" s="68">
        <v>16.099999999999998</v>
      </c>
      <c r="X43" s="68">
        <v>29.080000000000005</v>
      </c>
    </row>
    <row r="44" spans="1:24" ht="15.75" x14ac:dyDescent="0.25">
      <c r="A44" s="29"/>
      <c r="B44" s="32" t="s">
        <v>75</v>
      </c>
      <c r="C44" s="68">
        <v>44.1</v>
      </c>
      <c r="D44" s="68">
        <v>38.699999999999996</v>
      </c>
      <c r="E44" s="68">
        <v>35.5</v>
      </c>
      <c r="F44" s="68">
        <v>32.5</v>
      </c>
      <c r="G44" s="68">
        <v>29</v>
      </c>
      <c r="H44" s="68">
        <v>27.2</v>
      </c>
      <c r="I44" s="68">
        <v>24.9</v>
      </c>
      <c r="J44" s="68">
        <v>24.500000000000004</v>
      </c>
      <c r="K44" s="68">
        <v>23.4</v>
      </c>
      <c r="L44" s="68">
        <v>22.799999999999997</v>
      </c>
      <c r="M44" s="68">
        <v>20.700000000000003</v>
      </c>
      <c r="N44" s="68">
        <v>22.1</v>
      </c>
      <c r="O44" s="68">
        <v>21.700000000000003</v>
      </c>
      <c r="P44" s="68">
        <v>21.700000000000003</v>
      </c>
      <c r="Q44" s="68">
        <v>21</v>
      </c>
      <c r="R44" s="68">
        <v>21</v>
      </c>
      <c r="S44" s="68">
        <v>20.2</v>
      </c>
      <c r="T44" s="68">
        <v>20.9</v>
      </c>
      <c r="U44" s="68">
        <v>19.5</v>
      </c>
      <c r="V44" s="68">
        <v>19.5</v>
      </c>
      <c r="W44" s="68">
        <v>302.60000000000002</v>
      </c>
      <c r="X44" s="68">
        <v>510.9</v>
      </c>
    </row>
    <row r="45" spans="1:24" ht="16.5" thickBot="1" x14ac:dyDescent="0.3">
      <c r="A45" s="29"/>
      <c r="B45" s="32" t="s">
        <v>76</v>
      </c>
      <c r="C45" s="68">
        <v>8.35</v>
      </c>
      <c r="D45" s="68">
        <v>9.09</v>
      </c>
      <c r="E45" s="68">
        <v>9.9799999999999986</v>
      </c>
      <c r="F45" s="68">
        <v>9.6399999999999988</v>
      </c>
      <c r="G45" s="68">
        <v>10.899999999999995</v>
      </c>
      <c r="H45" s="68">
        <v>9.0200000000000014</v>
      </c>
      <c r="I45" s="68">
        <v>9.57</v>
      </c>
      <c r="J45" s="68">
        <v>9.9600000000000009</v>
      </c>
      <c r="K45" s="68">
        <v>10.700000000000005</v>
      </c>
      <c r="L45" s="68">
        <v>10.600000000000003</v>
      </c>
      <c r="M45" s="68">
        <v>8.7300000000000022</v>
      </c>
      <c r="N45" s="68">
        <v>8.66</v>
      </c>
      <c r="O45" s="68">
        <v>8.5699999999999985</v>
      </c>
      <c r="P45" s="68">
        <v>9.1700000000000017</v>
      </c>
      <c r="Q45" s="68">
        <v>8.8500000000000014</v>
      </c>
      <c r="R45" s="68">
        <v>8.01</v>
      </c>
      <c r="S45" s="68">
        <v>7.91</v>
      </c>
      <c r="T45" s="68">
        <v>7.7899999999999991</v>
      </c>
      <c r="U45" s="68">
        <v>7.64</v>
      </c>
      <c r="V45" s="68">
        <v>7.4700000000000006</v>
      </c>
      <c r="W45" s="81">
        <v>97.81</v>
      </c>
      <c r="X45" s="81">
        <v>180.60999999999996</v>
      </c>
    </row>
    <row r="46" spans="1:24" ht="16.5" thickBot="1" x14ac:dyDescent="0.3">
      <c r="A46" s="29"/>
      <c r="B46" s="73" t="s">
        <v>35</v>
      </c>
      <c r="C46" s="74">
        <v>53.730000000000004</v>
      </c>
      <c r="D46" s="74">
        <v>49.31</v>
      </c>
      <c r="E46" s="74">
        <v>47.23</v>
      </c>
      <c r="F46" s="74">
        <v>44.12</v>
      </c>
      <c r="G46" s="74">
        <v>42.05</v>
      </c>
      <c r="H46" s="74">
        <v>37.590000000000003</v>
      </c>
      <c r="I46" s="74">
        <v>35.92</v>
      </c>
      <c r="J46" s="74">
        <v>35.970000000000006</v>
      </c>
      <c r="K46" s="74">
        <v>35.68</v>
      </c>
      <c r="L46" s="74">
        <v>34.910000000000004</v>
      </c>
      <c r="M46" s="74">
        <v>30.730000000000004</v>
      </c>
      <c r="N46" s="74">
        <v>32.11</v>
      </c>
      <c r="O46" s="74">
        <v>31.65</v>
      </c>
      <c r="P46" s="74">
        <v>32.240000000000009</v>
      </c>
      <c r="Q46" s="74">
        <v>31.220000000000002</v>
      </c>
      <c r="R46" s="74">
        <v>30.270000000000003</v>
      </c>
      <c r="S46" s="74">
        <v>29.37</v>
      </c>
      <c r="T46" s="74">
        <v>29.909999999999997</v>
      </c>
      <c r="U46" s="74">
        <v>28.400000000000002</v>
      </c>
      <c r="V46" s="74">
        <v>28.18</v>
      </c>
      <c r="W46" s="74">
        <v>416.51000000000005</v>
      </c>
      <c r="X46" s="74">
        <v>720.58999999999992</v>
      </c>
    </row>
    <row r="47" spans="1:24" ht="15.75" x14ac:dyDescent="0.25">
      <c r="A47" s="34"/>
      <c r="B47" s="31" t="s">
        <v>36</v>
      </c>
      <c r="C47" s="68">
        <v>0</v>
      </c>
      <c r="D47" s="68">
        <v>62.228000000000002</v>
      </c>
      <c r="E47" s="68">
        <v>29.271999999999998</v>
      </c>
      <c r="F47" s="68">
        <v>0</v>
      </c>
      <c r="G47" s="68">
        <v>60.164999999999999</v>
      </c>
      <c r="H47" s="68">
        <v>103.633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267.92500000000001</v>
      </c>
      <c r="Q47" s="68">
        <v>247.53</v>
      </c>
      <c r="R47" s="68">
        <v>267.92500000000001</v>
      </c>
      <c r="S47" s="68">
        <v>267.92500000000001</v>
      </c>
      <c r="T47" s="68">
        <v>267.92500000000001</v>
      </c>
      <c r="U47" s="68">
        <v>185.316</v>
      </c>
      <c r="V47" s="68">
        <v>137.893</v>
      </c>
      <c r="W47" s="67">
        <v>25.529800000000002</v>
      </c>
      <c r="X47" s="67">
        <v>94.886849999999995</v>
      </c>
    </row>
    <row r="48" spans="1:24" ht="15.75" x14ac:dyDescent="0.25">
      <c r="A48" s="34"/>
      <c r="B48" s="31" t="s">
        <v>38</v>
      </c>
      <c r="C48" s="68">
        <v>400</v>
      </c>
      <c r="D48" s="68">
        <v>400</v>
      </c>
      <c r="E48" s="68">
        <v>400</v>
      </c>
      <c r="F48" s="68">
        <v>400</v>
      </c>
      <c r="G48" s="68">
        <v>400</v>
      </c>
      <c r="H48" s="68">
        <v>400</v>
      </c>
      <c r="I48" s="68">
        <v>400</v>
      </c>
      <c r="J48" s="68">
        <v>400</v>
      </c>
      <c r="K48" s="68">
        <v>400</v>
      </c>
      <c r="L48" s="68">
        <v>400</v>
      </c>
      <c r="M48" s="68">
        <v>400</v>
      </c>
      <c r="N48" s="68">
        <v>400</v>
      </c>
      <c r="O48" s="68">
        <v>400</v>
      </c>
      <c r="P48" s="68">
        <v>400</v>
      </c>
      <c r="Q48" s="68">
        <v>400</v>
      </c>
      <c r="R48" s="68">
        <v>400</v>
      </c>
      <c r="S48" s="68">
        <v>400</v>
      </c>
      <c r="T48" s="68">
        <v>400</v>
      </c>
      <c r="U48" s="68">
        <v>400</v>
      </c>
      <c r="V48" s="68">
        <v>400</v>
      </c>
      <c r="W48" s="67">
        <v>400</v>
      </c>
      <c r="X48" s="67">
        <v>400</v>
      </c>
    </row>
    <row r="49" spans="1:24" ht="15.75" x14ac:dyDescent="0.25">
      <c r="A49" s="34"/>
      <c r="B49" s="31" t="s">
        <v>39</v>
      </c>
      <c r="C49" s="68">
        <v>226.82</v>
      </c>
      <c r="D49" s="68">
        <v>375</v>
      </c>
      <c r="E49" s="68">
        <v>375</v>
      </c>
      <c r="F49" s="68">
        <v>369.80799999999999</v>
      </c>
      <c r="G49" s="68">
        <v>375</v>
      </c>
      <c r="H49" s="68">
        <v>375</v>
      </c>
      <c r="I49" s="68">
        <v>268.673</v>
      </c>
      <c r="J49" s="68">
        <v>291.31599999999997</v>
      </c>
      <c r="K49" s="68">
        <v>260.59800000000001</v>
      </c>
      <c r="L49" s="68">
        <v>254.387</v>
      </c>
      <c r="M49" s="68">
        <v>270.51799999999997</v>
      </c>
      <c r="N49" s="68">
        <v>291.52199999999999</v>
      </c>
      <c r="O49" s="68">
        <v>334.85199999999998</v>
      </c>
      <c r="P49" s="68">
        <v>375</v>
      </c>
      <c r="Q49" s="68">
        <v>375</v>
      </c>
      <c r="R49" s="68">
        <v>375</v>
      </c>
      <c r="S49" s="68">
        <v>375</v>
      </c>
      <c r="T49" s="68">
        <v>375</v>
      </c>
      <c r="U49" s="68">
        <v>375</v>
      </c>
      <c r="V49" s="68">
        <v>375</v>
      </c>
      <c r="W49" s="67">
        <v>317.16019999999992</v>
      </c>
      <c r="X49" s="67">
        <v>334.67469999999992</v>
      </c>
    </row>
    <row r="50" spans="1:24" ht="16.5" thickBot="1" x14ac:dyDescent="0.3">
      <c r="A50" s="34"/>
      <c r="B50" s="31" t="s">
        <v>37</v>
      </c>
      <c r="C50" s="68">
        <v>100</v>
      </c>
      <c r="D50" s="68">
        <v>100</v>
      </c>
      <c r="E50" s="68">
        <v>100</v>
      </c>
      <c r="F50" s="68">
        <v>100</v>
      </c>
      <c r="G50" s="68">
        <v>100</v>
      </c>
      <c r="H50" s="68">
        <v>100</v>
      </c>
      <c r="I50" s="68">
        <v>100</v>
      </c>
      <c r="J50" s="68">
        <v>100</v>
      </c>
      <c r="K50" s="68">
        <v>100</v>
      </c>
      <c r="L50" s="68">
        <v>100</v>
      </c>
      <c r="M50" s="68">
        <v>100</v>
      </c>
      <c r="N50" s="68">
        <v>100</v>
      </c>
      <c r="O50" s="68">
        <v>100</v>
      </c>
      <c r="P50" s="68">
        <v>100</v>
      </c>
      <c r="Q50" s="68">
        <v>100</v>
      </c>
      <c r="R50" s="68">
        <v>100</v>
      </c>
      <c r="S50" s="68">
        <v>100</v>
      </c>
      <c r="T50" s="68">
        <v>100</v>
      </c>
      <c r="U50" s="68">
        <v>100</v>
      </c>
      <c r="V50" s="68">
        <v>100</v>
      </c>
      <c r="W50" s="67">
        <v>100</v>
      </c>
      <c r="X50" s="67">
        <v>100</v>
      </c>
    </row>
    <row r="51" spans="1:24" ht="17.25" thickTop="1" thickBot="1" x14ac:dyDescent="0.3">
      <c r="A51" s="35"/>
      <c r="B51" s="36" t="s">
        <v>24</v>
      </c>
      <c r="C51" s="82">
        <v>-222</v>
      </c>
      <c r="D51" s="82">
        <v>0</v>
      </c>
      <c r="E51" s="82">
        <v>0</v>
      </c>
      <c r="F51" s="82">
        <v>57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-762</v>
      </c>
      <c r="Q51" s="82">
        <v>0</v>
      </c>
      <c r="R51" s="82">
        <v>-1144</v>
      </c>
      <c r="S51" s="82">
        <v>-77.240000000000009</v>
      </c>
      <c r="T51" s="82">
        <v>0</v>
      </c>
      <c r="U51" s="82">
        <v>-626.5</v>
      </c>
      <c r="V51" s="82">
        <v>0</v>
      </c>
      <c r="W51" s="83"/>
      <c r="X51" s="83"/>
    </row>
    <row r="52" spans="1:24" ht="16.5" thickTop="1" x14ac:dyDescent="0.25">
      <c r="A52" s="37"/>
      <c r="B52" s="38" t="s">
        <v>21</v>
      </c>
      <c r="C52" s="84">
        <v>132.72000000000003</v>
      </c>
      <c r="D52" s="84">
        <v>146.36000000000013</v>
      </c>
      <c r="E52" s="84">
        <v>146.11999999999989</v>
      </c>
      <c r="F52" s="84">
        <v>146.40000000000009</v>
      </c>
      <c r="G52" s="84">
        <v>152.86000000000013</v>
      </c>
      <c r="H52" s="84">
        <v>134.6400000000001</v>
      </c>
      <c r="I52" s="84">
        <v>137.20000000000016</v>
      </c>
      <c r="J52" s="84">
        <v>149.38999999999999</v>
      </c>
      <c r="K52" s="84">
        <v>156.62</v>
      </c>
      <c r="L52" s="84">
        <v>148.80000000000018</v>
      </c>
      <c r="M52" s="84">
        <v>122.83000000000004</v>
      </c>
      <c r="N52" s="84">
        <v>136.71000000000015</v>
      </c>
      <c r="O52" s="84">
        <v>130.15999999999997</v>
      </c>
      <c r="P52" s="84">
        <v>554.72</v>
      </c>
      <c r="Q52" s="84">
        <v>138.68000000000029</v>
      </c>
      <c r="R52" s="84">
        <v>1284.0199999999998</v>
      </c>
      <c r="S52" s="84">
        <v>122.03999999999996</v>
      </c>
      <c r="T52" s="84">
        <v>122.27999999999975</v>
      </c>
      <c r="U52" s="84">
        <v>762.3</v>
      </c>
      <c r="V52" s="84">
        <v>754.74</v>
      </c>
      <c r="W52" s="85"/>
      <c r="X52" s="85"/>
    </row>
    <row r="53" spans="1:24" ht="15.75" x14ac:dyDescent="0.25">
      <c r="A53" s="39"/>
      <c r="B53" s="40" t="s">
        <v>22</v>
      </c>
      <c r="C53" s="86">
        <v>726.81999999999994</v>
      </c>
      <c r="D53" s="86">
        <v>937.22800000000007</v>
      </c>
      <c r="E53" s="86">
        <v>904.27199999999993</v>
      </c>
      <c r="F53" s="86">
        <v>869.80799999999999</v>
      </c>
      <c r="G53" s="86">
        <v>935.16499999999996</v>
      </c>
      <c r="H53" s="86">
        <v>978.63300000000004</v>
      </c>
      <c r="I53" s="86">
        <v>768.673</v>
      </c>
      <c r="J53" s="86">
        <v>791.31600000000003</v>
      </c>
      <c r="K53" s="86">
        <v>760.59799999999996</v>
      </c>
      <c r="L53" s="86">
        <v>754.38699999999994</v>
      </c>
      <c r="M53" s="86">
        <v>770.51800000000003</v>
      </c>
      <c r="N53" s="86">
        <v>791.52199999999993</v>
      </c>
      <c r="O53" s="86">
        <v>834.85199999999998</v>
      </c>
      <c r="P53" s="86">
        <v>1304.002</v>
      </c>
      <c r="Q53" s="86">
        <v>1166.5329999999999</v>
      </c>
      <c r="R53" s="86">
        <v>1252.557</v>
      </c>
      <c r="S53" s="86">
        <v>1246.7820000000002</v>
      </c>
      <c r="T53" s="86">
        <v>1410.529</v>
      </c>
      <c r="U53" s="86">
        <v>1360.316</v>
      </c>
      <c r="V53" s="86">
        <v>1086.519</v>
      </c>
      <c r="W53" s="85"/>
      <c r="X53" s="85"/>
    </row>
    <row r="54" spans="1:24" ht="15.75" x14ac:dyDescent="0.25">
      <c r="A54" s="39"/>
      <c r="B54" s="40" t="s">
        <v>23</v>
      </c>
      <c r="C54" s="86">
        <v>859.54</v>
      </c>
      <c r="D54" s="86">
        <v>1083.5880000000002</v>
      </c>
      <c r="E54" s="86">
        <v>1050.3919999999998</v>
      </c>
      <c r="F54" s="86">
        <v>1016.2080000000001</v>
      </c>
      <c r="G54" s="86">
        <v>1088.0250000000001</v>
      </c>
      <c r="H54" s="86">
        <v>1113.2730000000001</v>
      </c>
      <c r="I54" s="86">
        <v>905.87300000000016</v>
      </c>
      <c r="J54" s="86">
        <v>940.70600000000002</v>
      </c>
      <c r="K54" s="86">
        <v>917.21799999999996</v>
      </c>
      <c r="L54" s="86">
        <v>903.18700000000013</v>
      </c>
      <c r="M54" s="86">
        <v>893.34800000000007</v>
      </c>
      <c r="N54" s="86">
        <v>928.23200000000008</v>
      </c>
      <c r="O54" s="86">
        <v>965.01199999999994</v>
      </c>
      <c r="P54" s="86">
        <v>1858.722</v>
      </c>
      <c r="Q54" s="86">
        <v>1305.2130000000002</v>
      </c>
      <c r="R54" s="86">
        <v>2536.5769999999998</v>
      </c>
      <c r="S54" s="86">
        <v>1368.8220000000001</v>
      </c>
      <c r="T54" s="86">
        <v>1532.8089999999997</v>
      </c>
      <c r="U54" s="86">
        <v>2122.616</v>
      </c>
      <c r="V54" s="86">
        <v>1841.259</v>
      </c>
      <c r="W54" s="85"/>
      <c r="X54" s="85"/>
    </row>
    <row r="55" spans="1:24" ht="15.75" x14ac:dyDescent="0.25">
      <c r="A55" s="39"/>
      <c r="B55" s="41" t="s">
        <v>40</v>
      </c>
      <c r="C55" s="42"/>
      <c r="D55" s="42"/>
      <c r="E55" s="42"/>
      <c r="F55" s="42"/>
      <c r="G55" s="42"/>
      <c r="H55" s="42"/>
      <c r="I55" s="42"/>
      <c r="J55" s="43"/>
      <c r="K55" s="44"/>
      <c r="L55" s="44"/>
      <c r="M55" s="44"/>
      <c r="N55" s="43"/>
      <c r="O55" s="43"/>
      <c r="P55" s="43"/>
      <c r="Q55" s="44"/>
      <c r="R55" s="44"/>
      <c r="S55" s="44"/>
      <c r="T55" s="44"/>
      <c r="U55" s="45"/>
      <c r="V55" s="45"/>
      <c r="W55" s="85"/>
      <c r="X55" s="85"/>
    </row>
    <row r="64" spans="1:24" ht="25.5" x14ac:dyDescent="0.35">
      <c r="B64" s="111" t="s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12"/>
      <c r="X64" s="113"/>
    </row>
    <row r="65" spans="2:24" x14ac:dyDescent="0.25">
      <c r="B65" s="114"/>
      <c r="C65" s="115" t="s">
        <v>2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6"/>
      <c r="V65" s="115"/>
      <c r="W65" s="179" t="s">
        <v>25</v>
      </c>
      <c r="X65" s="181"/>
    </row>
    <row r="66" spans="2:24" x14ac:dyDescent="0.25">
      <c r="B66" s="117" t="s">
        <v>1</v>
      </c>
      <c r="C66" s="2">
        <v>2015</v>
      </c>
      <c r="D66" s="2">
        <v>2016</v>
      </c>
      <c r="E66" s="2">
        <v>2017</v>
      </c>
      <c r="F66" s="2">
        <v>2018</v>
      </c>
      <c r="G66" s="2">
        <v>2019</v>
      </c>
      <c r="H66" s="2">
        <v>2020</v>
      </c>
      <c r="I66" s="2">
        <v>2021</v>
      </c>
      <c r="J66" s="2">
        <v>2022</v>
      </c>
      <c r="K66" s="2">
        <v>2023</v>
      </c>
      <c r="L66" s="2">
        <v>2024</v>
      </c>
      <c r="M66" s="2">
        <v>2025</v>
      </c>
      <c r="N66" s="2">
        <v>2026</v>
      </c>
      <c r="O66" s="2">
        <v>2027</v>
      </c>
      <c r="P66" s="2">
        <v>2028</v>
      </c>
      <c r="Q66" s="2">
        <v>2029</v>
      </c>
      <c r="R66" s="2">
        <v>2030</v>
      </c>
      <c r="S66" s="2">
        <v>2031</v>
      </c>
      <c r="T66" s="2">
        <v>2032</v>
      </c>
      <c r="U66" s="2">
        <v>2033</v>
      </c>
      <c r="V66" s="2">
        <v>2034</v>
      </c>
      <c r="W66" s="118" t="s">
        <v>26</v>
      </c>
      <c r="X66" s="119" t="s">
        <v>27</v>
      </c>
    </row>
    <row r="67" spans="2:24" x14ac:dyDescent="0.25">
      <c r="B67" s="169" t="s">
        <v>4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3"/>
      <c r="W67" s="174"/>
      <c r="X67" s="175"/>
    </row>
    <row r="68" spans="2:24" x14ac:dyDescent="0.25">
      <c r="B68" s="3" t="s">
        <v>5</v>
      </c>
      <c r="C68" s="120">
        <v>0</v>
      </c>
      <c r="D68" s="120">
        <v>0</v>
      </c>
      <c r="E68" s="120">
        <v>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423</v>
      </c>
      <c r="Q68" s="120">
        <v>0</v>
      </c>
      <c r="R68" s="120">
        <v>1159.4000000000001</v>
      </c>
      <c r="S68" s="120">
        <v>0</v>
      </c>
      <c r="T68" s="120">
        <v>0</v>
      </c>
      <c r="U68" s="120">
        <v>635</v>
      </c>
      <c r="V68" s="120">
        <v>635</v>
      </c>
      <c r="W68" s="121">
        <v>0</v>
      </c>
      <c r="X68" s="122">
        <v>2852.4</v>
      </c>
    </row>
    <row r="69" spans="2:24" x14ac:dyDescent="0.25">
      <c r="B69" s="123" t="s">
        <v>6</v>
      </c>
      <c r="C69" s="124">
        <v>0</v>
      </c>
      <c r="D69" s="124">
        <v>0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24">
        <v>0</v>
      </c>
      <c r="N69" s="124">
        <v>0</v>
      </c>
      <c r="O69" s="124">
        <v>0</v>
      </c>
      <c r="P69" s="124">
        <v>0</v>
      </c>
      <c r="Q69" s="124">
        <v>0</v>
      </c>
      <c r="R69" s="124">
        <v>0</v>
      </c>
      <c r="S69" s="124">
        <v>0</v>
      </c>
      <c r="T69" s="124">
        <v>0</v>
      </c>
      <c r="U69" s="124">
        <v>0</v>
      </c>
      <c r="V69" s="124">
        <v>0</v>
      </c>
      <c r="W69" s="121">
        <v>0</v>
      </c>
      <c r="X69" s="122">
        <v>0</v>
      </c>
    </row>
    <row r="70" spans="2:24" x14ac:dyDescent="0.25">
      <c r="B70" s="123" t="s">
        <v>7</v>
      </c>
      <c r="C70" s="124">
        <v>132.72</v>
      </c>
      <c r="D70" s="124">
        <v>139.36000000000001</v>
      </c>
      <c r="E70" s="124">
        <v>146.11999999999998</v>
      </c>
      <c r="F70" s="124">
        <v>146.39999999999998</v>
      </c>
      <c r="G70" s="124">
        <v>152.86000000000001</v>
      </c>
      <c r="H70" s="124">
        <v>134.64000000000001</v>
      </c>
      <c r="I70" s="124">
        <v>137.20000000000002</v>
      </c>
      <c r="J70" s="124">
        <v>144.37000000000003</v>
      </c>
      <c r="K70" s="124">
        <v>146.07000000000002</v>
      </c>
      <c r="L70" s="124">
        <v>148.79999999999998</v>
      </c>
      <c r="M70" s="124">
        <v>122.83000000000001</v>
      </c>
      <c r="N70" s="124">
        <v>126.09</v>
      </c>
      <c r="O70" s="124">
        <v>130.16</v>
      </c>
      <c r="P70" s="124">
        <v>131.72</v>
      </c>
      <c r="Q70" s="124">
        <v>128.08000000000001</v>
      </c>
      <c r="R70" s="124">
        <v>124.62000000000002</v>
      </c>
      <c r="S70" s="124">
        <v>122.04000000000002</v>
      </c>
      <c r="T70" s="124">
        <v>122.28</v>
      </c>
      <c r="U70" s="124">
        <v>122.36</v>
      </c>
      <c r="V70" s="124">
        <v>119.74</v>
      </c>
      <c r="W70" s="121">
        <v>1428.54</v>
      </c>
      <c r="X70" s="122">
        <v>2678.46</v>
      </c>
    </row>
    <row r="71" spans="2:24" x14ac:dyDescent="0.25">
      <c r="B71" s="123" t="s">
        <v>8</v>
      </c>
      <c r="C71" s="124">
        <v>0</v>
      </c>
      <c r="D71" s="124">
        <v>0</v>
      </c>
      <c r="E71" s="124">
        <v>0</v>
      </c>
      <c r="F71" s="124">
        <v>0</v>
      </c>
      <c r="G71" s="124">
        <v>0</v>
      </c>
      <c r="H71" s="124">
        <v>0</v>
      </c>
      <c r="I71" s="124">
        <v>0</v>
      </c>
      <c r="J71" s="124">
        <v>5.0199999999999996</v>
      </c>
      <c r="K71" s="124">
        <v>10.55</v>
      </c>
      <c r="L71" s="124">
        <v>0</v>
      </c>
      <c r="M71" s="124">
        <v>0</v>
      </c>
      <c r="N71" s="124">
        <v>10.62</v>
      </c>
      <c r="O71" s="124">
        <v>0</v>
      </c>
      <c r="P71" s="124">
        <v>0</v>
      </c>
      <c r="Q71" s="124">
        <v>10.6</v>
      </c>
      <c r="R71" s="124">
        <v>0</v>
      </c>
      <c r="S71" s="124">
        <v>0</v>
      </c>
      <c r="T71" s="124">
        <v>0</v>
      </c>
      <c r="U71" s="124">
        <v>4.9400000000000004</v>
      </c>
      <c r="V71" s="124">
        <v>0</v>
      </c>
      <c r="W71" s="121">
        <v>15.57</v>
      </c>
      <c r="X71" s="122">
        <v>41.73</v>
      </c>
    </row>
    <row r="72" spans="2:24" x14ac:dyDescent="0.25">
      <c r="B72" s="123" t="s">
        <v>9</v>
      </c>
      <c r="C72" s="124">
        <v>0</v>
      </c>
      <c r="D72" s="124">
        <v>0</v>
      </c>
      <c r="E72" s="124">
        <v>0</v>
      </c>
      <c r="F72" s="124">
        <v>0</v>
      </c>
      <c r="G72" s="124">
        <v>0</v>
      </c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124">
        <v>0</v>
      </c>
      <c r="N72" s="124">
        <v>0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1">
        <v>0</v>
      </c>
      <c r="X72" s="122">
        <v>0</v>
      </c>
    </row>
    <row r="73" spans="2:24" x14ac:dyDescent="0.25">
      <c r="B73" s="125" t="s">
        <v>10</v>
      </c>
      <c r="C73" s="124">
        <v>0</v>
      </c>
      <c r="D73" s="124">
        <v>7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v>0</v>
      </c>
      <c r="O73" s="124">
        <v>0</v>
      </c>
      <c r="P73" s="124">
        <v>0</v>
      </c>
      <c r="Q73" s="124">
        <v>0</v>
      </c>
      <c r="R73" s="124">
        <v>0</v>
      </c>
      <c r="S73" s="124">
        <v>0</v>
      </c>
      <c r="T73" s="124">
        <v>0</v>
      </c>
      <c r="U73" s="124">
        <v>0</v>
      </c>
      <c r="V73" s="124">
        <v>0</v>
      </c>
      <c r="W73" s="121">
        <v>7</v>
      </c>
      <c r="X73" s="122">
        <v>7</v>
      </c>
    </row>
    <row r="74" spans="2:24" x14ac:dyDescent="0.25">
      <c r="B74" s="4" t="s">
        <v>11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21"/>
      <c r="X74" s="122"/>
    </row>
    <row r="75" spans="2:24" x14ac:dyDescent="0.25">
      <c r="B75" s="4" t="s">
        <v>12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1"/>
      <c r="X75" s="122"/>
    </row>
    <row r="76" spans="2:24" x14ac:dyDescent="0.25">
      <c r="B76" s="5" t="s">
        <v>13</v>
      </c>
      <c r="C76" s="124">
        <v>726.81999999999994</v>
      </c>
      <c r="D76" s="124">
        <v>937.22800000000007</v>
      </c>
      <c r="E76" s="124">
        <v>904.27199999999993</v>
      </c>
      <c r="F76" s="124">
        <v>869.80799999999999</v>
      </c>
      <c r="G76" s="124">
        <v>935.16499999999996</v>
      </c>
      <c r="H76" s="124">
        <v>978.63300000000004</v>
      </c>
      <c r="I76" s="124">
        <v>768.673</v>
      </c>
      <c r="J76" s="124">
        <v>791.31600000000003</v>
      </c>
      <c r="K76" s="124">
        <v>760.59799999999996</v>
      </c>
      <c r="L76" s="124">
        <v>754.38699999999994</v>
      </c>
      <c r="M76" s="124">
        <v>770.51800000000003</v>
      </c>
      <c r="N76" s="124">
        <v>791.52199999999993</v>
      </c>
      <c r="O76" s="124">
        <v>834.85199999999998</v>
      </c>
      <c r="P76" s="124">
        <v>1304.002</v>
      </c>
      <c r="Q76" s="124">
        <v>1166.5329999999999</v>
      </c>
      <c r="R76" s="124">
        <v>1252.557</v>
      </c>
      <c r="S76" s="124">
        <v>1246.7820000000002</v>
      </c>
      <c r="T76" s="124">
        <v>1410.529</v>
      </c>
      <c r="U76" s="124">
        <v>1360.316</v>
      </c>
      <c r="V76" s="124">
        <v>1086.519</v>
      </c>
      <c r="W76" s="121">
        <v>842.68999999999994</v>
      </c>
      <c r="X76" s="122">
        <v>982.55149999999992</v>
      </c>
    </row>
    <row r="77" spans="2:24" x14ac:dyDescent="0.25">
      <c r="B77" s="169" t="s">
        <v>14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3"/>
      <c r="W77" s="174"/>
      <c r="X77" s="175"/>
    </row>
    <row r="78" spans="2:24" x14ac:dyDescent="0.25">
      <c r="B78" s="6" t="s">
        <v>15</v>
      </c>
      <c r="C78" s="124">
        <v>-222</v>
      </c>
      <c r="D78" s="124">
        <v>0</v>
      </c>
      <c r="E78" s="124">
        <v>0</v>
      </c>
      <c r="F78" s="124">
        <v>-280</v>
      </c>
      <c r="G78" s="124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-387</v>
      </c>
      <c r="N78" s="124">
        <v>0</v>
      </c>
      <c r="O78" s="124">
        <v>0</v>
      </c>
      <c r="P78" s="124">
        <v>0</v>
      </c>
      <c r="Q78" s="124">
        <v>0</v>
      </c>
      <c r="R78" s="124">
        <v>-450</v>
      </c>
      <c r="S78" s="124">
        <v>0</v>
      </c>
      <c r="T78" s="124">
        <v>0</v>
      </c>
      <c r="U78" s="124">
        <v>-269</v>
      </c>
      <c r="V78" s="124">
        <v>0</v>
      </c>
      <c r="W78" s="121">
        <v>-502</v>
      </c>
      <c r="X78" s="122">
        <v>-1608</v>
      </c>
    </row>
    <row r="79" spans="2:24" x14ac:dyDescent="0.25">
      <c r="B79" s="6" t="s">
        <v>16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24">
        <v>-762</v>
      </c>
      <c r="Q79" s="124">
        <v>0</v>
      </c>
      <c r="R79" s="124">
        <v>-357</v>
      </c>
      <c r="S79" s="124">
        <v>-77.240000000000009</v>
      </c>
      <c r="T79" s="124">
        <v>0</v>
      </c>
      <c r="U79" s="124">
        <v>-357.5</v>
      </c>
      <c r="V79" s="124">
        <v>0</v>
      </c>
      <c r="W79" s="121">
        <v>0</v>
      </c>
      <c r="X79" s="122">
        <v>-1553.74</v>
      </c>
    </row>
    <row r="80" spans="2:24" x14ac:dyDescent="0.25">
      <c r="B80" s="6" t="s">
        <v>17</v>
      </c>
      <c r="C80" s="124">
        <v>0</v>
      </c>
      <c r="D80" s="124">
        <v>0</v>
      </c>
      <c r="E80" s="124">
        <v>0</v>
      </c>
      <c r="F80" s="124">
        <v>337</v>
      </c>
      <c r="G80" s="124">
        <v>0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387</v>
      </c>
      <c r="N80" s="124">
        <v>0</v>
      </c>
      <c r="O80" s="124">
        <v>0</v>
      </c>
      <c r="P80" s="124">
        <v>0</v>
      </c>
      <c r="Q80" s="124">
        <v>0</v>
      </c>
      <c r="R80" s="124">
        <v>-337</v>
      </c>
      <c r="S80" s="124">
        <v>0</v>
      </c>
      <c r="T80" s="124">
        <v>0</v>
      </c>
      <c r="U80" s="124">
        <v>0</v>
      </c>
      <c r="V80" s="124">
        <v>0</v>
      </c>
      <c r="W80" s="121">
        <v>337</v>
      </c>
      <c r="X80" s="122">
        <v>387</v>
      </c>
    </row>
    <row r="81" spans="2:24" x14ac:dyDescent="0.25">
      <c r="B81" s="7" t="s">
        <v>3</v>
      </c>
      <c r="C81" s="127">
        <v>637.54</v>
      </c>
      <c r="D81" s="127">
        <v>1083.5880000000002</v>
      </c>
      <c r="E81" s="127">
        <v>1050.3919999999998</v>
      </c>
      <c r="F81" s="127">
        <v>1073.2080000000001</v>
      </c>
      <c r="G81" s="127">
        <v>1088.0250000000001</v>
      </c>
      <c r="H81" s="127">
        <v>1113.2730000000001</v>
      </c>
      <c r="I81" s="127">
        <v>905.87300000000005</v>
      </c>
      <c r="J81" s="127">
        <v>940.70600000000013</v>
      </c>
      <c r="K81" s="127">
        <v>917.21799999999996</v>
      </c>
      <c r="L81" s="127">
        <v>903.1869999999999</v>
      </c>
      <c r="M81" s="127">
        <v>893.34800000000007</v>
      </c>
      <c r="N81" s="127">
        <v>928.23199999999997</v>
      </c>
      <c r="O81" s="127">
        <v>965.01199999999994</v>
      </c>
      <c r="P81" s="127">
        <v>1096.722</v>
      </c>
      <c r="Q81" s="127">
        <v>1305.213</v>
      </c>
      <c r="R81" s="127">
        <v>1392.5770000000002</v>
      </c>
      <c r="S81" s="127">
        <v>1291.5820000000001</v>
      </c>
      <c r="T81" s="127">
        <v>1532.809</v>
      </c>
      <c r="U81" s="127">
        <v>1496.116</v>
      </c>
      <c r="V81" s="127">
        <v>1841.259</v>
      </c>
      <c r="W81" s="128">
        <v>9713.010000000002</v>
      </c>
      <c r="X81" s="129">
        <v>22455.879999999997</v>
      </c>
    </row>
  </sheetData>
  <mergeCells count="3">
    <mergeCell ref="C5:V5"/>
    <mergeCell ref="W5:X5"/>
    <mergeCell ref="W65:X65"/>
  </mergeCells>
  <conditionalFormatting sqref="B22">
    <cfRule type="containsText" dxfId="3" priority="1" operator="containsText" text="Early">
      <formula>NOT(ISERROR(SEARCH("Early",B22)))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opLeftCell="A55" zoomScale="80" zoomScaleNormal="80" workbookViewId="0">
      <selection activeCell="N50" sqref="N50"/>
    </sheetView>
  </sheetViews>
  <sheetFormatPr defaultRowHeight="15" x14ac:dyDescent="0.25"/>
  <cols>
    <col min="2" max="2" width="31.28515625" customWidth="1"/>
  </cols>
  <sheetData>
    <row r="1" spans="1:24" ht="18.75" x14ac:dyDescent="0.3">
      <c r="A1" s="8" t="s">
        <v>81</v>
      </c>
      <c r="B1" s="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75" x14ac:dyDescent="0.25">
      <c r="A2" s="10" t="s">
        <v>82</v>
      </c>
      <c r="B2" s="11"/>
      <c r="C2" s="19"/>
      <c r="D2" s="19"/>
      <c r="E2" s="19"/>
      <c r="F2" s="20"/>
      <c r="G2" s="20"/>
      <c r="H2" s="19"/>
      <c r="I2" s="19"/>
      <c r="J2" s="21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31.5" x14ac:dyDescent="0.25">
      <c r="A3" s="12"/>
      <c r="B3" s="13"/>
      <c r="C3" s="134" t="s">
        <v>18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02" t="s">
        <v>25</v>
      </c>
      <c r="X3" s="138"/>
    </row>
    <row r="4" spans="1:24" ht="15.75" x14ac:dyDescent="0.25">
      <c r="A4" s="14"/>
      <c r="B4" s="15" t="s">
        <v>1</v>
      </c>
      <c r="C4" s="136">
        <v>2015</v>
      </c>
      <c r="D4" s="137">
        <v>2016</v>
      </c>
      <c r="E4" s="137">
        <v>2017</v>
      </c>
      <c r="F4" s="137">
        <v>2018</v>
      </c>
      <c r="G4" s="137">
        <v>2019</v>
      </c>
      <c r="H4" s="137">
        <v>2020</v>
      </c>
      <c r="I4" s="137">
        <v>2021</v>
      </c>
      <c r="J4" s="137">
        <v>2022</v>
      </c>
      <c r="K4" s="137">
        <v>2023</v>
      </c>
      <c r="L4" s="137">
        <v>2024</v>
      </c>
      <c r="M4" s="137">
        <v>2025</v>
      </c>
      <c r="N4" s="137">
        <v>2026</v>
      </c>
      <c r="O4" s="137">
        <v>2027</v>
      </c>
      <c r="P4" s="137">
        <v>2028</v>
      </c>
      <c r="Q4" s="137">
        <v>2029</v>
      </c>
      <c r="R4" s="137">
        <v>2030</v>
      </c>
      <c r="S4" s="137">
        <v>2031</v>
      </c>
      <c r="T4" s="137">
        <v>2032</v>
      </c>
      <c r="U4" s="137">
        <v>2033</v>
      </c>
      <c r="V4" s="137">
        <v>2034</v>
      </c>
      <c r="W4" s="139" t="s">
        <v>26</v>
      </c>
      <c r="X4" s="139" t="s">
        <v>27</v>
      </c>
    </row>
    <row r="5" spans="1:24" x14ac:dyDescent="0.25">
      <c r="A5" s="104" t="s">
        <v>19</v>
      </c>
      <c r="B5" s="100" t="s">
        <v>24</v>
      </c>
      <c r="C5" s="101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  <c r="W5" s="101"/>
      <c r="X5" s="106"/>
    </row>
    <row r="6" spans="1:24" ht="15.75" x14ac:dyDescent="0.25">
      <c r="A6" s="66"/>
      <c r="B6" s="109" t="s">
        <v>46</v>
      </c>
      <c r="C6" s="140">
        <v>0</v>
      </c>
      <c r="D6" s="140">
        <v>0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0">
        <v>0</v>
      </c>
      <c r="S6" s="140">
        <v>-44.56</v>
      </c>
      <c r="T6" s="140">
        <v>0</v>
      </c>
      <c r="U6" s="140">
        <v>0</v>
      </c>
      <c r="V6" s="140">
        <v>0</v>
      </c>
      <c r="W6" s="140">
        <v>0</v>
      </c>
      <c r="X6" s="140">
        <v>-44.56</v>
      </c>
    </row>
    <row r="7" spans="1:24" ht="15.75" x14ac:dyDescent="0.25">
      <c r="A7" s="66"/>
      <c r="B7" s="109" t="s">
        <v>47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0">
        <v>0</v>
      </c>
      <c r="P7" s="140">
        <v>0</v>
      </c>
      <c r="Q7" s="140">
        <v>0</v>
      </c>
      <c r="R7" s="140">
        <v>0</v>
      </c>
      <c r="S7" s="140">
        <v>-32.68</v>
      </c>
      <c r="T7" s="140">
        <v>0</v>
      </c>
      <c r="U7" s="140">
        <v>0</v>
      </c>
      <c r="V7" s="140">
        <v>0</v>
      </c>
      <c r="W7" s="140">
        <v>0</v>
      </c>
      <c r="X7" s="140">
        <v>-32.68</v>
      </c>
    </row>
    <row r="8" spans="1:24" ht="15.75" x14ac:dyDescent="0.25">
      <c r="A8" s="66"/>
      <c r="B8" s="28" t="s">
        <v>48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-269</v>
      </c>
      <c r="V8" s="67">
        <v>0</v>
      </c>
      <c r="W8" s="67">
        <v>0</v>
      </c>
      <c r="X8" s="67">
        <v>-269</v>
      </c>
    </row>
    <row r="9" spans="1:24" ht="15.75" x14ac:dyDescent="0.25">
      <c r="A9" s="66"/>
      <c r="B9" s="28" t="s">
        <v>49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-450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-450</v>
      </c>
    </row>
    <row r="10" spans="1:24" ht="15.75" x14ac:dyDescent="0.25">
      <c r="A10" s="66"/>
      <c r="B10" s="28" t="s">
        <v>50</v>
      </c>
      <c r="C10" s="67">
        <v>-67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-67</v>
      </c>
      <c r="X10" s="67">
        <v>-67</v>
      </c>
    </row>
    <row r="11" spans="1:24" ht="15.75" x14ac:dyDescent="0.25">
      <c r="A11" s="66"/>
      <c r="B11" s="28" t="s">
        <v>51</v>
      </c>
      <c r="C11" s="67">
        <v>-105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-105</v>
      </c>
      <c r="X11" s="67">
        <v>-105</v>
      </c>
    </row>
    <row r="12" spans="1:24" ht="15.75" x14ac:dyDescent="0.25">
      <c r="A12" s="66"/>
      <c r="B12" s="28" t="s">
        <v>52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-387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-387</v>
      </c>
    </row>
    <row r="13" spans="1:24" ht="15.75" x14ac:dyDescent="0.25">
      <c r="A13" s="66"/>
      <c r="B13" s="28" t="s">
        <v>53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-106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-106</v>
      </c>
    </row>
    <row r="14" spans="1:24" ht="15.75" x14ac:dyDescent="0.25">
      <c r="A14" s="66"/>
      <c r="B14" s="28" t="s">
        <v>54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-106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-106</v>
      </c>
    </row>
    <row r="15" spans="1:24" ht="15.75" x14ac:dyDescent="0.25">
      <c r="A15" s="66"/>
      <c r="B15" s="28" t="s">
        <v>55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-220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-220</v>
      </c>
    </row>
    <row r="16" spans="1:24" ht="15.75" x14ac:dyDescent="0.25">
      <c r="A16" s="66"/>
      <c r="B16" s="28" t="s">
        <v>56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-330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-330</v>
      </c>
    </row>
    <row r="17" spans="1:24" ht="15.75" x14ac:dyDescent="0.25">
      <c r="A17" s="66"/>
      <c r="B17" s="28" t="s">
        <v>57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-156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-156</v>
      </c>
    </row>
    <row r="18" spans="1:24" ht="15.75" x14ac:dyDescent="0.25">
      <c r="A18" s="66"/>
      <c r="B18" s="28" t="s">
        <v>58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-201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-201</v>
      </c>
    </row>
    <row r="19" spans="1:24" ht="15.75" x14ac:dyDescent="0.25">
      <c r="A19" s="66"/>
      <c r="B19" s="28" t="s">
        <v>59</v>
      </c>
      <c r="C19" s="67">
        <v>-50</v>
      </c>
      <c r="D19" s="67">
        <v>0</v>
      </c>
      <c r="E19" s="67">
        <v>0</v>
      </c>
      <c r="F19" s="67">
        <v>-280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-330</v>
      </c>
      <c r="X19" s="67">
        <v>-330</v>
      </c>
    </row>
    <row r="20" spans="1:24" ht="15.75" x14ac:dyDescent="0.25">
      <c r="A20" s="66"/>
      <c r="B20" s="28" t="s">
        <v>60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-357.5</v>
      </c>
      <c r="V20" s="68">
        <v>0</v>
      </c>
      <c r="W20" s="67">
        <v>0</v>
      </c>
      <c r="X20" s="67">
        <v>-357.5</v>
      </c>
    </row>
    <row r="21" spans="1:24" x14ac:dyDescent="0.25">
      <c r="A21" s="66"/>
      <c r="B21" s="17" t="s">
        <v>29</v>
      </c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  <c r="W21" s="71"/>
      <c r="X21" s="30"/>
    </row>
    <row r="22" spans="1:24" ht="15.75" x14ac:dyDescent="0.25">
      <c r="A22" s="69"/>
      <c r="B22" s="72" t="s">
        <v>83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635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7">
        <v>0</v>
      </c>
      <c r="X22" s="67">
        <v>635</v>
      </c>
    </row>
    <row r="23" spans="1:24" ht="15.75" x14ac:dyDescent="0.25">
      <c r="A23" s="69"/>
      <c r="B23" s="72" t="s">
        <v>64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635</v>
      </c>
      <c r="V23" s="68">
        <v>0</v>
      </c>
      <c r="W23" s="67">
        <v>0</v>
      </c>
      <c r="X23" s="67">
        <v>635</v>
      </c>
    </row>
    <row r="24" spans="1:24" ht="16.5" thickBot="1" x14ac:dyDescent="0.3">
      <c r="A24" s="69"/>
      <c r="B24" s="72" t="s">
        <v>84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635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7">
        <v>0</v>
      </c>
      <c r="X24" s="67">
        <v>635</v>
      </c>
    </row>
    <row r="25" spans="1:24" ht="16.5" thickBot="1" x14ac:dyDescent="0.3">
      <c r="A25" s="69"/>
      <c r="B25" s="73" t="s">
        <v>66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1270</v>
      </c>
      <c r="Q25" s="74">
        <v>0</v>
      </c>
      <c r="R25" s="74">
        <v>0</v>
      </c>
      <c r="S25" s="74">
        <v>0</v>
      </c>
      <c r="T25" s="74">
        <v>0</v>
      </c>
      <c r="U25" s="74">
        <v>635</v>
      </c>
      <c r="V25" s="74">
        <v>0</v>
      </c>
      <c r="W25" s="74">
        <v>0</v>
      </c>
      <c r="X25" s="74">
        <v>1905</v>
      </c>
    </row>
    <row r="26" spans="1:24" ht="15.75" x14ac:dyDescent="0.25">
      <c r="A26" s="69"/>
      <c r="B26" s="75" t="s">
        <v>85</v>
      </c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1">
        <v>21.327999999999999</v>
      </c>
      <c r="W26" s="68">
        <v>0</v>
      </c>
      <c r="X26" s="68">
        <v>21.327999999999999</v>
      </c>
    </row>
    <row r="27" spans="1:24" ht="15.75" x14ac:dyDescent="0.25">
      <c r="A27" s="69"/>
      <c r="B27" s="75" t="s">
        <v>86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7.629999999999999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8.1199999999999992</v>
      </c>
      <c r="V27" s="76">
        <v>10.18</v>
      </c>
      <c r="W27" s="77">
        <v>0</v>
      </c>
      <c r="X27" s="77">
        <v>25.93</v>
      </c>
    </row>
    <row r="28" spans="1:24" ht="16.5" thickBot="1" x14ac:dyDescent="0.3">
      <c r="A28" s="69"/>
      <c r="B28" s="75" t="s">
        <v>87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6.6199999999999992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12.41</v>
      </c>
      <c r="W28" s="77">
        <v>0</v>
      </c>
      <c r="X28" s="77">
        <v>19.03</v>
      </c>
    </row>
    <row r="29" spans="1:24" ht="16.5" thickBot="1" x14ac:dyDescent="0.3">
      <c r="A29" s="69"/>
      <c r="B29" s="73" t="s">
        <v>31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14.249999999999998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8.1199999999999992</v>
      </c>
      <c r="V29" s="78">
        <v>22.59</v>
      </c>
      <c r="W29" s="78">
        <v>0</v>
      </c>
      <c r="X29" s="78">
        <v>44.959999999999994</v>
      </c>
    </row>
    <row r="30" spans="1:24" ht="15.75" x14ac:dyDescent="0.25">
      <c r="A30" s="69"/>
      <c r="B30" s="32" t="s">
        <v>68</v>
      </c>
      <c r="C30" s="68">
        <v>0</v>
      </c>
      <c r="D30" s="68">
        <v>3.0100000000000002</v>
      </c>
      <c r="E30" s="68">
        <v>3.35</v>
      </c>
      <c r="F30" s="68">
        <v>4.47</v>
      </c>
      <c r="G30" s="68">
        <v>4.84</v>
      </c>
      <c r="H30" s="68">
        <v>3.9000000000000004</v>
      </c>
      <c r="I30" s="68">
        <v>4.25</v>
      </c>
      <c r="J30" s="68">
        <v>4.4400000000000004</v>
      </c>
      <c r="K30" s="68">
        <v>4.6400000000000006</v>
      </c>
      <c r="L30" s="68">
        <v>4.62</v>
      </c>
      <c r="M30" s="68">
        <v>3.99</v>
      </c>
      <c r="N30" s="68">
        <v>4.04</v>
      </c>
      <c r="O30" s="68">
        <v>4.01</v>
      </c>
      <c r="P30" s="68">
        <v>3.87</v>
      </c>
      <c r="Q30" s="68">
        <v>3.76</v>
      </c>
      <c r="R30" s="68">
        <v>3.3499999999999996</v>
      </c>
      <c r="S30" s="68">
        <v>3.3400000000000003</v>
      </c>
      <c r="T30" s="68">
        <v>3.2600000000000002</v>
      </c>
      <c r="U30" s="68">
        <v>4.0500000000000007</v>
      </c>
      <c r="V30" s="68">
        <v>4.16</v>
      </c>
      <c r="W30" s="68">
        <v>37.520000000000003</v>
      </c>
      <c r="X30" s="68">
        <v>75.349999999999994</v>
      </c>
    </row>
    <row r="31" spans="1:24" ht="15.75" x14ac:dyDescent="0.25">
      <c r="A31" s="69"/>
      <c r="B31" s="32" t="s">
        <v>69</v>
      </c>
      <c r="C31" s="68">
        <v>0</v>
      </c>
      <c r="D31" s="68">
        <v>73.8</v>
      </c>
      <c r="E31" s="68">
        <v>81.2</v>
      </c>
      <c r="F31" s="68">
        <v>85.6</v>
      </c>
      <c r="G31" s="68">
        <v>91.800000000000011</v>
      </c>
      <c r="H31" s="68">
        <v>80.400000000000006</v>
      </c>
      <c r="I31" s="68">
        <v>83.800000000000011</v>
      </c>
      <c r="J31" s="68">
        <v>87.4</v>
      </c>
      <c r="K31" s="68">
        <v>92.300000000000011</v>
      </c>
      <c r="L31" s="68">
        <v>94.100000000000009</v>
      </c>
      <c r="M31" s="68">
        <v>83.200000000000017</v>
      </c>
      <c r="N31" s="68">
        <v>82.9</v>
      </c>
      <c r="O31" s="68">
        <v>82.4</v>
      </c>
      <c r="P31" s="68">
        <v>69.600000000000009</v>
      </c>
      <c r="Q31" s="68">
        <v>67.400000000000006</v>
      </c>
      <c r="R31" s="68">
        <v>62.900000000000006</v>
      </c>
      <c r="S31" s="68">
        <v>67</v>
      </c>
      <c r="T31" s="68">
        <v>71.599999999999994</v>
      </c>
      <c r="U31" s="68">
        <v>71</v>
      </c>
      <c r="V31" s="68">
        <v>70.900000000000006</v>
      </c>
      <c r="W31" s="68">
        <v>770.4</v>
      </c>
      <c r="X31" s="68">
        <v>1499.3000000000002</v>
      </c>
    </row>
    <row r="32" spans="1:24" ht="16.5" thickBot="1" x14ac:dyDescent="0.3">
      <c r="A32" s="69"/>
      <c r="B32" s="32" t="s">
        <v>70</v>
      </c>
      <c r="C32" s="68">
        <v>0</v>
      </c>
      <c r="D32" s="68">
        <v>6.6400000000000006</v>
      </c>
      <c r="E32" s="68">
        <v>7.19</v>
      </c>
      <c r="F32" s="68">
        <v>11.060000000000002</v>
      </c>
      <c r="G32" s="68">
        <v>12.83</v>
      </c>
      <c r="H32" s="68">
        <v>11.58</v>
      </c>
      <c r="I32" s="68">
        <v>12.34</v>
      </c>
      <c r="J32" s="68">
        <v>14.360000000000001</v>
      </c>
      <c r="K32" s="68">
        <v>15.049999999999999</v>
      </c>
      <c r="L32" s="68">
        <v>15.67</v>
      </c>
      <c r="M32" s="68">
        <v>12.58</v>
      </c>
      <c r="N32" s="68">
        <v>13.21</v>
      </c>
      <c r="O32" s="68">
        <v>13.54</v>
      </c>
      <c r="P32" s="68">
        <v>13.8</v>
      </c>
      <c r="Q32" s="68">
        <v>13.72</v>
      </c>
      <c r="R32" s="68">
        <v>13.8</v>
      </c>
      <c r="S32" s="68">
        <v>14.2</v>
      </c>
      <c r="T32" s="68">
        <v>14.840000000000002</v>
      </c>
      <c r="U32" s="68">
        <v>14.969999999999999</v>
      </c>
      <c r="V32" s="68">
        <v>15.24</v>
      </c>
      <c r="W32" s="79">
        <v>106.72</v>
      </c>
      <c r="X32" s="79">
        <v>246.62</v>
      </c>
    </row>
    <row r="33" spans="1:24" ht="16.5" thickBot="1" x14ac:dyDescent="0.3">
      <c r="A33" s="69"/>
      <c r="B33" s="73" t="s">
        <v>32</v>
      </c>
      <c r="C33" s="74">
        <v>0</v>
      </c>
      <c r="D33" s="74">
        <v>83.45</v>
      </c>
      <c r="E33" s="74">
        <v>91.74</v>
      </c>
      <c r="F33" s="74">
        <v>101.13</v>
      </c>
      <c r="G33" s="74">
        <v>109.47000000000001</v>
      </c>
      <c r="H33" s="74">
        <v>95.88000000000001</v>
      </c>
      <c r="I33" s="74">
        <v>100.39000000000001</v>
      </c>
      <c r="J33" s="74">
        <v>106.2</v>
      </c>
      <c r="K33" s="74">
        <v>111.99000000000001</v>
      </c>
      <c r="L33" s="74">
        <v>114.39000000000001</v>
      </c>
      <c r="M33" s="74">
        <v>99.77000000000001</v>
      </c>
      <c r="N33" s="74">
        <v>100.15</v>
      </c>
      <c r="O33" s="74">
        <v>99.950000000000017</v>
      </c>
      <c r="P33" s="74">
        <v>87.27000000000001</v>
      </c>
      <c r="Q33" s="74">
        <v>84.88000000000001</v>
      </c>
      <c r="R33" s="74">
        <v>80.05</v>
      </c>
      <c r="S33" s="74">
        <v>84.54</v>
      </c>
      <c r="T33" s="74">
        <v>89.7</v>
      </c>
      <c r="U33" s="74">
        <v>90.02</v>
      </c>
      <c r="V33" s="74">
        <v>90.3</v>
      </c>
      <c r="W33" s="74">
        <v>914.6400000000001</v>
      </c>
      <c r="X33" s="74">
        <v>1821.2700000000002</v>
      </c>
    </row>
    <row r="34" spans="1:24" ht="15.75" x14ac:dyDescent="0.25">
      <c r="A34" s="69"/>
      <c r="B34" s="33" t="s">
        <v>33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231.929</v>
      </c>
      <c r="N34" s="68">
        <v>258.363</v>
      </c>
      <c r="O34" s="68">
        <v>299.96699999999998</v>
      </c>
      <c r="P34" s="68">
        <v>49.003</v>
      </c>
      <c r="Q34" s="68">
        <v>49.003</v>
      </c>
      <c r="R34" s="68">
        <v>126.003</v>
      </c>
      <c r="S34" s="68">
        <v>166.84100000000001</v>
      </c>
      <c r="T34" s="68">
        <v>235.458</v>
      </c>
      <c r="U34" s="68">
        <v>299.56599999999997</v>
      </c>
      <c r="V34" s="68">
        <v>300</v>
      </c>
      <c r="W34" s="80">
        <v>0</v>
      </c>
      <c r="X34" s="67">
        <v>100.80665000000002</v>
      </c>
    </row>
    <row r="35" spans="1:24" x14ac:dyDescent="0.25">
      <c r="A35" s="16" t="s">
        <v>20</v>
      </c>
      <c r="B35" s="17" t="s">
        <v>29</v>
      </c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6"/>
      <c r="W35" s="24"/>
      <c r="X35" s="30"/>
    </row>
    <row r="36" spans="1:24" ht="16.5" thickBot="1" x14ac:dyDescent="0.3">
      <c r="A36" s="142"/>
      <c r="B36" s="6" t="s">
        <v>88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711.43700000000001</v>
      </c>
      <c r="S36" s="68">
        <v>0</v>
      </c>
      <c r="T36" s="68">
        <v>0</v>
      </c>
      <c r="U36" s="68">
        <v>0</v>
      </c>
      <c r="V36" s="68">
        <v>0</v>
      </c>
      <c r="W36" s="67">
        <v>0</v>
      </c>
      <c r="X36" s="67">
        <v>711.43700000000001</v>
      </c>
    </row>
    <row r="37" spans="1:24" ht="16.5" thickBot="1" x14ac:dyDescent="0.3">
      <c r="A37" s="69"/>
      <c r="B37" s="73" t="s">
        <v>66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711.43700000000001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711.43700000000001</v>
      </c>
    </row>
    <row r="38" spans="1:24" ht="15.75" x14ac:dyDescent="0.25">
      <c r="A38" s="34"/>
      <c r="B38" s="32" t="s">
        <v>89</v>
      </c>
      <c r="C38" s="68">
        <v>0</v>
      </c>
      <c r="D38" s="68">
        <v>0</v>
      </c>
      <c r="E38" s="68">
        <v>0</v>
      </c>
      <c r="F38" s="68">
        <v>100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7">
        <v>100</v>
      </c>
      <c r="X38" s="67">
        <v>100</v>
      </c>
    </row>
    <row r="39" spans="1:24" ht="15.75" x14ac:dyDescent="0.25">
      <c r="A39" s="34"/>
      <c r="B39" s="32" t="s">
        <v>90</v>
      </c>
      <c r="C39" s="68">
        <v>0</v>
      </c>
      <c r="D39" s="68">
        <v>0</v>
      </c>
      <c r="E39" s="68">
        <v>0</v>
      </c>
      <c r="F39" s="68">
        <v>170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7">
        <v>170</v>
      </c>
      <c r="X39" s="67">
        <v>170</v>
      </c>
    </row>
    <row r="40" spans="1:24" ht="16.5" thickBot="1" x14ac:dyDescent="0.3">
      <c r="A40" s="34"/>
      <c r="B40" s="32" t="s">
        <v>91</v>
      </c>
      <c r="C40" s="68">
        <v>0</v>
      </c>
      <c r="D40" s="68">
        <v>0</v>
      </c>
      <c r="E40" s="68">
        <v>0</v>
      </c>
      <c r="F40" s="68">
        <v>180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7">
        <v>180</v>
      </c>
      <c r="X40" s="67">
        <v>180</v>
      </c>
    </row>
    <row r="41" spans="1:24" ht="16.5" thickBot="1" x14ac:dyDescent="0.3">
      <c r="A41" s="34"/>
      <c r="B41" s="73" t="s">
        <v>30</v>
      </c>
      <c r="C41" s="74">
        <v>0</v>
      </c>
      <c r="D41" s="74">
        <v>0</v>
      </c>
      <c r="E41" s="74">
        <v>0</v>
      </c>
      <c r="F41" s="74">
        <v>450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450</v>
      </c>
      <c r="X41" s="74">
        <v>450</v>
      </c>
    </row>
    <row r="42" spans="1:24" ht="15.75" x14ac:dyDescent="0.25">
      <c r="A42" s="34"/>
      <c r="B42" s="143" t="s">
        <v>92</v>
      </c>
      <c r="C42" s="68">
        <v>0</v>
      </c>
      <c r="D42" s="68">
        <v>0</v>
      </c>
      <c r="E42" s="68">
        <v>0</v>
      </c>
      <c r="F42" s="68">
        <v>170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170</v>
      </c>
      <c r="X42" s="68">
        <v>170</v>
      </c>
    </row>
    <row r="43" spans="1:24" ht="15.75" x14ac:dyDescent="0.25">
      <c r="A43" s="34"/>
      <c r="B43" s="32" t="s">
        <v>74</v>
      </c>
      <c r="C43" s="68">
        <v>0</v>
      </c>
      <c r="D43" s="68">
        <v>1.3800000000000001</v>
      </c>
      <c r="E43" s="68">
        <v>1.58</v>
      </c>
      <c r="F43" s="68">
        <v>1.82</v>
      </c>
      <c r="G43" s="68">
        <v>1.9900000000000002</v>
      </c>
      <c r="H43" s="68">
        <v>1.21</v>
      </c>
      <c r="I43" s="68">
        <v>1.37</v>
      </c>
      <c r="J43" s="68">
        <v>1.4200000000000002</v>
      </c>
      <c r="K43" s="68">
        <v>1.58</v>
      </c>
      <c r="L43" s="68">
        <v>1.51</v>
      </c>
      <c r="M43" s="68">
        <v>1.25</v>
      </c>
      <c r="N43" s="68">
        <v>1.24</v>
      </c>
      <c r="O43" s="68">
        <v>1.25</v>
      </c>
      <c r="P43" s="68">
        <v>1.08</v>
      </c>
      <c r="Q43" s="68">
        <v>1.23</v>
      </c>
      <c r="R43" s="68">
        <v>1.1300000000000001</v>
      </c>
      <c r="S43" s="68">
        <v>1.1000000000000001</v>
      </c>
      <c r="T43" s="68">
        <v>1.06</v>
      </c>
      <c r="U43" s="68">
        <v>1.03</v>
      </c>
      <c r="V43" s="68">
        <v>1.02</v>
      </c>
      <c r="W43" s="68">
        <v>13.860000000000001</v>
      </c>
      <c r="X43" s="68">
        <v>25.25</v>
      </c>
    </row>
    <row r="44" spans="1:24" ht="15.75" x14ac:dyDescent="0.25">
      <c r="A44" s="29"/>
      <c r="B44" s="32" t="s">
        <v>75</v>
      </c>
      <c r="C44" s="68">
        <v>0</v>
      </c>
      <c r="D44" s="68">
        <v>36</v>
      </c>
      <c r="E44" s="68">
        <v>37</v>
      </c>
      <c r="F44" s="68">
        <v>30.5</v>
      </c>
      <c r="G44" s="68">
        <v>27.1</v>
      </c>
      <c r="H44" s="68">
        <v>25.1</v>
      </c>
      <c r="I44" s="68">
        <v>24.8</v>
      </c>
      <c r="J44" s="68">
        <v>24.500000000000004</v>
      </c>
      <c r="K44" s="68">
        <v>23.4</v>
      </c>
      <c r="L44" s="68">
        <v>22.799999999999997</v>
      </c>
      <c r="M44" s="68">
        <v>20.600000000000005</v>
      </c>
      <c r="N44" s="68">
        <v>21</v>
      </c>
      <c r="O44" s="68">
        <v>20.6</v>
      </c>
      <c r="P44" s="68">
        <v>20.6</v>
      </c>
      <c r="Q44" s="68">
        <v>19.900000000000002</v>
      </c>
      <c r="R44" s="68">
        <v>19.299999999999997</v>
      </c>
      <c r="S44" s="68">
        <v>19.100000000000001</v>
      </c>
      <c r="T44" s="68">
        <v>19.3</v>
      </c>
      <c r="U44" s="68">
        <v>18.899999999999999</v>
      </c>
      <c r="V44" s="68">
        <v>18.799999999999997</v>
      </c>
      <c r="W44" s="68">
        <v>251.2</v>
      </c>
      <c r="X44" s="68">
        <v>449.30000000000007</v>
      </c>
    </row>
    <row r="45" spans="1:24" ht="16.5" thickBot="1" x14ac:dyDescent="0.3">
      <c r="A45" s="29"/>
      <c r="B45" s="32" t="s">
        <v>76</v>
      </c>
      <c r="C45" s="68">
        <v>0</v>
      </c>
      <c r="D45" s="68">
        <v>7.57</v>
      </c>
      <c r="E45" s="68">
        <v>7.95</v>
      </c>
      <c r="F45" s="68">
        <v>8.4999999999999982</v>
      </c>
      <c r="G45" s="68">
        <v>9.08</v>
      </c>
      <c r="H45" s="68">
        <v>7.84</v>
      </c>
      <c r="I45" s="68">
        <v>8.52</v>
      </c>
      <c r="J45" s="68">
        <v>8.9200000000000017</v>
      </c>
      <c r="K45" s="68">
        <v>9.9400000000000013</v>
      </c>
      <c r="L45" s="68">
        <v>9.9500000000000028</v>
      </c>
      <c r="M45" s="68">
        <v>8.1500000000000021</v>
      </c>
      <c r="N45" s="68">
        <v>8.48</v>
      </c>
      <c r="O45" s="68">
        <v>8.5699999999999985</v>
      </c>
      <c r="P45" s="68">
        <v>7.8299999999999992</v>
      </c>
      <c r="Q45" s="68">
        <v>7.580000000000001</v>
      </c>
      <c r="R45" s="68">
        <v>6.6400000000000006</v>
      </c>
      <c r="S45" s="68">
        <v>6.8600000000000012</v>
      </c>
      <c r="T45" s="68">
        <v>6.8699999999999992</v>
      </c>
      <c r="U45" s="68">
        <v>6.69</v>
      </c>
      <c r="V45" s="68">
        <v>6.41</v>
      </c>
      <c r="W45" s="81">
        <v>78.27</v>
      </c>
      <c r="X45" s="81">
        <v>152.35</v>
      </c>
    </row>
    <row r="46" spans="1:24" ht="16.5" thickBot="1" x14ac:dyDescent="0.3">
      <c r="A46" s="29"/>
      <c r="B46" s="73" t="s">
        <v>35</v>
      </c>
      <c r="C46" s="74">
        <v>0</v>
      </c>
      <c r="D46" s="74">
        <v>44.95</v>
      </c>
      <c r="E46" s="74">
        <v>46.53</v>
      </c>
      <c r="F46" s="74">
        <v>40.82</v>
      </c>
      <c r="G46" s="74">
        <v>38.17</v>
      </c>
      <c r="H46" s="74">
        <v>34.150000000000006</v>
      </c>
      <c r="I46" s="74">
        <v>34.69</v>
      </c>
      <c r="J46" s="74">
        <v>34.840000000000003</v>
      </c>
      <c r="K46" s="74">
        <v>34.92</v>
      </c>
      <c r="L46" s="74">
        <v>34.260000000000005</v>
      </c>
      <c r="M46" s="74">
        <v>30.000000000000007</v>
      </c>
      <c r="N46" s="74">
        <v>30.72</v>
      </c>
      <c r="O46" s="74">
        <v>30.42</v>
      </c>
      <c r="P46" s="74">
        <v>29.509999999999998</v>
      </c>
      <c r="Q46" s="74">
        <v>28.710000000000004</v>
      </c>
      <c r="R46" s="74">
        <v>27.069999999999997</v>
      </c>
      <c r="S46" s="74">
        <v>27.060000000000002</v>
      </c>
      <c r="T46" s="74">
        <v>27.229999999999997</v>
      </c>
      <c r="U46" s="74">
        <v>26.62</v>
      </c>
      <c r="V46" s="74">
        <v>26.229999999999997</v>
      </c>
      <c r="W46" s="74">
        <v>343.33000000000004</v>
      </c>
      <c r="X46" s="74">
        <v>626.9000000000002</v>
      </c>
    </row>
    <row r="47" spans="1:24" ht="15.75" x14ac:dyDescent="0.25">
      <c r="A47" s="34"/>
      <c r="B47" s="103" t="s">
        <v>36</v>
      </c>
      <c r="C47" s="68">
        <v>0</v>
      </c>
      <c r="D47" s="68">
        <v>27.776</v>
      </c>
      <c r="E47" s="68">
        <v>0</v>
      </c>
      <c r="F47" s="68">
        <v>52.648000000000003</v>
      </c>
      <c r="G47" s="68">
        <v>211.06100000000001</v>
      </c>
      <c r="H47" s="68">
        <v>176.92699999999999</v>
      </c>
      <c r="I47" s="68">
        <v>0</v>
      </c>
      <c r="J47" s="68">
        <v>56.38</v>
      </c>
      <c r="K47" s="68">
        <v>0</v>
      </c>
      <c r="L47" s="68">
        <v>10.512</v>
      </c>
      <c r="M47" s="68">
        <v>267.92500000000001</v>
      </c>
      <c r="N47" s="68">
        <v>267.92500000000001</v>
      </c>
      <c r="O47" s="68">
        <v>267.92500000000001</v>
      </c>
      <c r="P47" s="68">
        <v>95.375</v>
      </c>
      <c r="Q47" s="68">
        <v>153.02799999999999</v>
      </c>
      <c r="R47" s="68">
        <v>244.00299999999999</v>
      </c>
      <c r="S47" s="68">
        <v>267.92500000000001</v>
      </c>
      <c r="T47" s="68">
        <v>267.92500000000001</v>
      </c>
      <c r="U47" s="68">
        <v>267.92500000000001</v>
      </c>
      <c r="V47" s="68">
        <v>267.92500000000001</v>
      </c>
      <c r="W47" s="67">
        <v>53.530400000000007</v>
      </c>
      <c r="X47" s="67">
        <v>145.15925000000001</v>
      </c>
    </row>
    <row r="48" spans="1:24" ht="15.75" x14ac:dyDescent="0.25">
      <c r="A48" s="34"/>
      <c r="B48" s="103" t="s">
        <v>38</v>
      </c>
      <c r="C48" s="68">
        <v>400</v>
      </c>
      <c r="D48" s="68">
        <v>400</v>
      </c>
      <c r="E48" s="68">
        <v>400</v>
      </c>
      <c r="F48" s="68">
        <v>400</v>
      </c>
      <c r="G48" s="68">
        <v>400</v>
      </c>
      <c r="H48" s="68">
        <v>400</v>
      </c>
      <c r="I48" s="68">
        <v>400</v>
      </c>
      <c r="J48" s="68">
        <v>400</v>
      </c>
      <c r="K48" s="68">
        <v>400</v>
      </c>
      <c r="L48" s="68">
        <v>400</v>
      </c>
      <c r="M48" s="68">
        <v>400</v>
      </c>
      <c r="N48" s="68">
        <v>400</v>
      </c>
      <c r="O48" s="68">
        <v>400</v>
      </c>
      <c r="P48" s="68">
        <v>400</v>
      </c>
      <c r="Q48" s="68">
        <v>400</v>
      </c>
      <c r="R48" s="68">
        <v>400</v>
      </c>
      <c r="S48" s="68">
        <v>400</v>
      </c>
      <c r="T48" s="68">
        <v>400</v>
      </c>
      <c r="U48" s="68">
        <v>400</v>
      </c>
      <c r="V48" s="68">
        <v>400</v>
      </c>
      <c r="W48" s="67">
        <v>400</v>
      </c>
      <c r="X48" s="67">
        <v>400</v>
      </c>
    </row>
    <row r="49" spans="1:24" ht="15.75" x14ac:dyDescent="0.25">
      <c r="A49" s="34"/>
      <c r="B49" s="103" t="s">
        <v>39</v>
      </c>
      <c r="C49" s="68">
        <v>264.03399999999999</v>
      </c>
      <c r="D49" s="68">
        <v>375</v>
      </c>
      <c r="E49" s="68">
        <v>247.72499999999999</v>
      </c>
      <c r="F49" s="68">
        <v>375</v>
      </c>
      <c r="G49" s="68">
        <v>375</v>
      </c>
      <c r="H49" s="68">
        <v>375</v>
      </c>
      <c r="I49" s="68">
        <v>330.351</v>
      </c>
      <c r="J49" s="68">
        <v>375</v>
      </c>
      <c r="K49" s="68">
        <v>347.63200000000001</v>
      </c>
      <c r="L49" s="68">
        <v>375</v>
      </c>
      <c r="M49" s="68">
        <v>375</v>
      </c>
      <c r="N49" s="68">
        <v>375</v>
      </c>
      <c r="O49" s="68">
        <v>375</v>
      </c>
      <c r="P49" s="68">
        <v>375</v>
      </c>
      <c r="Q49" s="68">
        <v>375</v>
      </c>
      <c r="R49" s="68">
        <v>375</v>
      </c>
      <c r="S49" s="68">
        <v>375</v>
      </c>
      <c r="T49" s="68">
        <v>375</v>
      </c>
      <c r="U49" s="68">
        <v>375</v>
      </c>
      <c r="V49" s="68">
        <v>375</v>
      </c>
      <c r="W49" s="67">
        <v>343.9742</v>
      </c>
      <c r="X49" s="67">
        <v>359.4871</v>
      </c>
    </row>
    <row r="50" spans="1:24" ht="16.5" thickBot="1" x14ac:dyDescent="0.3">
      <c r="A50" s="34"/>
      <c r="B50" s="103" t="s">
        <v>37</v>
      </c>
      <c r="C50" s="68">
        <v>100</v>
      </c>
      <c r="D50" s="68">
        <v>100</v>
      </c>
      <c r="E50" s="68">
        <v>100</v>
      </c>
      <c r="F50" s="68">
        <v>100</v>
      </c>
      <c r="G50" s="68">
        <v>100</v>
      </c>
      <c r="H50" s="68">
        <v>100</v>
      </c>
      <c r="I50" s="68">
        <v>100</v>
      </c>
      <c r="J50" s="68">
        <v>100</v>
      </c>
      <c r="K50" s="68">
        <v>100</v>
      </c>
      <c r="L50" s="68">
        <v>100</v>
      </c>
      <c r="M50" s="68">
        <v>100</v>
      </c>
      <c r="N50" s="68">
        <v>100</v>
      </c>
      <c r="O50" s="68">
        <v>100</v>
      </c>
      <c r="P50" s="68">
        <v>100</v>
      </c>
      <c r="Q50" s="68">
        <v>100</v>
      </c>
      <c r="R50" s="68">
        <v>100</v>
      </c>
      <c r="S50" s="68">
        <v>100</v>
      </c>
      <c r="T50" s="68">
        <v>100</v>
      </c>
      <c r="U50" s="68">
        <v>100</v>
      </c>
      <c r="V50" s="68">
        <v>100</v>
      </c>
      <c r="W50" s="67">
        <v>100</v>
      </c>
      <c r="X50" s="67">
        <v>100</v>
      </c>
    </row>
    <row r="51" spans="1:24" ht="17.25" thickTop="1" thickBot="1" x14ac:dyDescent="0.3">
      <c r="A51" s="107"/>
      <c r="B51" s="36" t="s">
        <v>24</v>
      </c>
      <c r="C51" s="82">
        <v>-222</v>
      </c>
      <c r="D51" s="82">
        <v>0</v>
      </c>
      <c r="E51" s="82">
        <v>0</v>
      </c>
      <c r="F51" s="82">
        <v>-280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-387</v>
      </c>
      <c r="N51" s="82">
        <v>0</v>
      </c>
      <c r="O51" s="82">
        <v>0</v>
      </c>
      <c r="P51" s="82">
        <v>-762</v>
      </c>
      <c r="Q51" s="82">
        <v>0</v>
      </c>
      <c r="R51" s="82">
        <v>-807</v>
      </c>
      <c r="S51" s="82">
        <v>-77.240000000000009</v>
      </c>
      <c r="T51" s="82">
        <v>0</v>
      </c>
      <c r="U51" s="82">
        <v>-626.5</v>
      </c>
      <c r="V51" s="82">
        <v>0</v>
      </c>
      <c r="W51" s="108"/>
      <c r="X51" s="108"/>
    </row>
    <row r="52" spans="1:24" ht="16.5" thickTop="1" x14ac:dyDescent="0.25">
      <c r="A52" s="37"/>
      <c r="B52" s="38" t="s">
        <v>21</v>
      </c>
      <c r="C52" s="84">
        <v>0</v>
      </c>
      <c r="D52" s="84">
        <v>128.39999999999986</v>
      </c>
      <c r="E52" s="84">
        <v>138.26999999999987</v>
      </c>
      <c r="F52" s="84">
        <v>761.94999999999993</v>
      </c>
      <c r="G52" s="84">
        <v>147.63999999999965</v>
      </c>
      <c r="H52" s="84">
        <v>130.02999999999975</v>
      </c>
      <c r="I52" s="84">
        <v>135.07999999999993</v>
      </c>
      <c r="J52" s="84">
        <v>141.04000000000008</v>
      </c>
      <c r="K52" s="84">
        <v>146.90999999999985</v>
      </c>
      <c r="L52" s="84">
        <v>148.64999999999986</v>
      </c>
      <c r="M52" s="84">
        <v>129.77000000000021</v>
      </c>
      <c r="N52" s="84">
        <v>130.86999999999989</v>
      </c>
      <c r="O52" s="84">
        <v>144.61999999999989</v>
      </c>
      <c r="P52" s="84">
        <v>1386.7799999999995</v>
      </c>
      <c r="Q52" s="84">
        <v>113.58999999999992</v>
      </c>
      <c r="R52" s="84">
        <v>818.55700000000024</v>
      </c>
      <c r="S52" s="84">
        <v>111.60000000000014</v>
      </c>
      <c r="T52" s="84">
        <v>116.92999999999984</v>
      </c>
      <c r="U52" s="84">
        <v>759.76000000000022</v>
      </c>
      <c r="V52" s="84">
        <v>160.44800000000009</v>
      </c>
      <c r="W52" s="85"/>
      <c r="X52" s="85"/>
    </row>
    <row r="53" spans="1:24" ht="15.75" x14ac:dyDescent="0.25">
      <c r="A53" s="39"/>
      <c r="B53" s="40" t="s">
        <v>22</v>
      </c>
      <c r="C53" s="86">
        <v>764.03399999999999</v>
      </c>
      <c r="D53" s="86">
        <v>902.77600000000007</v>
      </c>
      <c r="E53" s="86">
        <v>747.72500000000002</v>
      </c>
      <c r="F53" s="86">
        <v>927.64800000000002</v>
      </c>
      <c r="G53" s="86">
        <v>1086.0610000000001</v>
      </c>
      <c r="H53" s="86">
        <v>1051.9270000000001</v>
      </c>
      <c r="I53" s="86">
        <v>830.351</v>
      </c>
      <c r="J53" s="86">
        <v>931.38</v>
      </c>
      <c r="K53" s="86">
        <v>847.63200000000006</v>
      </c>
      <c r="L53" s="86">
        <v>885.51199999999994</v>
      </c>
      <c r="M53" s="86">
        <v>1374.854</v>
      </c>
      <c r="N53" s="86">
        <v>1401.288</v>
      </c>
      <c r="O53" s="86">
        <v>1442.8920000000001</v>
      </c>
      <c r="P53" s="86">
        <v>1019.3779999999999</v>
      </c>
      <c r="Q53" s="86">
        <v>1077.0309999999999</v>
      </c>
      <c r="R53" s="86">
        <v>1245.0059999999999</v>
      </c>
      <c r="S53" s="86">
        <v>1309.7660000000001</v>
      </c>
      <c r="T53" s="86">
        <v>1378.383</v>
      </c>
      <c r="U53" s="86">
        <v>1442.491</v>
      </c>
      <c r="V53" s="86">
        <v>1442.925</v>
      </c>
      <c r="W53" s="85"/>
      <c r="X53" s="85"/>
    </row>
    <row r="54" spans="1:24" ht="15.75" x14ac:dyDescent="0.25">
      <c r="A54" s="39"/>
      <c r="B54" s="40" t="s">
        <v>23</v>
      </c>
      <c r="C54" s="86">
        <v>764.03399999999999</v>
      </c>
      <c r="D54" s="86">
        <v>1031.1759999999999</v>
      </c>
      <c r="E54" s="86">
        <v>885.99499999999989</v>
      </c>
      <c r="F54" s="86">
        <v>1689.598</v>
      </c>
      <c r="G54" s="86">
        <v>1233.7009999999998</v>
      </c>
      <c r="H54" s="86">
        <v>1181.9569999999999</v>
      </c>
      <c r="I54" s="86">
        <v>965.43099999999993</v>
      </c>
      <c r="J54" s="86">
        <v>1072.42</v>
      </c>
      <c r="K54" s="86">
        <v>994.54199999999992</v>
      </c>
      <c r="L54" s="86">
        <v>1034.1619999999998</v>
      </c>
      <c r="M54" s="86">
        <v>1504.6240000000003</v>
      </c>
      <c r="N54" s="86">
        <v>1532.1579999999999</v>
      </c>
      <c r="O54" s="86">
        <v>1587.5119999999999</v>
      </c>
      <c r="P54" s="86">
        <v>2406.1579999999994</v>
      </c>
      <c r="Q54" s="86">
        <v>1190.6209999999999</v>
      </c>
      <c r="R54" s="86">
        <v>2063.5630000000001</v>
      </c>
      <c r="S54" s="86">
        <v>1421.3660000000002</v>
      </c>
      <c r="T54" s="86">
        <v>1495.3129999999999</v>
      </c>
      <c r="U54" s="86">
        <v>2202.2510000000002</v>
      </c>
      <c r="V54" s="86">
        <v>1603.373</v>
      </c>
      <c r="W54" s="85"/>
      <c r="X54" s="85"/>
    </row>
    <row r="55" spans="1:24" ht="15.75" x14ac:dyDescent="0.25">
      <c r="A55" s="39"/>
      <c r="B55" s="41" t="s">
        <v>40</v>
      </c>
      <c r="C55" s="42"/>
      <c r="D55" s="42"/>
      <c r="E55" s="42"/>
      <c r="F55" s="42"/>
      <c r="G55" s="42"/>
      <c r="H55" s="42"/>
      <c r="I55" s="42"/>
      <c r="J55" s="43"/>
      <c r="K55" s="44"/>
      <c r="L55" s="44"/>
      <c r="M55" s="44"/>
      <c r="N55" s="43"/>
      <c r="O55" s="43"/>
      <c r="P55" s="43"/>
      <c r="Q55" s="44"/>
      <c r="R55" s="44"/>
      <c r="S55" s="44"/>
      <c r="T55" s="44"/>
      <c r="U55" s="45"/>
      <c r="V55" s="45"/>
      <c r="W55" s="85"/>
      <c r="X55" s="85"/>
    </row>
    <row r="59" spans="1:24" ht="30" x14ac:dyDescent="0.25">
      <c r="B59" s="182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</row>
    <row r="61" spans="1:24" ht="20.25" x14ac:dyDescent="0.3">
      <c r="B61" s="167" t="s">
        <v>79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</row>
    <row r="62" spans="1:24" ht="15.75" x14ac:dyDescent="0.25">
      <c r="B62" s="87" t="s">
        <v>0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9"/>
      <c r="X62" s="89"/>
    </row>
    <row r="63" spans="1:24" ht="15.75" x14ac:dyDescent="0.25">
      <c r="B63" s="90"/>
      <c r="C63" s="183" t="s">
        <v>2</v>
      </c>
      <c r="D63" s="184"/>
      <c r="E63" s="184"/>
      <c r="F63" s="184"/>
      <c r="G63" s="184"/>
      <c r="H63" s="184"/>
      <c r="I63" s="184"/>
      <c r="J63" s="184"/>
      <c r="K63" s="184"/>
      <c r="L63" s="184"/>
      <c r="M63" s="185"/>
      <c r="N63" s="91"/>
      <c r="O63" s="91"/>
      <c r="P63" s="91"/>
      <c r="Q63" s="91"/>
      <c r="R63" s="91"/>
      <c r="S63" s="91"/>
      <c r="T63" s="91"/>
      <c r="U63" s="92"/>
      <c r="V63" s="91"/>
      <c r="W63" s="91" t="s">
        <v>26</v>
      </c>
      <c r="X63" s="91" t="s">
        <v>27</v>
      </c>
    </row>
    <row r="64" spans="1:24" ht="15.75" x14ac:dyDescent="0.25">
      <c r="B64" s="93" t="s">
        <v>1</v>
      </c>
      <c r="C64" s="94">
        <v>2015</v>
      </c>
      <c r="D64" s="94">
        <v>2016</v>
      </c>
      <c r="E64" s="94">
        <v>2017</v>
      </c>
      <c r="F64" s="94">
        <v>2018</v>
      </c>
      <c r="G64" s="94">
        <v>2019</v>
      </c>
      <c r="H64" s="94">
        <v>2020</v>
      </c>
      <c r="I64" s="94">
        <v>2021</v>
      </c>
      <c r="J64" s="94">
        <v>2022</v>
      </c>
      <c r="K64" s="94">
        <v>2023</v>
      </c>
      <c r="L64" s="94">
        <v>2024</v>
      </c>
      <c r="M64" s="94">
        <v>2025</v>
      </c>
      <c r="N64" s="94">
        <v>2026</v>
      </c>
      <c r="O64" s="94">
        <v>2027</v>
      </c>
      <c r="P64" s="94">
        <v>2028</v>
      </c>
      <c r="Q64" s="94">
        <v>2029</v>
      </c>
      <c r="R64" s="94">
        <v>2030</v>
      </c>
      <c r="S64" s="94">
        <v>2031</v>
      </c>
      <c r="T64" s="94">
        <v>2032</v>
      </c>
      <c r="U64" s="94">
        <v>2033</v>
      </c>
      <c r="V64" s="94">
        <v>2034</v>
      </c>
      <c r="W64" s="94"/>
      <c r="X64" s="94" t="s">
        <v>3</v>
      </c>
    </row>
    <row r="65" spans="2:24" ht="15.75" x14ac:dyDescent="0.25">
      <c r="B65" s="95" t="s">
        <v>4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7"/>
      <c r="W65" s="98"/>
      <c r="X65" s="98"/>
    </row>
    <row r="66" spans="2:24" ht="15.75" x14ac:dyDescent="0.25">
      <c r="B66" s="3" t="s">
        <v>5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1112.394</v>
      </c>
      <c r="Q66" s="120">
        <v>0</v>
      </c>
      <c r="R66" s="120">
        <v>635</v>
      </c>
      <c r="S66" s="120">
        <v>454.41</v>
      </c>
      <c r="T66" s="120">
        <v>0</v>
      </c>
      <c r="U66" s="120">
        <v>423</v>
      </c>
      <c r="V66" s="120">
        <v>0</v>
      </c>
      <c r="W66" s="99">
        <f t="shared" ref="W66:W83" si="0">SUM(D66:M66)</f>
        <v>0</v>
      </c>
      <c r="X66" s="99">
        <f t="shared" ref="X66:X76" si="1">SUM(C66:V66)</f>
        <v>2624.8040000000001</v>
      </c>
    </row>
    <row r="67" spans="2:24" ht="15.75" x14ac:dyDescent="0.25">
      <c r="B67" s="123" t="s">
        <v>6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99">
        <f t="shared" si="0"/>
        <v>0</v>
      </c>
      <c r="X67" s="99">
        <f t="shared" si="1"/>
        <v>0</v>
      </c>
    </row>
    <row r="68" spans="2:24" ht="15.75" x14ac:dyDescent="0.25">
      <c r="B68" s="123" t="s">
        <v>7</v>
      </c>
      <c r="C68" s="120">
        <v>143</v>
      </c>
      <c r="D68" s="120">
        <v>128.4</v>
      </c>
      <c r="E68" s="120">
        <v>138.26999999999998</v>
      </c>
      <c r="F68" s="120">
        <v>146.30999999999997</v>
      </c>
      <c r="G68" s="120">
        <v>157.72</v>
      </c>
      <c r="H68" s="120">
        <v>142.32</v>
      </c>
      <c r="I68" s="120">
        <v>149.35000000000002</v>
      </c>
      <c r="J68" s="120">
        <v>155.38000000000005</v>
      </c>
      <c r="K68" s="120">
        <v>161.24</v>
      </c>
      <c r="L68" s="120">
        <v>162.43</v>
      </c>
      <c r="M68" s="120">
        <v>134.76</v>
      </c>
      <c r="N68" s="120">
        <v>135.52000000000001</v>
      </c>
      <c r="O68" s="120">
        <v>134.84</v>
      </c>
      <c r="P68" s="120">
        <v>131.21</v>
      </c>
      <c r="Q68" s="120">
        <v>130.37</v>
      </c>
      <c r="R68" s="120">
        <v>122.27000000000001</v>
      </c>
      <c r="S68" s="120">
        <v>116.64999999999999</v>
      </c>
      <c r="T68" s="120">
        <v>118.42</v>
      </c>
      <c r="U68" s="120">
        <v>117.07999999999998</v>
      </c>
      <c r="V68" s="120">
        <v>114.08</v>
      </c>
      <c r="W68" s="99">
        <f t="shared" si="0"/>
        <v>1476.18</v>
      </c>
      <c r="X68" s="99">
        <f t="shared" si="1"/>
        <v>2739.62</v>
      </c>
    </row>
    <row r="69" spans="2:24" ht="15.75" x14ac:dyDescent="0.25">
      <c r="B69" s="123" t="s">
        <v>8</v>
      </c>
      <c r="C69" s="120">
        <v>0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38.629999999999995</v>
      </c>
      <c r="N69" s="120">
        <v>23.950000000000003</v>
      </c>
      <c r="O69" s="120">
        <v>51.06</v>
      </c>
      <c r="P69" s="120">
        <v>0</v>
      </c>
      <c r="Q69" s="120">
        <v>0</v>
      </c>
      <c r="R69" s="120">
        <v>6.8599999999999994</v>
      </c>
      <c r="S69" s="120">
        <v>0</v>
      </c>
      <c r="T69" s="120">
        <v>0</v>
      </c>
      <c r="U69" s="120">
        <v>19.579999999999998</v>
      </c>
      <c r="V69" s="120">
        <v>32.659999999999997</v>
      </c>
      <c r="W69" s="99">
        <f t="shared" si="0"/>
        <v>38.629999999999995</v>
      </c>
      <c r="X69" s="99">
        <f t="shared" si="1"/>
        <v>172.73999999999998</v>
      </c>
    </row>
    <row r="70" spans="2:24" ht="15.75" x14ac:dyDescent="0.25">
      <c r="B70" s="123" t="s">
        <v>9</v>
      </c>
      <c r="C70" s="120">
        <v>0</v>
      </c>
      <c r="D70" s="120">
        <v>0</v>
      </c>
      <c r="E70" s="120">
        <v>0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99">
        <f t="shared" si="0"/>
        <v>0</v>
      </c>
      <c r="X70" s="99">
        <f t="shared" si="1"/>
        <v>0</v>
      </c>
    </row>
    <row r="71" spans="2:24" ht="15.75" x14ac:dyDescent="0.25">
      <c r="B71" s="5" t="s">
        <v>94</v>
      </c>
      <c r="C71" s="120">
        <v>0</v>
      </c>
      <c r="D71" s="120">
        <v>0</v>
      </c>
      <c r="E71" s="120">
        <v>0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99">
        <f t="shared" si="0"/>
        <v>0</v>
      </c>
      <c r="X71" s="99">
        <f t="shared" si="1"/>
        <v>0</v>
      </c>
    </row>
    <row r="72" spans="2:24" ht="15.75" x14ac:dyDescent="0.25">
      <c r="B72" s="125" t="s">
        <v>10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99">
        <f t="shared" si="0"/>
        <v>0</v>
      </c>
      <c r="X72" s="99">
        <f t="shared" si="1"/>
        <v>0</v>
      </c>
    </row>
    <row r="73" spans="2:24" ht="15.75" x14ac:dyDescent="0.25">
      <c r="B73" s="125" t="s">
        <v>95</v>
      </c>
      <c r="C73" s="120">
        <v>0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99">
        <f t="shared" si="0"/>
        <v>0</v>
      </c>
      <c r="X73" s="99">
        <f t="shared" si="1"/>
        <v>0</v>
      </c>
    </row>
    <row r="74" spans="2:24" ht="15.75" x14ac:dyDescent="0.25">
      <c r="B74" s="125" t="s">
        <v>96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99">
        <f t="shared" si="0"/>
        <v>0</v>
      </c>
      <c r="X74" s="99">
        <f t="shared" si="1"/>
        <v>0</v>
      </c>
    </row>
    <row r="75" spans="2:24" ht="15.75" x14ac:dyDescent="0.25">
      <c r="B75" s="125" t="s">
        <v>97</v>
      </c>
      <c r="C75" s="120">
        <v>0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99">
        <f t="shared" si="0"/>
        <v>0</v>
      </c>
      <c r="X75" s="99">
        <f t="shared" si="1"/>
        <v>0</v>
      </c>
    </row>
    <row r="76" spans="2:24" ht="15.75" x14ac:dyDescent="0.25">
      <c r="B76" s="125" t="s">
        <v>98</v>
      </c>
      <c r="C76" s="120">
        <v>0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99">
        <f t="shared" si="0"/>
        <v>0</v>
      </c>
      <c r="X76" s="99">
        <f t="shared" si="1"/>
        <v>0</v>
      </c>
    </row>
    <row r="77" spans="2:24" ht="15.75" x14ac:dyDescent="0.25">
      <c r="B77" s="5" t="s">
        <v>13</v>
      </c>
      <c r="C77" s="120">
        <v>764.03399999999999</v>
      </c>
      <c r="D77" s="120">
        <v>902.77600000000007</v>
      </c>
      <c r="E77" s="120">
        <v>747.72500000000002</v>
      </c>
      <c r="F77" s="120">
        <v>1093.913</v>
      </c>
      <c r="G77" s="120">
        <v>1245.692</v>
      </c>
      <c r="H77" s="120">
        <v>1203.069</v>
      </c>
      <c r="I77" s="120">
        <v>970.24299999999994</v>
      </c>
      <c r="J77" s="120">
        <v>1060.021</v>
      </c>
      <c r="K77" s="120">
        <v>965.25599999999997</v>
      </c>
      <c r="L77" s="120">
        <v>993.03800000000001</v>
      </c>
      <c r="M77" s="120">
        <v>1440.3389999999999</v>
      </c>
      <c r="N77" s="120">
        <v>1440.116</v>
      </c>
      <c r="O77" s="120">
        <v>1442.923</v>
      </c>
      <c r="P77" s="120">
        <v>1177.347</v>
      </c>
      <c r="Q77" s="120">
        <v>1222.8720000000001</v>
      </c>
      <c r="R77" s="120">
        <v>1442.923</v>
      </c>
      <c r="S77" s="120">
        <v>1106.57</v>
      </c>
      <c r="T77" s="120">
        <v>1174.028</v>
      </c>
      <c r="U77" s="120">
        <v>1442.92</v>
      </c>
      <c r="V77" s="120">
        <v>1442.92</v>
      </c>
      <c r="W77" s="99">
        <f t="shared" ref="W77" si="2">AVERAGE(D77:M77)</f>
        <v>1062.2072000000001</v>
      </c>
      <c r="X77" s="99">
        <f t="shared" ref="X77:X79" si="3">AVERAGE(C77:V77)</f>
        <v>1163.93625</v>
      </c>
    </row>
    <row r="78" spans="2:24" ht="15.75" x14ac:dyDescent="0.25">
      <c r="B78" s="5" t="s">
        <v>99</v>
      </c>
      <c r="C78" s="120">
        <v>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99">
        <f t="shared" si="0"/>
        <v>0</v>
      </c>
      <c r="X78" s="99">
        <f t="shared" si="3"/>
        <v>0</v>
      </c>
    </row>
    <row r="79" spans="2:24" ht="15.75" x14ac:dyDescent="0.25">
      <c r="B79" s="6" t="s">
        <v>100</v>
      </c>
      <c r="C79" s="120">
        <v>0</v>
      </c>
      <c r="D79" s="120">
        <v>0</v>
      </c>
      <c r="E79" s="120">
        <v>0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99">
        <f t="shared" si="0"/>
        <v>0</v>
      </c>
      <c r="X79" s="99">
        <f t="shared" si="3"/>
        <v>0</v>
      </c>
    </row>
    <row r="80" spans="2:24" x14ac:dyDescent="0.25">
      <c r="B80" s="169" t="s">
        <v>14</v>
      </c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1"/>
      <c r="W80" s="171"/>
      <c r="X80" s="171"/>
    </row>
    <row r="81" spans="2:24" ht="15.75" x14ac:dyDescent="0.25">
      <c r="B81" s="6" t="s">
        <v>15</v>
      </c>
      <c r="C81" s="120">
        <v>-222</v>
      </c>
      <c r="D81" s="120">
        <v>0</v>
      </c>
      <c r="E81" s="120">
        <v>0</v>
      </c>
      <c r="F81" s="120">
        <v>-280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-387</v>
      </c>
      <c r="N81" s="120">
        <v>0</v>
      </c>
      <c r="O81" s="120">
        <v>0</v>
      </c>
      <c r="P81" s="120">
        <v>0</v>
      </c>
      <c r="Q81" s="120">
        <v>0</v>
      </c>
      <c r="R81" s="120">
        <v>-450</v>
      </c>
      <c r="S81" s="120">
        <v>0</v>
      </c>
      <c r="T81" s="120">
        <v>0</v>
      </c>
      <c r="U81" s="120">
        <v>-269</v>
      </c>
      <c r="V81" s="120">
        <v>0</v>
      </c>
      <c r="W81" s="99">
        <f t="shared" si="0"/>
        <v>-667</v>
      </c>
      <c r="X81" s="99">
        <f t="shared" ref="X81:X83" si="4">SUM(C81:V81)</f>
        <v>-1608</v>
      </c>
    </row>
    <row r="82" spans="2:24" ht="15.75" x14ac:dyDescent="0.25">
      <c r="B82" s="6" t="s">
        <v>16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-762</v>
      </c>
      <c r="Q82" s="120">
        <v>0</v>
      </c>
      <c r="R82" s="120">
        <v>-357</v>
      </c>
      <c r="S82" s="120">
        <v>-77.240000000000009</v>
      </c>
      <c r="T82" s="120">
        <v>0</v>
      </c>
      <c r="U82" s="120">
        <v>-357.5</v>
      </c>
      <c r="V82" s="120">
        <v>0</v>
      </c>
      <c r="W82" s="99">
        <f t="shared" si="0"/>
        <v>0</v>
      </c>
      <c r="X82" s="99">
        <f t="shared" si="4"/>
        <v>-1553.74</v>
      </c>
    </row>
    <row r="83" spans="2:24" ht="15.75" x14ac:dyDescent="0.25">
      <c r="B83" s="6" t="s">
        <v>17</v>
      </c>
      <c r="C83" s="120">
        <v>0</v>
      </c>
      <c r="D83" s="120">
        <v>0</v>
      </c>
      <c r="E83" s="120">
        <v>0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99">
        <f t="shared" si="0"/>
        <v>0</v>
      </c>
      <c r="X83" s="99">
        <f t="shared" si="4"/>
        <v>0</v>
      </c>
    </row>
    <row r="84" spans="2:24" x14ac:dyDescent="0.25">
      <c r="B84" s="144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</row>
    <row r="85" spans="2:24" x14ac:dyDescent="0.25">
      <c r="B85" s="7" t="s">
        <v>3</v>
      </c>
      <c r="C85" s="127">
        <f t="shared" ref="C85:V85" si="5">SUM(C66:C83)</f>
        <v>685.03399999999999</v>
      </c>
      <c r="D85" s="127">
        <f t="shared" si="5"/>
        <v>1031.1760000000002</v>
      </c>
      <c r="E85" s="127">
        <f t="shared" si="5"/>
        <v>885.995</v>
      </c>
      <c r="F85" s="127">
        <f t="shared" si="5"/>
        <v>960.22299999999996</v>
      </c>
      <c r="G85" s="127">
        <f t="shared" si="5"/>
        <v>1403.412</v>
      </c>
      <c r="H85" s="127">
        <f t="shared" si="5"/>
        <v>1345.3889999999999</v>
      </c>
      <c r="I85" s="127">
        <f t="shared" si="5"/>
        <v>1119.5929999999998</v>
      </c>
      <c r="J85" s="127">
        <f t="shared" si="5"/>
        <v>1215.4010000000001</v>
      </c>
      <c r="K85" s="127">
        <f t="shared" si="5"/>
        <v>1126.4960000000001</v>
      </c>
      <c r="L85" s="127">
        <f t="shared" si="5"/>
        <v>1155.4680000000001</v>
      </c>
      <c r="M85" s="127">
        <f t="shared" si="5"/>
        <v>1226.7289999999998</v>
      </c>
      <c r="N85" s="127">
        <f t="shared" si="5"/>
        <v>1599.586</v>
      </c>
      <c r="O85" s="127">
        <f t="shared" si="5"/>
        <v>1628.8230000000001</v>
      </c>
      <c r="P85" s="127">
        <f t="shared" si="5"/>
        <v>1658.951</v>
      </c>
      <c r="Q85" s="127">
        <f t="shared" si="5"/>
        <v>1353.2420000000002</v>
      </c>
      <c r="R85" s="127">
        <f t="shared" si="5"/>
        <v>1400.0529999999999</v>
      </c>
      <c r="S85" s="127">
        <f t="shared" si="5"/>
        <v>1600.39</v>
      </c>
      <c r="T85" s="127">
        <f t="shared" si="5"/>
        <v>1292.4480000000001</v>
      </c>
      <c r="U85" s="127">
        <f t="shared" si="5"/>
        <v>1376.08</v>
      </c>
      <c r="V85" s="127">
        <f t="shared" si="5"/>
        <v>1589.66</v>
      </c>
    </row>
  </sheetData>
  <mergeCells count="2">
    <mergeCell ref="B59:M59"/>
    <mergeCell ref="C63:M63"/>
  </mergeCells>
  <conditionalFormatting sqref="B59">
    <cfRule type="expression" dxfId="2" priority="3" stopIfTrue="1">
      <formula>ROUND($G$320,0)&lt;&gt;0</formula>
    </cfRule>
  </conditionalFormatting>
  <conditionalFormatting sqref="A1:B3">
    <cfRule type="expression" dxfId="1" priority="2" stopIfTrue="1">
      <formula>ROUND($G$372,0)&lt;&gt;0</formula>
    </cfRule>
  </conditionalFormatting>
  <conditionalFormatting sqref="B20">
    <cfRule type="containsText" dxfId="0" priority="1" operator="containsText" text="Early">
      <formula>NOT(ISERROR(SEARCH("Early",B20)))</formula>
    </cfRule>
  </conditionalFormatting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Tbl ES.1</vt:lpstr>
      <vt:lpstr>Tbl 5.1</vt:lpstr>
      <vt:lpstr>2015 IRP</vt:lpstr>
      <vt:lpstr>2015 IRP Update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2015-03-25T21:06:27Z</dcterms:created>
  <dcterms:modified xsi:type="dcterms:W3CDTF">2016-04-01T21:18:26Z</dcterms:modified>
</cp:coreProperties>
</file>